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1"/>
  </bookViews>
  <sheets>
    <sheet name="Rekapitulace" sheetId="3" r:id="rId1"/>
    <sheet name="SO" sheetId="2" r:id="rId2"/>
  </sheets>
  <definedNames/>
  <calcPr calcId="152511"/>
</workbook>
</file>

<file path=xl/sharedStrings.xml><?xml version="1.0" encoding="utf-8"?>
<sst xmlns="http://schemas.openxmlformats.org/spreadsheetml/2006/main" count="395" uniqueCount="179">
  <si>
    <t>EstiCon</t>
  </si>
  <si>
    <t>Firma:</t>
  </si>
  <si>
    <t>Rekapitulace ceny</t>
  </si>
  <si>
    <t>Stavba: 23_190 - Demolice lávky pro pěší v Městských sadech</t>
  </si>
  <si>
    <t>Celková cena bez DPH:</t>
  </si>
  <si>
    <t>Celková cena s DPH:</t>
  </si>
  <si>
    <t>Objekt</t>
  </si>
  <si>
    <t>Popis</t>
  </si>
  <si>
    <t>Cena bez DPH</t>
  </si>
  <si>
    <t>DPH</t>
  </si>
  <si>
    <t>Cena s DPH</t>
  </si>
  <si>
    <t>SO</t>
  </si>
  <si>
    <t>Demolice lávky</t>
  </si>
  <si>
    <t>Soupis prací objektu</t>
  </si>
  <si>
    <t>S</t>
  </si>
  <si>
    <t>Stavba:</t>
  </si>
  <si>
    <t>23_190</t>
  </si>
  <si>
    <t>Demolice lávky pro pěší v Městských sadech</t>
  </si>
  <si>
    <t>O</t>
  </si>
  <si>
    <t>Rozpočet:</t>
  </si>
  <si>
    <t>Typ</t>
  </si>
  <si>
    <t>Poř. číslo</t>
  </si>
  <si>
    <t>Kód položky</t>
  </si>
  <si>
    <t>Varianta</t>
  </si>
  <si>
    <t>Název Položky</t>
  </si>
  <si>
    <t>MJ</t>
  </si>
  <si>
    <t>Množství</t>
  </si>
  <si>
    <t>Cena</t>
  </si>
  <si>
    <t>Cenová soustava</t>
  </si>
  <si>
    <t>Jednotková</t>
  </si>
  <si>
    <t>Celkem</t>
  </si>
  <si>
    <t>SD</t>
  </si>
  <si>
    <t>0</t>
  </si>
  <si>
    <t>Všeobecné konstrukce a práce</t>
  </si>
  <si>
    <t>P</t>
  </si>
  <si>
    <t>014102</t>
  </si>
  <si>
    <t>1</t>
  </si>
  <si>
    <t>POPLATKY ZA SKLÁDKU</t>
  </si>
  <si>
    <t>T</t>
  </si>
  <si>
    <t>OTSKP ~ 2023</t>
  </si>
  <si>
    <t>PP</t>
  </si>
  <si>
    <t>konstrukční dřevo (17 02 01) - lávka</t>
  </si>
  <si>
    <t>VV</t>
  </si>
  <si>
    <t>z pol. 966174: 15.64*0.70 = 10,948 [A]
Celkové množství = 10,948</t>
  </si>
  <si>
    <t>TS</t>
  </si>
  <si>
    <t>zahrnuje veškeré poplatky provozovateli skládky související s uložením odpadu na skládce.</t>
  </si>
  <si>
    <t>2</t>
  </si>
  <si>
    <t>odpad rostlinných pletiv (02 01 03) - z prořezu stromů</t>
  </si>
  <si>
    <t>z pol. 11241: 6*0.05 = 0,300 [A]
Celkové množství = 0,300</t>
  </si>
  <si>
    <t>3</t>
  </si>
  <si>
    <t>zemina a kamení (17 05 04) - vyrovnávací vrstva ŠP</t>
  </si>
  <si>
    <t>z pol. 12273: 5.72*2.0 = 11,440 [A]
Celkové množství = 11,440</t>
  </si>
  <si>
    <t>4</t>
  </si>
  <si>
    <t>geotextilie (17 09 04) - separační vrstva pod založení nosné skruže</t>
  </si>
  <si>
    <t>z pol. 97817R 46.66*0.8*0.001 = 0,037 [A]</t>
  </si>
  <si>
    <t>014212</t>
  </si>
  <si>
    <t/>
  </si>
  <si>
    <t>POPLATKY ZA ZEMNÍK - ORNICE</t>
  </si>
  <si>
    <t>uvedení dotčených ploch do původního stavu, předpokládaný rozsah - čerpání na základě skutečnosti</t>
  </si>
  <si>
    <t>předpoklad: 100,0*0,1*2,0 = 20,000 [A]
Celkové množství = 20,000</t>
  </si>
  <si>
    <t>zahrnuje veškeré poplatky majiteli zemníku související s nákupem zeminy (nikoliv s otvírkou zemníku)</t>
  </si>
  <si>
    <t>02940</t>
  </si>
  <si>
    <t>OSTATNÍ POŽADAVKY - VYPRACOVÁNÍ DOKUMENTACE</t>
  </si>
  <si>
    <t>KPL</t>
  </si>
  <si>
    <t>Povodňový a havarijní plán stavby. Vypracování v souladu se zák č. 254/2001 Sb., 240/2000 Sb., 239/2000 Sb., metodickým pokynem MŽP k zajištění HPPO (Věstník MŽP částka 12/2011), TNV 75 2931, vyhláškou 450/2005 Sb., NV č. 401/2015 Sb., ČSN 73 3415 a dalšími souvisejícími předpisy. Zajistí zhotovitel stavby.</t>
  </si>
  <si>
    <t>zahrnuje veškeré náklady spojené s objednatelem požadovanými pracemi</t>
  </si>
  <si>
    <t>Technologický postup demolice - podrobný návrh a upřesnění postupu a technologie provádění prací v závislosti na technologických možnostech a zvyklostech zhotovitele. Vč. předložení autorovi DBP ke schválení.</t>
  </si>
  <si>
    <t>03100</t>
  </si>
  <si>
    <t>ZARÍZENÍ STAVENIŠTE - ZRÍZENÍ, PROVOZ, DEMONTÁŽ</t>
  </si>
  <si>
    <t>zahrnuje objednatelem povolené náklady na porízení (event. pronájem), provozování, udržování a likvidaci zhotovitelova zarízení:
Kompletní zařízení staveniště pro celou stavbu (buňky, WC, dovoz vody,
elektrocentrála, pronájem pozemku, případné dočasné zpevnění
ploch, uvedení dotčených ploch do původního stavu), vč. oplocení celého obvodu staveniště délky cca 140 m, včetně zajištění potřebných povolení a rozhodnutí. Součástí je rovněž projekt zařízení staveniště včetně návrhu protipožárních opatření v prostoru ZS. Předpokládaná doba max. 30 dnů</t>
  </si>
  <si>
    <t>03630</t>
  </si>
  <si>
    <t>DOPRAVNÍ ZARÍZENÍ - AUTOJERÁBY</t>
  </si>
  <si>
    <t>zahrnuje objednatelem povolené náklady na dopravní zarízení zhotovitele:
Nasazení autojeřábu během snášení hlavních nosníků lávky. Autojeřáb odpovídající nosnosti (předpoklad do 20 t). Předpokládaná doba nasazení autojeřábu 20 hod, vč. dopravy na místo a zpět.</t>
  </si>
  <si>
    <t>03720</t>
  </si>
  <si>
    <t>POMOC PRÁCE ZAJIŠT NEBO ZRÍZ REGULACI A OCHRANU DOPRAVY</t>
  </si>
  <si>
    <t>zahrnuje objednatelem povolené náklady na požadovaná zarízení zhotovitele:
Zajištění dočasných dopravně inženýrských opatření pro pěší po dobu realizace, v případě potřeby rovněž zřízení staveništního sjezdu a s tím související DIO, včetně návrhu řešení DIO a projednání dle požadavku DI PČR ÚL, vč. osazení a odstranění prvků DIO</t>
  </si>
  <si>
    <t>03730</t>
  </si>
  <si>
    <t>POMOC PRÁCE ZAJIŠT NEBO ZRÍZ OCHRANU INŽENÝRSKÝCH SÍTÍ</t>
  </si>
  <si>
    <t>přístupová cesta - vedení SEK (Cetin+Teta
přístupová cesta - vedení VO
staveniště - vedení SEK Cetin
staveniště - vedení DO měníren DPmUL
staveniště - vedení NN ČEZ Distribuce
staveniště - vedení VO  DPm UL</t>
  </si>
  <si>
    <t>zahrnuje objednatelem povolené náklady na požadovaná zarízení zhotovitele:
Zřízení ochrany případných dotčených inženýrských sítí, ochrana IS s malou hloubkou uložení při přejíždění staveništní mechanizací. Provedení bude odpovídat požadavkům správců jednotlivých sítí. Pro ochranu při přejíždění se předpokládá položení silničních panelů tl. min. 0,15 m na vyrovnávácí vrstvu ŠP 0/4 tl. min. 0,10 m a separační vrstvu z geotextilie 300 g/m2, vč. zřízení a odstranění. Čerpání položky bude upřesněno na základě skutečnosti, po přesném vytyčení IS v lokalitě.</t>
  </si>
  <si>
    <t>Zemní práce</t>
  </si>
  <si>
    <t>11241</t>
  </si>
  <si>
    <t>ÚPRAVA STROMU D DO 0,5M REZEM VETVÍ</t>
  </si>
  <si>
    <t>KUS</t>
  </si>
  <si>
    <t>Úprava okolních stromů řezem větví pro zajištění manipulačního prostoru pro demoliční práce.</t>
  </si>
  <si>
    <t>Zahrnuje odrezání vetví 1 ks stromu presahujících do komunikace bez ohledu na zpusob a použitou mechanizaci (napr. plošina), bez ohledu na pocet vetví 
zahrnuje všechna opatrení související se silnicním provozem (napr. provizorní dopravní znacení)
zahrnuje odvoz a likvidaci vyzískaného materiálu dle pokynu zadávací dokumentace
prumer stromu se merí ve výšce 1,3m nad terénem.</t>
  </si>
  <si>
    <t>11316</t>
  </si>
  <si>
    <t>ODSTRANENÍ KRYTU ZPEVNENÝCH PLOCH ZE SILNICNÍCH DÍLCU</t>
  </si>
  <si>
    <t>M3</t>
  </si>
  <si>
    <t>betonové silniční panely tl. 0,15 m (založení nosné skruže) - odstranění</t>
  </si>
  <si>
    <t>5,0*6,0*0,15 = 4,500 [A]</t>
  </si>
  <si>
    <t>Položka zahrnuje veškerou manipulaci s vybouranou sutí a s vybouranými hmotami vc. uložení na skládku. Nezahrnuje poplatek za skládku, který se vykazuje v položce 0141** (s výjimkou malého množství bouraného materiálu, kde je možné poplatek zahrnout do jednotkové ceny bourání – tento fakt musí být uveden v doplnujícím textu k položce).</t>
  </si>
  <si>
    <t>122734</t>
  </si>
  <si>
    <t>ODKOPÁVKY A PROKOPÁVKY OBECNÉ TR. I, ODVOZ DO 5KM</t>
  </si>
  <si>
    <t>vyrovnávací lože pod panely ze ŠP tl. 0,10 m - odstranění</t>
  </si>
  <si>
    <t>5.30*7.20*0.15 = 5,724 [A]</t>
  </si>
  <si>
    <t>položka zahrnuje:
- vodorovná a svislá doprava, premístení, preložení, manipulace s výkopkem
- kompletní provedení vykopávky nezapažené i zapažené
- ošetrení výkopište po celou dobu práce v nem vc. klimatických opatrení
- ztížení vykopávek v blízkosti podzemního vedení, konstrukcí a objektu vc. jejich docasného zajištení
- ztížení pod vodou, v okolí výbušnin, ve stísnených prostorech a pod.
- príplatek za lepivost
- težení po vrstvách, pásech a po jiných nutných cástech (figurách)
- cerpání vody vc. cerpacích jímek, potrubí a pohotovostní cerpací soupravy (viz ustanovení k pol. 1151,2)
- potrebné snížení hladiny podzemní vody
- težení a rozpojování jednotlivých balvanu
- vytahování a nošení výkopku
- svahování a presvah. svahu do konecného tvaru, výmena hornin v podloží a v pláni znehodnocené klimatickými vlivy
- rucní vykopávky, odstranení korenu a napadávek
- pažení, vzeprení a rozeprení vc. prepažování (vyjma štetových sten)
- úpravu, ochranu a ocištení dna, základové spáry, sten a svahu
- zhutnení podloží, prípadne i svahu vc. svahování
- zrízení stupnu v podloží a lavic na svazích, není-li pro tyto práce zrízena samostatná položka
- udržování výkopište a jeho ochrana proti vode
- odvedení nebo obvedení vody v okolí výkopište a ve výkopišti
- trídení výkopku
- veškeré pomocné konstrukce umožnující provedení vykopávky (príjezdy, sjezdy, nájezdy, lešení, podper. konstr., premostení, zpevnené plochy, zakrytí a pod.)
- nezahrnuje uložení zeminy (na skládku, do násypu) ani poplatky za skládku, vykazují se v položce c.0141**</t>
  </si>
  <si>
    <t>17180</t>
  </si>
  <si>
    <t>ULOŽENÍ SYPANINY DO NÁSYPU Z NAKUPOVANÝCH MATERIÁLU</t>
  </si>
  <si>
    <t>vyrovnávací lože ze ŠP 0/4 pod betonové panely (založení nosné skruže), tl. min 0,10 m</t>
  </si>
  <si>
    <t>položka zahrnuje:
- kompletní provedení zemní konstrukce (násypového telesa vcetne aktivní zóny) vcetne nákupu a dopravy materiálu dle zadávací dokumentace
- úprava  ukládaného  materiálu  vlhcením,  trídením,  promícháním  nebo  vysoušením,  príp. jiné úpravy za úcelem zlepšení jeho  mech. vlastností
- hutnení i ruzné míry hutnení 
- ošetrení úložište po celou dobu práce v nem vc. klimatických opatrení
- ztížení v okolí vedení, konstrukcí a objektu a jejich docasné zajištení
- ztížení provádení vc. hutnení ve ztížených podmínkách a stísnených prostorech
- ztížené ukládání sypaniny pod vodu
- ukládání po vrstvách a po jiných nutných cástech (figurách) vc. dosypávek
- spouštení a nošení materiálu
- výmena cástí zemní konstrukce znehodnocené klimatickými vlivy
- rucní hutnení a výpln jam a prohlubní v podloží
- úprava, ocištení, ochrana a zhutnení podloží
- svahování, hutnení a uzavírání povrchu svahu
- zrízení lavic na svazích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</si>
  <si>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18215</t>
  </si>
  <si>
    <t>ÚPRAVA POVRCHU SROVNÁNÍM ÚZEMÍ V TL DO 0,50M</t>
  </si>
  <si>
    <t>M2</t>
  </si>
  <si>
    <t>předpoklad: 500,0 = 500,000 [A]</t>
  </si>
  <si>
    <t>položka zahrnuje srovnání výškových rozdílu terénu</t>
  </si>
  <si>
    <t>18221</t>
  </si>
  <si>
    <t>ROZPROSTRENÍ ORNICE VE SVAHU V TL DO 0,10M</t>
  </si>
  <si>
    <t>předpoklad: 100,0 = 100,000 [A]
Celkové množství = 100,000</t>
  </si>
  <si>
    <t>položka zahrnuje:
nutné premístení ornice z docasných skládek vzdálených do 50m
rozprostrení ornice v predepsané tlouštce ve svahu pres 1:5</t>
  </si>
  <si>
    <t>18241</t>
  </si>
  <si>
    <t>ZALOŽENÍ TRÁVNÍKU RUCNÍM VÝSEVEM</t>
  </si>
  <si>
    <t>předpoklad: 500,0 = 500,000 [A]
Celkové množství = 500,000</t>
  </si>
  <si>
    <t>Zahrnuje dodání predepsané travní smesi, její výsev na ornici, zalévání, první pokosení, to vše bez ohledu na sklon terénu</t>
  </si>
  <si>
    <t>18481</t>
  </si>
  <si>
    <t>OCHRANA STROMU BEDNENÍM</t>
  </si>
  <si>
    <t>Zajištění ochrany zachovaných stromů v bezprostřední blízkosti lávky proti poškození. 1x strom D = cca 0,05 m, 1x strom D = cca 0,40 m.</t>
  </si>
  <si>
    <t>1*3.14*0.25*2.0+1*3.14*0.6*2.0 = 5,338 [A]</t>
  </si>
  <si>
    <t>položka zahrnuje veškerý materiál, výrobky a polotovary, vcetne mimostaveništní a vnitrostaveništní dopravy (rovnež presuny), vcetne naložení a složení, prípadne s uložením</t>
  </si>
  <si>
    <t>Základy</t>
  </si>
  <si>
    <t>21461C</t>
  </si>
  <si>
    <t>SEPARACNÍ GEOTEXTILIE DO 300G/M2</t>
  </si>
  <si>
    <t>separační vrstva z geotextilie min. 300 g/m2, pod vyrovnávací ŠP lože (založení nosné skruže), vč. 20% na přesahy</t>
  </si>
  <si>
    <t>1.20*5.40*7.20 = 46,656 [A]</t>
  </si>
  <si>
    <t>Položka zahrnuje:
- dodávku predepsané geotextilie
- úpravu, ocištení a ochranu podkladu
- prichycení k podkladu, prípadne zatížení
- úpravy spoju a zajištení okraju
- úpravy pro odvodnení
- nutné presahy
- mimostaveništní a vnitrostaveništní dopravu</t>
  </si>
  <si>
    <t>5</t>
  </si>
  <si>
    <t>Komunikace</t>
  </si>
  <si>
    <t>58301R</t>
  </si>
  <si>
    <t>KRYT ZE SILNICNÍCH DÍLCU (PANELU) TL 150MM  - PRONÁJEM, DOPRAVA, OSAZENÍ</t>
  </si>
  <si>
    <t>betonové silniční panely tl. min. 0,15 m (založení nosné skruže), předpokládaná doba pronájmu max. 30 dnů</t>
  </si>
  <si>
    <t>5,0*6,0 = 30,000 [A]</t>
  </si>
  <si>
    <t>- dodání dílcu v požadované kvalite, dodání materiálu pro predepsané  lože v tlouštce predepsané dokumentací a pro predepsanou výpln spar
- ocištení podkladu
- uložení dílcu dle predepsaného technologického predpisu vcetne predepsané podkladní vrstvy a predepsané výplne spar
- zrízení vrstvy bez rozlišení šírky, pokládání vrstvy po etapách 
- úpravu napojení, ukoncení podél obrubníku, dilatacních zarízení, odvodnovacích proužku, odvodnovacu, vpustí, šachet a pod., nestanoví-li zadávací dokumentace jinak
- nezahrnuje postriky, nátery
- nezahrnuje tesnení podél obrubníku, dilatacních zarízení, odvodnovacích proužku, odvodnovacu, vpustí, šachet a pod.</t>
  </si>
  <si>
    <t>7</t>
  </si>
  <si>
    <t>Přidružená stavební výroba</t>
  </si>
  <si>
    <t>741Z08R</t>
  </si>
  <si>
    <t>DEMONTÁŽ STÁVAJÍCÍ ELEKTROINSTALACE - KABELY, SVÍTIDLA, VYPÍNACE, ZÁSUVKY, KRABICE APOD.</t>
  </si>
  <si>
    <t>kpl</t>
  </si>
  <si>
    <t>Odpojení a demontáž veřejného osvětlení na lávce - dle pokynů správce. Zahrnuje všechny správcem požadované úkony, vč. likvidace demontovaného materiálu.</t>
  </si>
  <si>
    <t>1. Položka obsahuje:
 – všechny náklady na demontáž stávajícího zarízení se všemi pomocnými doplnujícími úpravami pro jeho likvidaci
 – naložení vybouraného materiálu na dopravní prostredek
2. Položka neobsahuje:
 – odvoz vybouraného materiálu
 – poplatek za likvidaci odpadu (nacení se dle SSD 0)
3. Zpusob merení:
Merí se plocha v metrech ctverecných.</t>
  </si>
  <si>
    <t>9</t>
  </si>
  <si>
    <t>Ostatní konstrukce a práce</t>
  </si>
  <si>
    <t>9112A3</t>
  </si>
  <si>
    <t>ZÁBRADLÍ MOSTNÍ S VODOR MADLY - DEMONTÁŽ S PRESUNEM</t>
  </si>
  <si>
    <t>M</t>
  </si>
  <si>
    <t>Demontáž trubkového zábradlí z nerezové oceli s vodorovnou výplní z lanek, vč. odvozu a uložení na místo určené investorem.</t>
  </si>
  <si>
    <t>2*23,0 = 46,000 [A]</t>
  </si>
  <si>
    <t>položka zahrnuje:
- demontáž a odstranení zarízení
- jeho odvoz na predepsané místo</t>
  </si>
  <si>
    <t>916621</t>
  </si>
  <si>
    <t>VODÍCÍ STENY Z DÍLCU BETON - DOD A MONTÁŽ</t>
  </si>
  <si>
    <t>systémová betonová vodící stěna, výška 0,50 m, délka 3,0 m, na obou přístupových cestách k lávce, např. systém CITY BLOC), včetně ocelového zábradelního nástavce</t>
  </si>
  <si>
    <t>2*3,0 = 6,000 [A]</t>
  </si>
  <si>
    <t>položka zahrnuje:
- dodání zarízení v predepsaném provedení vcetne jejich osazení
- údržbu po celou dobu trvání funkce, náhradu znicených nebo ztracených kusu, nutnou opravu poškozených cástí
v položce se vykazují docasné prefabrikované vodící betonové steny výšky max. 60cm. Docasné vodící steny z prefabrikovaných betonových svodidel standardních výšek se vykazují v položkách 911**2, 911**3 a 911**9.</t>
  </si>
  <si>
    <t>94190</t>
  </si>
  <si>
    <t>LEHKÉ PRACOVNÍ LEŠENÍ DO 1,5 KPA</t>
  </si>
  <si>
    <t>M3OP</t>
  </si>
  <si>
    <t>Vybudování pracovního lešení pod zbývajícími částmi lávky nad svahy údolí, zajištění přístupu pracovníků během demontáže mostovky, příčníků a podélníků.</t>
  </si>
  <si>
    <t>(12.5+12.0)*5.0 = 122,500 [A]</t>
  </si>
  <si>
    <t>Položka zahrnuje dovoz, montáž, údržbu, opotrebení (nájemné), demontáž, konzervaci, odvoz.</t>
  </si>
  <si>
    <t>94817</t>
  </si>
  <si>
    <t>DOCASNÉ KONSTRUKCE Z OCEL NOSNÍKU VCET ODSTRAN</t>
  </si>
  <si>
    <t>Ocelová podpůrná konstrukce - zajištění stability hlavních nosníků během demolice, svařovaná konstrukce z oceli S235. Výroba, doprava, osazení, demontáž. Vč. zajištění vyklínování nosníků v podpůrné konstrukci.</t>
  </si>
  <si>
    <t>příčník HEB 160: (2*3.40*0.0426)*1,2 = 0,348 [A]
podélník HEB 120: (2*1.50*0.0267)*1,2 = 0,096 [B]
svislice IP 100: (8*1.00*0.0081)*1,2 = 0,078 [C]
svary, styčníky, prořez 20% 
Celkové množství = 0,522</t>
  </si>
  <si>
    <t>94818</t>
  </si>
  <si>
    <t>DOCASNÉ KONSTRUKCE DREVENÉ VCET ODSTRAN</t>
  </si>
  <si>
    <t>Rozepření hlavních nosníků na okrajích. Dřevěný hranol min. 100x100 mm, dřevo min. C24, 4 ks/každý okraj hlavního nosníku. Délka hranolů cca 2,70 m. Vč. zapuštění do terénu, vč. kotvení k hlavnímu nosníku pomocí vrutů.</t>
  </si>
  <si>
    <t>hranoly: (4*4*0.10*0.10*2.70)*1,2 = 0,518 [A]
styčníky, prořez 20% 
Celkové množství = 0,518</t>
  </si>
  <si>
    <t>94890</t>
  </si>
  <si>
    <t>PODPERNÉ SKRUŽE - ZRÍZENÍ A ODSTRANENÍ</t>
  </si>
  <si>
    <t>Zřízení nosného podskružení lávky o celkové nosnosti min. 180 kN (např. systém PIŽMO), vč. zohlednění přítomnosti Klíšského potoka při zakládání skruže, vč. osazení zdvihacích lisů</t>
  </si>
  <si>
    <t>2,1*3,0*5,0 = 31,500 [A]</t>
  </si>
  <si>
    <t>966174</t>
  </si>
  <si>
    <t>BOURÁNÍ KONSTRUKCÍ ZE DREVA S ODVOZEM DO 5KM</t>
  </si>
  <si>
    <t>Demolice stávající dřevěné nosné konstrukce lávky, vč. mostovky, podélníků, příčníků. Vč. demontáže styčníkových plechů a svařenců uložení hlavních nosníků, třídění materiálu a uložení v souladu se zákonem o odpadech.</t>
  </si>
  <si>
    <t>hlavní nosníky: 2*0.20*1.20*22.40 = 10,752 [A]
příčníky: 13*0.15*0.22*2.50 = 1,073 [B]
střední podélník: 1*0.10*0.10*22.40 = 0,224 [C]
krajní podélníky: 2*0.08*0.22*22.40 = 0,788 [D]
mostovka: 2.50*0.05*22.40 = 2,800 [E]
Celkové množství = 15,637</t>
  </si>
  <si>
    <t>položka zahrnuje:
- rozbourání konstrukce bez ohledu na použitou technologii
- veškeré pomocné konstrukce (lešení a pod.)
- veškerou manipulaci s vybouranou sutí a hmotami vcetne uložení na skládku. Nezahrnuje poplatek za skládku, který se vykazuje v položce 0141** (s výjimkou malého množství bouraného materiálu, kde je možné poplatek zahrnout do jednotkové ceny bourání – tento fakt musí být uveden v doplnujícím textu k položce)
- veškeré další práce plynoucí z technologického predpisu a z platných predpisu</t>
  </si>
  <si>
    <t>97817R</t>
  </si>
  <si>
    <t>ODSTRANENÍ SEPARAČNÍ GEOTEXTILIE</t>
  </si>
  <si>
    <t>separační vrstva z geotextilie min. 300 g/m2 - odstranění, vč. odvozu na skládku</t>
  </si>
  <si>
    <t>Položka zahrnuje:
- položka zahrnuje veškeré práce plynoucí z technologického predpisu a z platných predpisu
- veškerou manipulaci s vybouranou sutí a hmotami vcetne uložení na skládku.
Položka nezahrnuje:
- poplatek za skládku, který se vykazuje v položce 0141** (s výjimkou malého množství bouraného materiálu, kde je možné poplatek zahrnout do jednotkové ceny bourání – tento fakt musí být uveden v doplnujícím textu k položce)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</si>
</sst>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 ##0.00"/>
    <numFmt numFmtId="165" formatCode="#\ ###\ ###\ ###\ ##0.000"/>
  </numFmts>
  <fonts count="10">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1"/>
      <name val="Calibri"/>
      <family val="2"/>
      <scheme val="minor"/>
    </font>
    <font>
      <i/>
      <sz val="10"/>
      <color rgb="FF000000"/>
      <name val="Arial"/>
      <family val="2"/>
    </font>
  </fonts>
  <fills count="5">
    <fill>
      <patternFill/>
    </fill>
    <fill>
      <patternFill patternType="gray125"/>
    </fill>
    <fill>
      <patternFill patternType="solid">
        <fgColor rgb="FFD9D9D9"/>
        <bgColor indexed="64"/>
      </patternFill>
    </fill>
    <fill>
      <patternFill patternType="solid">
        <fgColor rgb="FF41A5BD"/>
        <bgColor indexed="64"/>
      </patternFill>
    </fill>
    <fill>
      <patternFill patternType="solid">
        <fgColor rgb="FFADD8E6"/>
        <bgColor indexed="64"/>
      </patternFill>
    </fill>
  </fills>
  <borders count="19">
    <border>
      <left/>
      <right/>
      <top/>
      <bottom/>
      <diagonal/>
    </border>
    <border>
      <left style="thin"/>
      <right style="thin"/>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top style="thin"/>
      <bottom style="thin"/>
    </border>
    <border>
      <left style="thin"/>
      <right style="thin">
        <color rgb="FF000000"/>
      </right>
      <top style="thin"/>
      <bottom style="thin"/>
    </border>
    <border>
      <left style="thin"/>
      <right/>
      <top style="thin"/>
      <bottom/>
    </border>
    <border>
      <left style="thin"/>
      <right style="thin"/>
      <top style="thin"/>
      <bottom/>
    </border>
    <border>
      <left style="thin">
        <color rgb="FF000000"/>
      </left>
      <right/>
      <top style="thin"/>
      <bottom/>
    </border>
    <border>
      <left/>
      <right/>
      <top style="thin"/>
      <bottom/>
    </border>
    <border>
      <left/>
      <right style="thin">
        <color rgb="FF000000"/>
      </right>
      <top style="thin"/>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3" fillId="0" borderId="0">
      <alignment horizontal="left" vertical="center" wrapText="1"/>
      <protection/>
    </xf>
    <xf numFmtId="0" fontId="9" fillId="0" borderId="0">
      <alignment horizontal="left" vertical="center" wrapText="1"/>
      <protection/>
    </xf>
  </cellStyleXfs>
  <cellXfs count="55">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3" fillId="2" borderId="0" xfId="22" applyFill="1" applyAlignment="1">
      <alignment horizontal="right" vertical="center" wrapText="1"/>
      <protection/>
    </xf>
    <xf numFmtId="164"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4" fontId="3" fillId="0" borderId="1" xfId="20" applyNumberFormat="1" applyBorder="1" applyAlignment="1">
      <alignment horizontal="right" vertical="center" wrapText="1"/>
      <protection/>
    </xf>
    <xf numFmtId="0" fontId="0" fillId="2" borderId="2" xfId="0" applyFill="1" applyBorder="1"/>
    <xf numFmtId="0" fontId="0" fillId="2" borderId="3" xfId="0" applyFill="1" applyBorder="1"/>
    <xf numFmtId="0" fontId="3" fillId="2" borderId="3" xfId="20" applyFill="1" applyBorder="1" applyAlignment="1">
      <alignment horizontal="right" vertical="center" wrapText="1"/>
      <protection/>
    </xf>
    <xf numFmtId="0" fontId="0" fillId="2" borderId="4" xfId="0" applyFill="1" applyBorder="1"/>
    <xf numFmtId="0" fontId="0" fillId="2" borderId="5" xfId="0" applyFill="1" applyBorder="1"/>
    <xf numFmtId="0" fontId="0" fillId="2" borderId="0" xfId="0" applyFill="1" applyBorder="1"/>
    <xf numFmtId="0" fontId="4" fillId="2" borderId="0" xfId="21" applyFill="1" applyBorder="1" applyAlignment="1">
      <alignment horizontal="left" vertical="center" wrapText="1"/>
      <protection/>
    </xf>
    <xf numFmtId="0" fontId="0" fillId="2" borderId="6" xfId="0" applyFill="1" applyBorder="1"/>
    <xf numFmtId="0" fontId="6" fillId="2" borderId="5" xfId="24" applyFill="1" applyBorder="1" applyAlignment="1">
      <alignment horizontal="left" vertical="center" wrapText="1"/>
      <protection/>
    </xf>
    <xf numFmtId="0" fontId="6" fillId="2" borderId="0" xfId="24" applyFill="1" applyBorder="1" applyAlignment="1">
      <alignment horizontal="left" vertical="center" wrapText="1"/>
      <protection/>
    </xf>
    <xf numFmtId="0" fontId="0" fillId="2" borderId="7" xfId="0" applyFill="1" applyBorder="1" applyAlignment="1">
      <alignment horizontal="center"/>
    </xf>
    <xf numFmtId="164" fontId="0" fillId="2" borderId="7" xfId="0" applyNumberFormat="1" applyFill="1" applyBorder="1" applyAlignment="1">
      <alignment horizontal="center"/>
    </xf>
    <xf numFmtId="0" fontId="5" fillId="3" borderId="8" xfId="23" applyFill="1" applyBorder="1" applyAlignment="1">
      <alignment horizontal="center" vertical="center" wrapText="1"/>
      <protection/>
    </xf>
    <xf numFmtId="0" fontId="5" fillId="3" borderId="9" xfId="23" applyFill="1" applyBorder="1" applyAlignment="1">
      <alignment horizontal="center" vertical="center" wrapText="1"/>
      <protection/>
    </xf>
    <xf numFmtId="0" fontId="5" fillId="3" borderId="10" xfId="23" applyFill="1" applyBorder="1" applyAlignment="1">
      <alignment horizontal="center" vertical="center" wrapText="1"/>
      <protection/>
    </xf>
    <xf numFmtId="0" fontId="5" fillId="3" borderId="11" xfId="23" applyFill="1" applyBorder="1" applyAlignment="1">
      <alignment horizontal="center" vertical="center" wrapText="1"/>
      <protection/>
    </xf>
    <xf numFmtId="0" fontId="7" fillId="2" borderId="7" xfId="0" applyFont="1" applyFill="1" applyBorder="1"/>
    <xf numFmtId="0" fontId="7" fillId="2" borderId="12" xfId="0" applyFont="1" applyFill="1" applyBorder="1"/>
    <xf numFmtId="0" fontId="7" fillId="2" borderId="7" xfId="0" applyFont="1" applyFill="1" applyBorder="1" applyAlignment="1">
      <alignment horizontal="right"/>
    </xf>
    <xf numFmtId="0" fontId="7" fillId="2" borderId="13" xfId="0" applyFont="1" applyFill="1" applyBorder="1"/>
    <xf numFmtId="164" fontId="7" fillId="2" borderId="7" xfId="0" applyNumberFormat="1" applyFont="1" applyFill="1" applyBorder="1" applyAlignment="1">
      <alignment horizontal="center"/>
    </xf>
    <xf numFmtId="0" fontId="0" fillId="2" borderId="14" xfId="0" applyFill="1" applyBorder="1"/>
    <xf numFmtId="0" fontId="0" fillId="0" borderId="7" xfId="0" applyBorder="1"/>
    <xf numFmtId="0" fontId="0" fillId="0" borderId="7" xfId="0" applyBorder="1" applyAlignment="1">
      <alignment horizontal="right"/>
    </xf>
    <xf numFmtId="0" fontId="0" fillId="0" borderId="7" xfId="0" applyBorder="1" applyAlignment="1">
      <alignment wrapText="1"/>
    </xf>
    <xf numFmtId="0" fontId="0" fillId="0" borderId="7" xfId="0" applyBorder="1" applyAlignment="1">
      <alignment horizontal="center"/>
    </xf>
    <xf numFmtId="165" fontId="0" fillId="0" borderId="7" xfId="0" applyNumberFormat="1" applyBorder="1" applyAlignment="1">
      <alignment horizontal="center"/>
    </xf>
    <xf numFmtId="164" fontId="0" fillId="4" borderId="7" xfId="0" applyNumberFormat="1" applyFill="1" applyBorder="1" applyAlignment="1" applyProtection="1">
      <alignment horizontal="center"/>
      <protection locked="0"/>
    </xf>
    <xf numFmtId="164" fontId="0" fillId="0" borderId="7" xfId="0" applyNumberFormat="1" applyBorder="1" applyAlignment="1">
      <alignment horizontal="center"/>
    </xf>
    <xf numFmtId="164" fontId="0" fillId="0" borderId="0" xfId="0" applyNumberFormat="1"/>
    <xf numFmtId="0" fontId="0" fillId="0" borderId="5" xfId="0" applyBorder="1"/>
    <xf numFmtId="0" fontId="0" fillId="0" borderId="0" xfId="0" applyBorder="1"/>
    <xf numFmtId="0" fontId="0" fillId="0" borderId="6" xfId="0" applyBorder="1"/>
    <xf numFmtId="0" fontId="8" fillId="0" borderId="7" xfId="0" applyFont="1" applyBorder="1" applyAlignment="1">
      <alignment wrapText="1"/>
    </xf>
    <xf numFmtId="0" fontId="0" fillId="0" borderId="0" xfId="0" applyBorder="1" applyAlignment="1">
      <alignment wrapText="1"/>
    </xf>
    <xf numFmtId="0" fontId="0" fillId="0" borderId="15" xfId="0" applyBorder="1"/>
    <xf numFmtId="0" fontId="0" fillId="0" borderId="16" xfId="0" applyBorder="1"/>
    <xf numFmtId="0" fontId="0" fillId="0" borderId="17" xfId="0" applyBorder="1"/>
    <xf numFmtId="0" fontId="4" fillId="2" borderId="0" xfId="21" applyFill="1" applyAlignment="1">
      <alignment horizontal="left" vertical="center" wrapText="1"/>
      <protection/>
    </xf>
    <xf numFmtId="0" fontId="0" fillId="2" borderId="0" xfId="0" applyFill="1"/>
    <xf numFmtId="0" fontId="6" fillId="2" borderId="0" xfId="24" applyFill="1" applyBorder="1" applyAlignment="1">
      <alignment horizontal="right" vertical="center" wrapText="1"/>
      <protection/>
    </xf>
    <xf numFmtId="0" fontId="0" fillId="2" borderId="0" xfId="0" applyFill="1" applyBorder="1" applyAlignment="1">
      <alignment horizontal="right"/>
    </xf>
    <xf numFmtId="0" fontId="5" fillId="3" borderId="18" xfId="23" applyFill="1" applyBorder="1" applyAlignment="1">
      <alignment horizontal="center" vertical="center" wrapText="1"/>
      <protection/>
    </xf>
    <xf numFmtId="0" fontId="5" fillId="3" borderId="8" xfId="23" applyFill="1" applyBorder="1" applyAlignment="1">
      <alignment horizontal="center" vertical="center" wrapText="1"/>
      <protection/>
    </xf>
    <xf numFmtId="0" fontId="5" fillId="3" borderId="1" xfId="23" applyFill="1" applyBorder="1" applyAlignment="1">
      <alignment horizontal="center" vertical="center" wrapText="1"/>
      <protection/>
    </xf>
    <xf numFmtId="0" fontId="5" fillId="3" borderId="9" xfId="23" applyFill="1" applyBorder="1" applyAlignment="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StavebniDilStyle" xfId="26"/>
    <cellStyle name="PolDoplnInfoStyle" xfId="27"/>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topLeftCell="A1"/>
  </sheetViews>
  <sheetFormatPr defaultColWidth="9.140625" defaultRowHeight="15"/>
  <cols>
    <col min="1" max="2" width="32.421875" style="0" customWidth="1"/>
    <col min="3" max="5" width="19.421875" style="0" customWidth="1"/>
  </cols>
  <sheetData>
    <row r="1" spans="1:5" ht="15">
      <c r="A1" s="1" t="s">
        <v>0</v>
      </c>
      <c r="B1" s="2" t="s">
        <v>1</v>
      </c>
      <c r="C1" s="3"/>
      <c r="D1" s="3"/>
      <c r="E1" s="3"/>
    </row>
    <row r="2" spans="1:5" ht="15">
      <c r="A2" s="1"/>
      <c r="B2" s="47" t="s">
        <v>2</v>
      </c>
      <c r="C2" s="3"/>
      <c r="D2" s="3"/>
      <c r="E2" s="3"/>
    </row>
    <row r="3" spans="1:5" ht="15">
      <c r="A3" s="3"/>
      <c r="B3" s="48"/>
      <c r="C3" s="3"/>
      <c r="D3" s="3"/>
      <c r="E3" s="3"/>
    </row>
    <row r="4" spans="1:5" ht="15">
      <c r="A4" s="3"/>
      <c r="B4" s="47" t="s">
        <v>3</v>
      </c>
      <c r="C4" s="48"/>
      <c r="D4" s="48"/>
      <c r="E4" s="48"/>
    </row>
    <row r="5" spans="1:5" ht="15">
      <c r="A5" s="3"/>
      <c r="B5" s="3"/>
      <c r="C5" s="3"/>
      <c r="D5" s="3"/>
      <c r="E5" s="3"/>
    </row>
    <row r="6" spans="1:5" ht="15">
      <c r="A6" s="3"/>
      <c r="B6" s="4" t="s">
        <v>4</v>
      </c>
      <c r="C6" s="5">
        <f>SUM(C10)</f>
        <v>0</v>
      </c>
      <c r="D6" s="3"/>
      <c r="E6" s="3"/>
    </row>
    <row r="7" spans="1:5" ht="15">
      <c r="A7" s="3"/>
      <c r="B7" s="4" t="s">
        <v>5</v>
      </c>
      <c r="C7" s="5">
        <f>SUM(E10)</f>
        <v>0</v>
      </c>
      <c r="D7" s="3"/>
      <c r="E7" s="3"/>
    </row>
    <row r="8" spans="1:5" ht="15">
      <c r="A8" s="3"/>
      <c r="B8" s="3"/>
      <c r="C8" s="3"/>
      <c r="D8" s="3"/>
      <c r="E8" s="3"/>
    </row>
    <row r="9" spans="1:5" ht="15">
      <c r="A9" s="6" t="s">
        <v>6</v>
      </c>
      <c r="B9" s="6" t="s">
        <v>7</v>
      </c>
      <c r="C9" s="6" t="s">
        <v>8</v>
      </c>
      <c r="D9" s="6" t="s">
        <v>9</v>
      </c>
      <c r="E9" s="6" t="s">
        <v>10</v>
      </c>
    </row>
    <row r="10" spans="1:5" ht="15">
      <c r="A10" s="7" t="s">
        <v>11</v>
      </c>
      <c r="B10" s="7" t="s">
        <v>12</v>
      </c>
      <c r="C10" s="8">
        <f>SO!I3</f>
        <v>0</v>
      </c>
      <c r="D10" s="8">
        <f>SUMIFS(SO!O:O,SO!A:A,"P")</f>
        <v>0</v>
      </c>
      <c r="E10" s="8">
        <f>C10+D10</f>
        <v>0</v>
      </c>
    </row>
  </sheetData>
  <mergeCells count="2">
    <mergeCell ref="B2:B3"/>
    <mergeCell ref="B4:E4"/>
  </mergeCells>
  <printOptions/>
  <pageMargins left="0.7" right="0.7" top="0.787401575" bottom="0.787401575" header="0.3" footer="0.3"/>
  <pageSetup fitToHeight="0" fitToWidth="1" horizontalDpi="600" verticalDpi="60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5"/>
  <sheetViews>
    <sheetView tabSelected="1" workbookViewId="0" topLeftCell="B1">
      <selection activeCell="G9" sqref="G9:H9 P4"/>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9"/>
      <c r="C1" s="10"/>
      <c r="D1" s="10"/>
      <c r="E1" s="11" t="s">
        <v>1</v>
      </c>
      <c r="F1" s="10"/>
      <c r="G1" s="10"/>
      <c r="H1" s="10"/>
      <c r="I1" s="10"/>
      <c r="J1" s="12"/>
      <c r="P1">
        <v>3</v>
      </c>
    </row>
    <row r="2" spans="1:10" ht="20.25">
      <c r="A2" s="1"/>
      <c r="B2" s="13"/>
      <c r="C2" s="14"/>
      <c r="D2" s="14"/>
      <c r="E2" s="15" t="s">
        <v>13</v>
      </c>
      <c r="F2" s="14"/>
      <c r="G2" s="14"/>
      <c r="H2" s="14"/>
      <c r="I2" s="14"/>
      <c r="J2" s="16"/>
    </row>
    <row r="3" spans="1:16" ht="15">
      <c r="A3" s="3" t="s">
        <v>14</v>
      </c>
      <c r="B3" s="17" t="s">
        <v>15</v>
      </c>
      <c r="C3" s="49" t="s">
        <v>16</v>
      </c>
      <c r="D3" s="50"/>
      <c r="E3" s="18" t="s">
        <v>17</v>
      </c>
      <c r="F3" s="14"/>
      <c r="G3" s="14"/>
      <c r="H3" s="19" t="s">
        <v>11</v>
      </c>
      <c r="I3" s="20">
        <f>SUMIFS(I8:I125,A8:A125,"SD")</f>
        <v>0</v>
      </c>
      <c r="J3" s="16"/>
      <c r="O3">
        <v>0</v>
      </c>
      <c r="P3">
        <v>2</v>
      </c>
    </row>
    <row r="4" spans="1:16" ht="15">
      <c r="A4" s="3" t="s">
        <v>18</v>
      </c>
      <c r="B4" s="17" t="s">
        <v>19</v>
      </c>
      <c r="C4" s="49" t="s">
        <v>11</v>
      </c>
      <c r="D4" s="50"/>
      <c r="E4" s="18" t="s">
        <v>12</v>
      </c>
      <c r="F4" s="14"/>
      <c r="G4" s="14"/>
      <c r="H4" s="14"/>
      <c r="I4" s="14"/>
      <c r="J4" s="16"/>
      <c r="O4">
        <v>0.15</v>
      </c>
      <c r="P4">
        <v>2</v>
      </c>
    </row>
    <row r="5" spans="1:15" ht="15">
      <c r="A5" s="51" t="s">
        <v>20</v>
      </c>
      <c r="B5" s="52" t="s">
        <v>21</v>
      </c>
      <c r="C5" s="53" t="s">
        <v>22</v>
      </c>
      <c r="D5" s="53" t="s">
        <v>23</v>
      </c>
      <c r="E5" s="53" t="s">
        <v>24</v>
      </c>
      <c r="F5" s="53" t="s">
        <v>25</v>
      </c>
      <c r="G5" s="53" t="s">
        <v>26</v>
      </c>
      <c r="H5" s="53" t="s">
        <v>27</v>
      </c>
      <c r="I5" s="53"/>
      <c r="J5" s="54" t="s">
        <v>28</v>
      </c>
      <c r="O5">
        <v>0.21</v>
      </c>
    </row>
    <row r="6" spans="1:10" ht="15">
      <c r="A6" s="51"/>
      <c r="B6" s="52"/>
      <c r="C6" s="53"/>
      <c r="D6" s="53"/>
      <c r="E6" s="53"/>
      <c r="F6" s="53"/>
      <c r="G6" s="53"/>
      <c r="H6" s="6" t="s">
        <v>29</v>
      </c>
      <c r="I6" s="6" t="s">
        <v>30</v>
      </c>
      <c r="J6" s="54"/>
    </row>
    <row r="7" spans="1:10" ht="15">
      <c r="A7" s="23">
        <v>0</v>
      </c>
      <c r="B7" s="21">
        <v>1</v>
      </c>
      <c r="C7" s="24">
        <v>2</v>
      </c>
      <c r="D7" s="6">
        <v>3</v>
      </c>
      <c r="E7" s="24">
        <v>4</v>
      </c>
      <c r="F7" s="6">
        <v>5</v>
      </c>
      <c r="G7" s="6">
        <v>6</v>
      </c>
      <c r="H7" s="6">
        <v>7</v>
      </c>
      <c r="I7" s="24">
        <v>8</v>
      </c>
      <c r="J7" s="22">
        <v>9</v>
      </c>
    </row>
    <row r="8" spans="1:10" ht="15">
      <c r="A8" s="25" t="s">
        <v>31</v>
      </c>
      <c r="B8" s="26"/>
      <c r="C8" s="27" t="s">
        <v>32</v>
      </c>
      <c r="D8" s="28"/>
      <c r="E8" s="25" t="s">
        <v>33</v>
      </c>
      <c r="F8" s="28"/>
      <c r="G8" s="28"/>
      <c r="H8" s="28"/>
      <c r="I8" s="29">
        <f>SUMIFS(I9:I46,A9:A46,"P")</f>
        <v>0</v>
      </c>
      <c r="J8" s="30"/>
    </row>
    <row r="9" spans="1:16" ht="15">
      <c r="A9" s="31" t="s">
        <v>34</v>
      </c>
      <c r="B9" s="31">
        <v>1</v>
      </c>
      <c r="C9" s="32" t="s">
        <v>35</v>
      </c>
      <c r="D9" s="31" t="s">
        <v>36</v>
      </c>
      <c r="E9" s="33" t="s">
        <v>37</v>
      </c>
      <c r="F9" s="34" t="s">
        <v>38</v>
      </c>
      <c r="G9" s="35">
        <v>10.948</v>
      </c>
      <c r="H9" s="36">
        <v>0</v>
      </c>
      <c r="I9" s="37">
        <f>ROUND(G9*H9,P4)</f>
        <v>0</v>
      </c>
      <c r="J9" s="34" t="s">
        <v>39</v>
      </c>
      <c r="O9" s="38">
        <f>I9*0.21</f>
        <v>0</v>
      </c>
      <c r="P9">
        <v>3</v>
      </c>
    </row>
    <row r="10" spans="1:10" ht="15">
      <c r="A10" s="31" t="s">
        <v>40</v>
      </c>
      <c r="B10" s="39"/>
      <c r="C10" s="40"/>
      <c r="D10" s="40"/>
      <c r="E10" s="33" t="s">
        <v>41</v>
      </c>
      <c r="F10" s="40"/>
      <c r="G10" s="40"/>
      <c r="H10" s="40"/>
      <c r="I10" s="40"/>
      <c r="J10" s="41"/>
    </row>
    <row r="11" spans="1:10" ht="30">
      <c r="A11" s="31" t="s">
        <v>42</v>
      </c>
      <c r="B11" s="39"/>
      <c r="C11" s="40"/>
      <c r="D11" s="40"/>
      <c r="E11" s="42" t="s">
        <v>43</v>
      </c>
      <c r="F11" s="40"/>
      <c r="G11" s="40"/>
      <c r="H11" s="40"/>
      <c r="I11" s="40"/>
      <c r="J11" s="41"/>
    </row>
    <row r="12" spans="1:10" ht="30">
      <c r="A12" s="31" t="s">
        <v>44</v>
      </c>
      <c r="B12" s="39"/>
      <c r="C12" s="40"/>
      <c r="D12" s="40"/>
      <c r="E12" s="33" t="s">
        <v>45</v>
      </c>
      <c r="F12" s="40"/>
      <c r="G12" s="40"/>
      <c r="H12" s="40"/>
      <c r="I12" s="40"/>
      <c r="J12" s="41"/>
    </row>
    <row r="13" spans="1:16" ht="15">
      <c r="A13" s="31" t="s">
        <v>34</v>
      </c>
      <c r="B13" s="31">
        <v>2</v>
      </c>
      <c r="C13" s="32" t="s">
        <v>35</v>
      </c>
      <c r="D13" s="31" t="s">
        <v>46</v>
      </c>
      <c r="E13" s="33" t="s">
        <v>37</v>
      </c>
      <c r="F13" s="34" t="s">
        <v>38</v>
      </c>
      <c r="G13" s="35">
        <v>0.3</v>
      </c>
      <c r="H13" s="36">
        <v>0</v>
      </c>
      <c r="I13" s="37">
        <f>ROUND(G13*H13,P4)</f>
        <v>0</v>
      </c>
      <c r="J13" s="34" t="s">
        <v>39</v>
      </c>
      <c r="O13" s="38">
        <f>I13*0.21</f>
        <v>0</v>
      </c>
      <c r="P13">
        <v>3</v>
      </c>
    </row>
    <row r="14" spans="1:10" ht="15">
      <c r="A14" s="31" t="s">
        <v>40</v>
      </c>
      <c r="B14" s="39"/>
      <c r="C14" s="40"/>
      <c r="D14" s="40"/>
      <c r="E14" s="33" t="s">
        <v>47</v>
      </c>
      <c r="F14" s="40"/>
      <c r="G14" s="40"/>
      <c r="H14" s="40"/>
      <c r="I14" s="40"/>
      <c r="J14" s="41"/>
    </row>
    <row r="15" spans="1:10" ht="30">
      <c r="A15" s="31" t="s">
        <v>42</v>
      </c>
      <c r="B15" s="39"/>
      <c r="C15" s="40"/>
      <c r="D15" s="40"/>
      <c r="E15" s="42" t="s">
        <v>48</v>
      </c>
      <c r="F15" s="40"/>
      <c r="G15" s="40"/>
      <c r="H15" s="40"/>
      <c r="I15" s="40"/>
      <c r="J15" s="41"/>
    </row>
    <row r="16" spans="1:10" ht="30">
      <c r="A16" s="31" t="s">
        <v>44</v>
      </c>
      <c r="B16" s="39"/>
      <c r="C16" s="40"/>
      <c r="D16" s="40"/>
      <c r="E16" s="33" t="s">
        <v>45</v>
      </c>
      <c r="F16" s="40"/>
      <c r="G16" s="40"/>
      <c r="H16" s="40"/>
      <c r="I16" s="40"/>
      <c r="J16" s="41"/>
    </row>
    <row r="17" spans="1:16" ht="15">
      <c r="A17" s="31" t="s">
        <v>34</v>
      </c>
      <c r="B17" s="31">
        <v>3</v>
      </c>
      <c r="C17" s="32" t="s">
        <v>35</v>
      </c>
      <c r="D17" s="31" t="s">
        <v>49</v>
      </c>
      <c r="E17" s="33" t="s">
        <v>37</v>
      </c>
      <c r="F17" s="34" t="s">
        <v>38</v>
      </c>
      <c r="G17" s="35">
        <v>11.44</v>
      </c>
      <c r="H17" s="36">
        <v>0</v>
      </c>
      <c r="I17" s="37">
        <f>ROUND(G17*H17,P4)</f>
        <v>0</v>
      </c>
      <c r="J17" s="34" t="s">
        <v>39</v>
      </c>
      <c r="O17" s="38">
        <f>I17*0.21</f>
        <v>0</v>
      </c>
      <c r="P17">
        <v>3</v>
      </c>
    </row>
    <row r="18" spans="1:10" ht="15">
      <c r="A18" s="31" t="s">
        <v>40</v>
      </c>
      <c r="B18" s="39"/>
      <c r="C18" s="40"/>
      <c r="D18" s="40"/>
      <c r="E18" s="33" t="s">
        <v>50</v>
      </c>
      <c r="F18" s="40"/>
      <c r="G18" s="40"/>
      <c r="H18" s="40"/>
      <c r="I18" s="40"/>
      <c r="J18" s="41"/>
    </row>
    <row r="19" spans="1:10" ht="30">
      <c r="A19" s="31" t="s">
        <v>42</v>
      </c>
      <c r="B19" s="39"/>
      <c r="C19" s="40"/>
      <c r="D19" s="40"/>
      <c r="E19" s="42" t="s">
        <v>51</v>
      </c>
      <c r="F19" s="40"/>
      <c r="G19" s="40"/>
      <c r="H19" s="40"/>
      <c r="I19" s="40"/>
      <c r="J19" s="41"/>
    </row>
    <row r="20" spans="1:10" ht="30">
      <c r="A20" s="31" t="s">
        <v>44</v>
      </c>
      <c r="B20" s="39"/>
      <c r="C20" s="40"/>
      <c r="D20" s="40"/>
      <c r="E20" s="33" t="s">
        <v>45</v>
      </c>
      <c r="F20" s="40"/>
      <c r="G20" s="40"/>
      <c r="H20" s="40"/>
      <c r="I20" s="40"/>
      <c r="J20" s="41"/>
    </row>
    <row r="21" spans="1:16" ht="15">
      <c r="A21" s="31" t="s">
        <v>34</v>
      </c>
      <c r="B21" s="31">
        <v>4</v>
      </c>
      <c r="C21" s="32" t="s">
        <v>35</v>
      </c>
      <c r="D21" s="31" t="s">
        <v>52</v>
      </c>
      <c r="E21" s="33" t="s">
        <v>37</v>
      </c>
      <c r="F21" s="34" t="s">
        <v>38</v>
      </c>
      <c r="G21" s="35">
        <v>0.037</v>
      </c>
      <c r="H21" s="36">
        <v>0</v>
      </c>
      <c r="I21" s="37">
        <f>ROUND(G21*H21,P4)</f>
        <v>0</v>
      </c>
      <c r="J21" s="34" t="s">
        <v>39</v>
      </c>
      <c r="O21" s="38">
        <f>I21*0.21</f>
        <v>0</v>
      </c>
      <c r="P21">
        <v>3</v>
      </c>
    </row>
    <row r="22" spans="1:10" ht="15">
      <c r="A22" s="31" t="s">
        <v>40</v>
      </c>
      <c r="B22" s="39"/>
      <c r="C22" s="40"/>
      <c r="D22" s="40"/>
      <c r="E22" s="33" t="s">
        <v>53</v>
      </c>
      <c r="F22" s="40"/>
      <c r="G22" s="40"/>
      <c r="H22" s="40"/>
      <c r="I22" s="40"/>
      <c r="J22" s="41"/>
    </row>
    <row r="23" spans="1:10" ht="15">
      <c r="A23" s="31" t="s">
        <v>42</v>
      </c>
      <c r="B23" s="39"/>
      <c r="C23" s="40"/>
      <c r="D23" s="40"/>
      <c r="E23" s="42" t="s">
        <v>54</v>
      </c>
      <c r="F23" s="40"/>
      <c r="G23" s="40"/>
      <c r="H23" s="40"/>
      <c r="I23" s="40"/>
      <c r="J23" s="41"/>
    </row>
    <row r="24" spans="1:10" ht="30">
      <c r="A24" s="31" t="s">
        <v>44</v>
      </c>
      <c r="B24" s="39"/>
      <c r="C24" s="40"/>
      <c r="D24" s="40"/>
      <c r="E24" s="33" t="s">
        <v>45</v>
      </c>
      <c r="F24" s="40"/>
      <c r="G24" s="40"/>
      <c r="H24" s="40"/>
      <c r="I24" s="40"/>
      <c r="J24" s="41"/>
    </row>
    <row r="25" spans="1:16" ht="15">
      <c r="A25" s="31" t="s">
        <v>34</v>
      </c>
      <c r="B25" s="31">
        <v>5</v>
      </c>
      <c r="C25" s="32" t="s">
        <v>55</v>
      </c>
      <c r="D25" s="31" t="s">
        <v>56</v>
      </c>
      <c r="E25" s="33" t="s">
        <v>57</v>
      </c>
      <c r="F25" s="34" t="s">
        <v>38</v>
      </c>
      <c r="G25" s="35">
        <v>20</v>
      </c>
      <c r="H25" s="36">
        <v>0</v>
      </c>
      <c r="I25" s="37">
        <f>ROUND(G25*H25,P4)</f>
        <v>0</v>
      </c>
      <c r="J25" s="34" t="s">
        <v>39</v>
      </c>
      <c r="O25" s="38">
        <f>I25*0.21</f>
        <v>0</v>
      </c>
      <c r="P25">
        <v>3</v>
      </c>
    </row>
    <row r="26" spans="1:10" ht="30">
      <c r="A26" s="31" t="s">
        <v>40</v>
      </c>
      <c r="B26" s="39"/>
      <c r="C26" s="40"/>
      <c r="D26" s="40"/>
      <c r="E26" s="33" t="s">
        <v>58</v>
      </c>
      <c r="F26" s="40"/>
      <c r="G26" s="40"/>
      <c r="H26" s="40"/>
      <c r="I26" s="40"/>
      <c r="J26" s="41"/>
    </row>
    <row r="27" spans="1:10" ht="30">
      <c r="A27" s="31" t="s">
        <v>42</v>
      </c>
      <c r="B27" s="39"/>
      <c r="C27" s="40"/>
      <c r="D27" s="40"/>
      <c r="E27" s="42" t="s">
        <v>59</v>
      </c>
      <c r="F27" s="40"/>
      <c r="G27" s="40"/>
      <c r="H27" s="40"/>
      <c r="I27" s="40"/>
      <c r="J27" s="41"/>
    </row>
    <row r="28" spans="1:10" ht="30">
      <c r="A28" s="31" t="s">
        <v>44</v>
      </c>
      <c r="B28" s="39"/>
      <c r="C28" s="40"/>
      <c r="D28" s="40"/>
      <c r="E28" s="33" t="s">
        <v>60</v>
      </c>
      <c r="F28" s="40"/>
      <c r="G28" s="40"/>
      <c r="H28" s="40"/>
      <c r="I28" s="40"/>
      <c r="J28" s="41"/>
    </row>
    <row r="29" spans="1:16" ht="15">
      <c r="A29" s="31" t="s">
        <v>34</v>
      </c>
      <c r="B29" s="31">
        <v>6</v>
      </c>
      <c r="C29" s="32" t="s">
        <v>61</v>
      </c>
      <c r="D29" s="31" t="s">
        <v>36</v>
      </c>
      <c r="E29" s="33" t="s">
        <v>62</v>
      </c>
      <c r="F29" s="34" t="s">
        <v>63</v>
      </c>
      <c r="G29" s="35">
        <v>1</v>
      </c>
      <c r="H29" s="36">
        <v>0</v>
      </c>
      <c r="I29" s="37">
        <f>ROUND(G29*H29,P4)</f>
        <v>0</v>
      </c>
      <c r="J29" s="34" t="s">
        <v>39</v>
      </c>
      <c r="O29" s="38">
        <f>I29*0.21</f>
        <v>0</v>
      </c>
      <c r="P29">
        <v>3</v>
      </c>
    </row>
    <row r="30" spans="1:10" ht="75">
      <c r="A30" s="31" t="s">
        <v>40</v>
      </c>
      <c r="B30" s="39"/>
      <c r="C30" s="40"/>
      <c r="D30" s="40"/>
      <c r="E30" s="33" t="s">
        <v>64</v>
      </c>
      <c r="F30" s="40"/>
      <c r="G30" s="40"/>
      <c r="H30" s="40"/>
      <c r="I30" s="40"/>
      <c r="J30" s="41"/>
    </row>
    <row r="31" spans="1:10" ht="30">
      <c r="A31" s="31" t="s">
        <v>44</v>
      </c>
      <c r="B31" s="39"/>
      <c r="C31" s="40"/>
      <c r="D31" s="40"/>
      <c r="E31" s="33" t="s">
        <v>65</v>
      </c>
      <c r="F31" s="40"/>
      <c r="G31" s="40"/>
      <c r="H31" s="40"/>
      <c r="I31" s="40"/>
      <c r="J31" s="41"/>
    </row>
    <row r="32" spans="1:16" ht="15">
      <c r="A32" s="31" t="s">
        <v>34</v>
      </c>
      <c r="B32" s="31">
        <v>7</v>
      </c>
      <c r="C32" s="32" t="s">
        <v>61</v>
      </c>
      <c r="D32" s="31" t="s">
        <v>46</v>
      </c>
      <c r="E32" s="33" t="s">
        <v>62</v>
      </c>
      <c r="F32" s="34" t="s">
        <v>63</v>
      </c>
      <c r="G32" s="35">
        <v>1</v>
      </c>
      <c r="H32" s="36">
        <v>0</v>
      </c>
      <c r="I32" s="37">
        <f>ROUND(G32*H32,P4)</f>
        <v>0</v>
      </c>
      <c r="J32" s="34" t="s">
        <v>39</v>
      </c>
      <c r="O32" s="38">
        <f>I32*0.21</f>
        <v>0</v>
      </c>
      <c r="P32">
        <v>3</v>
      </c>
    </row>
    <row r="33" spans="1:10" ht="60">
      <c r="A33" s="31" t="s">
        <v>40</v>
      </c>
      <c r="B33" s="39"/>
      <c r="C33" s="40"/>
      <c r="D33" s="40"/>
      <c r="E33" s="33" t="s">
        <v>66</v>
      </c>
      <c r="F33" s="40"/>
      <c r="G33" s="40"/>
      <c r="H33" s="40"/>
      <c r="I33" s="40"/>
      <c r="J33" s="41"/>
    </row>
    <row r="34" spans="1:10" ht="30">
      <c r="A34" s="31" t="s">
        <v>44</v>
      </c>
      <c r="B34" s="39"/>
      <c r="C34" s="40"/>
      <c r="D34" s="40"/>
      <c r="E34" s="33" t="s">
        <v>65</v>
      </c>
      <c r="F34" s="40"/>
      <c r="G34" s="40"/>
      <c r="H34" s="40"/>
      <c r="I34" s="40"/>
      <c r="J34" s="41"/>
    </row>
    <row r="35" spans="1:16" ht="15">
      <c r="A35" s="31" t="s">
        <v>34</v>
      </c>
      <c r="B35" s="31">
        <v>8</v>
      </c>
      <c r="C35" s="32" t="s">
        <v>67</v>
      </c>
      <c r="D35" s="31" t="s">
        <v>56</v>
      </c>
      <c r="E35" s="33" t="s">
        <v>68</v>
      </c>
      <c r="F35" s="34" t="s">
        <v>63</v>
      </c>
      <c r="G35" s="35">
        <v>1</v>
      </c>
      <c r="H35" s="36">
        <v>0</v>
      </c>
      <c r="I35" s="37">
        <f>ROUND(G35*H35,P4)</f>
        <v>0</v>
      </c>
      <c r="J35" s="34" t="s">
        <v>39</v>
      </c>
      <c r="O35" s="38">
        <f>I35*0.21</f>
        <v>0</v>
      </c>
      <c r="P35">
        <v>3</v>
      </c>
    </row>
    <row r="36" spans="1:10" ht="15">
      <c r="A36" s="31" t="s">
        <v>40</v>
      </c>
      <c r="B36" s="39"/>
      <c r="C36" s="40"/>
      <c r="D36" s="40"/>
      <c r="E36" s="43" t="s">
        <v>56</v>
      </c>
      <c r="F36" s="40"/>
      <c r="G36" s="40"/>
      <c r="H36" s="40"/>
      <c r="I36" s="40"/>
      <c r="J36" s="41"/>
    </row>
    <row r="37" spans="1:10" ht="150">
      <c r="A37" s="31" t="s">
        <v>44</v>
      </c>
      <c r="B37" s="39"/>
      <c r="C37" s="40"/>
      <c r="D37" s="40"/>
      <c r="E37" s="33" t="s">
        <v>69</v>
      </c>
      <c r="F37" s="40"/>
      <c r="G37" s="40"/>
      <c r="H37" s="40"/>
      <c r="I37" s="40"/>
      <c r="J37" s="41"/>
    </row>
    <row r="38" spans="1:16" ht="15">
      <c r="A38" s="31" t="s">
        <v>34</v>
      </c>
      <c r="B38" s="31">
        <v>9</v>
      </c>
      <c r="C38" s="32" t="s">
        <v>70</v>
      </c>
      <c r="D38" s="31" t="s">
        <v>56</v>
      </c>
      <c r="E38" s="33" t="s">
        <v>71</v>
      </c>
      <c r="F38" s="34" t="s">
        <v>63</v>
      </c>
      <c r="G38" s="35">
        <v>1</v>
      </c>
      <c r="H38" s="36">
        <v>0</v>
      </c>
      <c r="I38" s="37">
        <f>ROUND(G38*H38,P4)</f>
        <v>0</v>
      </c>
      <c r="J38" s="34" t="s">
        <v>39</v>
      </c>
      <c r="O38" s="38">
        <f>I38*0.21</f>
        <v>0</v>
      </c>
      <c r="P38">
        <v>3</v>
      </c>
    </row>
    <row r="39" spans="1:10" ht="15">
      <c r="A39" s="31" t="s">
        <v>40</v>
      </c>
      <c r="B39" s="39"/>
      <c r="C39" s="40"/>
      <c r="D39" s="40"/>
      <c r="E39" s="43" t="s">
        <v>56</v>
      </c>
      <c r="F39" s="40"/>
      <c r="G39" s="40"/>
      <c r="H39" s="40"/>
      <c r="I39" s="40"/>
      <c r="J39" s="41"/>
    </row>
    <row r="40" spans="1:10" ht="75">
      <c r="A40" s="31" t="s">
        <v>44</v>
      </c>
      <c r="B40" s="39"/>
      <c r="C40" s="40"/>
      <c r="D40" s="40"/>
      <c r="E40" s="33" t="s">
        <v>72</v>
      </c>
      <c r="F40" s="40"/>
      <c r="G40" s="40"/>
      <c r="H40" s="40"/>
      <c r="I40" s="40"/>
      <c r="J40" s="41"/>
    </row>
    <row r="41" spans="1:16" ht="15">
      <c r="A41" s="31" t="s">
        <v>34</v>
      </c>
      <c r="B41" s="31">
        <v>10</v>
      </c>
      <c r="C41" s="32" t="s">
        <v>73</v>
      </c>
      <c r="D41" s="31" t="s">
        <v>56</v>
      </c>
      <c r="E41" s="33" t="s">
        <v>74</v>
      </c>
      <c r="F41" s="34" t="s">
        <v>63</v>
      </c>
      <c r="G41" s="35">
        <v>1</v>
      </c>
      <c r="H41" s="36">
        <v>0</v>
      </c>
      <c r="I41" s="37">
        <f>ROUND(G41*H41,P4)</f>
        <v>0</v>
      </c>
      <c r="J41" s="34" t="s">
        <v>39</v>
      </c>
      <c r="O41" s="38">
        <f>I41*0.21</f>
        <v>0</v>
      </c>
      <c r="P41">
        <v>3</v>
      </c>
    </row>
    <row r="42" spans="1:10" ht="15">
      <c r="A42" s="31" t="s">
        <v>40</v>
      </c>
      <c r="B42" s="39"/>
      <c r="C42" s="40"/>
      <c r="D42" s="40"/>
      <c r="E42" s="43" t="s">
        <v>56</v>
      </c>
      <c r="F42" s="40"/>
      <c r="G42" s="40"/>
      <c r="H42" s="40"/>
      <c r="I42" s="40"/>
      <c r="J42" s="41"/>
    </row>
    <row r="43" spans="1:10" ht="90">
      <c r="A43" s="31" t="s">
        <v>44</v>
      </c>
      <c r="B43" s="39"/>
      <c r="C43" s="40"/>
      <c r="D43" s="40"/>
      <c r="E43" s="33" t="s">
        <v>75</v>
      </c>
      <c r="F43" s="40"/>
      <c r="G43" s="40"/>
      <c r="H43" s="40"/>
      <c r="I43" s="40"/>
      <c r="J43" s="41"/>
    </row>
    <row r="44" spans="1:16" ht="15">
      <c r="A44" s="31" t="s">
        <v>34</v>
      </c>
      <c r="B44" s="31">
        <v>11</v>
      </c>
      <c r="C44" s="32" t="s">
        <v>76</v>
      </c>
      <c r="D44" s="31" t="s">
        <v>56</v>
      </c>
      <c r="E44" s="33" t="s">
        <v>77</v>
      </c>
      <c r="F44" s="34" t="s">
        <v>63</v>
      </c>
      <c r="G44" s="35">
        <v>1</v>
      </c>
      <c r="H44" s="36">
        <v>0</v>
      </c>
      <c r="I44" s="37">
        <f>ROUND(G44*H44,P4)</f>
        <v>0</v>
      </c>
      <c r="J44" s="34" t="s">
        <v>39</v>
      </c>
      <c r="O44" s="38">
        <f>I44*0.21</f>
        <v>0</v>
      </c>
      <c r="P44">
        <v>3</v>
      </c>
    </row>
    <row r="45" spans="1:10" ht="90">
      <c r="A45" s="31" t="s">
        <v>40</v>
      </c>
      <c r="B45" s="39"/>
      <c r="C45" s="40"/>
      <c r="D45" s="40"/>
      <c r="E45" s="33" t="s">
        <v>78</v>
      </c>
      <c r="F45" s="40"/>
      <c r="G45" s="40"/>
      <c r="H45" s="40"/>
      <c r="I45" s="40"/>
      <c r="J45" s="41"/>
    </row>
    <row r="46" spans="1:10" ht="150">
      <c r="A46" s="31" t="s">
        <v>44</v>
      </c>
      <c r="B46" s="39"/>
      <c r="C46" s="40"/>
      <c r="D46" s="40"/>
      <c r="E46" s="33" t="s">
        <v>79</v>
      </c>
      <c r="F46" s="40"/>
      <c r="G46" s="40"/>
      <c r="H46" s="40"/>
      <c r="I46" s="40"/>
      <c r="J46" s="41"/>
    </row>
    <row r="47" spans="1:10" ht="15">
      <c r="A47" s="25" t="s">
        <v>31</v>
      </c>
      <c r="B47" s="26"/>
      <c r="C47" s="27" t="s">
        <v>36</v>
      </c>
      <c r="D47" s="28"/>
      <c r="E47" s="25" t="s">
        <v>80</v>
      </c>
      <c r="F47" s="28"/>
      <c r="G47" s="28"/>
      <c r="H47" s="28"/>
      <c r="I47" s="29">
        <f>SUMIFS(I48:I78,A48:A78,"P")</f>
        <v>0</v>
      </c>
      <c r="J47" s="30"/>
    </row>
    <row r="48" spans="1:16" ht="15">
      <c r="A48" s="31" t="s">
        <v>34</v>
      </c>
      <c r="B48" s="31">
        <v>12</v>
      </c>
      <c r="C48" s="32" t="s">
        <v>81</v>
      </c>
      <c r="D48" s="31" t="s">
        <v>56</v>
      </c>
      <c r="E48" s="33" t="s">
        <v>82</v>
      </c>
      <c r="F48" s="34" t="s">
        <v>83</v>
      </c>
      <c r="G48" s="35">
        <v>6</v>
      </c>
      <c r="H48" s="36">
        <v>0</v>
      </c>
      <c r="I48" s="37">
        <f>ROUND(G48*H48,P4)</f>
        <v>0</v>
      </c>
      <c r="J48" s="34" t="s">
        <v>39</v>
      </c>
      <c r="O48" s="38">
        <f>I48*0.21</f>
        <v>0</v>
      </c>
      <c r="P48">
        <v>3</v>
      </c>
    </row>
    <row r="49" spans="1:10" ht="30">
      <c r="A49" s="31" t="s">
        <v>40</v>
      </c>
      <c r="B49" s="39"/>
      <c r="C49" s="40"/>
      <c r="D49" s="40"/>
      <c r="E49" s="33" t="s">
        <v>84</v>
      </c>
      <c r="F49" s="40"/>
      <c r="G49" s="40"/>
      <c r="H49" s="40"/>
      <c r="I49" s="40"/>
      <c r="J49" s="41"/>
    </row>
    <row r="50" spans="1:10" ht="120">
      <c r="A50" s="31" t="s">
        <v>44</v>
      </c>
      <c r="B50" s="39"/>
      <c r="C50" s="40"/>
      <c r="D50" s="40"/>
      <c r="E50" s="33" t="s">
        <v>85</v>
      </c>
      <c r="F50" s="40"/>
      <c r="G50" s="40"/>
      <c r="H50" s="40"/>
      <c r="I50" s="40"/>
      <c r="J50" s="41"/>
    </row>
    <row r="51" spans="1:16" ht="15">
      <c r="A51" s="31" t="s">
        <v>34</v>
      </c>
      <c r="B51" s="31">
        <v>13</v>
      </c>
      <c r="C51" s="32" t="s">
        <v>86</v>
      </c>
      <c r="D51" s="31" t="s">
        <v>56</v>
      </c>
      <c r="E51" s="33" t="s">
        <v>87</v>
      </c>
      <c r="F51" s="34" t="s">
        <v>88</v>
      </c>
      <c r="G51" s="35">
        <v>4.5</v>
      </c>
      <c r="H51" s="36">
        <v>0</v>
      </c>
      <c r="I51" s="37">
        <f>ROUND(G51*H51,P4)</f>
        <v>0</v>
      </c>
      <c r="J51" s="34" t="s">
        <v>39</v>
      </c>
      <c r="O51" s="38">
        <f>I51*0.21</f>
        <v>0</v>
      </c>
      <c r="P51">
        <v>3</v>
      </c>
    </row>
    <row r="52" spans="1:10" ht="15">
      <c r="A52" s="31" t="s">
        <v>40</v>
      </c>
      <c r="B52" s="39"/>
      <c r="C52" s="40"/>
      <c r="D52" s="40"/>
      <c r="E52" s="33" t="s">
        <v>89</v>
      </c>
      <c r="F52" s="40"/>
      <c r="G52" s="40"/>
      <c r="H52" s="40"/>
      <c r="I52" s="40"/>
      <c r="J52" s="41"/>
    </row>
    <row r="53" spans="1:10" ht="15">
      <c r="A53" s="31" t="s">
        <v>42</v>
      </c>
      <c r="B53" s="39"/>
      <c r="C53" s="40"/>
      <c r="D53" s="40"/>
      <c r="E53" s="42" t="s">
        <v>90</v>
      </c>
      <c r="F53" s="40"/>
      <c r="G53" s="40"/>
      <c r="H53" s="40"/>
      <c r="I53" s="40"/>
      <c r="J53" s="41"/>
    </row>
    <row r="54" spans="1:10" ht="90">
      <c r="A54" s="31" t="s">
        <v>44</v>
      </c>
      <c r="B54" s="39"/>
      <c r="C54" s="40"/>
      <c r="D54" s="40"/>
      <c r="E54" s="33" t="s">
        <v>91</v>
      </c>
      <c r="F54" s="40"/>
      <c r="G54" s="40"/>
      <c r="H54" s="40"/>
      <c r="I54" s="40"/>
      <c r="J54" s="41"/>
    </row>
    <row r="55" spans="1:16" ht="15">
      <c r="A55" s="31" t="s">
        <v>34</v>
      </c>
      <c r="B55" s="31">
        <v>14</v>
      </c>
      <c r="C55" s="32" t="s">
        <v>92</v>
      </c>
      <c r="D55" s="31" t="s">
        <v>56</v>
      </c>
      <c r="E55" s="33" t="s">
        <v>93</v>
      </c>
      <c r="F55" s="34" t="s">
        <v>88</v>
      </c>
      <c r="G55" s="35">
        <v>5.724</v>
      </c>
      <c r="H55" s="36">
        <v>0</v>
      </c>
      <c r="I55" s="37">
        <f>ROUND(G55*H55,P4)</f>
        <v>0</v>
      </c>
      <c r="J55" s="34" t="s">
        <v>39</v>
      </c>
      <c r="O55" s="38">
        <f>I55*0.21</f>
        <v>0</v>
      </c>
      <c r="P55">
        <v>3</v>
      </c>
    </row>
    <row r="56" spans="1:10" ht="15">
      <c r="A56" s="31" t="s">
        <v>40</v>
      </c>
      <c r="B56" s="39"/>
      <c r="C56" s="40"/>
      <c r="D56" s="40"/>
      <c r="E56" s="33" t="s">
        <v>94</v>
      </c>
      <c r="F56" s="40"/>
      <c r="G56" s="40"/>
      <c r="H56" s="40"/>
      <c r="I56" s="40"/>
      <c r="J56" s="41"/>
    </row>
    <row r="57" spans="1:10" ht="15">
      <c r="A57" s="31" t="s">
        <v>42</v>
      </c>
      <c r="B57" s="39"/>
      <c r="C57" s="40"/>
      <c r="D57" s="40"/>
      <c r="E57" s="42" t="s">
        <v>95</v>
      </c>
      <c r="F57" s="40"/>
      <c r="G57" s="40"/>
      <c r="H57" s="40"/>
      <c r="I57" s="40"/>
      <c r="J57" s="41"/>
    </row>
    <row r="58" spans="1:10" ht="409.5">
      <c r="A58" s="31" t="s">
        <v>44</v>
      </c>
      <c r="B58" s="39"/>
      <c r="C58" s="40"/>
      <c r="D58" s="40"/>
      <c r="E58" s="33" t="s">
        <v>96</v>
      </c>
      <c r="F58" s="40"/>
      <c r="G58" s="40"/>
      <c r="H58" s="40"/>
      <c r="I58" s="40"/>
      <c r="J58" s="41"/>
    </row>
    <row r="59" spans="1:16" ht="15">
      <c r="A59" s="31" t="s">
        <v>34</v>
      </c>
      <c r="B59" s="31">
        <v>15</v>
      </c>
      <c r="C59" s="32" t="s">
        <v>97</v>
      </c>
      <c r="D59" s="31" t="s">
        <v>56</v>
      </c>
      <c r="E59" s="33" t="s">
        <v>98</v>
      </c>
      <c r="F59" s="34" t="s">
        <v>88</v>
      </c>
      <c r="G59" s="35">
        <v>5.724</v>
      </c>
      <c r="H59" s="36">
        <v>0</v>
      </c>
      <c r="I59" s="37">
        <f>ROUND(G59*H59,P4)</f>
        <v>0</v>
      </c>
      <c r="J59" s="34" t="s">
        <v>39</v>
      </c>
      <c r="O59" s="38">
        <f>I59*0.21</f>
        <v>0</v>
      </c>
      <c r="P59">
        <v>3</v>
      </c>
    </row>
    <row r="60" spans="1:10" ht="30">
      <c r="A60" s="31" t="s">
        <v>40</v>
      </c>
      <c r="B60" s="39"/>
      <c r="C60" s="40"/>
      <c r="D60" s="40"/>
      <c r="E60" s="33" t="s">
        <v>99</v>
      </c>
      <c r="F60" s="40"/>
      <c r="G60" s="40"/>
      <c r="H60" s="40"/>
      <c r="I60" s="40"/>
      <c r="J60" s="41"/>
    </row>
    <row r="61" spans="1:10" ht="15">
      <c r="A61" s="31" t="s">
        <v>42</v>
      </c>
      <c r="B61" s="39"/>
      <c r="C61" s="40"/>
      <c r="D61" s="40"/>
      <c r="E61" s="42" t="s">
        <v>95</v>
      </c>
      <c r="F61" s="40"/>
      <c r="G61" s="40"/>
      <c r="H61" s="40"/>
      <c r="I61" s="40"/>
      <c r="J61" s="41"/>
    </row>
    <row r="62" spans="1:10" ht="405">
      <c r="A62" s="31" t="s">
        <v>44</v>
      </c>
      <c r="B62" s="39"/>
      <c r="C62" s="40"/>
      <c r="D62" s="40"/>
      <c r="E62" s="33" t="s">
        <v>100</v>
      </c>
      <c r="F62" s="40"/>
      <c r="G62" s="40"/>
      <c r="H62" s="40"/>
      <c r="I62" s="40"/>
      <c r="J62" s="41"/>
    </row>
    <row r="63" spans="1:16" ht="15">
      <c r="A63" s="31" t="s">
        <v>34</v>
      </c>
      <c r="B63" s="31">
        <v>16</v>
      </c>
      <c r="C63" s="32" t="s">
        <v>101</v>
      </c>
      <c r="D63" s="31" t="s">
        <v>56</v>
      </c>
      <c r="E63" s="33" t="s">
        <v>102</v>
      </c>
      <c r="F63" s="34" t="s">
        <v>103</v>
      </c>
      <c r="G63" s="35">
        <v>500</v>
      </c>
      <c r="H63" s="36">
        <v>0</v>
      </c>
      <c r="I63" s="37">
        <f>ROUND(G63*H63,P4)</f>
        <v>0</v>
      </c>
      <c r="J63" s="34" t="s">
        <v>39</v>
      </c>
      <c r="O63" s="38">
        <f>I63*0.21</f>
        <v>0</v>
      </c>
      <c r="P63">
        <v>3</v>
      </c>
    </row>
    <row r="64" spans="1:10" ht="30">
      <c r="A64" s="31" t="s">
        <v>40</v>
      </c>
      <c r="B64" s="39"/>
      <c r="C64" s="40"/>
      <c r="D64" s="40"/>
      <c r="E64" s="33" t="s">
        <v>58</v>
      </c>
      <c r="F64" s="40"/>
      <c r="G64" s="40"/>
      <c r="H64" s="40"/>
      <c r="I64" s="40"/>
      <c r="J64" s="41"/>
    </row>
    <row r="65" spans="1:10" ht="15">
      <c r="A65" s="31" t="s">
        <v>42</v>
      </c>
      <c r="B65" s="39"/>
      <c r="C65" s="40"/>
      <c r="D65" s="40"/>
      <c r="E65" s="42" t="s">
        <v>104</v>
      </c>
      <c r="F65" s="40"/>
      <c r="G65" s="40"/>
      <c r="H65" s="40"/>
      <c r="I65" s="40"/>
      <c r="J65" s="41"/>
    </row>
    <row r="66" spans="1:10" ht="15">
      <c r="A66" s="31" t="s">
        <v>44</v>
      </c>
      <c r="B66" s="39"/>
      <c r="C66" s="40"/>
      <c r="D66" s="40"/>
      <c r="E66" s="33" t="s">
        <v>105</v>
      </c>
      <c r="F66" s="40"/>
      <c r="G66" s="40"/>
      <c r="H66" s="40"/>
      <c r="I66" s="40"/>
      <c r="J66" s="41"/>
    </row>
    <row r="67" spans="1:16" ht="15">
      <c r="A67" s="31" t="s">
        <v>34</v>
      </c>
      <c r="B67" s="31">
        <v>17</v>
      </c>
      <c r="C67" s="32" t="s">
        <v>106</v>
      </c>
      <c r="D67" s="31" t="s">
        <v>56</v>
      </c>
      <c r="E67" s="33" t="s">
        <v>107</v>
      </c>
      <c r="F67" s="34" t="s">
        <v>103</v>
      </c>
      <c r="G67" s="35">
        <v>100</v>
      </c>
      <c r="H67" s="36">
        <v>0</v>
      </c>
      <c r="I67" s="37">
        <f>ROUND(G67*H67,P4)</f>
        <v>0</v>
      </c>
      <c r="J67" s="34" t="s">
        <v>39</v>
      </c>
      <c r="O67" s="38">
        <f>I67*0.21</f>
        <v>0</v>
      </c>
      <c r="P67">
        <v>3</v>
      </c>
    </row>
    <row r="68" spans="1:10" ht="30">
      <c r="A68" s="31" t="s">
        <v>40</v>
      </c>
      <c r="B68" s="39"/>
      <c r="C68" s="40"/>
      <c r="D68" s="40"/>
      <c r="E68" s="33" t="s">
        <v>58</v>
      </c>
      <c r="F68" s="40"/>
      <c r="G68" s="40"/>
      <c r="H68" s="40"/>
      <c r="I68" s="40"/>
      <c r="J68" s="41"/>
    </row>
    <row r="69" spans="1:10" ht="30">
      <c r="A69" s="31" t="s">
        <v>42</v>
      </c>
      <c r="B69" s="39"/>
      <c r="C69" s="40"/>
      <c r="D69" s="40"/>
      <c r="E69" s="42" t="s">
        <v>108</v>
      </c>
      <c r="F69" s="40"/>
      <c r="G69" s="40"/>
      <c r="H69" s="40"/>
      <c r="I69" s="40"/>
      <c r="J69" s="41"/>
    </row>
    <row r="70" spans="1:10" ht="45">
      <c r="A70" s="31" t="s">
        <v>44</v>
      </c>
      <c r="B70" s="39"/>
      <c r="C70" s="40"/>
      <c r="D70" s="40"/>
      <c r="E70" s="33" t="s">
        <v>109</v>
      </c>
      <c r="F70" s="40"/>
      <c r="G70" s="40"/>
      <c r="H70" s="40"/>
      <c r="I70" s="40"/>
      <c r="J70" s="41"/>
    </row>
    <row r="71" spans="1:16" ht="15">
      <c r="A71" s="31" t="s">
        <v>34</v>
      </c>
      <c r="B71" s="31">
        <v>18</v>
      </c>
      <c r="C71" s="32" t="s">
        <v>110</v>
      </c>
      <c r="D71" s="31" t="s">
        <v>56</v>
      </c>
      <c r="E71" s="33" t="s">
        <v>111</v>
      </c>
      <c r="F71" s="34" t="s">
        <v>103</v>
      </c>
      <c r="G71" s="35">
        <v>500</v>
      </c>
      <c r="H71" s="36">
        <v>0</v>
      </c>
      <c r="I71" s="37">
        <f>ROUND(G71*H71,P4)</f>
        <v>0</v>
      </c>
      <c r="J71" s="34" t="s">
        <v>39</v>
      </c>
      <c r="O71" s="38">
        <f>I71*0.21</f>
        <v>0</v>
      </c>
      <c r="P71">
        <v>3</v>
      </c>
    </row>
    <row r="72" spans="1:10" ht="30">
      <c r="A72" s="31" t="s">
        <v>40</v>
      </c>
      <c r="B72" s="39"/>
      <c r="C72" s="40"/>
      <c r="D72" s="40"/>
      <c r="E72" s="33" t="s">
        <v>58</v>
      </c>
      <c r="F72" s="40"/>
      <c r="G72" s="40"/>
      <c r="H72" s="40"/>
      <c r="I72" s="40"/>
      <c r="J72" s="41"/>
    </row>
    <row r="73" spans="1:10" ht="30">
      <c r="A73" s="31" t="s">
        <v>42</v>
      </c>
      <c r="B73" s="39"/>
      <c r="C73" s="40"/>
      <c r="D73" s="40"/>
      <c r="E73" s="42" t="s">
        <v>112</v>
      </c>
      <c r="F73" s="40"/>
      <c r="G73" s="40"/>
      <c r="H73" s="40"/>
      <c r="I73" s="40"/>
      <c r="J73" s="41"/>
    </row>
    <row r="74" spans="1:10" ht="30">
      <c r="A74" s="31" t="s">
        <v>44</v>
      </c>
      <c r="B74" s="39"/>
      <c r="C74" s="40"/>
      <c r="D74" s="40"/>
      <c r="E74" s="33" t="s">
        <v>113</v>
      </c>
      <c r="F74" s="40"/>
      <c r="G74" s="40"/>
      <c r="H74" s="40"/>
      <c r="I74" s="40"/>
      <c r="J74" s="41"/>
    </row>
    <row r="75" spans="1:16" ht="15">
      <c r="A75" s="31" t="s">
        <v>34</v>
      </c>
      <c r="B75" s="31">
        <v>19</v>
      </c>
      <c r="C75" s="32" t="s">
        <v>114</v>
      </c>
      <c r="D75" s="31" t="s">
        <v>56</v>
      </c>
      <c r="E75" s="33" t="s">
        <v>115</v>
      </c>
      <c r="F75" s="34" t="s">
        <v>103</v>
      </c>
      <c r="G75" s="35">
        <v>5.338</v>
      </c>
      <c r="H75" s="36">
        <v>0</v>
      </c>
      <c r="I75" s="37">
        <f>ROUND(G75*H75,P4)</f>
        <v>0</v>
      </c>
      <c r="J75" s="34" t="s">
        <v>39</v>
      </c>
      <c r="O75" s="38">
        <f>I75*0.21</f>
        <v>0</v>
      </c>
      <c r="P75">
        <v>3</v>
      </c>
    </row>
    <row r="76" spans="1:10" ht="30">
      <c r="A76" s="31" t="s">
        <v>40</v>
      </c>
      <c r="B76" s="39"/>
      <c r="C76" s="40"/>
      <c r="D76" s="40"/>
      <c r="E76" s="33" t="s">
        <v>116</v>
      </c>
      <c r="F76" s="40"/>
      <c r="G76" s="40"/>
      <c r="H76" s="40"/>
      <c r="I76" s="40"/>
      <c r="J76" s="41"/>
    </row>
    <row r="77" spans="1:10" ht="15">
      <c r="A77" s="31" t="s">
        <v>42</v>
      </c>
      <c r="B77" s="39"/>
      <c r="C77" s="40"/>
      <c r="D77" s="40"/>
      <c r="E77" s="42" t="s">
        <v>117</v>
      </c>
      <c r="F77" s="40"/>
      <c r="G77" s="40"/>
      <c r="H77" s="40"/>
      <c r="I77" s="40"/>
      <c r="J77" s="41"/>
    </row>
    <row r="78" spans="1:10" ht="45">
      <c r="A78" s="31" t="s">
        <v>44</v>
      </c>
      <c r="B78" s="39"/>
      <c r="C78" s="40"/>
      <c r="D78" s="40"/>
      <c r="E78" s="33" t="s">
        <v>118</v>
      </c>
      <c r="F78" s="40"/>
      <c r="G78" s="40"/>
      <c r="H78" s="40"/>
      <c r="I78" s="40"/>
      <c r="J78" s="41"/>
    </row>
    <row r="79" spans="1:10" ht="15">
      <c r="A79" s="25" t="s">
        <v>31</v>
      </c>
      <c r="B79" s="26"/>
      <c r="C79" s="27" t="s">
        <v>46</v>
      </c>
      <c r="D79" s="28"/>
      <c r="E79" s="25" t="s">
        <v>119</v>
      </c>
      <c r="F79" s="28"/>
      <c r="G79" s="28"/>
      <c r="H79" s="28"/>
      <c r="I79" s="29">
        <f>SUMIFS(I80:I83,A80:A83,"P")</f>
        <v>0</v>
      </c>
      <c r="J79" s="30"/>
    </row>
    <row r="80" spans="1:16" ht="15">
      <c r="A80" s="31" t="s">
        <v>34</v>
      </c>
      <c r="B80" s="31">
        <v>20</v>
      </c>
      <c r="C80" s="32" t="s">
        <v>120</v>
      </c>
      <c r="D80" s="31" t="s">
        <v>56</v>
      </c>
      <c r="E80" s="33" t="s">
        <v>121</v>
      </c>
      <c r="F80" s="34" t="s">
        <v>103</v>
      </c>
      <c r="G80" s="35">
        <v>46.656</v>
      </c>
      <c r="H80" s="36">
        <v>0</v>
      </c>
      <c r="I80" s="37">
        <f>ROUND(G80*H80,P4)</f>
        <v>0</v>
      </c>
      <c r="J80" s="34" t="s">
        <v>39</v>
      </c>
      <c r="O80" s="38">
        <f>I80*0.21</f>
        <v>0</v>
      </c>
      <c r="P80">
        <v>3</v>
      </c>
    </row>
    <row r="81" spans="1:10" ht="30">
      <c r="A81" s="31" t="s">
        <v>40</v>
      </c>
      <c r="B81" s="39"/>
      <c r="C81" s="40"/>
      <c r="D81" s="40"/>
      <c r="E81" s="33" t="s">
        <v>122</v>
      </c>
      <c r="F81" s="40"/>
      <c r="G81" s="40"/>
      <c r="H81" s="40"/>
      <c r="I81" s="40"/>
      <c r="J81" s="41"/>
    </row>
    <row r="82" spans="1:10" ht="15">
      <c r="A82" s="31" t="s">
        <v>42</v>
      </c>
      <c r="B82" s="39"/>
      <c r="C82" s="40"/>
      <c r="D82" s="40"/>
      <c r="E82" s="42" t="s">
        <v>123</v>
      </c>
      <c r="F82" s="40"/>
      <c r="G82" s="40"/>
      <c r="H82" s="40"/>
      <c r="I82" s="40"/>
      <c r="J82" s="41"/>
    </row>
    <row r="83" spans="1:10" ht="120">
      <c r="A83" s="31" t="s">
        <v>44</v>
      </c>
      <c r="B83" s="39"/>
      <c r="C83" s="40"/>
      <c r="D83" s="40"/>
      <c r="E83" s="33" t="s">
        <v>124</v>
      </c>
      <c r="F83" s="40"/>
      <c r="G83" s="40"/>
      <c r="H83" s="40"/>
      <c r="I83" s="40"/>
      <c r="J83" s="41"/>
    </row>
    <row r="84" spans="1:10" ht="15">
      <c r="A84" s="25" t="s">
        <v>31</v>
      </c>
      <c r="B84" s="26"/>
      <c r="C84" s="27" t="s">
        <v>125</v>
      </c>
      <c r="D84" s="28"/>
      <c r="E84" s="25" t="s">
        <v>126</v>
      </c>
      <c r="F84" s="28"/>
      <c r="G84" s="28"/>
      <c r="H84" s="28"/>
      <c r="I84" s="29">
        <f>SUMIFS(I85:I88,A85:A88,"P")</f>
        <v>0</v>
      </c>
      <c r="J84" s="30"/>
    </row>
    <row r="85" spans="1:16" ht="30">
      <c r="A85" s="31" t="s">
        <v>34</v>
      </c>
      <c r="B85" s="31">
        <v>21</v>
      </c>
      <c r="C85" s="32" t="s">
        <v>127</v>
      </c>
      <c r="D85" s="31" t="s">
        <v>56</v>
      </c>
      <c r="E85" s="33" t="s">
        <v>128</v>
      </c>
      <c r="F85" s="34" t="s">
        <v>103</v>
      </c>
      <c r="G85" s="35">
        <v>30</v>
      </c>
      <c r="H85" s="36">
        <v>0</v>
      </c>
      <c r="I85" s="37">
        <f>ROUND(G85*H85,P4)</f>
        <v>0</v>
      </c>
      <c r="J85" s="31"/>
      <c r="O85" s="38">
        <f>I85*0.21</f>
        <v>0</v>
      </c>
      <c r="P85">
        <v>3</v>
      </c>
    </row>
    <row r="86" spans="1:10" ht="30">
      <c r="A86" s="31" t="s">
        <v>40</v>
      </c>
      <c r="B86" s="39"/>
      <c r="C86" s="40"/>
      <c r="D86" s="40"/>
      <c r="E86" s="33" t="s">
        <v>129</v>
      </c>
      <c r="F86" s="40"/>
      <c r="G86" s="40"/>
      <c r="H86" s="40"/>
      <c r="I86" s="40"/>
      <c r="J86" s="41"/>
    </row>
    <row r="87" spans="1:10" ht="15">
      <c r="A87" s="31" t="s">
        <v>42</v>
      </c>
      <c r="B87" s="39"/>
      <c r="C87" s="40"/>
      <c r="D87" s="40"/>
      <c r="E87" s="42" t="s">
        <v>130</v>
      </c>
      <c r="F87" s="40"/>
      <c r="G87" s="40"/>
      <c r="H87" s="40"/>
      <c r="I87" s="40"/>
      <c r="J87" s="41"/>
    </row>
    <row r="88" spans="1:10" ht="180">
      <c r="A88" s="31" t="s">
        <v>44</v>
      </c>
      <c r="B88" s="39"/>
      <c r="C88" s="40"/>
      <c r="D88" s="40"/>
      <c r="E88" s="33" t="s">
        <v>131</v>
      </c>
      <c r="F88" s="40"/>
      <c r="G88" s="40"/>
      <c r="H88" s="40"/>
      <c r="I88" s="40"/>
      <c r="J88" s="41"/>
    </row>
    <row r="89" spans="1:10" ht="15">
      <c r="A89" s="25" t="s">
        <v>31</v>
      </c>
      <c r="B89" s="26"/>
      <c r="C89" s="27" t="s">
        <v>132</v>
      </c>
      <c r="D89" s="28"/>
      <c r="E89" s="25" t="s">
        <v>133</v>
      </c>
      <c r="F89" s="28"/>
      <c r="G89" s="28"/>
      <c r="H89" s="28"/>
      <c r="I89" s="29">
        <f>SUMIFS(I90:I92,A90:A92,"P")</f>
        <v>0</v>
      </c>
      <c r="J89" s="30"/>
    </row>
    <row r="90" spans="1:16" ht="30">
      <c r="A90" s="31" t="s">
        <v>34</v>
      </c>
      <c r="B90" s="31">
        <v>22</v>
      </c>
      <c r="C90" s="32" t="s">
        <v>134</v>
      </c>
      <c r="D90" s="31" t="s">
        <v>56</v>
      </c>
      <c r="E90" s="33" t="s">
        <v>135</v>
      </c>
      <c r="F90" s="34" t="s">
        <v>136</v>
      </c>
      <c r="G90" s="35">
        <v>1</v>
      </c>
      <c r="H90" s="36">
        <v>0</v>
      </c>
      <c r="I90" s="37">
        <f>ROUND(G90*H90,P4)</f>
        <v>0</v>
      </c>
      <c r="J90" s="31"/>
      <c r="O90" s="38">
        <f>I90*0.21</f>
        <v>0</v>
      </c>
      <c r="P90">
        <v>3</v>
      </c>
    </row>
    <row r="91" spans="1:10" ht="45">
      <c r="A91" s="31" t="s">
        <v>40</v>
      </c>
      <c r="B91" s="39"/>
      <c r="C91" s="40"/>
      <c r="D91" s="40"/>
      <c r="E91" s="33" t="s">
        <v>137</v>
      </c>
      <c r="F91" s="40"/>
      <c r="G91" s="40"/>
      <c r="H91" s="40"/>
      <c r="I91" s="40"/>
      <c r="J91" s="41"/>
    </row>
    <row r="92" spans="1:10" ht="135">
      <c r="A92" s="31" t="s">
        <v>44</v>
      </c>
      <c r="B92" s="39"/>
      <c r="C92" s="40"/>
      <c r="D92" s="40"/>
      <c r="E92" s="33" t="s">
        <v>138</v>
      </c>
      <c r="F92" s="40"/>
      <c r="G92" s="40"/>
      <c r="H92" s="40"/>
      <c r="I92" s="40"/>
      <c r="J92" s="41"/>
    </row>
    <row r="93" spans="1:10" ht="15">
      <c r="A93" s="25" t="s">
        <v>31</v>
      </c>
      <c r="B93" s="26"/>
      <c r="C93" s="27" t="s">
        <v>139</v>
      </c>
      <c r="D93" s="28"/>
      <c r="E93" s="25" t="s">
        <v>140</v>
      </c>
      <c r="F93" s="28"/>
      <c r="G93" s="28"/>
      <c r="H93" s="28"/>
      <c r="I93" s="29">
        <f>SUMIFS(I94:I125,A94:A125,"P")</f>
        <v>0</v>
      </c>
      <c r="J93" s="30"/>
    </row>
    <row r="94" spans="1:16" ht="15">
      <c r="A94" s="31" t="s">
        <v>34</v>
      </c>
      <c r="B94" s="31">
        <v>23</v>
      </c>
      <c r="C94" s="32" t="s">
        <v>141</v>
      </c>
      <c r="D94" s="31" t="s">
        <v>56</v>
      </c>
      <c r="E94" s="33" t="s">
        <v>142</v>
      </c>
      <c r="F94" s="34" t="s">
        <v>143</v>
      </c>
      <c r="G94" s="35">
        <v>46</v>
      </c>
      <c r="H94" s="36">
        <v>0</v>
      </c>
      <c r="I94" s="37">
        <f>ROUND(G94*H94,P4)</f>
        <v>0</v>
      </c>
      <c r="J94" s="34" t="s">
        <v>39</v>
      </c>
      <c r="O94" s="38">
        <f>I94*0.21</f>
        <v>0</v>
      </c>
      <c r="P94">
        <v>3</v>
      </c>
    </row>
    <row r="95" spans="1:10" ht="30">
      <c r="A95" s="31" t="s">
        <v>40</v>
      </c>
      <c r="B95" s="39"/>
      <c r="C95" s="40"/>
      <c r="D95" s="40"/>
      <c r="E95" s="33" t="s">
        <v>144</v>
      </c>
      <c r="F95" s="40"/>
      <c r="G95" s="40"/>
      <c r="H95" s="40"/>
      <c r="I95" s="40"/>
      <c r="J95" s="41"/>
    </row>
    <row r="96" spans="1:10" ht="15">
      <c r="A96" s="31" t="s">
        <v>42</v>
      </c>
      <c r="B96" s="39"/>
      <c r="C96" s="40"/>
      <c r="D96" s="40"/>
      <c r="E96" s="42" t="s">
        <v>145</v>
      </c>
      <c r="F96" s="40"/>
      <c r="G96" s="40"/>
      <c r="H96" s="40"/>
      <c r="I96" s="40"/>
      <c r="J96" s="41"/>
    </row>
    <row r="97" spans="1:10" ht="45">
      <c r="A97" s="31" t="s">
        <v>44</v>
      </c>
      <c r="B97" s="39"/>
      <c r="C97" s="40"/>
      <c r="D97" s="40"/>
      <c r="E97" s="33" t="s">
        <v>146</v>
      </c>
      <c r="F97" s="40"/>
      <c r="G97" s="40"/>
      <c r="H97" s="40"/>
      <c r="I97" s="40"/>
      <c r="J97" s="41"/>
    </row>
    <row r="98" spans="1:16" ht="15">
      <c r="A98" s="31" t="s">
        <v>34</v>
      </c>
      <c r="B98" s="31">
        <v>24</v>
      </c>
      <c r="C98" s="32" t="s">
        <v>147</v>
      </c>
      <c r="D98" s="31" t="s">
        <v>56</v>
      </c>
      <c r="E98" s="33" t="s">
        <v>148</v>
      </c>
      <c r="F98" s="34" t="s">
        <v>143</v>
      </c>
      <c r="G98" s="35">
        <v>6</v>
      </c>
      <c r="H98" s="36">
        <v>0</v>
      </c>
      <c r="I98" s="37">
        <f>ROUND(G98*H98,P4)</f>
        <v>0</v>
      </c>
      <c r="J98" s="34" t="s">
        <v>39</v>
      </c>
      <c r="O98" s="38">
        <f>I98*0.21</f>
        <v>0</v>
      </c>
      <c r="P98">
        <v>3</v>
      </c>
    </row>
    <row r="99" spans="1:10" ht="45">
      <c r="A99" s="31" t="s">
        <v>40</v>
      </c>
      <c r="B99" s="39"/>
      <c r="C99" s="40"/>
      <c r="D99" s="40"/>
      <c r="E99" s="33" t="s">
        <v>149</v>
      </c>
      <c r="F99" s="40"/>
      <c r="G99" s="40"/>
      <c r="H99" s="40"/>
      <c r="I99" s="40"/>
      <c r="J99" s="41"/>
    </row>
    <row r="100" spans="1:10" ht="15">
      <c r="A100" s="31" t="s">
        <v>42</v>
      </c>
      <c r="B100" s="39"/>
      <c r="C100" s="40"/>
      <c r="D100" s="40"/>
      <c r="E100" s="42" t="s">
        <v>150</v>
      </c>
      <c r="F100" s="40"/>
      <c r="G100" s="40"/>
      <c r="H100" s="40"/>
      <c r="I100" s="40"/>
      <c r="J100" s="41"/>
    </row>
    <row r="101" spans="1:10" ht="120">
      <c r="A101" s="31" t="s">
        <v>44</v>
      </c>
      <c r="B101" s="39"/>
      <c r="C101" s="40"/>
      <c r="D101" s="40"/>
      <c r="E101" s="33" t="s">
        <v>151</v>
      </c>
      <c r="F101" s="40"/>
      <c r="G101" s="40"/>
      <c r="H101" s="40"/>
      <c r="I101" s="40"/>
      <c r="J101" s="41"/>
    </row>
    <row r="102" spans="1:16" ht="15">
      <c r="A102" s="31" t="s">
        <v>34</v>
      </c>
      <c r="B102" s="31">
        <v>25</v>
      </c>
      <c r="C102" s="32" t="s">
        <v>152</v>
      </c>
      <c r="D102" s="31" t="s">
        <v>56</v>
      </c>
      <c r="E102" s="33" t="s">
        <v>153</v>
      </c>
      <c r="F102" s="34" t="s">
        <v>154</v>
      </c>
      <c r="G102" s="35">
        <v>122.5</v>
      </c>
      <c r="H102" s="36">
        <v>0</v>
      </c>
      <c r="I102" s="37">
        <f>ROUND(G102*H102,P4)</f>
        <v>0</v>
      </c>
      <c r="J102" s="34" t="s">
        <v>39</v>
      </c>
      <c r="O102" s="38">
        <f>I102*0.21</f>
        <v>0</v>
      </c>
      <c r="P102">
        <v>3</v>
      </c>
    </row>
    <row r="103" spans="1:10" ht="45">
      <c r="A103" s="31" t="s">
        <v>40</v>
      </c>
      <c r="B103" s="39"/>
      <c r="C103" s="40"/>
      <c r="D103" s="40"/>
      <c r="E103" s="33" t="s">
        <v>155</v>
      </c>
      <c r="F103" s="40"/>
      <c r="G103" s="40"/>
      <c r="H103" s="40"/>
      <c r="I103" s="40"/>
      <c r="J103" s="41"/>
    </row>
    <row r="104" spans="1:10" ht="15">
      <c r="A104" s="31" t="s">
        <v>42</v>
      </c>
      <c r="B104" s="39"/>
      <c r="C104" s="40"/>
      <c r="D104" s="40"/>
      <c r="E104" s="42" t="s">
        <v>156</v>
      </c>
      <c r="F104" s="40"/>
      <c r="G104" s="40"/>
      <c r="H104" s="40"/>
      <c r="I104" s="40"/>
      <c r="J104" s="41"/>
    </row>
    <row r="105" spans="1:10" ht="30">
      <c r="A105" s="31" t="s">
        <v>44</v>
      </c>
      <c r="B105" s="39"/>
      <c r="C105" s="40"/>
      <c r="D105" s="40"/>
      <c r="E105" s="33" t="s">
        <v>157</v>
      </c>
      <c r="F105" s="40"/>
      <c r="G105" s="40"/>
      <c r="H105" s="40"/>
      <c r="I105" s="40"/>
      <c r="J105" s="41"/>
    </row>
    <row r="106" spans="1:16" ht="15">
      <c r="A106" s="31" t="s">
        <v>34</v>
      </c>
      <c r="B106" s="31">
        <v>26</v>
      </c>
      <c r="C106" s="32" t="s">
        <v>158</v>
      </c>
      <c r="D106" s="31" t="s">
        <v>56</v>
      </c>
      <c r="E106" s="33" t="s">
        <v>159</v>
      </c>
      <c r="F106" s="34" t="s">
        <v>38</v>
      </c>
      <c r="G106" s="35">
        <v>0.522</v>
      </c>
      <c r="H106" s="36">
        <v>0</v>
      </c>
      <c r="I106" s="37">
        <f>ROUND(G106*H106,P4)</f>
        <v>0</v>
      </c>
      <c r="J106" s="34" t="s">
        <v>39</v>
      </c>
      <c r="O106" s="38">
        <f>I106*0.21</f>
        <v>0</v>
      </c>
      <c r="P106">
        <v>3</v>
      </c>
    </row>
    <row r="107" spans="1:10" ht="60">
      <c r="A107" s="31" t="s">
        <v>40</v>
      </c>
      <c r="B107" s="39"/>
      <c r="C107" s="40"/>
      <c r="D107" s="40"/>
      <c r="E107" s="33" t="s">
        <v>160</v>
      </c>
      <c r="F107" s="40"/>
      <c r="G107" s="40"/>
      <c r="H107" s="40"/>
      <c r="I107" s="40"/>
      <c r="J107" s="41"/>
    </row>
    <row r="108" spans="1:10" ht="75">
      <c r="A108" s="31" t="s">
        <v>42</v>
      </c>
      <c r="B108" s="39"/>
      <c r="C108" s="40"/>
      <c r="D108" s="40"/>
      <c r="E108" s="42" t="s">
        <v>161</v>
      </c>
      <c r="F108" s="40"/>
      <c r="G108" s="40"/>
      <c r="H108" s="40"/>
      <c r="I108" s="40"/>
      <c r="J108" s="41"/>
    </row>
    <row r="109" spans="1:10" ht="30">
      <c r="A109" s="31" t="s">
        <v>44</v>
      </c>
      <c r="B109" s="39"/>
      <c r="C109" s="40"/>
      <c r="D109" s="40"/>
      <c r="E109" s="33" t="s">
        <v>157</v>
      </c>
      <c r="F109" s="40"/>
      <c r="G109" s="40"/>
      <c r="H109" s="40"/>
      <c r="I109" s="40"/>
      <c r="J109" s="41"/>
    </row>
    <row r="110" spans="1:16" ht="15">
      <c r="A110" s="31" t="s">
        <v>34</v>
      </c>
      <c r="B110" s="31">
        <v>27</v>
      </c>
      <c r="C110" s="32" t="s">
        <v>162</v>
      </c>
      <c r="D110" s="31" t="s">
        <v>56</v>
      </c>
      <c r="E110" s="33" t="s">
        <v>163</v>
      </c>
      <c r="F110" s="34" t="s">
        <v>88</v>
      </c>
      <c r="G110" s="35">
        <v>0.518</v>
      </c>
      <c r="H110" s="36">
        <v>0</v>
      </c>
      <c r="I110" s="37">
        <f>ROUND(G110*H110,P4)</f>
        <v>0</v>
      </c>
      <c r="J110" s="34" t="s">
        <v>39</v>
      </c>
      <c r="O110" s="38">
        <f>I110*0.21</f>
        <v>0</v>
      </c>
      <c r="P110">
        <v>3</v>
      </c>
    </row>
    <row r="111" spans="1:10" ht="60">
      <c r="A111" s="31" t="s">
        <v>40</v>
      </c>
      <c r="B111" s="39"/>
      <c r="C111" s="40"/>
      <c r="D111" s="40"/>
      <c r="E111" s="33" t="s">
        <v>164</v>
      </c>
      <c r="F111" s="40"/>
      <c r="G111" s="40"/>
      <c r="H111" s="40"/>
      <c r="I111" s="40"/>
      <c r="J111" s="41"/>
    </row>
    <row r="112" spans="1:10" ht="45">
      <c r="A112" s="31" t="s">
        <v>42</v>
      </c>
      <c r="B112" s="39"/>
      <c r="C112" s="40"/>
      <c r="D112" s="40"/>
      <c r="E112" s="42" t="s">
        <v>165</v>
      </c>
      <c r="F112" s="40"/>
      <c r="G112" s="40"/>
      <c r="H112" s="40"/>
      <c r="I112" s="40"/>
      <c r="J112" s="41"/>
    </row>
    <row r="113" spans="1:10" ht="30">
      <c r="A113" s="31" t="s">
        <v>44</v>
      </c>
      <c r="B113" s="39"/>
      <c r="C113" s="40"/>
      <c r="D113" s="40"/>
      <c r="E113" s="33" t="s">
        <v>157</v>
      </c>
      <c r="F113" s="40"/>
      <c r="G113" s="40"/>
      <c r="H113" s="40"/>
      <c r="I113" s="40"/>
      <c r="J113" s="41"/>
    </row>
    <row r="114" spans="1:16" ht="15">
      <c r="A114" s="31" t="s">
        <v>34</v>
      </c>
      <c r="B114" s="31">
        <v>28</v>
      </c>
      <c r="C114" s="32" t="s">
        <v>166</v>
      </c>
      <c r="D114" s="31" t="s">
        <v>56</v>
      </c>
      <c r="E114" s="33" t="s">
        <v>167</v>
      </c>
      <c r="F114" s="34" t="s">
        <v>154</v>
      </c>
      <c r="G114" s="35">
        <v>31.5</v>
      </c>
      <c r="H114" s="36">
        <v>0</v>
      </c>
      <c r="I114" s="37">
        <f>ROUND(G114*H114,P4)</f>
        <v>0</v>
      </c>
      <c r="J114" s="34" t="s">
        <v>39</v>
      </c>
      <c r="O114" s="38">
        <f>I114*0.21</f>
        <v>0</v>
      </c>
      <c r="P114">
        <v>3</v>
      </c>
    </row>
    <row r="115" spans="1:10" ht="45">
      <c r="A115" s="31" t="s">
        <v>40</v>
      </c>
      <c r="B115" s="39"/>
      <c r="C115" s="40"/>
      <c r="D115" s="40"/>
      <c r="E115" s="33" t="s">
        <v>168</v>
      </c>
      <c r="F115" s="40"/>
      <c r="G115" s="40"/>
      <c r="H115" s="40"/>
      <c r="I115" s="40"/>
      <c r="J115" s="41"/>
    </row>
    <row r="116" spans="1:10" ht="15">
      <c r="A116" s="31" t="s">
        <v>42</v>
      </c>
      <c r="B116" s="39"/>
      <c r="C116" s="40"/>
      <c r="D116" s="40"/>
      <c r="E116" s="42" t="s">
        <v>169</v>
      </c>
      <c r="F116" s="40"/>
      <c r="G116" s="40"/>
      <c r="H116" s="40"/>
      <c r="I116" s="40"/>
      <c r="J116" s="41"/>
    </row>
    <row r="117" spans="1:10" ht="30">
      <c r="A117" s="31" t="s">
        <v>44</v>
      </c>
      <c r="B117" s="39"/>
      <c r="C117" s="40"/>
      <c r="D117" s="40"/>
      <c r="E117" s="33" t="s">
        <v>157</v>
      </c>
      <c r="F117" s="40"/>
      <c r="G117" s="40"/>
      <c r="H117" s="40"/>
      <c r="I117" s="40"/>
      <c r="J117" s="41"/>
    </row>
    <row r="118" spans="1:16" ht="15">
      <c r="A118" s="31" t="s">
        <v>34</v>
      </c>
      <c r="B118" s="31">
        <v>29</v>
      </c>
      <c r="C118" s="32" t="s">
        <v>170</v>
      </c>
      <c r="D118" s="31" t="s">
        <v>56</v>
      </c>
      <c r="E118" s="33" t="s">
        <v>171</v>
      </c>
      <c r="F118" s="34" t="s">
        <v>88</v>
      </c>
      <c r="G118" s="35">
        <v>15.637</v>
      </c>
      <c r="H118" s="36">
        <v>0</v>
      </c>
      <c r="I118" s="37">
        <f>ROUND(G118*H118,P4)</f>
        <v>0</v>
      </c>
      <c r="J118" s="34" t="s">
        <v>39</v>
      </c>
      <c r="O118" s="38">
        <f>I118*0.21</f>
        <v>0</v>
      </c>
      <c r="P118">
        <v>3</v>
      </c>
    </row>
    <row r="119" spans="1:10" ht="60">
      <c r="A119" s="31" t="s">
        <v>40</v>
      </c>
      <c r="B119" s="39"/>
      <c r="C119" s="40"/>
      <c r="D119" s="40"/>
      <c r="E119" s="33" t="s">
        <v>172</v>
      </c>
      <c r="F119" s="40"/>
      <c r="G119" s="40"/>
      <c r="H119" s="40"/>
      <c r="I119" s="40"/>
      <c r="J119" s="41"/>
    </row>
    <row r="120" spans="1:10" ht="90">
      <c r="A120" s="31" t="s">
        <v>42</v>
      </c>
      <c r="B120" s="39"/>
      <c r="C120" s="40"/>
      <c r="D120" s="40"/>
      <c r="E120" s="42" t="s">
        <v>173</v>
      </c>
      <c r="F120" s="40"/>
      <c r="G120" s="40"/>
      <c r="H120" s="40"/>
      <c r="I120" s="40"/>
      <c r="J120" s="41"/>
    </row>
    <row r="121" spans="1:10" ht="150">
      <c r="A121" s="31" t="s">
        <v>44</v>
      </c>
      <c r="B121" s="39"/>
      <c r="C121" s="40"/>
      <c r="D121" s="40"/>
      <c r="E121" s="33" t="s">
        <v>174</v>
      </c>
      <c r="F121" s="40"/>
      <c r="G121" s="40"/>
      <c r="H121" s="40"/>
      <c r="I121" s="40"/>
      <c r="J121" s="41"/>
    </row>
    <row r="122" spans="1:16" ht="15">
      <c r="A122" s="31" t="s">
        <v>34</v>
      </c>
      <c r="B122" s="31">
        <v>30</v>
      </c>
      <c r="C122" s="32" t="s">
        <v>175</v>
      </c>
      <c r="D122" s="31" t="s">
        <v>56</v>
      </c>
      <c r="E122" s="33" t="s">
        <v>176</v>
      </c>
      <c r="F122" s="34" t="s">
        <v>103</v>
      </c>
      <c r="G122" s="35">
        <v>46.656</v>
      </c>
      <c r="H122" s="36">
        <v>0</v>
      </c>
      <c r="I122" s="37">
        <f>ROUND(G122*H122,P4)</f>
        <v>0</v>
      </c>
      <c r="J122" s="31"/>
      <c r="O122" s="38">
        <f>I122*0.21</f>
        <v>0</v>
      </c>
      <c r="P122">
        <v>3</v>
      </c>
    </row>
    <row r="123" spans="1:10" ht="30">
      <c r="A123" s="31" t="s">
        <v>40</v>
      </c>
      <c r="B123" s="39"/>
      <c r="C123" s="40"/>
      <c r="D123" s="40"/>
      <c r="E123" s="33" t="s">
        <v>177</v>
      </c>
      <c r="F123" s="40"/>
      <c r="G123" s="40"/>
      <c r="H123" s="40"/>
      <c r="I123" s="40"/>
      <c r="J123" s="41"/>
    </row>
    <row r="124" spans="1:10" ht="15">
      <c r="A124" s="31" t="s">
        <v>42</v>
      </c>
      <c r="B124" s="39"/>
      <c r="C124" s="40"/>
      <c r="D124" s="40"/>
      <c r="E124" s="42" t="s">
        <v>123</v>
      </c>
      <c r="F124" s="40"/>
      <c r="G124" s="40"/>
      <c r="H124" s="40"/>
      <c r="I124" s="40"/>
      <c r="J124" s="41"/>
    </row>
    <row r="125" spans="1:10" ht="165">
      <c r="A125" s="31" t="s">
        <v>44</v>
      </c>
      <c r="B125" s="44"/>
      <c r="C125" s="45"/>
      <c r="D125" s="45"/>
      <c r="E125" s="33" t="s">
        <v>178</v>
      </c>
      <c r="F125" s="45"/>
      <c r="G125" s="45"/>
      <c r="H125" s="45"/>
      <c r="I125" s="45"/>
      <c r="J125" s="46"/>
    </row>
  </sheetData>
  <sheetProtection algorithmName="SHA-512" hashValue="+++xE0Yznh93sXOwsMz5kVjOpLXtyj/lyy71OvwX134wjLY9IiUmTkChnsPqh3StRu4IsRAZLUM7StXU8HhszQ==" saltValue="7ZN5ktUpblfMv6LQj9eDFNFn9rH9ET0EmX6Uc8Vq95Q+4hJalIVZDQKrSU0z06gtVh3PQJ56hMCGbL4vF9OG6g=="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Sedláčková Dagmar</dc:creator>
  <cp:keywords/>
  <dc:description/>
  <cp:lastModifiedBy>Uličná Klára, Bc. DiS.</cp:lastModifiedBy>
  <dcterms:created xsi:type="dcterms:W3CDTF">2024-01-29T09:15:35Z</dcterms:created>
  <dcterms:modified xsi:type="dcterms:W3CDTF">2024-03-20T09:27:17Z</dcterms:modified>
  <cp:category/>
  <cp:version/>
  <cp:contentType/>
  <cp:contentStatus/>
</cp:coreProperties>
</file>