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Stavební část" sheetId="2" r:id="rId2"/>
    <sheet name="02 - ZTI" sheetId="3" r:id="rId3"/>
    <sheet name="03 - VZT" sheetId="4" r:id="rId4"/>
    <sheet name="04 - Elektro" sheetId="5" r:id="rId5"/>
    <sheet name="05 - Technologické zařízení" sheetId="6" r:id="rId6"/>
    <sheet name="Pokyny pro vyplnění" sheetId="7" r:id="rId7"/>
  </sheets>
  <definedNames>
    <definedName name="_xlnm.Print_Area" localSheetId="0">'Rekapitulace stavby'!$D$4:$AO$36,'Rekapitulace stavby'!$C$42:$AQ$60</definedName>
    <definedName name="_xlnm._FilterDatabase" localSheetId="1" hidden="1">'01 - Stavební část'!$C$99:$K$305</definedName>
    <definedName name="_xlnm.Print_Area" localSheetId="1">'01 - Stavební část'!$C$4:$J$39,'01 - Stavební část'!$C$45:$J$81,'01 - Stavební část'!$C$87:$K$305</definedName>
    <definedName name="_xlnm._FilterDatabase" localSheetId="2" hidden="1">'02 - ZTI'!$C$83:$K$189</definedName>
    <definedName name="_xlnm.Print_Area" localSheetId="2">'02 - ZTI'!$C$4:$J$39,'02 - ZTI'!$C$45:$J$65,'02 - ZTI'!$C$71:$K$189</definedName>
    <definedName name="_xlnm._FilterDatabase" localSheetId="3" hidden="1">'03 - VZT'!$C$81:$K$139</definedName>
    <definedName name="_xlnm.Print_Area" localSheetId="3">'03 - VZT'!$C$4:$J$39,'03 - VZT'!$C$45:$J$63,'03 - VZT'!$C$69:$K$139</definedName>
    <definedName name="_xlnm._FilterDatabase" localSheetId="4" hidden="1">'04 - Elektro'!$C$85:$K$222</definedName>
    <definedName name="_xlnm.Print_Area" localSheetId="4">'04 - Elektro'!$C$4:$J$39,'04 - Elektro'!$C$45:$J$67,'04 - Elektro'!$C$73:$K$222</definedName>
    <definedName name="_xlnm._FilterDatabase" localSheetId="5" hidden="1">'05 - Technologické zařízení'!$C$80:$K$127</definedName>
    <definedName name="_xlnm.Print_Area" localSheetId="5">'05 - Technologické zařízení'!$C$4:$J$39,'05 - Technologické zařízení'!$C$45:$J$62,'05 - Technologické zařízení'!$C$68:$K$127</definedName>
    <definedName name="_xlnm.Print_Area" localSheetId="6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1">'01 - Stavební část'!$99:$99</definedName>
    <definedName name="_xlnm.Print_Titles" localSheetId="2">'02 - ZTI'!$83:$83</definedName>
    <definedName name="_xlnm.Print_Titles" localSheetId="3">'03 - VZT'!$81:$81</definedName>
    <definedName name="_xlnm.Print_Titles" localSheetId="4">'04 - Elektro'!$85:$85</definedName>
    <definedName name="_xlnm.Print_Titles" localSheetId="5">'05 - Technologické zařízení'!$80:$80</definedName>
  </definedNames>
  <calcPr fullCalcOnLoad="1"/>
</workbook>
</file>

<file path=xl/sharedStrings.xml><?xml version="1.0" encoding="utf-8"?>
<sst xmlns="http://schemas.openxmlformats.org/spreadsheetml/2006/main" count="6202" uniqueCount="1269">
  <si>
    <t>Export Komplet</t>
  </si>
  <si>
    <t>VZ</t>
  </si>
  <si>
    <t>2.0</t>
  </si>
  <si>
    <t>ZAMOK</t>
  </si>
  <si>
    <t>False</t>
  </si>
  <si>
    <t>{3a80c35d-6409-45bd-8fe8-93dd3269a8d8}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</si>
  <si>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</si>
  <si>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</si>
  <si>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</si>
  <si>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</si>
  <si>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</si>
  <si>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</si>
  <si>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</si>
  <si>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</si>
  <si>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DRAKISA202403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</si>
  <si>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</si>
  <si>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</si>
  <si>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Modernizace prádelny - Domov pro seniory Krásné Březno, Rozcestí 796/9, Ústí nad Labem</t>
  </si>
  <si>
    <t>KSO:</t>
  </si>
  <si>
    <t/>
  </si>
  <si>
    <t>CC-CZ:</t>
  </si>
  <si>
    <t>Místo:</t>
  </si>
  <si>
    <t>Krásné  Březno</t>
  </si>
  <si>
    <t>Datum:</t>
  </si>
  <si>
    <t>28. 3. 2024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</si>
  <si>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</si>
  <si>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</si>
  <si>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</si>
  <si>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</si>
  <si>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</si>
  <si>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</si>
  <si>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</si>
  <si>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DRAKISA s.r.o.</t>
  </si>
  <si>
    <t>True</t>
  </si>
  <si>
    <t>Zpracovatel:</t>
  </si>
  <si>
    <t>Krajovský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</si>
  <si>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</si>
  <si>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</si>
  <si>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</si>
  <si>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</si>
  <si>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</si>
  <si>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</si>
  <si>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</si>
  <si>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</si>
  <si>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</si>
  <si>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</si>
  <si>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</si>
  <si>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</si>
  <si>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</si>
  <si>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</si>
  <si>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</si>
  <si>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</si>
  <si>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</si>
  <si>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</si>
  <si>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</si>
  <si>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</si>
  <si>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</si>
  <si>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</si>
  <si>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</si>
  <si>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</si>
  <si>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</si>
  <si>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</si>
  <si>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</si>
  <si>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</si>
  <si>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</si>
  <si>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</si>
  <si>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</si>
  <si>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</si>
  <si>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</si>
  <si>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</si>
  <si>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</si>
  <si>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</si>
  <si>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</si>
  <si>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</si>
  <si>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</si>
  <si>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</si>
  <si>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</si>
  <si>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</si>
  <si>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část</t>
  </si>
  <si>
    <t>STA</t>
  </si>
  <si>
    <t>1</t>
  </si>
  <si>
    <t>{b19c64b2-6471-4bbc-83ab-3423a7430e70}</t>
  </si>
  <si>
    <t>02</t>
  </si>
  <si>
    <t>ZTI</t>
  </si>
  <si>
    <t>{72e1df11-ef07-4da2-a703-0d3d3cb4921a}</t>
  </si>
  <si>
    <t>03</t>
  </si>
  <si>
    <t>VZT</t>
  </si>
  <si>
    <t>{9d021733-1085-4a12-beaa-aa01143459fe}</t>
  </si>
  <si>
    <t>04</t>
  </si>
  <si>
    <t>Elektro</t>
  </si>
  <si>
    <t>{89be78d3-5628-4d3f-82d5-82943b747b43}</t>
  </si>
  <si>
    <t>05</t>
  </si>
  <si>
    <t>Technologické zařízení</t>
  </si>
  <si>
    <t>{c7b8053f-3322-4e04-9e50-f859de65967c}</t>
  </si>
  <si>
    <t>KRYCÍ LIST SOUPISU PRACÍ</t>
  </si>
  <si>
    <t>Objekt:</t>
  </si>
  <si>
    <t>01 - Stavební část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</si>
  <si>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</si>
  <si>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</si>
  <si>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</si>
  <si>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</si>
  <si>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</si>
  <si>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</si>
  <si>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</si>
  <si>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</si>
  <si>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</si>
  <si>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</si>
  <si>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</si>
  <si>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</si>
  <si>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</si>
  <si>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</si>
  <si>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</si>
  <si>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</si>
  <si>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</si>
  <si>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</si>
  <si>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</si>
  <si>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</si>
  <si>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775 - Podlahy skládané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</si>
  <si>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</si>
  <si>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</si>
  <si>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</si>
  <si>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</si>
  <si>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</si>
  <si>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</si>
  <si>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</si>
  <si>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</si>
  <si>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</si>
  <si>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</si>
  <si>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</si>
  <si>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</si>
  <si>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</si>
  <si>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</si>
  <si>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</si>
  <si>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</si>
  <si>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</si>
  <si>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</si>
  <si>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</si>
  <si>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</si>
  <si>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</si>
  <si>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</si>
  <si>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</si>
  <si>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340271025</t>
  </si>
  <si>
    <t>Zazdívka otvorů v příčkách nebo stěnách plochy do 4 m2 tvárnicemi pórobetonovými tl 100 mm</t>
  </si>
  <si>
    <t>m2</t>
  </si>
  <si>
    <t>4</t>
  </si>
  <si>
    <t>2</t>
  </si>
  <si>
    <t>880013043</t>
  </si>
  <si>
    <t>PP</t>
  </si>
  <si>
    <t>Zazdívka otvorů v příčkách nebo stěnách pórobetonovými tvárnicemi plochy přes 1 m2 do 4 m2, objemová hmotnost 500 kg/m3, tloušťka příčky 100 mm</t>
  </si>
  <si>
    <t>VV</t>
  </si>
  <si>
    <t>zazdění dveřního otvoru</t>
  </si>
  <si>
    <t>Součet</t>
  </si>
  <si>
    <t>340271041</t>
  </si>
  <si>
    <t>Zazdívka otvorů v příčkách nebo stěnách plochy do 1 m2 tvárnicemi pórobetonovými tl 150 mm</t>
  </si>
  <si>
    <t>-1787402017</t>
  </si>
  <si>
    <t>Zazdívka otvorů v příčkách nebo stěnách pórobetonovými tvárnicemi plochy přes 0,025 m2 do 1 m2, objemová hmotnost 500 kg/m3, tloušťka příčky 150 mm</t>
  </si>
  <si>
    <t>6</t>
  </si>
  <si>
    <t>Úpravy povrchů, podlahy a osazování výplní</t>
  </si>
  <si>
    <t>611142001</t>
  </si>
  <si>
    <t>Potažení vnitřních stropů sklovláknitým pletivem vtlačeným do tenkovrstvé hmoty</t>
  </si>
  <si>
    <t>-2020098793</t>
  </si>
  <si>
    <t>Potažení vnitřních ploch pletivem v ploše nebo pruzích, na plném podkladu sklovláknitým vtlačením do tmelu stropů</t>
  </si>
  <si>
    <t>28,39+18,08+23,94+30,21</t>
  </si>
  <si>
    <t>612325225</t>
  </si>
  <si>
    <t>Vápenocementová štuková omítka malých ploch do 4,0 m2 na stěnách</t>
  </si>
  <si>
    <t>kus</t>
  </si>
  <si>
    <t>695046467</t>
  </si>
  <si>
    <t>Vápenocementová omítka jednotlivých malých ploch štuková na stěnách, plochy jednotlivě přes 1,0 do 4 m2</t>
  </si>
  <si>
    <t>5</t>
  </si>
  <si>
    <t>612335302</t>
  </si>
  <si>
    <t>Cementová štuková omítka ostění nebo nadpraží</t>
  </si>
  <si>
    <t>-853293066</t>
  </si>
  <si>
    <t>Cementová omítka ostění nebo nadpraží štuková</t>
  </si>
  <si>
    <t>41,02*0,2</t>
  </si>
  <si>
    <t>612335422</t>
  </si>
  <si>
    <t>Oprava vnitřní cementové štukové omítky stěn v rozsahu plochy do 30%</t>
  </si>
  <si>
    <t>-1944142302</t>
  </si>
  <si>
    <t>Oprava cementové omítky vnitřních ploch štukové dvouvrstvé, tloušťky do 20 mm, stěn, v rozsahu opravované plochy přes 10 do 30%</t>
  </si>
  <si>
    <t>(6,04+3,11+6,48+12,52+0,5*3)*2-0,9*2-1,5*2</t>
  </si>
  <si>
    <t>7</t>
  </si>
  <si>
    <t>632450134</t>
  </si>
  <si>
    <t>Vyrovnávací cementový potěr tl do 50 mm ze suchých směsí provedený v ploše</t>
  </si>
  <si>
    <t>1506386330</t>
  </si>
  <si>
    <t>Potěr cementový vyrovnávací ze suchých směsí v ploše o průměrné (střední) tl. přes 40 do 50 mm</t>
  </si>
  <si>
    <t>28,39+18,08+23,94+30,21+18,26</t>
  </si>
  <si>
    <t>8</t>
  </si>
  <si>
    <t>634112112</t>
  </si>
  <si>
    <t>Obvodová dilatace podlahovým páskem z pěnového PE mezi stěnou a mazaninou nebo potěrem v 100 mm</t>
  </si>
  <si>
    <t>m</t>
  </si>
  <si>
    <t>139303214</t>
  </si>
  <si>
    <t>Obvodová dilatace mezi stěnou a mazaninou nebo potěrem podlahovým páskem z pěnového PE tl. do 10 mm, výšky 100 mm</t>
  </si>
  <si>
    <t>9</t>
  </si>
  <si>
    <t>642942221</t>
  </si>
  <si>
    <t>Osazování zárubní nebo rámů dveřních kovových do 4 m2 na MC</t>
  </si>
  <si>
    <t>1888190689</t>
  </si>
  <si>
    <t>Osazování zárubní nebo rámů kovových dveřních lisovaných nebo z úhelníků bez dveřních křídel na cementovou maltu, plochy otvoru přes 2,5 do 4,5 m2</t>
  </si>
  <si>
    <t>10</t>
  </si>
  <si>
    <t>M</t>
  </si>
  <si>
    <t>55331426</t>
  </si>
  <si>
    <t>zárubeň ocelová pro běžné zdění a pórobeton s drážkou 150 dvoukřídlá 1450</t>
  </si>
  <si>
    <t>-169437088</t>
  </si>
  <si>
    <t>Ostatní konstrukce a práce, bourání</t>
  </si>
  <si>
    <t>11</t>
  </si>
  <si>
    <t>949101111</t>
  </si>
  <si>
    <t>Lešení pomocné pro objekty pozemních staveb s lešeňovou podlahou v do 1,9 m zatížení do 150 kg/m2</t>
  </si>
  <si>
    <t>-710948773</t>
  </si>
  <si>
    <t>Lešení pomocné pracovní pro objekty pozemních staveb pro zatížení do 150 kg/m2, o výšce lešeňové podlahy do 1,9 m</t>
  </si>
  <si>
    <t>961044111</t>
  </si>
  <si>
    <t>Bourání základů z betonu prostého</t>
  </si>
  <si>
    <t>m3</t>
  </si>
  <si>
    <t>-2062923137</t>
  </si>
  <si>
    <t>Bourání základů z betonu prostého</t>
  </si>
  <si>
    <t>5,76*0,92*0,12</t>
  </si>
  <si>
    <t>2,47*0,64*0,17</t>
  </si>
  <si>
    <t>13</t>
  </si>
  <si>
    <t>962031132</t>
  </si>
  <si>
    <t>Bourání příček z cihel pálených na MVC tl do 100 mm</t>
  </si>
  <si>
    <t>1983212914</t>
  </si>
  <si>
    <t>Bourání příček z cihel, tvárnic nebo příčkovek z cihel pálených, plných nebo dutých na maltu vápennou nebo vápenocementovou, tl. do 100 mm</t>
  </si>
  <si>
    <t>4,1*2,96+0,9*2</t>
  </si>
  <si>
    <t>14</t>
  </si>
  <si>
    <t>965041341</t>
  </si>
  <si>
    <t>Bourání mazanin škvárobetonových tl do 100 mm pl přes 4 m2</t>
  </si>
  <si>
    <t>2008437839</t>
  </si>
  <si>
    <t>Bourání mazanin škvárobetonových tl. do 100 mm, plochy přes 4 m2</t>
  </si>
  <si>
    <t>119,7*0,05</t>
  </si>
  <si>
    <t>15</t>
  </si>
  <si>
    <t>968072455</t>
  </si>
  <si>
    <t>Vybourání kovových dveřních zárubní pl do 2 m2</t>
  </si>
  <si>
    <t>-1059104974</t>
  </si>
  <si>
    <t>Vybourání kovových rámů oken s křídly, dveřních zárubní, vrat, stěn, ostění nebo obkladů dveřních zárubní, plochy do 2 m2</t>
  </si>
  <si>
    <t>0,9*2*2+1,5*2</t>
  </si>
  <si>
    <t>1*2</t>
  </si>
  <si>
    <t>16</t>
  </si>
  <si>
    <t>971033331</t>
  </si>
  <si>
    <t>Vybourání otvorů ve zdivu cihelném pl do 0,09 m2 na MVC nebo MV tl do 150 mm</t>
  </si>
  <si>
    <t>-1026883245</t>
  </si>
  <si>
    <t>Vybourání otvorů ve zdivu základovém nebo nadzákladovém z cihel, tvárnic, příčkovek z cihel pálených na maltu vápennou nebo vápenocementovou plochy do 0,09 m2, tl. do 150 mm</t>
  </si>
  <si>
    <t>17</t>
  </si>
  <si>
    <t>978021141</t>
  </si>
  <si>
    <t>Otlučení (osekání) cementových omítek vnitřních stěn v rozsahu do 30 %</t>
  </si>
  <si>
    <t>641353018</t>
  </si>
  <si>
    <t>Otlučení cementových vnitřních ploch stěn, v rozsahu do 30 %</t>
  </si>
  <si>
    <t>(1,94+3,11+12,52+0,5*3)*1,52-1,45*2</t>
  </si>
  <si>
    <t>18</t>
  </si>
  <si>
    <t>978059541</t>
  </si>
  <si>
    <t>Odsekání a odebrání obkladů stěn z vnitřních obkládaček plochy přes 1 m2</t>
  </si>
  <si>
    <t>-497149349</t>
  </si>
  <si>
    <t>Odsekání obkladů stěn včetně otlučení podkladní omítky až na zdivo z obkládaček vnitřních, z jakýchkoliv materiálů, plochy přes 1 m2</t>
  </si>
  <si>
    <t>997</t>
  </si>
  <si>
    <t>Přesun sutě</t>
  </si>
  <si>
    <t>19</t>
  </si>
  <si>
    <t>997013211</t>
  </si>
  <si>
    <t>Vnitrostaveništní doprava suti a vybouraných hmot pro budovy v do 6 m ručně</t>
  </si>
  <si>
    <t>t</t>
  </si>
  <si>
    <t>578321852</t>
  </si>
  <si>
    <t>Vnitrostaveništní doprava suti a vybouraných hmot vodorovně do 50 m svisle ručně pro budovy a haly výšky do 6 m</t>
  </si>
  <si>
    <t>20</t>
  </si>
  <si>
    <t>997013501</t>
  </si>
  <si>
    <t>Odvoz suti a vybouraných hmot na skládku nebo meziskládku do 1 km se složením</t>
  </si>
  <si>
    <t>417533152</t>
  </si>
  <si>
    <t>Odvoz suti a vybouraných hmot na skládku nebo meziskládku se složením, na vzdálenost do 1 km</t>
  </si>
  <si>
    <t>997013509</t>
  </si>
  <si>
    <t>Příplatek k odvozu suti a vybouraných hmot na skládku ZKD 1 km přes 1 km</t>
  </si>
  <si>
    <t>226452176</t>
  </si>
  <si>
    <t>Odvoz suti a vybouraných hmot na skládku nebo meziskládku se složením, na vzdálenost Příplatek k ceně za každý další i započatý 1 km přes 1 km</t>
  </si>
  <si>
    <t>27,329*30 "Přepočtené koeficientem množství</t>
  </si>
  <si>
    <t>22</t>
  </si>
  <si>
    <t>997013631</t>
  </si>
  <si>
    <t>Poplatek za uložení na skládce (skládkovné) stavebního odpadu směsného kód odpadu 17 09 04</t>
  </si>
  <si>
    <t>419258203</t>
  </si>
  <si>
    <t>Poplatek za uložení stavebního odpadu na skládce (skládkovné) směsného stavebního a demoličního zatříděného do Katalogu odpadů pod kódem 17 09 04</t>
  </si>
  <si>
    <t>998</t>
  </si>
  <si>
    <t>Přesun hmot</t>
  </si>
  <si>
    <t>23</t>
  </si>
  <si>
    <t>998011001</t>
  </si>
  <si>
    <t>Přesun hmot pro budovy zděné v do 6 m</t>
  </si>
  <si>
    <t>1988989687</t>
  </si>
  <si>
    <t>Přesun hmot pro budovy občanské výstavby, bydlení, výrobu a služby s nosnou svislou konstrukcí zděnou z cihel, tvárnic nebo kamene vodorovná dopravní vzdálenost do 100 m pro budovy výšky do 6 m</t>
  </si>
  <si>
    <t>PSV</t>
  </si>
  <si>
    <t>Práce a dodávky PSV</t>
  </si>
  <si>
    <t>711</t>
  </si>
  <si>
    <t>Izolace proti vodě, vlhkosti a plynům</t>
  </si>
  <si>
    <t>24</t>
  </si>
  <si>
    <t>711111001</t>
  </si>
  <si>
    <t>Provedení izolace proti zemní vlhkosti vodorovné za studena nátěrem penetračním</t>
  </si>
  <si>
    <t>1565133712</t>
  </si>
  <si>
    <t>Provedení izolace proti zemní vlhkosti natěradly a tmely za studena na ploše vodorovné V nátěrem penetračním</t>
  </si>
  <si>
    <t>28,39+18,08+23,94</t>
  </si>
  <si>
    <t>25</t>
  </si>
  <si>
    <t>11163150</t>
  </si>
  <si>
    <t>lak penetrační asfaltový</t>
  </si>
  <si>
    <t>32</t>
  </si>
  <si>
    <t>335538704</t>
  </si>
  <si>
    <t>70,41*0,0003 "Přepočtené koeficientem množství</t>
  </si>
  <si>
    <t>26</t>
  </si>
  <si>
    <t>711191201</t>
  </si>
  <si>
    <t>Provedení izolace proti zemní vlhkosti hydroizolační stěrkou vodorovné na betonu, 2 vrstvy</t>
  </si>
  <si>
    <t>1393682193</t>
  </si>
  <si>
    <t>Provedení izolace proti zemní vlhkosti hydroizolační stěrkou na ploše vodorovné V dvouvrstvá na betonu</t>
  </si>
  <si>
    <t>27</t>
  </si>
  <si>
    <t>24617150</t>
  </si>
  <si>
    <t>nátěr hydroizolační na bázi asfaltu a plastu do spodní stavby</t>
  </si>
  <si>
    <t>kg</t>
  </si>
  <si>
    <t>-399263957</t>
  </si>
  <si>
    <t>28</t>
  </si>
  <si>
    <t>711791183</t>
  </si>
  <si>
    <t>Izolace proti vodě těsnění vodorovných dilatačních spár impregnovanými provazci</t>
  </si>
  <si>
    <t>-1731465171</t>
  </si>
  <si>
    <t>Provedení detailů dilatačních spár-těsnění impregnovanými provazci na ploše vodorovné V</t>
  </si>
  <si>
    <t>29</t>
  </si>
  <si>
    <t>998711101</t>
  </si>
  <si>
    <t>Přesun hmot tonážní pro izolace proti vodě, vlhkosti a plynům v objektech výšky do 6 m</t>
  </si>
  <si>
    <t>2143059513</t>
  </si>
  <si>
    <t>Přesun hmot pro izolace proti vodě, vlhkosti a plynům stanovený z hmotnosti přesunovaného materiálu vodorovná dopravní vzdálenost do 50 m v objektech výšky do 6 m</t>
  </si>
  <si>
    <t>721</t>
  </si>
  <si>
    <t>Zdravotechnika - vnitřní kanalizace</t>
  </si>
  <si>
    <t>30</t>
  </si>
  <si>
    <t>721111102.R</t>
  </si>
  <si>
    <t>Demontáž stávajících rozvodů kanalizace</t>
  </si>
  <si>
    <t>sou</t>
  </si>
  <si>
    <t>-2078733527</t>
  </si>
  <si>
    <t>722</t>
  </si>
  <si>
    <t>Zdravotechnika - vnitřní vodovod</t>
  </si>
  <si>
    <t>31</t>
  </si>
  <si>
    <t>722130231</t>
  </si>
  <si>
    <t>Demontáž stávajících rozvodů vody</t>
  </si>
  <si>
    <t>-58076603</t>
  </si>
  <si>
    <t>725</t>
  </si>
  <si>
    <t>Zdravotechnika - zařizovací předměty</t>
  </si>
  <si>
    <t>725111132.R</t>
  </si>
  <si>
    <t>Demontáž zařizovacích předmětů</t>
  </si>
  <si>
    <t>soubor</t>
  </si>
  <si>
    <t>-2066053969</t>
  </si>
  <si>
    <t>741</t>
  </si>
  <si>
    <t>Elektroinstalace - silnoproud</t>
  </si>
  <si>
    <t>33</t>
  </si>
  <si>
    <t>741110001.R</t>
  </si>
  <si>
    <t>Demontáž stávající elektroinstalace</t>
  </si>
  <si>
    <t>-383537800</t>
  </si>
  <si>
    <t>751</t>
  </si>
  <si>
    <t>Vzduchotechnika</t>
  </si>
  <si>
    <t>34</t>
  </si>
  <si>
    <t>751510861</t>
  </si>
  <si>
    <t>Demontáž vzduchotechnického potrubí plechového čtyřhranného do suti průřezu do 0,13 m2</t>
  </si>
  <si>
    <t>-1316533552</t>
  </si>
  <si>
    <t>Demontáž vzduchotechnického potrubí plechového do suti čtyřhranného s přírubou, průřezu přes 0,03 do 0,13 m2</t>
  </si>
  <si>
    <t>35</t>
  </si>
  <si>
    <t>751510862</t>
  </si>
  <si>
    <t>Demontáž vzduchotechnického potrubí plechového čtyřhranného do suti průřezu do 0,50 m2</t>
  </si>
  <si>
    <t>-1652513199</t>
  </si>
  <si>
    <t>Demontáž vzduchotechnického potrubí plechového do suti čtyřhranného s přírubou, průřezu přes 0,13 do 0,50 m2</t>
  </si>
  <si>
    <t>763</t>
  </si>
  <si>
    <t>Konstrukce suché výstavby</t>
  </si>
  <si>
    <t>36</t>
  </si>
  <si>
    <t>763111417</t>
  </si>
  <si>
    <t>SDK příčka tl 150 mm profil CW+UW 100 desky 2xA 12,5 s izolací EI 60 Rw do 56 dB</t>
  </si>
  <si>
    <t>-1675610655</t>
  </si>
  <si>
    <t>Příčka ze sádrokartonových desek s nosnou konstrukcí z jednoduchých ocelových profilů UW, CW dvojitě opláštěná deskami standardními A tl. 2 x 12,5 mm s izolací, EI 60, příčka tl. 150 mm, profil 100, Rw do 56 dB</t>
  </si>
  <si>
    <t>5,87*2,96-0,9*2-1,55*2</t>
  </si>
  <si>
    <t>37</t>
  </si>
  <si>
    <t>763111421</t>
  </si>
  <si>
    <t>SDK příčka tl 100 mm profil CW+UW 50 desky 2xDF 12,5 s izolací EI 90 Rw do 56 dB</t>
  </si>
  <si>
    <t>1512544435</t>
  </si>
  <si>
    <t>Příčka ze sádrokartonových desek s nosnou konstrukcí z jednoduchých ocelových profilů UW, CW dvojitě opláštěná deskami protipožárními DF tl. 2 x 12,5 mm EI 90, příčka tl. 100 mm, profil 50, s izolací, Rw do 56 dB</t>
  </si>
  <si>
    <t>4,1*2,96</t>
  </si>
  <si>
    <t>38</t>
  </si>
  <si>
    <t>763112932</t>
  </si>
  <si>
    <t>Vyspravení SDK příčky, předsazené stěny plochy do 0,25 m2 deska 1xDF 12,5</t>
  </si>
  <si>
    <t>-1621451266</t>
  </si>
  <si>
    <t>Vyspravení sádrokartonových příček nebo předsazených stěn plochy jednotlivě přes 0,10 do 0,25 m2 desky tl. 12,5 mm protipožární DF</t>
  </si>
  <si>
    <t>39</t>
  </si>
  <si>
    <t>763121422</t>
  </si>
  <si>
    <t>SDK stěna předsazená tl 62,5 mm profil CW+UW 50 deska 1xH2 12,5  bez izolace EI 15</t>
  </si>
  <si>
    <t>-1356101626</t>
  </si>
  <si>
    <t>Stěna předsazená ze sádrokartonových desek s nosnou konstrukcí z ocelových profilů CW, UW jednoduše opláštěná deskou impregnovanou H2 tl. 12,5 mm bez izolace, EI 15, stěna tl. 62,5 mm, profil 50</t>
  </si>
  <si>
    <t>(0,75+0,15*2+0,44+0,15+0,2+0,05*2)*2,96</t>
  </si>
  <si>
    <t>40</t>
  </si>
  <si>
    <t>763181311</t>
  </si>
  <si>
    <t>Montáž jednokřídlové kovové zárubně SDK příčka</t>
  </si>
  <si>
    <t>-731892571</t>
  </si>
  <si>
    <t>Výplně otvorů konstrukcí ze sádrokartonových desek montáž zárubně kovové s konstrukcí jednokřídlové</t>
  </si>
  <si>
    <t>41</t>
  </si>
  <si>
    <t>55331545</t>
  </si>
  <si>
    <t>zárubeň ocelová pro sádrokarton 150 dvoukřídlá 1450</t>
  </si>
  <si>
    <t>1371368977</t>
  </si>
  <si>
    <t>42</t>
  </si>
  <si>
    <t>55331542</t>
  </si>
  <si>
    <t>zárubeň ocelová pro sádrokarton 150 levá/pravá 800</t>
  </si>
  <si>
    <t>-508756880</t>
  </si>
  <si>
    <t>43</t>
  </si>
  <si>
    <t>998763301</t>
  </si>
  <si>
    <t>Přesun hmot tonážní pro sádrokartonové konstrukce v objektech v do 6 m</t>
  </si>
  <si>
    <t>1411898185</t>
  </si>
  <si>
    <t>Přesun hmot pro konstrukce montované z desek sádrokartonových, sádrovláknitých, cementovláknitých nebo cementových stanovený z hmotnosti přesunovaného materiálu vodorovná dopravní vzdálenost do 50 m v objektech výšky do 6 m</t>
  </si>
  <si>
    <t>766</t>
  </si>
  <si>
    <t>Konstrukce truhlářské</t>
  </si>
  <si>
    <t>44</t>
  </si>
  <si>
    <t>766660001</t>
  </si>
  <si>
    <t>Montáž dveřních křídel otvíravých jednokřídlových š do 0,8 m do ocelové zárubně</t>
  </si>
  <si>
    <t>125078914</t>
  </si>
  <si>
    <t>Montáž dveřních křídel dřevěných nebo plastových otevíravých do ocelové zárubně povrchově upravených jednokřídlových, šířky do 800 mm</t>
  </si>
  <si>
    <t>45</t>
  </si>
  <si>
    <t>766660002</t>
  </si>
  <si>
    <t>Montáž dveřních křídel otvíravých jednokřídlových š přes 0,8 m do ocelové zárubně</t>
  </si>
  <si>
    <t>-1053178971</t>
  </si>
  <si>
    <t>Montáž dveřních křídel dřevěných nebo plastových otevíravých do ocelové zárubně povrchově upravených jednokřídlových, šířky přes 800 mm</t>
  </si>
  <si>
    <t>46</t>
  </si>
  <si>
    <t>766660011</t>
  </si>
  <si>
    <t>Montáž dveřních křídel otvíravých dvoukřídlových š do 1,45 m do ocelové zárubně</t>
  </si>
  <si>
    <t>-1798844293</t>
  </si>
  <si>
    <t>Montáž dveřních křídel dřevěných nebo plastových otevíravých do ocelové zárubně povrchově upravených dvoukřídlových, šířky do 1450 mm</t>
  </si>
  <si>
    <t>47</t>
  </si>
  <si>
    <t>61162074</t>
  </si>
  <si>
    <t>dveře jednokřídlé voštinové povrch laminátový plné 800x1970/2100mm</t>
  </si>
  <si>
    <t>-1812275765</t>
  </si>
  <si>
    <t>48</t>
  </si>
  <si>
    <t>61162075</t>
  </si>
  <si>
    <t>dveře jednokřídlé voštinové povrch laminátový plné 900x1970/2100mm</t>
  </si>
  <si>
    <t>-1418662348</t>
  </si>
  <si>
    <t>49</t>
  </si>
  <si>
    <t>61162103</t>
  </si>
  <si>
    <t>dveře dvoukřídlé voštinové povrch laminátový plné 1450x1970/2100mm</t>
  </si>
  <si>
    <t>-989048519</t>
  </si>
  <si>
    <t>50</t>
  </si>
  <si>
    <t>54914632</t>
  </si>
  <si>
    <t>kování dveřní vrchní kování bezpečnostní včetně štítu PZ 72 klika-klika F4 krytka</t>
  </si>
  <si>
    <t>-1207118537</t>
  </si>
  <si>
    <t>51</t>
  </si>
  <si>
    <t>766660733</t>
  </si>
  <si>
    <t>Montáž dveřního bezpečnostního kování - štítku s klikou</t>
  </si>
  <si>
    <t>217921679</t>
  </si>
  <si>
    <t>Montáž dveřních doplňků dveřního kování bezpečnostního štítku s klikou</t>
  </si>
  <si>
    <t>52</t>
  </si>
  <si>
    <t>766691914</t>
  </si>
  <si>
    <t>Vyvěšení nebo zavěšení dřevěných křídel dveří pl do 2 m2</t>
  </si>
  <si>
    <t>-161824413</t>
  </si>
  <si>
    <t>Ostatní práce vyvěšení nebo zavěšení křídel s případným uložením a opětovným zavěšením po provedení stavebních změn dřevěných dveřních, plochy do 2 m2</t>
  </si>
  <si>
    <t>53</t>
  </si>
  <si>
    <t>998766101</t>
  </si>
  <si>
    <t>Přesun hmot tonážní pro konstrukce truhlářské v objektech v do 6 m</t>
  </si>
  <si>
    <t>-1088319412</t>
  </si>
  <si>
    <t>Přesun hmot pro konstrukce truhlářské stanovený z hmotnosti přesunovaného materiálu vodorovná dopravní vzdálenost do 50 m v objektech výšky do 6 m</t>
  </si>
  <si>
    <t>771</t>
  </si>
  <si>
    <t>Podlahy z dlaždic</t>
  </si>
  <si>
    <t>54</t>
  </si>
  <si>
    <t>771111011</t>
  </si>
  <si>
    <t>Vysátí podkladu před pokládkou dlažby</t>
  </si>
  <si>
    <t>1154560972</t>
  </si>
  <si>
    <t>Příprava podkladu před provedením dlažby vysátí podlah</t>
  </si>
  <si>
    <t>55</t>
  </si>
  <si>
    <t>771121011</t>
  </si>
  <si>
    <t>Nátěr penetrační na podlahu</t>
  </si>
  <si>
    <t>-713390338</t>
  </si>
  <si>
    <t>Příprava podkladu před provedením dlažby nátěr penetrační na podlahu</t>
  </si>
  <si>
    <t>56</t>
  </si>
  <si>
    <t>1967960195</t>
  </si>
  <si>
    <t>57</t>
  </si>
  <si>
    <t>771474113</t>
  </si>
  <si>
    <t>Montáž soklů z dlaždic keramických rovných flexibilní lepidlo v do 120 mm</t>
  </si>
  <si>
    <t>-864071604</t>
  </si>
  <si>
    <t>Montáž soklů z dlaždic keramických lepených flexibilním lepidlem rovných, výšky přes 90 do 120 mm</t>
  </si>
  <si>
    <t>58</t>
  </si>
  <si>
    <t>771571810</t>
  </si>
  <si>
    <t>Demontáž podlah z dlaždic keramických kladených do malty</t>
  </si>
  <si>
    <t>-54659577</t>
  </si>
  <si>
    <t>59</t>
  </si>
  <si>
    <t>771574111</t>
  </si>
  <si>
    <t>Montáž podlah keramických hladkých lepených flexibilním lepidlem do 9 ks/m2</t>
  </si>
  <si>
    <t>-1198461629</t>
  </si>
  <si>
    <t>Montáž podlah z dlaždic keramických lepených flexibilním lepidlem maloformátových hladkých přes 6 do 9 ks/m2</t>
  </si>
  <si>
    <t>60</t>
  </si>
  <si>
    <t>59761012</t>
  </si>
  <si>
    <t>dlažba keramická hutná reliéfní do interiéru přes 19 do 22ks/m2</t>
  </si>
  <si>
    <t>2045072985</t>
  </si>
  <si>
    <t>160*1,1 "Přepočtené koeficientem množství</t>
  </si>
  <si>
    <t>61</t>
  </si>
  <si>
    <t>771591115</t>
  </si>
  <si>
    <t>Podlahy spárování silikonem</t>
  </si>
  <si>
    <t>840694267</t>
  </si>
  <si>
    <t>Podlahy - dokončovací práce spárování silikonem</t>
  </si>
  <si>
    <t>62</t>
  </si>
  <si>
    <t>998771101</t>
  </si>
  <si>
    <t>Přesun hmot tonážní pro podlahy z dlaždic v objektech v do 6 m</t>
  </si>
  <si>
    <t>-1874960702</t>
  </si>
  <si>
    <t>Přesun hmot pro podlahy z dlaždic stanovený z hmotnosti přesunovaného materiálu vodorovná dopravní vzdálenost do 50 m v objektech výšky do 6 m</t>
  </si>
  <si>
    <t>775</t>
  </si>
  <si>
    <t>Podlahy skládané</t>
  </si>
  <si>
    <t>63</t>
  </si>
  <si>
    <t>775429121</t>
  </si>
  <si>
    <t>Montáž podlahové lišty přechodové připevněné vruty</t>
  </si>
  <si>
    <t>-420971650</t>
  </si>
  <si>
    <t>Montáž lišty přechodové (vyrovnávací) připevněné vruty</t>
  </si>
  <si>
    <t>64</t>
  </si>
  <si>
    <t>55343110</t>
  </si>
  <si>
    <t>profil přechodový Al narážecí 30mm stříbro</t>
  </si>
  <si>
    <t>-561835822</t>
  </si>
  <si>
    <t>783</t>
  </si>
  <si>
    <t>Dokončovací práce - nátěry</t>
  </si>
  <si>
    <t>65</t>
  </si>
  <si>
    <t>783314101</t>
  </si>
  <si>
    <t>Základní jednonásobný syntetický nátěr zámečnických konstrukcí</t>
  </si>
  <si>
    <t>-719476856</t>
  </si>
  <si>
    <t>Základní nátěr zámečnických konstrukcí jednonásobný syntetický</t>
  </si>
  <si>
    <t>1,5*4+2*2</t>
  </si>
  <si>
    <t>66</t>
  </si>
  <si>
    <t>783315101</t>
  </si>
  <si>
    <t>Mezinátěr jednonásobný syntetický standardní zámečnických konstrukcí</t>
  </si>
  <si>
    <t>2072790561</t>
  </si>
  <si>
    <t>Mezinátěr zámečnických konstrukcí jednonásobný syntetický standardní</t>
  </si>
  <si>
    <t>67</t>
  </si>
  <si>
    <t>783317101</t>
  </si>
  <si>
    <t>Krycí jednonásobný syntetický standardní nátěr zámečnických konstrukcí</t>
  </si>
  <si>
    <t>-1450699148</t>
  </si>
  <si>
    <t>Krycí nátěr (email) zámečnických konstrukcí jednonásobný syntetický standardní</t>
  </si>
  <si>
    <t>68</t>
  </si>
  <si>
    <t>783406811</t>
  </si>
  <si>
    <t>Odstranění nátěrů z klempířských konstrukcí oškrábáním</t>
  </si>
  <si>
    <t>114800591</t>
  </si>
  <si>
    <t>784</t>
  </si>
  <si>
    <t>Dokončovací práce - malby a tapety</t>
  </si>
  <si>
    <t>69</t>
  </si>
  <si>
    <t>784111031</t>
  </si>
  <si>
    <t>Omytí podkladu v místnostech výšky do 3,80 m</t>
  </si>
  <si>
    <t>27584096</t>
  </si>
  <si>
    <t>Omytí podkladu omytí v místnostech výšky do 3,80 m</t>
  </si>
  <si>
    <t>70</t>
  </si>
  <si>
    <t>784121001</t>
  </si>
  <si>
    <t>Oškrabání malby v mísnostech výšky do 3,80 m</t>
  </si>
  <si>
    <t>757011964</t>
  </si>
  <si>
    <t>Oškrabání malby v místnostech výšky do 3,80 m</t>
  </si>
  <si>
    <t>71</t>
  </si>
  <si>
    <t>784181101</t>
  </si>
  <si>
    <t>Základní akrylátová jednonásobná penetrace podkladu v místnostech výšky do 3,80m</t>
  </si>
  <si>
    <t>519258456</t>
  </si>
  <si>
    <t>Penetrace podkladu jednonásobná základní akrylátová v místnostech výšky do 3,80 m</t>
  </si>
  <si>
    <t>72</t>
  </si>
  <si>
    <t>784211001</t>
  </si>
  <si>
    <t>Jednonásobné bílé malby ze směsí za mokra výborně otěruvzdorných v místnostech výšky do 3,80 m</t>
  </si>
  <si>
    <t>1565503590</t>
  </si>
  <si>
    <t>Malby z malířských směsí otěruvzdorných za mokra jednonásobné, bílé za mokra otěruvzdorné výborně v místnostech výšky do 3,80 m</t>
  </si>
  <si>
    <t>73</t>
  </si>
  <si>
    <t>784211101</t>
  </si>
  <si>
    <t>Dvojnásobné bílé malby ze směsí za mokra výborně otěruvzdorných v místnostech výšky do 3,80 m</t>
  </si>
  <si>
    <t>-746123994</t>
  </si>
  <si>
    <t>Malby z malířských směsí otěruvzdorných za mokra dvojnásobné, bílé za mokra otěruvzdorné výborně v místnostech výšky do 3,80 m</t>
  </si>
  <si>
    <t>VRN</t>
  </si>
  <si>
    <t>Vedlejší rozpočtové náklady</t>
  </si>
  <si>
    <t>VRN3</t>
  </si>
  <si>
    <t>Zařízení staveniště</t>
  </si>
  <si>
    <t>74</t>
  </si>
  <si>
    <t>030001000</t>
  </si>
  <si>
    <t>1024</t>
  </si>
  <si>
    <t>-1115698336</t>
  </si>
  <si>
    <t>02 - ZTI</t>
  </si>
  <si>
    <t>HZS - Hodinové zúčtovací sazby</t>
  </si>
  <si>
    <t>721171912</t>
  </si>
  <si>
    <t>Potrubí z PP propojení potrubí DN 40</t>
  </si>
  <si>
    <t>1781130574</t>
  </si>
  <si>
    <t>Opravy odpadního potrubí plastového propojení dosavadního potrubí DN 40</t>
  </si>
  <si>
    <t>721171914</t>
  </si>
  <si>
    <t>Potrubí z PP propojení potrubí DN 75</t>
  </si>
  <si>
    <t>-1814177580</t>
  </si>
  <si>
    <t>Opravy odpadního potrubí plastového propojení dosavadního potrubí DN 75</t>
  </si>
  <si>
    <t>721171915</t>
  </si>
  <si>
    <t>Potrubí z PP propojení potrubí DN 110</t>
  </si>
  <si>
    <t>227280259</t>
  </si>
  <si>
    <t>Opravy odpadního potrubí plastového propojení dosavadního potrubí DN 110</t>
  </si>
  <si>
    <t>721171916</t>
  </si>
  <si>
    <t>Potrubí z PP propojení potrubí DN 125</t>
  </si>
  <si>
    <t>1709248736</t>
  </si>
  <si>
    <t>Opravy odpadního potrubí plastového propojení dosavadního potrubí DN 125</t>
  </si>
  <si>
    <t>721174004</t>
  </si>
  <si>
    <t>Potrubí kanalizační z PP svodné DN 75</t>
  </si>
  <si>
    <t>-1093766065</t>
  </si>
  <si>
    <t>Potrubí z trub polypropylenových svodné (ležaté) DN 75</t>
  </si>
  <si>
    <t>840712905</t>
  </si>
  <si>
    <t>721174005</t>
  </si>
  <si>
    <t>Potrubí kanalizační z PP svodné DN 110</t>
  </si>
  <si>
    <t>-908620560</t>
  </si>
  <si>
    <t>Potrubí z trub polypropylenových svodné (ležaté) DN 110</t>
  </si>
  <si>
    <t>1256431192</t>
  </si>
  <si>
    <t>721174006</t>
  </si>
  <si>
    <t>Potrubí kanalizační z PP svodné DN 125</t>
  </si>
  <si>
    <t>-1027708168</t>
  </si>
  <si>
    <t>Potrubí z trub polypropylenových svodné (ležaté) DN 125</t>
  </si>
  <si>
    <t>721174024</t>
  </si>
  <si>
    <t>Potrubí kanalizační z PP odpadní DN 75</t>
  </si>
  <si>
    <t>2070005712</t>
  </si>
  <si>
    <t>Potrubí z trub polypropylenových odpadní (svislé) DN 75</t>
  </si>
  <si>
    <t>721174025</t>
  </si>
  <si>
    <t>Potrubí kanalizační z PP odpadní DN 110</t>
  </si>
  <si>
    <t>-1949280799</t>
  </si>
  <si>
    <t>Potrubí z trub polypropylenových odpadní (svislé) DN 110</t>
  </si>
  <si>
    <t>721174042</t>
  </si>
  <si>
    <t>Potrubí kanalizační z PP připojovací DN 40</t>
  </si>
  <si>
    <t>-639139233</t>
  </si>
  <si>
    <t>Potrubí z trub polypropylenových připojovací DN 40</t>
  </si>
  <si>
    <t>1+2</t>
  </si>
  <si>
    <t>721174043</t>
  </si>
  <si>
    <t>Potrubí kanalizační z PP připojovací DN 50</t>
  </si>
  <si>
    <t>-508473547</t>
  </si>
  <si>
    <t>Potrubí z trub polypropylenových připojovací DN 50</t>
  </si>
  <si>
    <t>721194104</t>
  </si>
  <si>
    <t>Vyvedení a upevnění odpadních výpustek DN 40</t>
  </si>
  <si>
    <t>-1123239888</t>
  </si>
  <si>
    <t>Vyměření přípojek na potrubí vyvedení a upevnění odpadních výpustek DN 40</t>
  </si>
  <si>
    <t>721194105</t>
  </si>
  <si>
    <t>Vyvedení a upevnění odpadních výpustek DN 50</t>
  </si>
  <si>
    <t>-2047979400</t>
  </si>
  <si>
    <t>Vyměření přípojek na potrubí vyvedení a upevnění odpadních výpustek DN 50</t>
  </si>
  <si>
    <t>721194107</t>
  </si>
  <si>
    <t>Vyvedení a upevnění odpadních výpustek DN 70</t>
  </si>
  <si>
    <t>1999386705</t>
  </si>
  <si>
    <t>Vyměření přípojek na potrubí vyvedení a upevnění odpadních výpustek DN 70</t>
  </si>
  <si>
    <t>721194109</t>
  </si>
  <si>
    <t>Vyvedení a upevnění odpadních výpustek DN 100</t>
  </si>
  <si>
    <t>337237593</t>
  </si>
  <si>
    <t>Vyměření přípojek na potrubí vyvedení a upevnění odpadních výpustek DN 100</t>
  </si>
  <si>
    <t>721211405</t>
  </si>
  <si>
    <t>Vpusť podlahová s vodorovným odtokem DN 40/50 s automatickým a ručním uzávěrem proti vzduté vodě</t>
  </si>
  <si>
    <t>231877425</t>
  </si>
  <si>
    <t>Podlahové vpusti s vodorovným odtokem DN 40/50 s automatickým a ručním uzávěrem</t>
  </si>
  <si>
    <t>721290111</t>
  </si>
  <si>
    <t>Zkouška těsnosti potrubí kanalizace vodou do DN 125</t>
  </si>
  <si>
    <t>1043864191</t>
  </si>
  <si>
    <t>Zkouška těsnosti kanalizace v objektech vodou do DN 125</t>
  </si>
  <si>
    <t>998721101</t>
  </si>
  <si>
    <t>Přesun hmot tonážní pro vnitřní kanalizace v objektech v do 6 m</t>
  </si>
  <si>
    <t>-1927815638</t>
  </si>
  <si>
    <t>Přesun hmot pro vnitřní kanalizace stanovený z hmotnosti přesunovaného materiálu vodorovná dopravní vzdálenost do 50 m v objektech výšky do 6 m</t>
  </si>
  <si>
    <t>722131936</t>
  </si>
  <si>
    <t>Potrubí pozinkované závitové propojení potrubí DN 50</t>
  </si>
  <si>
    <t>134725786</t>
  </si>
  <si>
    <t>Opravy vodovodního potrubí z ocelových trubek pozinkovaných závitových propojení dosavadního potrubí DN 50</t>
  </si>
  <si>
    <t>722174002</t>
  </si>
  <si>
    <t>Potrubí vodovodní plastové PPR svar polyfuze PN 16 D 20 x 2,8 mm</t>
  </si>
  <si>
    <t>1155424832</t>
  </si>
  <si>
    <t>Potrubí z plastových trubek z polypropylenu (PPR) svařovaných polyfuzně PN 16 (SDR 7,4) D 20 x 2,8</t>
  </si>
  <si>
    <t>722174003</t>
  </si>
  <si>
    <t>Potrubí vodovodní plastové PPR svar polyfuze PN 16 D 25 x 3,5 mm</t>
  </si>
  <si>
    <t>438604105</t>
  </si>
  <si>
    <t>Potrubí z plastových trubek z polypropylenu (PPR) svařovaných polyfuzně PN 16 (SDR 7,4) D 25 x 3,5</t>
  </si>
  <si>
    <t>722174005</t>
  </si>
  <si>
    <t>Potrubí vodovodní plastové PPR svar polyfuze PN 16 D 40 x 5,5 mm</t>
  </si>
  <si>
    <t>-1541981705</t>
  </si>
  <si>
    <t>Potrubí z plastových trubek z polypropylenu (PPR) svařovaných polyfuzně PN 16 (SDR 7,4) D 40 x 5,5</t>
  </si>
  <si>
    <t>722174006</t>
  </si>
  <si>
    <t>Potrubí vodovodní plastové PPR svar polyfuze PN 16 D 50 x 6,9 mm</t>
  </si>
  <si>
    <t>1469757430</t>
  </si>
  <si>
    <t>Potrubí z plastových trubek z polypropylenu (PPR) svařovaných polyfuzně PN 16 (SDR 7,4) D 50 x 6,9</t>
  </si>
  <si>
    <t>722174022</t>
  </si>
  <si>
    <t>Potrubí vodovodní plastové PPR svar polyfuze PN 20 D 20 x 3,4 mm</t>
  </si>
  <si>
    <t>551991104</t>
  </si>
  <si>
    <t>Potrubí z plastových trubek z polypropylenu (PPR) svařovaných polyfuzně PN 20 (SDR 6) D 20 x 3,4</t>
  </si>
  <si>
    <t>722174023</t>
  </si>
  <si>
    <t>Potrubí vodovodní plastové PPR svar polyfuze PN 20 D 25 x 4,2 mm</t>
  </si>
  <si>
    <t>1246311743</t>
  </si>
  <si>
    <t>Potrubí z plastových trubek z polypropylenu (PPR) svařovaných polyfuzně PN 20 (SDR 6) D 25 x 4,2</t>
  </si>
  <si>
    <t>722174024</t>
  </si>
  <si>
    <t>Potrubí vodovodní plastové PPR svar polyfuze PN 20 D 32 x5,4 mm</t>
  </si>
  <si>
    <t>-1000673333</t>
  </si>
  <si>
    <t>Potrubí z plastových trubek z polypropylenu (PPR) svařovaných polyfuzně PN 20 (SDR 6) D 32 x 5,4</t>
  </si>
  <si>
    <t>722181221</t>
  </si>
  <si>
    <t>Ochrana vodovodního potrubí přilepenými termoizolačními trubicemi z PE tl do 9 mm DN do 22 mm</t>
  </si>
  <si>
    <t>1900377736</t>
  </si>
  <si>
    <t>Ochrana potrubí termoizolačními trubicemi z pěnového polyetylenu PE přilepenými v příčných a podélných spojích, tloušťky izolace přes 6 do 9 mm, vnitřního průměru izolace DN do 22 mm</t>
  </si>
  <si>
    <t>722181222</t>
  </si>
  <si>
    <t>Ochrana vodovodního potrubí přilepenými termoizolačními trubicemi z PE tl do 9 mm DN do 45 mm</t>
  </si>
  <si>
    <t>942108996</t>
  </si>
  <si>
    <t>Ochrana potrubí termoizolačními trubicemi z pěnového polyetylenu PE přilepenými v příčných a podélných spojích, tloušťky izolace přes 6 do 9 mm, vnitřního průměru izolace DN přes 22 do 45 mm</t>
  </si>
  <si>
    <t>22+4+10</t>
  </si>
  <si>
    <t>722181223</t>
  </si>
  <si>
    <t>Ochrana vodovodního potrubí přilepenými termoizolačními trubicemi z PE tl do 9 mm DN do 63 mm</t>
  </si>
  <si>
    <t>498649898</t>
  </si>
  <si>
    <t>Ochrana potrubí termoizolačními trubicemi z pěnového polyetylenu PE přilepenými v příčných a podélných spojích, tloušťky izolace přes 6 do 9 mm, vnitřního průměru izolace DN přes 45 do 63mm</t>
  </si>
  <si>
    <t>722190401</t>
  </si>
  <si>
    <t>Vyvedení a upevnění výpustku do DN 25</t>
  </si>
  <si>
    <t>-1207813735</t>
  </si>
  <si>
    <t>Zřízení přípojek na potrubí vyvedení a upevnění výpustek do DN 25</t>
  </si>
  <si>
    <t>722232044</t>
  </si>
  <si>
    <t>Kohout kulový přímý G 3/4 PN 42 do 185°C vnitřní závit</t>
  </si>
  <si>
    <t>-1078987776</t>
  </si>
  <si>
    <t>Armatury se dvěma závity kulové kohouty PN 42 do 185 °C přímé vnitřní závit G 3/4</t>
  </si>
  <si>
    <t>722232046</t>
  </si>
  <si>
    <t>Kohout kulový přímý G 5/4 PN 42 do 185°C vnitřní závit</t>
  </si>
  <si>
    <t>-1414422408</t>
  </si>
  <si>
    <t>Armatury se dvěma závity kulové kohouty PN 42 do 185 °C přímé vnitřní závit G 5/4</t>
  </si>
  <si>
    <t>722232048</t>
  </si>
  <si>
    <t>Kohout kulový přímý G 2 PN 42 do 185°C vnitřní závit</t>
  </si>
  <si>
    <t>1002417681</t>
  </si>
  <si>
    <t>Armatury se dvěma závity kulové kohouty PN 42 do 185 °C přímé vnitřní závit G 2</t>
  </si>
  <si>
    <t>722290226</t>
  </si>
  <si>
    <t>Zkouška těsnosti vodovodního potrubí závitového do DN 50</t>
  </si>
  <si>
    <t>-479467639</t>
  </si>
  <si>
    <t>Zkoušky, proplach a desinfekce vodovodního potrubí zkoušky těsnosti vodovodního potrubí závitového do DN 50</t>
  </si>
  <si>
    <t>722290234</t>
  </si>
  <si>
    <t>Proplach a dezinfekce vodovodního potrubí do DN 80</t>
  </si>
  <si>
    <t>243512941</t>
  </si>
  <si>
    <t>Zkoušky, proplach a desinfekce vodovodního potrubí proplach a desinfekce vodovodního potrubí do DN 80</t>
  </si>
  <si>
    <t>998722101</t>
  </si>
  <si>
    <t>Přesun hmot tonážní pro vnitřní vodovod v objektech v do 6 m</t>
  </si>
  <si>
    <t>-852144128</t>
  </si>
  <si>
    <t>Přesun hmot pro vnitřní vodovod stanovený z hmotnosti přesunovaného materiálu vodorovná dopravní vzdálenost do 50 m v objektech výšky do 6 m</t>
  </si>
  <si>
    <t>725211603</t>
  </si>
  <si>
    <t>Umyvadlo keramické bílé šířky 600 mm bez krytu na sifon připevněné na stěnu šrouby</t>
  </si>
  <si>
    <t>1536138795</t>
  </si>
  <si>
    <t>Umyvadla keramická bílá bez výtokových armatur připevněná na stěnu šrouby bez sloupu nebo krytu na sifon 600 mm</t>
  </si>
  <si>
    <t>725813111</t>
  </si>
  <si>
    <t>Ventil rohový bez připojovací trubičky nebo flexi hadičky G 1/2</t>
  </si>
  <si>
    <t>1181328243</t>
  </si>
  <si>
    <t>Ventily rohové bez připojovací trubičky nebo flexi hadičky G 1/2</t>
  </si>
  <si>
    <t>725813112</t>
  </si>
  <si>
    <t>Ventil rohový pračkový G 3/4</t>
  </si>
  <si>
    <t>-1772653874</t>
  </si>
  <si>
    <t>Ventily rohové bez připojovací trubičky nebo flexi hadičky pračkové G 3/4</t>
  </si>
  <si>
    <t>725822613</t>
  </si>
  <si>
    <t>Baterie umyvadlová stojánková páková s výpustí</t>
  </si>
  <si>
    <t>742340675</t>
  </si>
  <si>
    <t>Baterie umyvadlové stojánkové pákové s výpustí</t>
  </si>
  <si>
    <t>725822633</t>
  </si>
  <si>
    <t>Baterie umyvadlová stojánková klasická s výpusti</t>
  </si>
  <si>
    <t>-1356684824</t>
  </si>
  <si>
    <t>Baterie umyvadlové stojánkové klasické s výpustí</t>
  </si>
  <si>
    <t>725861102</t>
  </si>
  <si>
    <t>Zápachová uzávěrka pro umyvadla DN 40</t>
  </si>
  <si>
    <t>-1972890610</t>
  </si>
  <si>
    <t>Zápachové uzávěrky zařizovacích předmětů pro umyvadla DN 40</t>
  </si>
  <si>
    <t>725865501</t>
  </si>
  <si>
    <t>Odpadní souprava DN 40/50 se zápachovou uzávěrkou</t>
  </si>
  <si>
    <t>169386414</t>
  </si>
  <si>
    <t>Zápachové uzávěrky zařizovacích předmětů odpadní soupravy se zápachovou uzávěrkou DN 40/50</t>
  </si>
  <si>
    <t>998725101</t>
  </si>
  <si>
    <t>Přesun hmot tonážní pro zařizovací předměty v objektech v do 6 m</t>
  </si>
  <si>
    <t>1452770356</t>
  </si>
  <si>
    <t>Přesun hmot pro zařizovací předměty stanovený z hmotnosti přesunovaného materiálu vodorovná dopravní vzdálenost do 50 m v objektech výšky do 6 m</t>
  </si>
  <si>
    <t>HZS</t>
  </si>
  <si>
    <t>Hodinové zúčtovací sazby</t>
  </si>
  <si>
    <t>HZS1302</t>
  </si>
  <si>
    <t>Hodinová zúčtovací sazba zedník specialista</t>
  </si>
  <si>
    <t>hod</t>
  </si>
  <si>
    <t>512</t>
  </si>
  <si>
    <t>-955989493</t>
  </si>
  <si>
    <t>Hodinové zúčtovací sazby profesí HSV provádění konstrukcí zedník specialista</t>
  </si>
  <si>
    <t>03 - VZT</t>
  </si>
  <si>
    <t>Termoizolační návlek ELEKTRODESIGN TERMOSLEEV 203T (nebo ekvivalent) d+M</t>
  </si>
  <si>
    <t>bm</t>
  </si>
  <si>
    <t>-2114408033</t>
  </si>
  <si>
    <t>termoizolační návlek ELEKTRODESIGN TERMOSLEEV 152T (nebo ekvivalent) d+m</t>
  </si>
  <si>
    <t>-1132610078</t>
  </si>
  <si>
    <t>termoizolační návlek ELEKTRODESIGN TERMOSLEEV 102T (nebo  ekvivalent) d+m</t>
  </si>
  <si>
    <t>-107291382</t>
  </si>
  <si>
    <t>termoizolační návlek ELEKTRODESIGN TERMOSLEEV 102T (nebo ekvivalent) d+m</t>
  </si>
  <si>
    <t>751111012</t>
  </si>
  <si>
    <t>Mtž vent ax ntl nástěnného základního D do 200 mm</t>
  </si>
  <si>
    <t>-599743608</t>
  </si>
  <si>
    <t>Montáž ventilátoru axiálního nízkotlakého nástěnného základního, průměru přes 100 do 200 mm</t>
  </si>
  <si>
    <t>axiální ventilátor ELEKTRODESIGN SILENT 200 CZ, průměr potrubí 125 ,mm, výkon 180 m3/hod., se zpětnou klapkou (nebo ekvivalent se shodnými parametry</t>
  </si>
  <si>
    <t>ks</t>
  </si>
  <si>
    <t>1790979378</t>
  </si>
  <si>
    <t>751322111</t>
  </si>
  <si>
    <t>Mtž anemostatu kruhového bez skříně D do 300 mm</t>
  </si>
  <si>
    <t>1256761438</t>
  </si>
  <si>
    <t>Montáž talířových ventilů, anemostatů, dýz anemostatu kruhového bez skříně, průměru do 300 mm</t>
  </si>
  <si>
    <t>07</t>
  </si>
  <si>
    <t>přívodní anemostat ELEKTRODESIGN DRE-C-150 (nebo ekvivalent )</t>
  </si>
  <si>
    <t>1486412981</t>
  </si>
  <si>
    <t>751398011</t>
  </si>
  <si>
    <t>Mtž větrací mřížky na kruhové potrubí D do 100 mm</t>
  </si>
  <si>
    <t>-259786254</t>
  </si>
  <si>
    <t>Montáž ostatních zařízení větrací mřížky na kruhové potrubí, průměru do 100 mm</t>
  </si>
  <si>
    <t>kovová větrací mřížka se síťkou a okapničkou, průměr potrubí 200 mm</t>
  </si>
  <si>
    <t>1594710884</t>
  </si>
  <si>
    <t xml:space="preserve">kovová větrací mřížka se síťkou a okapničkou, průměr potrubí 150 mm </t>
  </si>
  <si>
    <t>1510539152</t>
  </si>
  <si>
    <t>kovová větrací mřížka se síťkou a okapničkou, průměr potrubí 150 mm</t>
  </si>
  <si>
    <t>06</t>
  </si>
  <si>
    <t xml:space="preserve">kovová větrací mřížka se síťkou a okapničkou, průměr potrubí 100 mm </t>
  </si>
  <si>
    <t>-1042155896</t>
  </si>
  <si>
    <t>kovová větrací mřížka se síťkou a okapničkou, průměr potrubí 100 mm</t>
  </si>
  <si>
    <t>751398012</t>
  </si>
  <si>
    <t>Mtž větrací mřížky na kruhové potrubí D do 200 mm</t>
  </si>
  <si>
    <t>-959008684</t>
  </si>
  <si>
    <t>Montáž ostatních zařízení větrací mřížky na kruhové potrubí, průměru přes 100 do 200 mm</t>
  </si>
  <si>
    <t>venkovní bílá větrací mřížka ELEKTRODESIGN LG-150 se síťkou a okapničkou</t>
  </si>
  <si>
    <t>853379054</t>
  </si>
  <si>
    <t>venkovní bílá větrací mřížka ELEKTRODESIGN LG-125 se síťkou a okapničkou</t>
  </si>
  <si>
    <t>-727217243</t>
  </si>
  <si>
    <t>1602268750</t>
  </si>
  <si>
    <t>751398091.R</t>
  </si>
  <si>
    <t>kouřové čidlo v potrubí přívodu vzduchu dodávka a montáž</t>
  </si>
  <si>
    <t>-1451817388</t>
  </si>
  <si>
    <t>751510041</t>
  </si>
  <si>
    <t>Vzduchotechnické potrubí pozink kruhové spirálně vinuté D do 100 mm</t>
  </si>
  <si>
    <t>2057848714</t>
  </si>
  <si>
    <t>Vzduchotechnické potrubí z pozinkovaného plechu kruhové, trouba spirálně vinutá bez příruby, průměru do 100 mm</t>
  </si>
  <si>
    <t>751510042</t>
  </si>
  <si>
    <t>Vzduchotechnické potrubí pozink kruhové spirálně vinuté D do 200 mm</t>
  </si>
  <si>
    <t>-1578490505</t>
  </si>
  <si>
    <t>Vzduchotechnické potrubí z pozinkovaného plechu kruhové, trouba spirálně vinutá bez příruby, průměru přes 100 do 200 mm</t>
  </si>
  <si>
    <t>3+12</t>
  </si>
  <si>
    <t>751514362</t>
  </si>
  <si>
    <t>Mtž odbočky oboustranné do plech potrubí kruh s přírubou D do 200 mm</t>
  </si>
  <si>
    <t>2137929252</t>
  </si>
  <si>
    <t>Montáž odbočky oboustranné do plechového potrubí kruhového s přírubou, průměru přes 100 do 200 mm</t>
  </si>
  <si>
    <t>08</t>
  </si>
  <si>
    <t>kolmá odbočka ELEKTRODESIGN UK-OBJ-150T (nebo ekvivalent )</t>
  </si>
  <si>
    <t>769844137</t>
  </si>
  <si>
    <t>751525052</t>
  </si>
  <si>
    <t>Mtž potrubí plast kruh s přírubou D do 200 mm</t>
  </si>
  <si>
    <t>995367304</t>
  </si>
  <si>
    <t>Montáž potrubí plastového kruhového s přírubou, průměru přes 100 do 200 mm</t>
  </si>
  <si>
    <t>25+2</t>
  </si>
  <si>
    <t>09</t>
  </si>
  <si>
    <t>Potrubí plastové 125,150mm</t>
  </si>
  <si>
    <t>-27759520</t>
  </si>
  <si>
    <t>751572002</t>
  </si>
  <si>
    <t>Uchycení potrubí kruhového na konstrukci z nosníků kotvenou do trapézového plechu D do 200 mm</t>
  </si>
  <si>
    <t>1270714450</t>
  </si>
  <si>
    <t>Závěs kruhového potrubí na montovanou konstrukci z nosníku, kotvenou do trapézového plechu průměru potrubí přes 100 do 200 mm</t>
  </si>
  <si>
    <t>HZS3212</t>
  </si>
  <si>
    <t>Hodinová zúčtovací sazba montér vzduchotechniky a chlazení odborný ostatní práce</t>
  </si>
  <si>
    <t>-545583588</t>
  </si>
  <si>
    <t>Hodinové zúčtovací sazby montáží technologických zařízení na stavebních objektech montér vzduchotechniky odborný</t>
  </si>
  <si>
    <t>HZS4211</t>
  </si>
  <si>
    <t>Hodinová zúčtovací sazba revizní technik</t>
  </si>
  <si>
    <t>-1297105257</t>
  </si>
  <si>
    <t>Hodinové zúčtovací sazby ostatních profesí revizní a kontrolní činnost revizní technik</t>
  </si>
  <si>
    <t>04 - Elektro</t>
  </si>
  <si>
    <t>M - Práce a dodávky M</t>
  </si>
  <si>
    <t xml:space="preserve">    46-M - Zemní práce při extr.mont.pracích</t>
  </si>
  <si>
    <t xml:space="preserve">    VRN1 - Průzkumné, geodetické a projektové práce</t>
  </si>
  <si>
    <t>741110121</t>
  </si>
  <si>
    <t>Montáž trubka pancéřová plastová tuhá D přes 16 do 23 mm uložená pod omítku</t>
  </si>
  <si>
    <t>701412302</t>
  </si>
  <si>
    <t>Montáž trubek pancéřových elektroinstalačních s nasunutím nebo našroubováním do krabic plastových tuhých, uložených pod omítku, Ø přes 16 do 23 mm</t>
  </si>
  <si>
    <t>34571092</t>
  </si>
  <si>
    <t>trubka elektroinstalační tuhá z PVC D 17,4/20 mm, délka 3m</t>
  </si>
  <si>
    <t>317986447</t>
  </si>
  <si>
    <t>741110511</t>
  </si>
  <si>
    <t>Montáž lišta a kanálek vkládací šířky do 60 mm s víčkem</t>
  </si>
  <si>
    <t>824571926</t>
  </si>
  <si>
    <t>Montáž lišt a kanálků elektroinstalačních se spojkami, ohyby a rohy a s nasunutím do krabic vkládacích s víčkem, šířky do 60 mm</t>
  </si>
  <si>
    <t>34571012</t>
  </si>
  <si>
    <t>lišta elektroinstalační vkládací 40x15</t>
  </si>
  <si>
    <t>-169233840</t>
  </si>
  <si>
    <t>741112001</t>
  </si>
  <si>
    <t>Montáž krabice zapuštěná plastová kruhová</t>
  </si>
  <si>
    <t>513895851</t>
  </si>
  <si>
    <t>Montáž krabic elektroinstalačních bez napojení na trubky a lišty, demontáže a montáže víčka a přístroje protahovacích nebo odbočných zapuštěných plastových kruhových</t>
  </si>
  <si>
    <t>34571524</t>
  </si>
  <si>
    <t>krabice přístrojová odbočná s víčkem z PH, 132x132mm, hloubka 72mm</t>
  </si>
  <si>
    <t>-1498930361</t>
  </si>
  <si>
    <t>741120001</t>
  </si>
  <si>
    <t>Montáž vodič Cu izolovaný plný a laněný žíla 0,35-6 mm2 pod omítku (CY)</t>
  </si>
  <si>
    <t>-398618051</t>
  </si>
  <si>
    <t>Montáž vodičů izolovaných měděných bez ukončení uložených pod omítku plných a laněných (CY), průřezu žíly 0,35 až 6 mm2</t>
  </si>
  <si>
    <t>100+80</t>
  </si>
  <si>
    <t>34140842</t>
  </si>
  <si>
    <t>vodič izolovaný s Cu jádrem 4mm2</t>
  </si>
  <si>
    <t>887006601</t>
  </si>
  <si>
    <t>34140844</t>
  </si>
  <si>
    <t>vodič izolovaný s Cu jádrem 6mm2</t>
  </si>
  <si>
    <t>706960704</t>
  </si>
  <si>
    <t>741122015</t>
  </si>
  <si>
    <t>Montáž kabel Cu bez ukončení uložený pod omítku plný kulatý 3x1,5 mm2 (CYKY)</t>
  </si>
  <si>
    <t>424267099</t>
  </si>
  <si>
    <t>Montáž kabelů měděných bez ukončení uložených pod omítku plných kulatých (CYKY), počtu a průřezu žil 3x1,5 mm2</t>
  </si>
  <si>
    <t>34111030</t>
  </si>
  <si>
    <t>kabel silový s Cu jádrem 1kV 3x1,5mm2</t>
  </si>
  <si>
    <t>-1135862190</t>
  </si>
  <si>
    <t>350*1,2 "Přepočtené koeficientem množství</t>
  </si>
  <si>
    <t>741122016</t>
  </si>
  <si>
    <t>Montáž kabel Cu bez ukončení uložený pod omítku plný kulatý 3x2,5 až 6 mm2 (CYKY)</t>
  </si>
  <si>
    <t>2144062328</t>
  </si>
  <si>
    <t>Montáž kabelů měděných bez ukončení uložených pod omítku plných kulatých (CYKY), počtu a průřezu žil 3x2,5 až 6 mm2</t>
  </si>
  <si>
    <t>34111036</t>
  </si>
  <si>
    <t>kabel silový s Cu jádrem 1kV 3x2,5mm2</t>
  </si>
  <si>
    <t>1355020878</t>
  </si>
  <si>
    <t>741122031</t>
  </si>
  <si>
    <t>Montáž kabel Cu bez ukončení uložený pod omítku plný kulatý 5x1,5 až 2,5 mm2 (CYKY)</t>
  </si>
  <si>
    <t>-966966271</t>
  </si>
  <si>
    <t>Montáž kabelů měděných bez ukončení uložených pod omítku plných kulatých (CYKY), počtu a průřezu žil 5x1,5 až 2,5 mm2</t>
  </si>
  <si>
    <t>34111094</t>
  </si>
  <si>
    <t>kabel silový s Cu jádrem 1kV 5x2,5mm2</t>
  </si>
  <si>
    <t>-531003390</t>
  </si>
  <si>
    <t>315*1,2 "Přepočtené koeficientem množství</t>
  </si>
  <si>
    <t>741122032</t>
  </si>
  <si>
    <t>Montáž kabel Cu bez ukončení uložený pod omítku plný kulatý 5x4 až 6 mm2 (CYKY)</t>
  </si>
  <si>
    <t>1774861212</t>
  </si>
  <si>
    <t>Montáž kabelů měděných bez ukončení uložených pod omítku plných kulatých (CYKY), počtu a průřezu žil 5x4 až 6 mm2</t>
  </si>
  <si>
    <t>80+160</t>
  </si>
  <si>
    <t>34111098</t>
  </si>
  <si>
    <t>kabel silový s Cu jádrem 1kV 5x4mm2</t>
  </si>
  <si>
    <t>1405880997</t>
  </si>
  <si>
    <t>160*1,2 "Přepočtené koeficientem množství</t>
  </si>
  <si>
    <t>34111100</t>
  </si>
  <si>
    <t>kabel silový s Cu jádrem 1kV 5x6mm2</t>
  </si>
  <si>
    <t>1303926345</t>
  </si>
  <si>
    <t>80*1,2 "Přepočtené koeficientem množství</t>
  </si>
  <si>
    <t>34111110</t>
  </si>
  <si>
    <t>kabel silový s Cu jádrem 5x10</t>
  </si>
  <si>
    <t>1367925575</t>
  </si>
  <si>
    <t>kabel silový s Cu jádrem 1kV 7x1,5mm2</t>
  </si>
  <si>
    <t>240*1,2 "Přepočtené koeficientem množství</t>
  </si>
  <si>
    <t>741122033</t>
  </si>
  <si>
    <t>Montáž kabel Cu bez ukončení uložený pod omítku plný kulatý 5x10mm2 (CYKY)</t>
  </si>
  <si>
    <t>431499311</t>
  </si>
  <si>
    <t>Montáž kabelů měděných bez ukončení uložených pod omítku plných kulatých (CYKY), počtu a průřezu žil 5x10mm2</t>
  </si>
  <si>
    <t>741122042</t>
  </si>
  <si>
    <t>Montáž kabel Cu bez ukončení uložený pod omítku plný kulatý 5x16 mm2 (CYKY)</t>
  </si>
  <si>
    <t>-100839722</t>
  </si>
  <si>
    <t>Montáž kabelů měděných bez ukončení uložených pod omítku plných kulatých (CYKY), počtu a průřezu žil 7x4 mm2</t>
  </si>
  <si>
    <t>PKB.603936</t>
  </si>
  <si>
    <t>CYKY-5x16</t>
  </si>
  <si>
    <t>-260776983</t>
  </si>
  <si>
    <t>CYKY-J 12x1,5</t>
  </si>
  <si>
    <t>741310021</t>
  </si>
  <si>
    <t>Montáž přepínač nástěnný 5-sériový prostředí normální</t>
  </si>
  <si>
    <t>-1733815697</t>
  </si>
  <si>
    <t>Montáž spínačů jedno nebo dvoupólových nástěnných se zapojením vodičů, pro prostředí normální přepínačů, řazení 5-sériových</t>
  </si>
  <si>
    <t>34535587</t>
  </si>
  <si>
    <t>spínač řazení 5 10A alabastr, slon.kost</t>
  </si>
  <si>
    <t>-1747278400</t>
  </si>
  <si>
    <t>34535516</t>
  </si>
  <si>
    <t>spínač jednopólový 10A ostatní barvy</t>
  </si>
  <si>
    <t>-1151751385</t>
  </si>
  <si>
    <t>741310022</t>
  </si>
  <si>
    <t>Montáž přepínač nástěnný 6-střídavý prostředí normální</t>
  </si>
  <si>
    <t>421193370</t>
  </si>
  <si>
    <t>Montáž spínačů jedno nebo dvoupólových nástěnných se zapojením vodičů, pro prostředí normální přepínačů, řazení 6-střídavých</t>
  </si>
  <si>
    <t>741310261</t>
  </si>
  <si>
    <t>Montáž přepínač (polo)zapuštěný šroubové připojení 5-sériových prostředí venkovní/mokré</t>
  </si>
  <si>
    <t>1023927898</t>
  </si>
  <si>
    <t>Montáž spínačů jedno nebo dvoupólových polozapuštěných nebo zapuštěných se zapojením vodičů šroubové připojení, pro prostředí venkovní nebo mokré přepínačů, řazení 5-sériových</t>
  </si>
  <si>
    <t>34535527</t>
  </si>
  <si>
    <t>spínač jednopólový 10A alabastr, slon.kost</t>
  </si>
  <si>
    <t>59950816</t>
  </si>
  <si>
    <t>741310402</t>
  </si>
  <si>
    <t>Montáž spínač tří/čtyřpólový nástěnný do 25 A prostředí normální</t>
  </si>
  <si>
    <t>-78858162</t>
  </si>
  <si>
    <t>Montáž spínačů tří nebo čtyřpólových nástěnných se zapojením vodičů, pro prostředí normální do 25 A</t>
  </si>
  <si>
    <t>7+3</t>
  </si>
  <si>
    <t>spínač/strojek 16A/400Vstř 1011-0-0816 řaz.3P</t>
  </si>
  <si>
    <t>-401820535</t>
  </si>
  <si>
    <t xml:space="preserve"> kryt spínače 1-duchý 3558A-A00933 pro řaz.3S</t>
  </si>
  <si>
    <t>-1266602853</t>
  </si>
  <si>
    <t>kryt spínače 1-duchý 3558A-A00933 pro řaz.3S</t>
  </si>
  <si>
    <t>rámeček pro 1 přístroj Tango 3901A-B10</t>
  </si>
  <si>
    <t>-695346967</t>
  </si>
  <si>
    <t>741313002</t>
  </si>
  <si>
    <t>Montáž zásuvka (polo)zapuštěná bezšroubové připojení 2P+PE dvojí zapojení - průběžná</t>
  </si>
  <si>
    <t>-1980553839</t>
  </si>
  <si>
    <t>Montáž zásuvek domovních se zapojením vodičů bezšroubové připojení polozapuštěných nebo zapuštěných 10/16 A, provedení 2P + PE dvojí zapojení pro průběžnou montáž</t>
  </si>
  <si>
    <t>35811257</t>
  </si>
  <si>
    <t>zásuvka nástěnná 16A 250V 4pólová</t>
  </si>
  <si>
    <t>-1718295786</t>
  </si>
  <si>
    <t>741313101</t>
  </si>
  <si>
    <t>Montáž zásuvek průmyslových spojovacích provedení IP 67 2P+PE 16 A</t>
  </si>
  <si>
    <t>-1463198056</t>
  </si>
  <si>
    <t>Montáž zásuvek průmyslových se zapojením vodičů spojovacích, provedení IP 67 2P+PE 16 A</t>
  </si>
  <si>
    <t>35811071</t>
  </si>
  <si>
    <t>zásuvka nepropustná nástěnná 16A 400V 4pólová</t>
  </si>
  <si>
    <t>-992485499</t>
  </si>
  <si>
    <t>741320103</t>
  </si>
  <si>
    <t>Montáž jistič jednopólový nn do 25 A s krytem</t>
  </si>
  <si>
    <t>339269813</t>
  </si>
  <si>
    <t>Montáž jističů se zapojením vodičů jednopólových nn do 25 A s krytem</t>
  </si>
  <si>
    <t>1761362511</t>
  </si>
  <si>
    <t xml:space="preserve"> jistič LTN-10C-1 1pól/ch.C/ 10A/10kA</t>
  </si>
  <si>
    <t>-1731554939</t>
  </si>
  <si>
    <t>jistič LTN-10C-1 1pól/ch.C/ 10A/10kA</t>
  </si>
  <si>
    <t xml:space="preserve"> jistič LTN-16C-3 3pól/ch.C/ 16A/10kA</t>
  </si>
  <si>
    <t>746550782</t>
  </si>
  <si>
    <t>jistič LTN-16C-3 3pól/ch.C/ 16A/10kA</t>
  </si>
  <si>
    <t>jistič LTN-20C-3 3pól/ch.C/ 20A/10kA</t>
  </si>
  <si>
    <t>344689077</t>
  </si>
  <si>
    <t xml:space="preserve"> jistič LTN-25C-3 3pól/ch.C/ 25A/10kA</t>
  </si>
  <si>
    <t>-1773590739</t>
  </si>
  <si>
    <t>jistič LTN-25C-3 3pól/ch.C/ 25A/10kA</t>
  </si>
  <si>
    <t xml:space="preserve"> jistič LTN-32C-3 3pól/ch.C/ 32A/10kA</t>
  </si>
  <si>
    <t>119444343</t>
  </si>
  <si>
    <t>jistič LTN-32C-3 3pól/ch.C/ 32A/10kA</t>
  </si>
  <si>
    <t xml:space="preserve"> jistič LTN-50C-3 3pól/ch.C/ 50A/10kA</t>
  </si>
  <si>
    <t>213491542</t>
  </si>
  <si>
    <t>jistič LTN-50C-3 3pól/ch.C/ 50A/10kA</t>
  </si>
  <si>
    <t xml:space="preserve"> jistič LTN-63C-3 3pól/ch.C/ 63A/10kA</t>
  </si>
  <si>
    <t>1221008057</t>
  </si>
  <si>
    <t>jistič LTN-63C-3 3pól/ch.C/ 63A/10kA</t>
  </si>
  <si>
    <t>proud chránič+jistič 2p/1+N OLE-16B-N1-030AC</t>
  </si>
  <si>
    <t>1606920189</t>
  </si>
  <si>
    <t xml:space="preserve"> proud chránič 4pol LFN-25-4-030AC 10kA</t>
  </si>
  <si>
    <t>-1375381896</t>
  </si>
  <si>
    <t>proud chránič 4pol LFN-25-4-030AC 10kA</t>
  </si>
  <si>
    <t>sběrnice hřebenová S3L-160-16mm2 3x3vývod kolíky</t>
  </si>
  <si>
    <t>-703155511</t>
  </si>
  <si>
    <t>741371002</t>
  </si>
  <si>
    <t>Montáž svítidlo zářivkové bytové stropní přisazené 1 zdroj s krytem</t>
  </si>
  <si>
    <t>-1942601189</t>
  </si>
  <si>
    <t>Montáž svítidel zářivkových se zapojením vodičů bytových nebo společenských místností stropních přisazených 1 zdroj s krytem</t>
  </si>
  <si>
    <t>741810002</t>
  </si>
  <si>
    <t>Celková prohlídka elektrického rozvodu a zařízení do 500 000,- Kč</t>
  </si>
  <si>
    <t>192017331</t>
  </si>
  <si>
    <t>Zkoušky a prohlídky elektrických rozvodů a zařízení celková prohlídka a vyhotovení revizní zprávy pro objem montážních prací přes 100 do 500 tis. Kč</t>
  </si>
  <si>
    <t>Práce a dodávky M</t>
  </si>
  <si>
    <t>46-M</t>
  </si>
  <si>
    <t>Zemní práce při extr.mont.pracích</t>
  </si>
  <si>
    <t>460680401</t>
  </si>
  <si>
    <t>Vysekání kapes a výklenků ve zdivu z lehkých betonů, dutých cihel a tvárnic pro krabice 7x7x5 cm</t>
  </si>
  <si>
    <t>-1837474132</t>
  </si>
  <si>
    <t>Prorážení otvorů a ostatní bourací práce vysekání kapes nebo výklenků ve zdivu z lehkých betonů, dutých cihel nebo tvárnic pro osazení špalíků, kotevních prvků nebo krabic, velikosti 7x7x5 cm</t>
  </si>
  <si>
    <t>460680583</t>
  </si>
  <si>
    <t>Vysekání rýh pro montáž trubek a kabelů v cihelných zdech hloubky do 3 cm a šířky do 7 cm</t>
  </si>
  <si>
    <t>745836145</t>
  </si>
  <si>
    <t>Prorážení otvorů a ostatní bourací práce vysekání rýh pro montáž trubek a kabelů v cihelných zdech hloubky do 3 cm a šířky přes 5 do 7 cm</t>
  </si>
  <si>
    <t>HZS3132</t>
  </si>
  <si>
    <t>Hodinová zúčtovací sazba elektromontér VN a VVN odborný</t>
  </si>
  <si>
    <t>-685943654</t>
  </si>
  <si>
    <t>Hodinové zúčtovací sazby montáží technologických zařízení při externích montážích elektromontér VN a VVN odborný</t>
  </si>
  <si>
    <t>demontáž původní instalace</t>
  </si>
  <si>
    <t>úprava stávajícího rozvaděče</t>
  </si>
  <si>
    <t>montáž rozvaděče</t>
  </si>
  <si>
    <t>revize rozvaděče</t>
  </si>
  <si>
    <t>VRN1</t>
  </si>
  <si>
    <t>Průzkumné, geodetické a projektové práce</t>
  </si>
  <si>
    <t>013254000</t>
  </si>
  <si>
    <t>Dokumentace skutečného provedení stavby</t>
  </si>
  <si>
    <t>1307448335</t>
  </si>
  <si>
    <t>05 - Technologické zařízení</t>
  </si>
  <si>
    <t>N00 - Nepojmenované práce</t>
  </si>
  <si>
    <t xml:space="preserve">    N01 - Nepojmenovaný díl</t>
  </si>
  <si>
    <t>N00</t>
  </si>
  <si>
    <t>Nepojmenované práce</t>
  </si>
  <si>
    <t>N01</t>
  </si>
  <si>
    <t>Nepojmenovaný díl</t>
  </si>
  <si>
    <t>HYGIENICKÁ BARIÉROVÁ ODPRUŽENÁ PRAČKA S KAPACITOU 28kg PRÁDLA</t>
  </si>
  <si>
    <t>570951817</t>
  </si>
  <si>
    <t>P</t>
  </si>
  <si>
    <t>Poznámka k položce:
Možný typ PRIMUS FXB280 nebo ekvivalent</t>
  </si>
  <si>
    <t>VYSOKOOTÁČKOVÁ VOLNĚ STOJÍCÍ ODPRUŽENÁ PRAČKA S KAPACITOU 18 kg PRÁDLA</t>
  </si>
  <si>
    <t>-1923582695</t>
  </si>
  <si>
    <t>Poznámka k položce:
Možný typ PRIMUS FX180 nebo ekvivalent</t>
  </si>
  <si>
    <t>VYSOKOOTÁČKOVÁ VOLNĚ STOJÍCÍ ODPRUŽENÁ PRAČKA S KAPACITOU 11 kg PRÁDLA</t>
  </si>
  <si>
    <t>87819424</t>
  </si>
  <si>
    <t>Poznámka k položce:
Možný typ PRIMUS FX105 nebo ekvivalent</t>
  </si>
  <si>
    <t>PRŮMYSLOVÝ BUBNOVÝ SUŠIČ S RADIÁLNÍM A AXIÁLNÍM PROUDĚNÍM VZDUCHU S KAPACITOU 35 kg PRÁDLA</t>
  </si>
  <si>
    <t>-1698952070</t>
  </si>
  <si>
    <t>Poznámka k položce:
Možný typ PRIMUS T35 nebo ekvivalent</t>
  </si>
  <si>
    <t>PRŮMYSLOVÝ BUBNOVÝ SUŠIČ S RADIÁLNÍM A AXIÁLNÍM PROUDĚNÍM VZDUCHU S KAPACITOU 13 kg PRÁDLA</t>
  </si>
  <si>
    <t>-599457990</t>
  </si>
  <si>
    <t>Poznámka k položce:
Možný typ PRIMUS T13 nebo ekvivalent</t>
  </si>
  <si>
    <t>PRŮMYSLOVÝ BUBNOVÝ SUŠIČ S RADIÁLNÍM A AXIÁLNÍM PROUDĚNÍM VZDUCHU S KAPACITOU 11 kg PRÁDLA</t>
  </si>
  <si>
    <t>1654745319</t>
  </si>
  <si>
    <t>Poznámka k položce:
Možný typ PRIMUS T11 nebo ekvivalent</t>
  </si>
  <si>
    <t>PRŮMYSLOVÝ VÁLCOVÝ ŽEHLIČ S PRŮMĚREM VÁLCE 320 mm A DÉLKOU VÁLCE min. 1660 mm</t>
  </si>
  <si>
    <t>324902812</t>
  </si>
  <si>
    <t>Poznámka k položce:
Možný typ PRIMUS I33-160E nebo ekvivalent</t>
  </si>
  <si>
    <t>PROFESIONÁLNÍ ŽEHLÍCÍ KOMPLET S VYVÍJEČEM PÁRY A VESTAVĚNOU ŽEHLIČKOU</t>
  </si>
  <si>
    <t>-423304404</t>
  </si>
  <si>
    <t>Poznámka k položce:
Možný typ FVC-902 nebo ekvivalent</t>
  </si>
  <si>
    <t>PRACOVNÍ STŮL S ODKLÁDACÍM PROSTOREM, Půdorysný rozměr cca 1500 x 750 mm</t>
  </si>
  <si>
    <t>-1513686213</t>
  </si>
  <si>
    <t>POJÍZDNÝ KLECOVÝ VOZÍK NA PRÁDLO, Půdorysný rozměr cca 800 x 600 mm</t>
  </si>
  <si>
    <t>1345136242</t>
  </si>
  <si>
    <t>POJÍZDNÝ VOZÍK NA MOKRÉ PRÁDLO,  Půdorysný rozměr cca 800 x 600 mm</t>
  </si>
  <si>
    <t>1632233677</t>
  </si>
  <si>
    <t>POJÍZDNÝ VOZÍK NA MOKRÉ PRÁDLO, Půdorysný rozměr cca 800 x 600 mm</t>
  </si>
  <si>
    <t>POJÍZDNÁ KLEC NA PRÁDLO, Půdorysný rozměr cca 1500 x 600 mm</t>
  </si>
  <si>
    <t>-479917010</t>
  </si>
  <si>
    <t>STOLNÍ PROFESIONÁLNÍ ŠICÍ STROJ</t>
  </si>
  <si>
    <t>-2048306763</t>
  </si>
  <si>
    <t>DÁVKOVAČ TEKUTÉHO PRACÍHO PROSTŘEDKU</t>
  </si>
  <si>
    <t>-690903122</t>
  </si>
  <si>
    <t>Poznámka k položce:
Nutno koordinovat pro konkrétní typ pračky, resp. neúčtovat, pokud je součástí dodávky pračky.</t>
  </si>
  <si>
    <t>ZÁSOBNÍK (KANYSTR) TEKUTÉHO PRACÍHO PROSTŘEDKU</t>
  </si>
  <si>
    <t>-1941464278</t>
  </si>
  <si>
    <t xml:space="preserve">Poznámka k položce:
Nutno koordinovat pro konkrétní typ pračky, resp. neúčtovat, pokud je součástí dodávky pračky. </t>
  </si>
  <si>
    <t>Doplňkové vybavení - pojízdný stojan na ramínka</t>
  </si>
  <si>
    <t>-832627827</t>
  </si>
  <si>
    <t>Instalace a zprovoznění zařízení</t>
  </si>
  <si>
    <t>52055069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</si>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</sst>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6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2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2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30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28</v>
      </c>
      <c r="AL14" s="24"/>
      <c r="AM14" s="24"/>
      <c r="AN14" s="36" t="s">
        <v>30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33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33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37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38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39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40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41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42</v>
      </c>
      <c r="E29" s="49"/>
      <c r="F29" s="34" t="s">
        <v>43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44</v>
      </c>
      <c r="G30" s="49"/>
      <c r="H30" s="49"/>
      <c r="I30" s="49"/>
      <c r="J30" s="49"/>
      <c r="K30" s="49"/>
      <c r="L30" s="50">
        <v>0.12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45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46</v>
      </c>
      <c r="G32" s="49"/>
      <c r="H32" s="49"/>
      <c r="I32" s="49"/>
      <c r="J32" s="49"/>
      <c r="K32" s="49"/>
      <c r="L32" s="50">
        <v>0.12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47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48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49</v>
      </c>
      <c r="U35" s="56"/>
      <c r="V35" s="56"/>
      <c r="W35" s="56"/>
      <c r="X35" s="58" t="s">
        <v>50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51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DRAKISA202403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Modernizace prádelny - Domov pro seniory Krásné Březno, Rozcestí 796/9, Ústí nad Labem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 xml:space="preserve">Krásné  Březno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28. 3. 2024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 xml:space="preserve"> 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31</v>
      </c>
      <c r="AJ49" s="42"/>
      <c r="AK49" s="42"/>
      <c r="AL49" s="42"/>
      <c r="AM49" s="75" t="str">
        <f>IF(E17="","",E17)</f>
        <v>DRAKISA s.r.o.</v>
      </c>
      <c r="AN49" s="66"/>
      <c r="AO49" s="66"/>
      <c r="AP49" s="66"/>
      <c r="AQ49" s="42"/>
      <c r="AR49" s="46"/>
      <c r="AS49" s="76" t="s">
        <v>52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29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34</v>
      </c>
      <c r="AJ50" s="42"/>
      <c r="AK50" s="42"/>
      <c r="AL50" s="42"/>
      <c r="AM50" s="75" t="str">
        <f>IF(E20="","",E20)</f>
        <v>Krajovský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53</v>
      </c>
      <c r="D52" s="89"/>
      <c r="E52" s="89"/>
      <c r="F52" s="89"/>
      <c r="G52" s="89"/>
      <c r="H52" s="90"/>
      <c r="I52" s="91" t="s">
        <v>54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55</v>
      </c>
      <c r="AH52" s="89"/>
      <c r="AI52" s="89"/>
      <c r="AJ52" s="89"/>
      <c r="AK52" s="89"/>
      <c r="AL52" s="89"/>
      <c r="AM52" s="89"/>
      <c r="AN52" s="91" t="s">
        <v>56</v>
      </c>
      <c r="AO52" s="89"/>
      <c r="AP52" s="89"/>
      <c r="AQ52" s="93" t="s">
        <v>57</v>
      </c>
      <c r="AR52" s="46"/>
      <c r="AS52" s="94" t="s">
        <v>58</v>
      </c>
      <c r="AT52" s="95" t="s">
        <v>59</v>
      </c>
      <c r="AU52" s="95" t="s">
        <v>60</v>
      </c>
      <c r="AV52" s="95" t="s">
        <v>61</v>
      </c>
      <c r="AW52" s="95" t="s">
        <v>62</v>
      </c>
      <c r="AX52" s="95" t="s">
        <v>63</v>
      </c>
      <c r="AY52" s="95" t="s">
        <v>64</v>
      </c>
      <c r="AZ52" s="95" t="s">
        <v>65</v>
      </c>
      <c r="BA52" s="95" t="s">
        <v>66</v>
      </c>
      <c r="BB52" s="95" t="s">
        <v>67</v>
      </c>
      <c r="BC52" s="95" t="s">
        <v>68</v>
      </c>
      <c r="BD52" s="96" t="s">
        <v>69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70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ROUND(SUM(AG55:AG59),2)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ROUND(SUM(AS55:AS59),2)</f>
        <v>0</v>
      </c>
      <c r="AT54" s="108">
        <f>ROUND(SUM(AV54:AW54),2)</f>
        <v>0</v>
      </c>
      <c r="AU54" s="109">
        <f>ROUND(SUM(AU55:AU59),5)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ROUND(SUM(AZ55:AZ59),2)</f>
        <v>0</v>
      </c>
      <c r="BA54" s="108">
        <f>ROUND(SUM(BA55:BA59),2)</f>
        <v>0</v>
      </c>
      <c r="BB54" s="108">
        <f>ROUND(SUM(BB55:BB59),2)</f>
        <v>0</v>
      </c>
      <c r="BC54" s="108">
        <f>ROUND(SUM(BC55:BC59),2)</f>
        <v>0</v>
      </c>
      <c r="BD54" s="110">
        <f>ROUND(SUM(BD55:BD59),2)</f>
        <v>0</v>
      </c>
      <c r="BE54" s="6"/>
      <c r="BS54" s="111" t="s">
        <v>71</v>
      </c>
      <c r="BT54" s="111" t="s">
        <v>72</v>
      </c>
      <c r="BU54" s="112" t="s">
        <v>73</v>
      </c>
      <c r="BV54" s="111" t="s">
        <v>74</v>
      </c>
      <c r="BW54" s="111" t="s">
        <v>5</v>
      </c>
      <c r="BX54" s="111" t="s">
        <v>75</v>
      </c>
      <c r="CL54" s="111" t="s">
        <v>19</v>
      </c>
    </row>
    <row r="55" spans="1:91" s="7" customFormat="1" ht="16.5" customHeight="1">
      <c r="A55" s="113" t="s">
        <v>76</v>
      </c>
      <c r="B55" s="114"/>
      <c r="C55" s="115"/>
      <c r="D55" s="116" t="s">
        <v>77</v>
      </c>
      <c r="E55" s="116"/>
      <c r="F55" s="116"/>
      <c r="G55" s="116"/>
      <c r="H55" s="116"/>
      <c r="I55" s="117"/>
      <c r="J55" s="116" t="s">
        <v>78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'01 - Stavební část'!J30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79</v>
      </c>
      <c r="AR55" s="120"/>
      <c r="AS55" s="121">
        <v>0</v>
      </c>
      <c r="AT55" s="122">
        <f>ROUND(SUM(AV55:AW55),2)</f>
        <v>0</v>
      </c>
      <c r="AU55" s="123">
        <f>'01 - Stavební část'!P100</f>
        <v>0</v>
      </c>
      <c r="AV55" s="122">
        <f>'01 - Stavební část'!J33</f>
        <v>0</v>
      </c>
      <c r="AW55" s="122">
        <f>'01 - Stavební část'!J34</f>
        <v>0</v>
      </c>
      <c r="AX55" s="122">
        <f>'01 - Stavební část'!J35</f>
        <v>0</v>
      </c>
      <c r="AY55" s="122">
        <f>'01 - Stavební část'!J36</f>
        <v>0</v>
      </c>
      <c r="AZ55" s="122">
        <f>'01 - Stavební část'!F33</f>
        <v>0</v>
      </c>
      <c r="BA55" s="122">
        <f>'01 - Stavební část'!F34</f>
        <v>0</v>
      </c>
      <c r="BB55" s="122">
        <f>'01 - Stavební část'!F35</f>
        <v>0</v>
      </c>
      <c r="BC55" s="122">
        <f>'01 - Stavební část'!F36</f>
        <v>0</v>
      </c>
      <c r="BD55" s="124">
        <f>'01 - Stavební část'!F37</f>
        <v>0</v>
      </c>
      <c r="BE55" s="7"/>
      <c r="BT55" s="125" t="s">
        <v>80</v>
      </c>
      <c r="BV55" s="125" t="s">
        <v>74</v>
      </c>
      <c r="BW55" s="125" t="s">
        <v>81</v>
      </c>
      <c r="BX55" s="125" t="s">
        <v>5</v>
      </c>
      <c r="CL55" s="125" t="s">
        <v>19</v>
      </c>
      <c r="CM55" s="125" t="s">
        <v>80</v>
      </c>
    </row>
    <row r="56" spans="1:91" s="7" customFormat="1" ht="16.5" customHeight="1">
      <c r="A56" s="113" t="s">
        <v>76</v>
      </c>
      <c r="B56" s="114"/>
      <c r="C56" s="115"/>
      <c r="D56" s="116" t="s">
        <v>82</v>
      </c>
      <c r="E56" s="116"/>
      <c r="F56" s="116"/>
      <c r="G56" s="116"/>
      <c r="H56" s="116"/>
      <c r="I56" s="117"/>
      <c r="J56" s="116" t="s">
        <v>83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'02 - ZTI'!J30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79</v>
      </c>
      <c r="AR56" s="120"/>
      <c r="AS56" s="121">
        <v>0</v>
      </c>
      <c r="AT56" s="122">
        <f>ROUND(SUM(AV56:AW56),2)</f>
        <v>0</v>
      </c>
      <c r="AU56" s="123">
        <f>'02 - ZTI'!P84</f>
        <v>0</v>
      </c>
      <c r="AV56" s="122">
        <f>'02 - ZTI'!J33</f>
        <v>0</v>
      </c>
      <c r="AW56" s="122">
        <f>'02 - ZTI'!J34</f>
        <v>0</v>
      </c>
      <c r="AX56" s="122">
        <f>'02 - ZTI'!J35</f>
        <v>0</v>
      </c>
      <c r="AY56" s="122">
        <f>'02 - ZTI'!J36</f>
        <v>0</v>
      </c>
      <c r="AZ56" s="122">
        <f>'02 - ZTI'!F33</f>
        <v>0</v>
      </c>
      <c r="BA56" s="122">
        <f>'02 - ZTI'!F34</f>
        <v>0</v>
      </c>
      <c r="BB56" s="122">
        <f>'02 - ZTI'!F35</f>
        <v>0</v>
      </c>
      <c r="BC56" s="122">
        <f>'02 - ZTI'!F36</f>
        <v>0</v>
      </c>
      <c r="BD56" s="124">
        <f>'02 - ZTI'!F37</f>
        <v>0</v>
      </c>
      <c r="BE56" s="7"/>
      <c r="BT56" s="125" t="s">
        <v>80</v>
      </c>
      <c r="BV56" s="125" t="s">
        <v>74</v>
      </c>
      <c r="BW56" s="125" t="s">
        <v>84</v>
      </c>
      <c r="BX56" s="125" t="s">
        <v>5</v>
      </c>
      <c r="CL56" s="125" t="s">
        <v>19</v>
      </c>
      <c r="CM56" s="125" t="s">
        <v>80</v>
      </c>
    </row>
    <row r="57" spans="1:91" s="7" customFormat="1" ht="16.5" customHeight="1">
      <c r="A57" s="113" t="s">
        <v>76</v>
      </c>
      <c r="B57" s="114"/>
      <c r="C57" s="115"/>
      <c r="D57" s="116" t="s">
        <v>85</v>
      </c>
      <c r="E57" s="116"/>
      <c r="F57" s="116"/>
      <c r="G57" s="116"/>
      <c r="H57" s="116"/>
      <c r="I57" s="117"/>
      <c r="J57" s="116" t="s">
        <v>86</v>
      </c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8">
        <f>'03 - VZT'!J30</f>
        <v>0</v>
      </c>
      <c r="AH57" s="117"/>
      <c r="AI57" s="117"/>
      <c r="AJ57" s="117"/>
      <c r="AK57" s="117"/>
      <c r="AL57" s="117"/>
      <c r="AM57" s="117"/>
      <c r="AN57" s="118">
        <f>SUM(AG57,AT57)</f>
        <v>0</v>
      </c>
      <c r="AO57" s="117"/>
      <c r="AP57" s="117"/>
      <c r="AQ57" s="119" t="s">
        <v>79</v>
      </c>
      <c r="AR57" s="120"/>
      <c r="AS57" s="121">
        <v>0</v>
      </c>
      <c r="AT57" s="122">
        <f>ROUND(SUM(AV57:AW57),2)</f>
        <v>0</v>
      </c>
      <c r="AU57" s="123">
        <f>'03 - VZT'!P82</f>
        <v>0</v>
      </c>
      <c r="AV57" s="122">
        <f>'03 - VZT'!J33</f>
        <v>0</v>
      </c>
      <c r="AW57" s="122">
        <f>'03 - VZT'!J34</f>
        <v>0</v>
      </c>
      <c r="AX57" s="122">
        <f>'03 - VZT'!J35</f>
        <v>0</v>
      </c>
      <c r="AY57" s="122">
        <f>'03 - VZT'!J36</f>
        <v>0</v>
      </c>
      <c r="AZ57" s="122">
        <f>'03 - VZT'!F33</f>
        <v>0</v>
      </c>
      <c r="BA57" s="122">
        <f>'03 - VZT'!F34</f>
        <v>0</v>
      </c>
      <c r="BB57" s="122">
        <f>'03 - VZT'!F35</f>
        <v>0</v>
      </c>
      <c r="BC57" s="122">
        <f>'03 - VZT'!F36</f>
        <v>0</v>
      </c>
      <c r="BD57" s="124">
        <f>'03 - VZT'!F37</f>
        <v>0</v>
      </c>
      <c r="BE57" s="7"/>
      <c r="BT57" s="125" t="s">
        <v>80</v>
      </c>
      <c r="BV57" s="125" t="s">
        <v>74</v>
      </c>
      <c r="BW57" s="125" t="s">
        <v>87</v>
      </c>
      <c r="BX57" s="125" t="s">
        <v>5</v>
      </c>
      <c r="CL57" s="125" t="s">
        <v>19</v>
      </c>
      <c r="CM57" s="125" t="s">
        <v>80</v>
      </c>
    </row>
    <row r="58" spans="1:91" s="7" customFormat="1" ht="16.5" customHeight="1">
      <c r="A58" s="113" t="s">
        <v>76</v>
      </c>
      <c r="B58" s="114"/>
      <c r="C58" s="115"/>
      <c r="D58" s="116" t="s">
        <v>88</v>
      </c>
      <c r="E58" s="116"/>
      <c r="F58" s="116"/>
      <c r="G58" s="116"/>
      <c r="H58" s="116"/>
      <c r="I58" s="117"/>
      <c r="J58" s="116" t="s">
        <v>89</v>
      </c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8">
        <f>'04 - Elektro'!J30</f>
        <v>0</v>
      </c>
      <c r="AH58" s="117"/>
      <c r="AI58" s="117"/>
      <c r="AJ58" s="117"/>
      <c r="AK58" s="117"/>
      <c r="AL58" s="117"/>
      <c r="AM58" s="117"/>
      <c r="AN58" s="118">
        <f>SUM(AG58,AT58)</f>
        <v>0</v>
      </c>
      <c r="AO58" s="117"/>
      <c r="AP58" s="117"/>
      <c r="AQ58" s="119" t="s">
        <v>79</v>
      </c>
      <c r="AR58" s="120"/>
      <c r="AS58" s="121">
        <v>0</v>
      </c>
      <c r="AT58" s="122">
        <f>ROUND(SUM(AV58:AW58),2)</f>
        <v>0</v>
      </c>
      <c r="AU58" s="123">
        <f>'04 - Elektro'!P86</f>
        <v>0</v>
      </c>
      <c r="AV58" s="122">
        <f>'04 - Elektro'!J33</f>
        <v>0</v>
      </c>
      <c r="AW58" s="122">
        <f>'04 - Elektro'!J34</f>
        <v>0</v>
      </c>
      <c r="AX58" s="122">
        <f>'04 - Elektro'!J35</f>
        <v>0</v>
      </c>
      <c r="AY58" s="122">
        <f>'04 - Elektro'!J36</f>
        <v>0</v>
      </c>
      <c r="AZ58" s="122">
        <f>'04 - Elektro'!F33</f>
        <v>0</v>
      </c>
      <c r="BA58" s="122">
        <f>'04 - Elektro'!F34</f>
        <v>0</v>
      </c>
      <c r="BB58" s="122">
        <f>'04 - Elektro'!F35</f>
        <v>0</v>
      </c>
      <c r="BC58" s="122">
        <f>'04 - Elektro'!F36</f>
        <v>0</v>
      </c>
      <c r="BD58" s="124">
        <f>'04 - Elektro'!F37</f>
        <v>0</v>
      </c>
      <c r="BE58" s="7"/>
      <c r="BT58" s="125" t="s">
        <v>80</v>
      </c>
      <c r="BV58" s="125" t="s">
        <v>74</v>
      </c>
      <c r="BW58" s="125" t="s">
        <v>90</v>
      </c>
      <c r="BX58" s="125" t="s">
        <v>5</v>
      </c>
      <c r="CL58" s="125" t="s">
        <v>19</v>
      </c>
      <c r="CM58" s="125" t="s">
        <v>80</v>
      </c>
    </row>
    <row r="59" spans="1:91" s="7" customFormat="1" ht="16.5" customHeight="1">
      <c r="A59" s="113" t="s">
        <v>76</v>
      </c>
      <c r="B59" s="114"/>
      <c r="C59" s="115"/>
      <c r="D59" s="116" t="s">
        <v>91</v>
      </c>
      <c r="E59" s="116"/>
      <c r="F59" s="116"/>
      <c r="G59" s="116"/>
      <c r="H59" s="116"/>
      <c r="I59" s="117"/>
      <c r="J59" s="116" t="s">
        <v>92</v>
      </c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8">
        <f>'05 - Technologické zařízení'!J30</f>
        <v>0</v>
      </c>
      <c r="AH59" s="117"/>
      <c r="AI59" s="117"/>
      <c r="AJ59" s="117"/>
      <c r="AK59" s="117"/>
      <c r="AL59" s="117"/>
      <c r="AM59" s="117"/>
      <c r="AN59" s="118">
        <f>SUM(AG59,AT59)</f>
        <v>0</v>
      </c>
      <c r="AO59" s="117"/>
      <c r="AP59" s="117"/>
      <c r="AQ59" s="119" t="s">
        <v>79</v>
      </c>
      <c r="AR59" s="120"/>
      <c r="AS59" s="126">
        <v>0</v>
      </c>
      <c r="AT59" s="127">
        <f>ROUND(SUM(AV59:AW59),2)</f>
        <v>0</v>
      </c>
      <c r="AU59" s="128">
        <f>'05 - Technologické zařízení'!P81</f>
        <v>0</v>
      </c>
      <c r="AV59" s="127">
        <f>'05 - Technologické zařízení'!J33</f>
        <v>0</v>
      </c>
      <c r="AW59" s="127">
        <f>'05 - Technologické zařízení'!J34</f>
        <v>0</v>
      </c>
      <c r="AX59" s="127">
        <f>'05 - Technologické zařízení'!J35</f>
        <v>0</v>
      </c>
      <c r="AY59" s="127">
        <f>'05 - Technologické zařízení'!J36</f>
        <v>0</v>
      </c>
      <c r="AZ59" s="127">
        <f>'05 - Technologické zařízení'!F33</f>
        <v>0</v>
      </c>
      <c r="BA59" s="127">
        <f>'05 - Technologické zařízení'!F34</f>
        <v>0</v>
      </c>
      <c r="BB59" s="127">
        <f>'05 - Technologické zařízení'!F35</f>
        <v>0</v>
      </c>
      <c r="BC59" s="127">
        <f>'05 - Technologické zařízení'!F36</f>
        <v>0</v>
      </c>
      <c r="BD59" s="129">
        <f>'05 - Technologické zařízení'!F37</f>
        <v>0</v>
      </c>
      <c r="BE59" s="7"/>
      <c r="BT59" s="125" t="s">
        <v>80</v>
      </c>
      <c r="BV59" s="125" t="s">
        <v>74</v>
      </c>
      <c r="BW59" s="125" t="s">
        <v>93</v>
      </c>
      <c r="BX59" s="125" t="s">
        <v>5</v>
      </c>
      <c r="CL59" s="125" t="s">
        <v>19</v>
      </c>
      <c r="CM59" s="125" t="s">
        <v>80</v>
      </c>
    </row>
    <row r="60" spans="1:57" s="2" customFormat="1" ht="30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6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</row>
    <row r="61" spans="1:57" s="2" customFormat="1" ht="6.95" customHeight="1">
      <c r="A61" s="40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46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</row>
  </sheetData>
  <sheetProtection password="CC35" sheet="1" objects="1" scenarios="1" formatColumns="0" formatRows="0"/>
  <mergeCells count="58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01 - Stavební část'!C2" display="/"/>
    <hyperlink ref="A56" location="'02 - ZTI'!C2" display="/"/>
    <hyperlink ref="A57" location="'03 - VZT'!C2" display="/"/>
    <hyperlink ref="A58" location="'04 - Elektro'!C2" display="/"/>
    <hyperlink ref="A59" location="'05 - Technologické zařízení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81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80</v>
      </c>
    </row>
    <row r="4" spans="2:46" s="1" customFormat="1" ht="24.95" customHeight="1">
      <c r="B4" s="22"/>
      <c r="D4" s="132" t="s">
        <v>94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Modernizace prádelny - Domov pro seniory Krásné Březno, Rozcestí 796/9, Ústí nad Labem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95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96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28. 3. 2024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ROUND(J100,2)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ROUND((SUM(BE100:BE305)),2)</f>
        <v>0</v>
      </c>
      <c r="G33" s="40"/>
      <c r="H33" s="40"/>
      <c r="I33" s="150">
        <v>0.21</v>
      </c>
      <c r="J33" s="149">
        <f>ROUND(((SUM(BE100:BE305))*I33),2)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ROUND((SUM(BF100:BF305)),2)</f>
        <v>0</v>
      </c>
      <c r="G34" s="40"/>
      <c r="H34" s="40"/>
      <c r="I34" s="150">
        <v>0.12</v>
      </c>
      <c r="J34" s="149">
        <f>ROUND(((SUM(BF100:BF305))*I34),2)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ROUND((SUM(BG100:BG305)),2)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ROUND((SUM(BH100:BH305)),2)</f>
        <v>0</v>
      </c>
      <c r="G36" s="40"/>
      <c r="H36" s="40"/>
      <c r="I36" s="150">
        <v>0.12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ROUND((SUM(BI100:BI305)),2)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97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Modernizace prádelny - Domov pro seniory Krásné Březno, Rozcestí 796/9, Ústí nad Labem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95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01 - Stavební část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Krásné  Březno</v>
      </c>
      <c r="G52" s="42"/>
      <c r="H52" s="42"/>
      <c r="I52" s="34" t="s">
        <v>23</v>
      </c>
      <c r="J52" s="74" t="str">
        <f>IF(J12="","",J12)</f>
        <v>28. 3. 2024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 xml:space="preserve"> </v>
      </c>
      <c r="G54" s="42"/>
      <c r="H54" s="42"/>
      <c r="I54" s="34" t="s">
        <v>31</v>
      </c>
      <c r="J54" s="38" t="str">
        <f>E21</f>
        <v>DRAKISA s.r.o.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Krajovský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98</v>
      </c>
      <c r="D57" s="164"/>
      <c r="E57" s="164"/>
      <c r="F57" s="164"/>
      <c r="G57" s="164"/>
      <c r="H57" s="164"/>
      <c r="I57" s="164"/>
      <c r="J57" s="165" t="s">
        <v>99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J100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100</v>
      </c>
    </row>
    <row r="60" spans="1:31" s="9" customFormat="1" ht="24.95" customHeight="1">
      <c r="A60" s="9"/>
      <c r="B60" s="167"/>
      <c r="C60" s="168"/>
      <c r="D60" s="169" t="s">
        <v>101</v>
      </c>
      <c r="E60" s="170"/>
      <c r="F60" s="170"/>
      <c r="G60" s="170"/>
      <c r="H60" s="170"/>
      <c r="I60" s="170"/>
      <c r="J60" s="171">
        <f>J101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102</v>
      </c>
      <c r="E61" s="176"/>
      <c r="F61" s="176"/>
      <c r="G61" s="176"/>
      <c r="H61" s="176"/>
      <c r="I61" s="176"/>
      <c r="J61" s="177">
        <f>J102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103</v>
      </c>
      <c r="E62" s="176"/>
      <c r="F62" s="176"/>
      <c r="G62" s="176"/>
      <c r="H62" s="176"/>
      <c r="I62" s="176"/>
      <c r="J62" s="177">
        <f>J110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104</v>
      </c>
      <c r="E63" s="176"/>
      <c r="F63" s="176"/>
      <c r="G63" s="176"/>
      <c r="H63" s="176"/>
      <c r="I63" s="176"/>
      <c r="J63" s="177">
        <f>J135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105</v>
      </c>
      <c r="E64" s="176"/>
      <c r="F64" s="176"/>
      <c r="G64" s="176"/>
      <c r="H64" s="176"/>
      <c r="I64" s="176"/>
      <c r="J64" s="177">
        <f>J164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106</v>
      </c>
      <c r="E65" s="176"/>
      <c r="F65" s="176"/>
      <c r="G65" s="176"/>
      <c r="H65" s="176"/>
      <c r="I65" s="176"/>
      <c r="J65" s="177">
        <f>J174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67"/>
      <c r="C66" s="168"/>
      <c r="D66" s="169" t="s">
        <v>107</v>
      </c>
      <c r="E66" s="170"/>
      <c r="F66" s="170"/>
      <c r="G66" s="170"/>
      <c r="H66" s="170"/>
      <c r="I66" s="170"/>
      <c r="J66" s="171">
        <f>J177</f>
        <v>0</v>
      </c>
      <c r="K66" s="168"/>
      <c r="L66" s="172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73"/>
      <c r="C67" s="174"/>
      <c r="D67" s="175" t="s">
        <v>108</v>
      </c>
      <c r="E67" s="176"/>
      <c r="F67" s="176"/>
      <c r="G67" s="176"/>
      <c r="H67" s="176"/>
      <c r="I67" s="176"/>
      <c r="J67" s="177">
        <f>J178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3"/>
      <c r="C68" s="174"/>
      <c r="D68" s="175" t="s">
        <v>109</v>
      </c>
      <c r="E68" s="176"/>
      <c r="F68" s="176"/>
      <c r="G68" s="176"/>
      <c r="H68" s="176"/>
      <c r="I68" s="176"/>
      <c r="J68" s="177">
        <f>J194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3"/>
      <c r="C69" s="174"/>
      <c r="D69" s="175" t="s">
        <v>110</v>
      </c>
      <c r="E69" s="176"/>
      <c r="F69" s="176"/>
      <c r="G69" s="176"/>
      <c r="H69" s="176"/>
      <c r="I69" s="176"/>
      <c r="J69" s="177">
        <f>J197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3"/>
      <c r="C70" s="174"/>
      <c r="D70" s="175" t="s">
        <v>111</v>
      </c>
      <c r="E70" s="176"/>
      <c r="F70" s="176"/>
      <c r="G70" s="176"/>
      <c r="H70" s="176"/>
      <c r="I70" s="176"/>
      <c r="J70" s="177">
        <f>J200</f>
        <v>0</v>
      </c>
      <c r="K70" s="174"/>
      <c r="L70" s="17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3"/>
      <c r="C71" s="174"/>
      <c r="D71" s="175" t="s">
        <v>112</v>
      </c>
      <c r="E71" s="176"/>
      <c r="F71" s="176"/>
      <c r="G71" s="176"/>
      <c r="H71" s="176"/>
      <c r="I71" s="176"/>
      <c r="J71" s="177">
        <f>J203</f>
        <v>0</v>
      </c>
      <c r="K71" s="174"/>
      <c r="L71" s="17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3"/>
      <c r="C72" s="174"/>
      <c r="D72" s="175" t="s">
        <v>113</v>
      </c>
      <c r="E72" s="176"/>
      <c r="F72" s="176"/>
      <c r="G72" s="176"/>
      <c r="H72" s="176"/>
      <c r="I72" s="176"/>
      <c r="J72" s="177">
        <f>J206</f>
        <v>0</v>
      </c>
      <c r="K72" s="174"/>
      <c r="L72" s="17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3"/>
      <c r="C73" s="174"/>
      <c r="D73" s="175" t="s">
        <v>114</v>
      </c>
      <c r="E73" s="176"/>
      <c r="F73" s="176"/>
      <c r="G73" s="176"/>
      <c r="H73" s="176"/>
      <c r="I73" s="176"/>
      <c r="J73" s="177">
        <f>J211</f>
        <v>0</v>
      </c>
      <c r="K73" s="174"/>
      <c r="L73" s="178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3"/>
      <c r="C74" s="174"/>
      <c r="D74" s="175" t="s">
        <v>115</v>
      </c>
      <c r="E74" s="176"/>
      <c r="F74" s="176"/>
      <c r="G74" s="176"/>
      <c r="H74" s="176"/>
      <c r="I74" s="176"/>
      <c r="J74" s="177">
        <f>J234</f>
        <v>0</v>
      </c>
      <c r="K74" s="174"/>
      <c r="L74" s="178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73"/>
      <c r="C75" s="174"/>
      <c r="D75" s="175" t="s">
        <v>116</v>
      </c>
      <c r="E75" s="176"/>
      <c r="F75" s="176"/>
      <c r="G75" s="176"/>
      <c r="H75" s="176"/>
      <c r="I75" s="176"/>
      <c r="J75" s="177">
        <f>J255</f>
        <v>0</v>
      </c>
      <c r="K75" s="174"/>
      <c r="L75" s="178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73"/>
      <c r="C76" s="174"/>
      <c r="D76" s="175" t="s">
        <v>117</v>
      </c>
      <c r="E76" s="176"/>
      <c r="F76" s="176"/>
      <c r="G76" s="176"/>
      <c r="H76" s="176"/>
      <c r="I76" s="176"/>
      <c r="J76" s="177">
        <f>J275</f>
        <v>0</v>
      </c>
      <c r="K76" s="174"/>
      <c r="L76" s="178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73"/>
      <c r="C77" s="174"/>
      <c r="D77" s="175" t="s">
        <v>118</v>
      </c>
      <c r="E77" s="176"/>
      <c r="F77" s="176"/>
      <c r="G77" s="176"/>
      <c r="H77" s="176"/>
      <c r="I77" s="176"/>
      <c r="J77" s="177">
        <f>J280</f>
        <v>0</v>
      </c>
      <c r="K77" s="174"/>
      <c r="L77" s="178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73"/>
      <c r="C78" s="174"/>
      <c r="D78" s="175" t="s">
        <v>119</v>
      </c>
      <c r="E78" s="176"/>
      <c r="F78" s="176"/>
      <c r="G78" s="176"/>
      <c r="H78" s="176"/>
      <c r="I78" s="176"/>
      <c r="J78" s="177">
        <f>J291</f>
        <v>0</v>
      </c>
      <c r="K78" s="174"/>
      <c r="L78" s="178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9" customFormat="1" ht="24.95" customHeight="1">
      <c r="A79" s="9"/>
      <c r="B79" s="167"/>
      <c r="C79" s="168"/>
      <c r="D79" s="169" t="s">
        <v>120</v>
      </c>
      <c r="E79" s="170"/>
      <c r="F79" s="170"/>
      <c r="G79" s="170"/>
      <c r="H79" s="170"/>
      <c r="I79" s="170"/>
      <c r="J79" s="171">
        <f>J302</f>
        <v>0</v>
      </c>
      <c r="K79" s="168"/>
      <c r="L79" s="172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</row>
    <row r="80" spans="1:31" s="10" customFormat="1" ht="19.9" customHeight="1">
      <c r="A80" s="10"/>
      <c r="B80" s="173"/>
      <c r="C80" s="174"/>
      <c r="D80" s="175" t="s">
        <v>121</v>
      </c>
      <c r="E80" s="176"/>
      <c r="F80" s="176"/>
      <c r="G80" s="176"/>
      <c r="H80" s="176"/>
      <c r="I80" s="176"/>
      <c r="J80" s="177">
        <f>J303</f>
        <v>0</v>
      </c>
      <c r="K80" s="174"/>
      <c r="L80" s="178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2" customFormat="1" ht="21.8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61"/>
      <c r="C82" s="62"/>
      <c r="D82" s="62"/>
      <c r="E82" s="62"/>
      <c r="F82" s="62"/>
      <c r="G82" s="62"/>
      <c r="H82" s="62"/>
      <c r="I82" s="62"/>
      <c r="J82" s="62"/>
      <c r="K82" s="6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6" spans="1:31" s="2" customFormat="1" ht="6.95" customHeight="1">
      <c r="A86" s="40"/>
      <c r="B86" s="63"/>
      <c r="C86" s="64"/>
      <c r="D86" s="64"/>
      <c r="E86" s="64"/>
      <c r="F86" s="64"/>
      <c r="G86" s="64"/>
      <c r="H86" s="64"/>
      <c r="I86" s="64"/>
      <c r="J86" s="64"/>
      <c r="K86" s="64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24.95" customHeight="1">
      <c r="A87" s="40"/>
      <c r="B87" s="41"/>
      <c r="C87" s="25" t="s">
        <v>122</v>
      </c>
      <c r="D87" s="42"/>
      <c r="E87" s="42"/>
      <c r="F87" s="42"/>
      <c r="G87" s="42"/>
      <c r="H87" s="42"/>
      <c r="I87" s="42"/>
      <c r="J87" s="42"/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4" t="s">
        <v>16</v>
      </c>
      <c r="D89" s="42"/>
      <c r="E89" s="42"/>
      <c r="F89" s="42"/>
      <c r="G89" s="42"/>
      <c r="H89" s="42"/>
      <c r="I89" s="42"/>
      <c r="J89" s="42"/>
      <c r="K89" s="42"/>
      <c r="L89" s="13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6.5" customHeight="1">
      <c r="A90" s="40"/>
      <c r="B90" s="41"/>
      <c r="C90" s="42"/>
      <c r="D90" s="42"/>
      <c r="E90" s="162" t="str">
        <f>E7</f>
        <v>Modernizace prádelny - Domov pro seniory Krásné Březno, Rozcestí 796/9, Ústí nad Labem</v>
      </c>
      <c r="F90" s="34"/>
      <c r="G90" s="34"/>
      <c r="H90" s="34"/>
      <c r="I90" s="42"/>
      <c r="J90" s="42"/>
      <c r="K90" s="42"/>
      <c r="L90" s="13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2" customHeight="1">
      <c r="A91" s="40"/>
      <c r="B91" s="41"/>
      <c r="C91" s="34" t="s">
        <v>95</v>
      </c>
      <c r="D91" s="42"/>
      <c r="E91" s="42"/>
      <c r="F91" s="42"/>
      <c r="G91" s="42"/>
      <c r="H91" s="42"/>
      <c r="I91" s="42"/>
      <c r="J91" s="42"/>
      <c r="K91" s="42"/>
      <c r="L91" s="13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6.5" customHeight="1">
      <c r="A92" s="40"/>
      <c r="B92" s="41"/>
      <c r="C92" s="42"/>
      <c r="D92" s="42"/>
      <c r="E92" s="71" t="str">
        <f>E9</f>
        <v>01 - Stavební část</v>
      </c>
      <c r="F92" s="42"/>
      <c r="G92" s="42"/>
      <c r="H92" s="42"/>
      <c r="I92" s="42"/>
      <c r="J92" s="42"/>
      <c r="K92" s="42"/>
      <c r="L92" s="136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6.95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136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2" customHeight="1">
      <c r="A94" s="40"/>
      <c r="B94" s="41"/>
      <c r="C94" s="34" t="s">
        <v>21</v>
      </c>
      <c r="D94" s="42"/>
      <c r="E94" s="42"/>
      <c r="F94" s="29" t="str">
        <f>F12</f>
        <v xml:space="preserve">Krásné  Březno</v>
      </c>
      <c r="G94" s="42"/>
      <c r="H94" s="42"/>
      <c r="I94" s="34" t="s">
        <v>23</v>
      </c>
      <c r="J94" s="74" t="str">
        <f>IF(J12="","",J12)</f>
        <v>28. 3. 2024</v>
      </c>
      <c r="K94" s="42"/>
      <c r="L94" s="136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6.95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136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15.15" customHeight="1">
      <c r="A96" s="40"/>
      <c r="B96" s="41"/>
      <c r="C96" s="34" t="s">
        <v>25</v>
      </c>
      <c r="D96" s="42"/>
      <c r="E96" s="42"/>
      <c r="F96" s="29" t="str">
        <f>E15</f>
        <v xml:space="preserve"> </v>
      </c>
      <c r="G96" s="42"/>
      <c r="H96" s="42"/>
      <c r="I96" s="34" t="s">
        <v>31</v>
      </c>
      <c r="J96" s="38" t="str">
        <f>E21</f>
        <v>DRAKISA s.r.o.</v>
      </c>
      <c r="K96" s="42"/>
      <c r="L96" s="136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2" customFormat="1" ht="15.15" customHeight="1">
      <c r="A97" s="40"/>
      <c r="B97" s="41"/>
      <c r="C97" s="34" t="s">
        <v>29</v>
      </c>
      <c r="D97" s="42"/>
      <c r="E97" s="42"/>
      <c r="F97" s="29" t="str">
        <f>IF(E18="","",E18)</f>
        <v>Vyplň údaj</v>
      </c>
      <c r="G97" s="42"/>
      <c r="H97" s="42"/>
      <c r="I97" s="34" t="s">
        <v>34</v>
      </c>
      <c r="J97" s="38" t="str">
        <f>E24</f>
        <v>Krajovský</v>
      </c>
      <c r="K97" s="42"/>
      <c r="L97" s="136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31" s="2" customFormat="1" ht="10.3" customHeight="1">
      <c r="A98" s="40"/>
      <c r="B98" s="41"/>
      <c r="C98" s="42"/>
      <c r="D98" s="42"/>
      <c r="E98" s="42"/>
      <c r="F98" s="42"/>
      <c r="G98" s="42"/>
      <c r="H98" s="42"/>
      <c r="I98" s="42"/>
      <c r="J98" s="42"/>
      <c r="K98" s="42"/>
      <c r="L98" s="136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pans="1:31" s="11" customFormat="1" ht="29.25" customHeight="1">
      <c r="A99" s="179"/>
      <c r="B99" s="180"/>
      <c r="C99" s="181" t="s">
        <v>123</v>
      </c>
      <c r="D99" s="182" t="s">
        <v>57</v>
      </c>
      <c r="E99" s="182" t="s">
        <v>53</v>
      </c>
      <c r="F99" s="182" t="s">
        <v>54</v>
      </c>
      <c r="G99" s="182" t="s">
        <v>124</v>
      </c>
      <c r="H99" s="182" t="s">
        <v>125</v>
      </c>
      <c r="I99" s="182" t="s">
        <v>126</v>
      </c>
      <c r="J99" s="182" t="s">
        <v>99</v>
      </c>
      <c r="K99" s="183" t="s">
        <v>127</v>
      </c>
      <c r="L99" s="184"/>
      <c r="M99" s="94" t="s">
        <v>19</v>
      </c>
      <c r="N99" s="95" t="s">
        <v>42</v>
      </c>
      <c r="O99" s="95" t="s">
        <v>128</v>
      </c>
      <c r="P99" s="95" t="s">
        <v>129</v>
      </c>
      <c r="Q99" s="95" t="s">
        <v>130</v>
      </c>
      <c r="R99" s="95" t="s">
        <v>131</v>
      </c>
      <c r="S99" s="95" t="s">
        <v>132</v>
      </c>
      <c r="T99" s="96" t="s">
        <v>133</v>
      </c>
      <c r="U99" s="179"/>
      <c r="V99" s="179"/>
      <c r="W99" s="179"/>
      <c r="X99" s="179"/>
      <c r="Y99" s="179"/>
      <c r="Z99" s="179"/>
      <c r="AA99" s="179"/>
      <c r="AB99" s="179"/>
      <c r="AC99" s="179"/>
      <c r="AD99" s="179"/>
      <c r="AE99" s="179"/>
    </row>
    <row r="100" spans="1:63" s="2" customFormat="1" ht="22.8" customHeight="1">
      <c r="A100" s="40"/>
      <c r="B100" s="41"/>
      <c r="C100" s="101" t="s">
        <v>134</v>
      </c>
      <c r="D100" s="42"/>
      <c r="E100" s="42"/>
      <c r="F100" s="42"/>
      <c r="G100" s="42"/>
      <c r="H100" s="42"/>
      <c r="I100" s="42"/>
      <c r="J100" s="185">
        <f>BK100</f>
        <v>0</v>
      </c>
      <c r="K100" s="42"/>
      <c r="L100" s="46"/>
      <c r="M100" s="97"/>
      <c r="N100" s="186"/>
      <c r="O100" s="98"/>
      <c r="P100" s="187">
        <f>P101+P177+P302</f>
        <v>0</v>
      </c>
      <c r="Q100" s="98"/>
      <c r="R100" s="187">
        <f>R101+R177+R302</f>
        <v>21.395299220000002</v>
      </c>
      <c r="S100" s="98"/>
      <c r="T100" s="188">
        <f>T101+T177+T302</f>
        <v>27.328813359999998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71</v>
      </c>
      <c r="AU100" s="19" t="s">
        <v>100</v>
      </c>
      <c r="BK100" s="189">
        <f>BK101+BK177+BK302</f>
        <v>0</v>
      </c>
    </row>
    <row r="101" spans="1:63" s="12" customFormat="1" ht="25.9" customHeight="1">
      <c r="A101" s="12"/>
      <c r="B101" s="190"/>
      <c r="C101" s="191"/>
      <c r="D101" s="192" t="s">
        <v>71</v>
      </c>
      <c r="E101" s="193" t="s">
        <v>135</v>
      </c>
      <c r="F101" s="193" t="s">
        <v>136</v>
      </c>
      <c r="G101" s="191"/>
      <c r="H101" s="191"/>
      <c r="I101" s="194"/>
      <c r="J101" s="195">
        <f>BK101</f>
        <v>0</v>
      </c>
      <c r="K101" s="191"/>
      <c r="L101" s="196"/>
      <c r="M101" s="197"/>
      <c r="N101" s="198"/>
      <c r="O101" s="198"/>
      <c r="P101" s="199">
        <f>P102+P110+P135+P164+P174</f>
        <v>0</v>
      </c>
      <c r="Q101" s="198"/>
      <c r="R101" s="199">
        <f>R102+R110+R135+R164+R174</f>
        <v>14.680112300000001</v>
      </c>
      <c r="S101" s="198"/>
      <c r="T101" s="200">
        <f>T102+T110+T135+T164+T174</f>
        <v>16.452096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1" t="s">
        <v>80</v>
      </c>
      <c r="AT101" s="202" t="s">
        <v>71</v>
      </c>
      <c r="AU101" s="202" t="s">
        <v>72</v>
      </c>
      <c r="AY101" s="201" t="s">
        <v>137</v>
      </c>
      <c r="BK101" s="203">
        <f>BK102+BK110+BK135+BK164+BK174</f>
        <v>0</v>
      </c>
    </row>
    <row r="102" spans="1:63" s="12" customFormat="1" ht="22.8" customHeight="1">
      <c r="A102" s="12"/>
      <c r="B102" s="190"/>
      <c r="C102" s="191"/>
      <c r="D102" s="192" t="s">
        <v>71</v>
      </c>
      <c r="E102" s="204" t="s">
        <v>138</v>
      </c>
      <c r="F102" s="204" t="s">
        <v>139</v>
      </c>
      <c r="G102" s="191"/>
      <c r="H102" s="191"/>
      <c r="I102" s="194"/>
      <c r="J102" s="205">
        <f>BK102</f>
        <v>0</v>
      </c>
      <c r="K102" s="191"/>
      <c r="L102" s="196"/>
      <c r="M102" s="197"/>
      <c r="N102" s="198"/>
      <c r="O102" s="198"/>
      <c r="P102" s="199">
        <f>SUM(P103:P109)</f>
        <v>0</v>
      </c>
      <c r="Q102" s="198"/>
      <c r="R102" s="199">
        <f>SUM(R103:R109)</f>
        <v>0.14409249999999998</v>
      </c>
      <c r="S102" s="198"/>
      <c r="T102" s="200">
        <f>SUM(T103:T109)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1" t="s">
        <v>80</v>
      </c>
      <c r="AT102" s="202" t="s">
        <v>71</v>
      </c>
      <c r="AU102" s="202" t="s">
        <v>80</v>
      </c>
      <c r="AY102" s="201" t="s">
        <v>137</v>
      </c>
      <c r="BK102" s="203">
        <f>SUM(BK103:BK109)</f>
        <v>0</v>
      </c>
    </row>
    <row r="103" spans="1:65" s="2" customFormat="1" ht="16.5" customHeight="1">
      <c r="A103" s="40"/>
      <c r="B103" s="41"/>
      <c r="C103" s="206" t="s">
        <v>80</v>
      </c>
      <c r="D103" s="206" t="s">
        <v>140</v>
      </c>
      <c r="E103" s="207" t="s">
        <v>141</v>
      </c>
      <c r="F103" s="208" t="s">
        <v>142</v>
      </c>
      <c r="G103" s="209" t="s">
        <v>143</v>
      </c>
      <c r="H103" s="210">
        <v>2</v>
      </c>
      <c r="I103" s="211"/>
      <c r="J103" s="212">
        <f>ROUND(I103*H103,2)</f>
        <v>0</v>
      </c>
      <c r="K103" s="208" t="s">
        <v>19</v>
      </c>
      <c r="L103" s="46"/>
      <c r="M103" s="213" t="s">
        <v>19</v>
      </c>
      <c r="N103" s="214" t="s">
        <v>44</v>
      </c>
      <c r="O103" s="86"/>
      <c r="P103" s="215">
        <f>O103*H103</f>
        <v>0</v>
      </c>
      <c r="Q103" s="215">
        <v>0.06197</v>
      </c>
      <c r="R103" s="215">
        <f>Q103*H103</f>
        <v>0.12394</v>
      </c>
      <c r="S103" s="215">
        <v>0</v>
      </c>
      <c r="T103" s="21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7" t="s">
        <v>144</v>
      </c>
      <c r="AT103" s="217" t="s">
        <v>140</v>
      </c>
      <c r="AU103" s="217" t="s">
        <v>145</v>
      </c>
      <c r="AY103" s="19" t="s">
        <v>137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9" t="s">
        <v>145</v>
      </c>
      <c r="BK103" s="218">
        <f>ROUND(I103*H103,2)</f>
        <v>0</v>
      </c>
      <c r="BL103" s="19" t="s">
        <v>144</v>
      </c>
      <c r="BM103" s="217" t="s">
        <v>146</v>
      </c>
    </row>
    <row r="104" spans="1:47" s="2" customFormat="1" ht="12">
      <c r="A104" s="40"/>
      <c r="B104" s="41"/>
      <c r="C104" s="42"/>
      <c r="D104" s="219" t="s">
        <v>147</v>
      </c>
      <c r="E104" s="42"/>
      <c r="F104" s="220" t="s">
        <v>148</v>
      </c>
      <c r="G104" s="42"/>
      <c r="H104" s="42"/>
      <c r="I104" s="221"/>
      <c r="J104" s="42"/>
      <c r="K104" s="42"/>
      <c r="L104" s="46"/>
      <c r="M104" s="222"/>
      <c r="N104" s="223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147</v>
      </c>
      <c r="AU104" s="19" t="s">
        <v>145</v>
      </c>
    </row>
    <row r="105" spans="1:51" s="13" customFormat="1" ht="12">
      <c r="A105" s="13"/>
      <c r="B105" s="224"/>
      <c r="C105" s="225"/>
      <c r="D105" s="219" t="s">
        <v>149</v>
      </c>
      <c r="E105" s="226" t="s">
        <v>19</v>
      </c>
      <c r="F105" s="227" t="s">
        <v>150</v>
      </c>
      <c r="G105" s="225"/>
      <c r="H105" s="226" t="s">
        <v>19</v>
      </c>
      <c r="I105" s="228"/>
      <c r="J105" s="225"/>
      <c r="K105" s="225"/>
      <c r="L105" s="229"/>
      <c r="M105" s="230"/>
      <c r="N105" s="231"/>
      <c r="O105" s="231"/>
      <c r="P105" s="231"/>
      <c r="Q105" s="231"/>
      <c r="R105" s="231"/>
      <c r="S105" s="231"/>
      <c r="T105" s="232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3" t="s">
        <v>149</v>
      </c>
      <c r="AU105" s="233" t="s">
        <v>145</v>
      </c>
      <c r="AV105" s="13" t="s">
        <v>80</v>
      </c>
      <c r="AW105" s="13" t="s">
        <v>33</v>
      </c>
      <c r="AX105" s="13" t="s">
        <v>72</v>
      </c>
      <c r="AY105" s="233" t="s">
        <v>137</v>
      </c>
    </row>
    <row r="106" spans="1:51" s="14" customFormat="1" ht="12">
      <c r="A106" s="14"/>
      <c r="B106" s="234"/>
      <c r="C106" s="235"/>
      <c r="D106" s="219" t="s">
        <v>149</v>
      </c>
      <c r="E106" s="236" t="s">
        <v>19</v>
      </c>
      <c r="F106" s="237" t="s">
        <v>145</v>
      </c>
      <c r="G106" s="235"/>
      <c r="H106" s="238">
        <v>2</v>
      </c>
      <c r="I106" s="239"/>
      <c r="J106" s="235"/>
      <c r="K106" s="235"/>
      <c r="L106" s="240"/>
      <c r="M106" s="241"/>
      <c r="N106" s="242"/>
      <c r="O106" s="242"/>
      <c r="P106" s="242"/>
      <c r="Q106" s="242"/>
      <c r="R106" s="242"/>
      <c r="S106" s="242"/>
      <c r="T106" s="243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4" t="s">
        <v>149</v>
      </c>
      <c r="AU106" s="244" t="s">
        <v>145</v>
      </c>
      <c r="AV106" s="14" t="s">
        <v>145</v>
      </c>
      <c r="AW106" s="14" t="s">
        <v>33</v>
      </c>
      <c r="AX106" s="14" t="s">
        <v>72</v>
      </c>
      <c r="AY106" s="244" t="s">
        <v>137</v>
      </c>
    </row>
    <row r="107" spans="1:51" s="15" customFormat="1" ht="12">
      <c r="A107" s="15"/>
      <c r="B107" s="245"/>
      <c r="C107" s="246"/>
      <c r="D107" s="219" t="s">
        <v>149</v>
      </c>
      <c r="E107" s="247" t="s">
        <v>19</v>
      </c>
      <c r="F107" s="248" t="s">
        <v>151</v>
      </c>
      <c r="G107" s="246"/>
      <c r="H107" s="249">
        <v>2</v>
      </c>
      <c r="I107" s="250"/>
      <c r="J107" s="246"/>
      <c r="K107" s="246"/>
      <c r="L107" s="251"/>
      <c r="M107" s="252"/>
      <c r="N107" s="253"/>
      <c r="O107" s="253"/>
      <c r="P107" s="253"/>
      <c r="Q107" s="253"/>
      <c r="R107" s="253"/>
      <c r="S107" s="253"/>
      <c r="T107" s="254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T107" s="255" t="s">
        <v>149</v>
      </c>
      <c r="AU107" s="255" t="s">
        <v>145</v>
      </c>
      <c r="AV107" s="15" t="s">
        <v>144</v>
      </c>
      <c r="AW107" s="15" t="s">
        <v>33</v>
      </c>
      <c r="AX107" s="15" t="s">
        <v>80</v>
      </c>
      <c r="AY107" s="255" t="s">
        <v>137</v>
      </c>
    </row>
    <row r="108" spans="1:65" s="2" customFormat="1" ht="16.5" customHeight="1">
      <c r="A108" s="40"/>
      <c r="B108" s="41"/>
      <c r="C108" s="206" t="s">
        <v>145</v>
      </c>
      <c r="D108" s="206" t="s">
        <v>140</v>
      </c>
      <c r="E108" s="207" t="s">
        <v>152</v>
      </c>
      <c r="F108" s="208" t="s">
        <v>153</v>
      </c>
      <c r="G108" s="209" t="s">
        <v>143</v>
      </c>
      <c r="H108" s="210">
        <v>0.25</v>
      </c>
      <c r="I108" s="211"/>
      <c r="J108" s="212">
        <f>ROUND(I108*H108,2)</f>
        <v>0</v>
      </c>
      <c r="K108" s="208" t="s">
        <v>19</v>
      </c>
      <c r="L108" s="46"/>
      <c r="M108" s="213" t="s">
        <v>19</v>
      </c>
      <c r="N108" s="214" t="s">
        <v>44</v>
      </c>
      <c r="O108" s="86"/>
      <c r="P108" s="215">
        <f>O108*H108</f>
        <v>0</v>
      </c>
      <c r="Q108" s="215">
        <v>0.08061</v>
      </c>
      <c r="R108" s="215">
        <f>Q108*H108</f>
        <v>0.0201525</v>
      </c>
      <c r="S108" s="215">
        <v>0</v>
      </c>
      <c r="T108" s="21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7" t="s">
        <v>144</v>
      </c>
      <c r="AT108" s="217" t="s">
        <v>140</v>
      </c>
      <c r="AU108" s="217" t="s">
        <v>145</v>
      </c>
      <c r="AY108" s="19" t="s">
        <v>137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9" t="s">
        <v>145</v>
      </c>
      <c r="BK108" s="218">
        <f>ROUND(I108*H108,2)</f>
        <v>0</v>
      </c>
      <c r="BL108" s="19" t="s">
        <v>144</v>
      </c>
      <c r="BM108" s="217" t="s">
        <v>154</v>
      </c>
    </row>
    <row r="109" spans="1:47" s="2" customFormat="1" ht="12">
      <c r="A109" s="40"/>
      <c r="B109" s="41"/>
      <c r="C109" s="42"/>
      <c r="D109" s="219" t="s">
        <v>147</v>
      </c>
      <c r="E109" s="42"/>
      <c r="F109" s="220" t="s">
        <v>155</v>
      </c>
      <c r="G109" s="42"/>
      <c r="H109" s="42"/>
      <c r="I109" s="221"/>
      <c r="J109" s="42"/>
      <c r="K109" s="42"/>
      <c r="L109" s="46"/>
      <c r="M109" s="222"/>
      <c r="N109" s="223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147</v>
      </c>
      <c r="AU109" s="19" t="s">
        <v>145</v>
      </c>
    </row>
    <row r="110" spans="1:63" s="12" customFormat="1" ht="22.8" customHeight="1">
      <c r="A110" s="12"/>
      <c r="B110" s="190"/>
      <c r="C110" s="191"/>
      <c r="D110" s="192" t="s">
        <v>71</v>
      </c>
      <c r="E110" s="204" t="s">
        <v>156</v>
      </c>
      <c r="F110" s="204" t="s">
        <v>157</v>
      </c>
      <c r="G110" s="191"/>
      <c r="H110" s="191"/>
      <c r="I110" s="194"/>
      <c r="J110" s="205">
        <f>BK110</f>
        <v>0</v>
      </c>
      <c r="K110" s="191"/>
      <c r="L110" s="196"/>
      <c r="M110" s="197"/>
      <c r="N110" s="198"/>
      <c r="O110" s="198"/>
      <c r="P110" s="199">
        <f>SUM(P111:P134)</f>
        <v>0</v>
      </c>
      <c r="Q110" s="198"/>
      <c r="R110" s="199">
        <f>SUM(R111:R134)</f>
        <v>14.520679800000002</v>
      </c>
      <c r="S110" s="198"/>
      <c r="T110" s="200">
        <f>SUM(T111:T134)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201" t="s">
        <v>80</v>
      </c>
      <c r="AT110" s="202" t="s">
        <v>71</v>
      </c>
      <c r="AU110" s="202" t="s">
        <v>80</v>
      </c>
      <c r="AY110" s="201" t="s">
        <v>137</v>
      </c>
      <c r="BK110" s="203">
        <f>SUM(BK111:BK134)</f>
        <v>0</v>
      </c>
    </row>
    <row r="111" spans="1:65" s="2" customFormat="1" ht="16.5" customHeight="1">
      <c r="A111" s="40"/>
      <c r="B111" s="41"/>
      <c r="C111" s="206" t="s">
        <v>138</v>
      </c>
      <c r="D111" s="206" t="s">
        <v>140</v>
      </c>
      <c r="E111" s="207" t="s">
        <v>158</v>
      </c>
      <c r="F111" s="208" t="s">
        <v>159</v>
      </c>
      <c r="G111" s="209" t="s">
        <v>143</v>
      </c>
      <c r="H111" s="210">
        <v>100.62</v>
      </c>
      <c r="I111" s="211"/>
      <c r="J111" s="212">
        <f>ROUND(I111*H111,2)</f>
        <v>0</v>
      </c>
      <c r="K111" s="208" t="s">
        <v>19</v>
      </c>
      <c r="L111" s="46"/>
      <c r="M111" s="213" t="s">
        <v>19</v>
      </c>
      <c r="N111" s="214" t="s">
        <v>44</v>
      </c>
      <c r="O111" s="86"/>
      <c r="P111" s="215">
        <f>O111*H111</f>
        <v>0</v>
      </c>
      <c r="Q111" s="215">
        <v>0.00438</v>
      </c>
      <c r="R111" s="215">
        <f>Q111*H111</f>
        <v>0.44071560000000004</v>
      </c>
      <c r="S111" s="215">
        <v>0</v>
      </c>
      <c r="T111" s="21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7" t="s">
        <v>144</v>
      </c>
      <c r="AT111" s="217" t="s">
        <v>140</v>
      </c>
      <c r="AU111" s="217" t="s">
        <v>145</v>
      </c>
      <c r="AY111" s="19" t="s">
        <v>137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9" t="s">
        <v>145</v>
      </c>
      <c r="BK111" s="218">
        <f>ROUND(I111*H111,2)</f>
        <v>0</v>
      </c>
      <c r="BL111" s="19" t="s">
        <v>144</v>
      </c>
      <c r="BM111" s="217" t="s">
        <v>160</v>
      </c>
    </row>
    <row r="112" spans="1:47" s="2" customFormat="1" ht="12">
      <c r="A112" s="40"/>
      <c r="B112" s="41"/>
      <c r="C112" s="42"/>
      <c r="D112" s="219" t="s">
        <v>147</v>
      </c>
      <c r="E112" s="42"/>
      <c r="F112" s="220" t="s">
        <v>161</v>
      </c>
      <c r="G112" s="42"/>
      <c r="H112" s="42"/>
      <c r="I112" s="221"/>
      <c r="J112" s="42"/>
      <c r="K112" s="42"/>
      <c r="L112" s="46"/>
      <c r="M112" s="222"/>
      <c r="N112" s="223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147</v>
      </c>
      <c r="AU112" s="19" t="s">
        <v>145</v>
      </c>
    </row>
    <row r="113" spans="1:51" s="14" customFormat="1" ht="12">
      <c r="A113" s="14"/>
      <c r="B113" s="234"/>
      <c r="C113" s="235"/>
      <c r="D113" s="219" t="s">
        <v>149</v>
      </c>
      <c r="E113" s="236" t="s">
        <v>19</v>
      </c>
      <c r="F113" s="237" t="s">
        <v>162</v>
      </c>
      <c r="G113" s="235"/>
      <c r="H113" s="238">
        <v>100.62</v>
      </c>
      <c r="I113" s="239"/>
      <c r="J113" s="235"/>
      <c r="K113" s="235"/>
      <c r="L113" s="240"/>
      <c r="M113" s="241"/>
      <c r="N113" s="242"/>
      <c r="O113" s="242"/>
      <c r="P113" s="242"/>
      <c r="Q113" s="242"/>
      <c r="R113" s="242"/>
      <c r="S113" s="242"/>
      <c r="T113" s="243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4" t="s">
        <v>149</v>
      </c>
      <c r="AU113" s="244" t="s">
        <v>145</v>
      </c>
      <c r="AV113" s="14" t="s">
        <v>145</v>
      </c>
      <c r="AW113" s="14" t="s">
        <v>33</v>
      </c>
      <c r="AX113" s="14" t="s">
        <v>72</v>
      </c>
      <c r="AY113" s="244" t="s">
        <v>137</v>
      </c>
    </row>
    <row r="114" spans="1:51" s="15" customFormat="1" ht="12">
      <c r="A114" s="15"/>
      <c r="B114" s="245"/>
      <c r="C114" s="246"/>
      <c r="D114" s="219" t="s">
        <v>149</v>
      </c>
      <c r="E114" s="247" t="s">
        <v>19</v>
      </c>
      <c r="F114" s="248" t="s">
        <v>151</v>
      </c>
      <c r="G114" s="246"/>
      <c r="H114" s="249">
        <v>100.62</v>
      </c>
      <c r="I114" s="250"/>
      <c r="J114" s="246"/>
      <c r="K114" s="246"/>
      <c r="L114" s="251"/>
      <c r="M114" s="252"/>
      <c r="N114" s="253"/>
      <c r="O114" s="253"/>
      <c r="P114" s="253"/>
      <c r="Q114" s="253"/>
      <c r="R114" s="253"/>
      <c r="S114" s="253"/>
      <c r="T114" s="254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T114" s="255" t="s">
        <v>149</v>
      </c>
      <c r="AU114" s="255" t="s">
        <v>145</v>
      </c>
      <c r="AV114" s="15" t="s">
        <v>144</v>
      </c>
      <c r="AW114" s="15" t="s">
        <v>33</v>
      </c>
      <c r="AX114" s="15" t="s">
        <v>80</v>
      </c>
      <c r="AY114" s="255" t="s">
        <v>137</v>
      </c>
    </row>
    <row r="115" spans="1:65" s="2" customFormat="1" ht="16.5" customHeight="1">
      <c r="A115" s="40"/>
      <c r="B115" s="41"/>
      <c r="C115" s="206" t="s">
        <v>144</v>
      </c>
      <c r="D115" s="206" t="s">
        <v>140</v>
      </c>
      <c r="E115" s="207" t="s">
        <v>163</v>
      </c>
      <c r="F115" s="208" t="s">
        <v>164</v>
      </c>
      <c r="G115" s="209" t="s">
        <v>165</v>
      </c>
      <c r="H115" s="210">
        <v>2</v>
      </c>
      <c r="I115" s="211"/>
      <c r="J115" s="212">
        <f>ROUND(I115*H115,2)</f>
        <v>0</v>
      </c>
      <c r="K115" s="208" t="s">
        <v>19</v>
      </c>
      <c r="L115" s="46"/>
      <c r="M115" s="213" t="s">
        <v>19</v>
      </c>
      <c r="N115" s="214" t="s">
        <v>44</v>
      </c>
      <c r="O115" s="86"/>
      <c r="P115" s="215">
        <f>O115*H115</f>
        <v>0</v>
      </c>
      <c r="Q115" s="215">
        <v>0.1575</v>
      </c>
      <c r="R115" s="215">
        <f>Q115*H115</f>
        <v>0.315</v>
      </c>
      <c r="S115" s="215">
        <v>0</v>
      </c>
      <c r="T115" s="21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7" t="s">
        <v>144</v>
      </c>
      <c r="AT115" s="217" t="s">
        <v>140</v>
      </c>
      <c r="AU115" s="217" t="s">
        <v>145</v>
      </c>
      <c r="AY115" s="19" t="s">
        <v>137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9" t="s">
        <v>145</v>
      </c>
      <c r="BK115" s="218">
        <f>ROUND(I115*H115,2)</f>
        <v>0</v>
      </c>
      <c r="BL115" s="19" t="s">
        <v>144</v>
      </c>
      <c r="BM115" s="217" t="s">
        <v>166</v>
      </c>
    </row>
    <row r="116" spans="1:47" s="2" customFormat="1" ht="12">
      <c r="A116" s="40"/>
      <c r="B116" s="41"/>
      <c r="C116" s="42"/>
      <c r="D116" s="219" t="s">
        <v>147</v>
      </c>
      <c r="E116" s="42"/>
      <c r="F116" s="220" t="s">
        <v>167</v>
      </c>
      <c r="G116" s="42"/>
      <c r="H116" s="42"/>
      <c r="I116" s="221"/>
      <c r="J116" s="42"/>
      <c r="K116" s="42"/>
      <c r="L116" s="46"/>
      <c r="M116" s="222"/>
      <c r="N116" s="223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147</v>
      </c>
      <c r="AU116" s="19" t="s">
        <v>145</v>
      </c>
    </row>
    <row r="117" spans="1:65" s="2" customFormat="1" ht="16.5" customHeight="1">
      <c r="A117" s="40"/>
      <c r="B117" s="41"/>
      <c r="C117" s="206" t="s">
        <v>168</v>
      </c>
      <c r="D117" s="206" t="s">
        <v>140</v>
      </c>
      <c r="E117" s="207" t="s">
        <v>169</v>
      </c>
      <c r="F117" s="208" t="s">
        <v>170</v>
      </c>
      <c r="G117" s="209" t="s">
        <v>143</v>
      </c>
      <c r="H117" s="210">
        <v>8.204</v>
      </c>
      <c r="I117" s="211"/>
      <c r="J117" s="212">
        <f>ROUND(I117*H117,2)</f>
        <v>0</v>
      </c>
      <c r="K117" s="208" t="s">
        <v>19</v>
      </c>
      <c r="L117" s="46"/>
      <c r="M117" s="213" t="s">
        <v>19</v>
      </c>
      <c r="N117" s="214" t="s">
        <v>44</v>
      </c>
      <c r="O117" s="86"/>
      <c r="P117" s="215">
        <f>O117*H117</f>
        <v>0</v>
      </c>
      <c r="Q117" s="215">
        <v>0.0426</v>
      </c>
      <c r="R117" s="215">
        <f>Q117*H117</f>
        <v>0.34949040000000003</v>
      </c>
      <c r="S117" s="215">
        <v>0</v>
      </c>
      <c r="T117" s="21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7" t="s">
        <v>144</v>
      </c>
      <c r="AT117" s="217" t="s">
        <v>140</v>
      </c>
      <c r="AU117" s="217" t="s">
        <v>145</v>
      </c>
      <c r="AY117" s="19" t="s">
        <v>137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9" t="s">
        <v>145</v>
      </c>
      <c r="BK117" s="218">
        <f>ROUND(I117*H117,2)</f>
        <v>0</v>
      </c>
      <c r="BL117" s="19" t="s">
        <v>144</v>
      </c>
      <c r="BM117" s="217" t="s">
        <v>171</v>
      </c>
    </row>
    <row r="118" spans="1:47" s="2" customFormat="1" ht="12">
      <c r="A118" s="40"/>
      <c r="B118" s="41"/>
      <c r="C118" s="42"/>
      <c r="D118" s="219" t="s">
        <v>147</v>
      </c>
      <c r="E118" s="42"/>
      <c r="F118" s="220" t="s">
        <v>172</v>
      </c>
      <c r="G118" s="42"/>
      <c r="H118" s="42"/>
      <c r="I118" s="221"/>
      <c r="J118" s="42"/>
      <c r="K118" s="42"/>
      <c r="L118" s="46"/>
      <c r="M118" s="222"/>
      <c r="N118" s="223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147</v>
      </c>
      <c r="AU118" s="19" t="s">
        <v>145</v>
      </c>
    </row>
    <row r="119" spans="1:51" s="14" customFormat="1" ht="12">
      <c r="A119" s="14"/>
      <c r="B119" s="234"/>
      <c r="C119" s="235"/>
      <c r="D119" s="219" t="s">
        <v>149</v>
      </c>
      <c r="E119" s="236" t="s">
        <v>19</v>
      </c>
      <c r="F119" s="237" t="s">
        <v>173</v>
      </c>
      <c r="G119" s="235"/>
      <c r="H119" s="238">
        <v>8.204</v>
      </c>
      <c r="I119" s="239"/>
      <c r="J119" s="235"/>
      <c r="K119" s="235"/>
      <c r="L119" s="240"/>
      <c r="M119" s="241"/>
      <c r="N119" s="242"/>
      <c r="O119" s="242"/>
      <c r="P119" s="242"/>
      <c r="Q119" s="242"/>
      <c r="R119" s="242"/>
      <c r="S119" s="242"/>
      <c r="T119" s="243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4" t="s">
        <v>149</v>
      </c>
      <c r="AU119" s="244" t="s">
        <v>145</v>
      </c>
      <c r="AV119" s="14" t="s">
        <v>145</v>
      </c>
      <c r="AW119" s="14" t="s">
        <v>33</v>
      </c>
      <c r="AX119" s="14" t="s">
        <v>72</v>
      </c>
      <c r="AY119" s="244" t="s">
        <v>137</v>
      </c>
    </row>
    <row r="120" spans="1:51" s="15" customFormat="1" ht="12">
      <c r="A120" s="15"/>
      <c r="B120" s="245"/>
      <c r="C120" s="246"/>
      <c r="D120" s="219" t="s">
        <v>149</v>
      </c>
      <c r="E120" s="247" t="s">
        <v>19</v>
      </c>
      <c r="F120" s="248" t="s">
        <v>151</v>
      </c>
      <c r="G120" s="246"/>
      <c r="H120" s="249">
        <v>8.204</v>
      </c>
      <c r="I120" s="250"/>
      <c r="J120" s="246"/>
      <c r="K120" s="246"/>
      <c r="L120" s="251"/>
      <c r="M120" s="252"/>
      <c r="N120" s="253"/>
      <c r="O120" s="253"/>
      <c r="P120" s="253"/>
      <c r="Q120" s="253"/>
      <c r="R120" s="253"/>
      <c r="S120" s="253"/>
      <c r="T120" s="254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T120" s="255" t="s">
        <v>149</v>
      </c>
      <c r="AU120" s="255" t="s">
        <v>145</v>
      </c>
      <c r="AV120" s="15" t="s">
        <v>144</v>
      </c>
      <c r="AW120" s="15" t="s">
        <v>33</v>
      </c>
      <c r="AX120" s="15" t="s">
        <v>80</v>
      </c>
      <c r="AY120" s="255" t="s">
        <v>137</v>
      </c>
    </row>
    <row r="121" spans="1:65" s="2" customFormat="1" ht="16.5" customHeight="1">
      <c r="A121" s="40"/>
      <c r="B121" s="41"/>
      <c r="C121" s="206" t="s">
        <v>156</v>
      </c>
      <c r="D121" s="206" t="s">
        <v>140</v>
      </c>
      <c r="E121" s="207" t="s">
        <v>174</v>
      </c>
      <c r="F121" s="208" t="s">
        <v>175</v>
      </c>
      <c r="G121" s="209" t="s">
        <v>143</v>
      </c>
      <c r="H121" s="210">
        <v>54.5</v>
      </c>
      <c r="I121" s="211"/>
      <c r="J121" s="212">
        <f>ROUND(I121*H121,2)</f>
        <v>0</v>
      </c>
      <c r="K121" s="208" t="s">
        <v>19</v>
      </c>
      <c r="L121" s="46"/>
      <c r="M121" s="213" t="s">
        <v>19</v>
      </c>
      <c r="N121" s="214" t="s">
        <v>44</v>
      </c>
      <c r="O121" s="86"/>
      <c r="P121" s="215">
        <f>O121*H121</f>
        <v>0</v>
      </c>
      <c r="Q121" s="215">
        <v>0.01591</v>
      </c>
      <c r="R121" s="215">
        <f>Q121*H121</f>
        <v>0.8670950000000001</v>
      </c>
      <c r="S121" s="215">
        <v>0</v>
      </c>
      <c r="T121" s="21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7" t="s">
        <v>144</v>
      </c>
      <c r="AT121" s="217" t="s">
        <v>140</v>
      </c>
      <c r="AU121" s="217" t="s">
        <v>145</v>
      </c>
      <c r="AY121" s="19" t="s">
        <v>137</v>
      </c>
      <c r="BE121" s="218">
        <f>IF(N121="základní",J121,0)</f>
        <v>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9" t="s">
        <v>145</v>
      </c>
      <c r="BK121" s="218">
        <f>ROUND(I121*H121,2)</f>
        <v>0</v>
      </c>
      <c r="BL121" s="19" t="s">
        <v>144</v>
      </c>
      <c r="BM121" s="217" t="s">
        <v>176</v>
      </c>
    </row>
    <row r="122" spans="1:47" s="2" customFormat="1" ht="12">
      <c r="A122" s="40"/>
      <c r="B122" s="41"/>
      <c r="C122" s="42"/>
      <c r="D122" s="219" t="s">
        <v>147</v>
      </c>
      <c r="E122" s="42"/>
      <c r="F122" s="220" t="s">
        <v>177</v>
      </c>
      <c r="G122" s="42"/>
      <c r="H122" s="42"/>
      <c r="I122" s="221"/>
      <c r="J122" s="42"/>
      <c r="K122" s="42"/>
      <c r="L122" s="46"/>
      <c r="M122" s="222"/>
      <c r="N122" s="223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147</v>
      </c>
      <c r="AU122" s="19" t="s">
        <v>145</v>
      </c>
    </row>
    <row r="123" spans="1:51" s="14" customFormat="1" ht="12">
      <c r="A123" s="14"/>
      <c r="B123" s="234"/>
      <c r="C123" s="235"/>
      <c r="D123" s="219" t="s">
        <v>149</v>
      </c>
      <c r="E123" s="236" t="s">
        <v>19</v>
      </c>
      <c r="F123" s="237" t="s">
        <v>178</v>
      </c>
      <c r="G123" s="235"/>
      <c r="H123" s="238">
        <v>54.5</v>
      </c>
      <c r="I123" s="239"/>
      <c r="J123" s="235"/>
      <c r="K123" s="235"/>
      <c r="L123" s="240"/>
      <c r="M123" s="241"/>
      <c r="N123" s="242"/>
      <c r="O123" s="242"/>
      <c r="P123" s="242"/>
      <c r="Q123" s="242"/>
      <c r="R123" s="242"/>
      <c r="S123" s="242"/>
      <c r="T123" s="243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4" t="s">
        <v>149</v>
      </c>
      <c r="AU123" s="244" t="s">
        <v>145</v>
      </c>
      <c r="AV123" s="14" t="s">
        <v>145</v>
      </c>
      <c r="AW123" s="14" t="s">
        <v>33</v>
      </c>
      <c r="AX123" s="14" t="s">
        <v>72</v>
      </c>
      <c r="AY123" s="244" t="s">
        <v>137</v>
      </c>
    </row>
    <row r="124" spans="1:51" s="15" customFormat="1" ht="12">
      <c r="A124" s="15"/>
      <c r="B124" s="245"/>
      <c r="C124" s="246"/>
      <c r="D124" s="219" t="s">
        <v>149</v>
      </c>
      <c r="E124" s="247" t="s">
        <v>19</v>
      </c>
      <c r="F124" s="248" t="s">
        <v>151</v>
      </c>
      <c r="G124" s="246"/>
      <c r="H124" s="249">
        <v>54.5</v>
      </c>
      <c r="I124" s="250"/>
      <c r="J124" s="246"/>
      <c r="K124" s="246"/>
      <c r="L124" s="251"/>
      <c r="M124" s="252"/>
      <c r="N124" s="253"/>
      <c r="O124" s="253"/>
      <c r="P124" s="253"/>
      <c r="Q124" s="253"/>
      <c r="R124" s="253"/>
      <c r="S124" s="253"/>
      <c r="T124" s="254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T124" s="255" t="s">
        <v>149</v>
      </c>
      <c r="AU124" s="255" t="s">
        <v>145</v>
      </c>
      <c r="AV124" s="15" t="s">
        <v>144</v>
      </c>
      <c r="AW124" s="15" t="s">
        <v>33</v>
      </c>
      <c r="AX124" s="15" t="s">
        <v>80</v>
      </c>
      <c r="AY124" s="255" t="s">
        <v>137</v>
      </c>
    </row>
    <row r="125" spans="1:65" s="2" customFormat="1" ht="16.5" customHeight="1">
      <c r="A125" s="40"/>
      <c r="B125" s="41"/>
      <c r="C125" s="206" t="s">
        <v>179</v>
      </c>
      <c r="D125" s="206" t="s">
        <v>140</v>
      </c>
      <c r="E125" s="207" t="s">
        <v>180</v>
      </c>
      <c r="F125" s="208" t="s">
        <v>181</v>
      </c>
      <c r="G125" s="209" t="s">
        <v>143</v>
      </c>
      <c r="H125" s="210">
        <v>118.88</v>
      </c>
      <c r="I125" s="211"/>
      <c r="J125" s="212">
        <f>ROUND(I125*H125,2)</f>
        <v>0</v>
      </c>
      <c r="K125" s="208" t="s">
        <v>19</v>
      </c>
      <c r="L125" s="46"/>
      <c r="M125" s="213" t="s">
        <v>19</v>
      </c>
      <c r="N125" s="214" t="s">
        <v>44</v>
      </c>
      <c r="O125" s="86"/>
      <c r="P125" s="215">
        <f>O125*H125</f>
        <v>0</v>
      </c>
      <c r="Q125" s="215">
        <v>0.105</v>
      </c>
      <c r="R125" s="215">
        <f>Q125*H125</f>
        <v>12.482399999999998</v>
      </c>
      <c r="S125" s="215">
        <v>0</v>
      </c>
      <c r="T125" s="216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17" t="s">
        <v>144</v>
      </c>
      <c r="AT125" s="217" t="s">
        <v>140</v>
      </c>
      <c r="AU125" s="217" t="s">
        <v>145</v>
      </c>
      <c r="AY125" s="19" t="s">
        <v>137</v>
      </c>
      <c r="BE125" s="218">
        <f>IF(N125="základní",J125,0)</f>
        <v>0</v>
      </c>
      <c r="BF125" s="218">
        <f>IF(N125="snížená",J125,0)</f>
        <v>0</v>
      </c>
      <c r="BG125" s="218">
        <f>IF(N125="zákl. přenesená",J125,0)</f>
        <v>0</v>
      </c>
      <c r="BH125" s="218">
        <f>IF(N125="sníž. přenesená",J125,0)</f>
        <v>0</v>
      </c>
      <c r="BI125" s="218">
        <f>IF(N125="nulová",J125,0)</f>
        <v>0</v>
      </c>
      <c r="BJ125" s="19" t="s">
        <v>145</v>
      </c>
      <c r="BK125" s="218">
        <f>ROUND(I125*H125,2)</f>
        <v>0</v>
      </c>
      <c r="BL125" s="19" t="s">
        <v>144</v>
      </c>
      <c r="BM125" s="217" t="s">
        <v>182</v>
      </c>
    </row>
    <row r="126" spans="1:47" s="2" customFormat="1" ht="12">
      <c r="A126" s="40"/>
      <c r="B126" s="41"/>
      <c r="C126" s="42"/>
      <c r="D126" s="219" t="s">
        <v>147</v>
      </c>
      <c r="E126" s="42"/>
      <c r="F126" s="220" t="s">
        <v>183</v>
      </c>
      <c r="G126" s="42"/>
      <c r="H126" s="42"/>
      <c r="I126" s="221"/>
      <c r="J126" s="42"/>
      <c r="K126" s="42"/>
      <c r="L126" s="46"/>
      <c r="M126" s="222"/>
      <c r="N126" s="223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147</v>
      </c>
      <c r="AU126" s="19" t="s">
        <v>145</v>
      </c>
    </row>
    <row r="127" spans="1:51" s="14" customFormat="1" ht="12">
      <c r="A127" s="14"/>
      <c r="B127" s="234"/>
      <c r="C127" s="235"/>
      <c r="D127" s="219" t="s">
        <v>149</v>
      </c>
      <c r="E127" s="236" t="s">
        <v>19</v>
      </c>
      <c r="F127" s="237" t="s">
        <v>184</v>
      </c>
      <c r="G127" s="235"/>
      <c r="H127" s="238">
        <v>118.88</v>
      </c>
      <c r="I127" s="239"/>
      <c r="J127" s="235"/>
      <c r="K127" s="235"/>
      <c r="L127" s="240"/>
      <c r="M127" s="241"/>
      <c r="N127" s="242"/>
      <c r="O127" s="242"/>
      <c r="P127" s="242"/>
      <c r="Q127" s="242"/>
      <c r="R127" s="242"/>
      <c r="S127" s="242"/>
      <c r="T127" s="243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4" t="s">
        <v>149</v>
      </c>
      <c r="AU127" s="244" t="s">
        <v>145</v>
      </c>
      <c r="AV127" s="14" t="s">
        <v>145</v>
      </c>
      <c r="AW127" s="14" t="s">
        <v>33</v>
      </c>
      <c r="AX127" s="14" t="s">
        <v>72</v>
      </c>
      <c r="AY127" s="244" t="s">
        <v>137</v>
      </c>
    </row>
    <row r="128" spans="1:51" s="15" customFormat="1" ht="12">
      <c r="A128" s="15"/>
      <c r="B128" s="245"/>
      <c r="C128" s="246"/>
      <c r="D128" s="219" t="s">
        <v>149</v>
      </c>
      <c r="E128" s="247" t="s">
        <v>19</v>
      </c>
      <c r="F128" s="248" t="s">
        <v>151</v>
      </c>
      <c r="G128" s="246"/>
      <c r="H128" s="249">
        <v>118.88</v>
      </c>
      <c r="I128" s="250"/>
      <c r="J128" s="246"/>
      <c r="K128" s="246"/>
      <c r="L128" s="251"/>
      <c r="M128" s="252"/>
      <c r="N128" s="253"/>
      <c r="O128" s="253"/>
      <c r="P128" s="253"/>
      <c r="Q128" s="253"/>
      <c r="R128" s="253"/>
      <c r="S128" s="253"/>
      <c r="T128" s="254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55" t="s">
        <v>149</v>
      </c>
      <c r="AU128" s="255" t="s">
        <v>145</v>
      </c>
      <c r="AV128" s="15" t="s">
        <v>144</v>
      </c>
      <c r="AW128" s="15" t="s">
        <v>33</v>
      </c>
      <c r="AX128" s="15" t="s">
        <v>80</v>
      </c>
      <c r="AY128" s="255" t="s">
        <v>137</v>
      </c>
    </row>
    <row r="129" spans="1:65" s="2" customFormat="1" ht="21.75" customHeight="1">
      <c r="A129" s="40"/>
      <c r="B129" s="41"/>
      <c r="C129" s="206" t="s">
        <v>185</v>
      </c>
      <c r="D129" s="206" t="s">
        <v>140</v>
      </c>
      <c r="E129" s="207" t="s">
        <v>186</v>
      </c>
      <c r="F129" s="208" t="s">
        <v>187</v>
      </c>
      <c r="G129" s="209" t="s">
        <v>188</v>
      </c>
      <c r="H129" s="210">
        <v>109.44</v>
      </c>
      <c r="I129" s="211"/>
      <c r="J129" s="212">
        <f>ROUND(I129*H129,2)</f>
        <v>0</v>
      </c>
      <c r="K129" s="208" t="s">
        <v>19</v>
      </c>
      <c r="L129" s="46"/>
      <c r="M129" s="213" t="s">
        <v>19</v>
      </c>
      <c r="N129" s="214" t="s">
        <v>44</v>
      </c>
      <c r="O129" s="86"/>
      <c r="P129" s="215">
        <f>O129*H129</f>
        <v>0</v>
      </c>
      <c r="Q129" s="215">
        <v>2E-05</v>
      </c>
      <c r="R129" s="215">
        <f>Q129*H129</f>
        <v>0.0021888000000000003</v>
      </c>
      <c r="S129" s="215">
        <v>0</v>
      </c>
      <c r="T129" s="216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17" t="s">
        <v>144</v>
      </c>
      <c r="AT129" s="217" t="s">
        <v>140</v>
      </c>
      <c r="AU129" s="217" t="s">
        <v>145</v>
      </c>
      <c r="AY129" s="19" t="s">
        <v>137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9" t="s">
        <v>145</v>
      </c>
      <c r="BK129" s="218">
        <f>ROUND(I129*H129,2)</f>
        <v>0</v>
      </c>
      <c r="BL129" s="19" t="s">
        <v>144</v>
      </c>
      <c r="BM129" s="217" t="s">
        <v>189</v>
      </c>
    </row>
    <row r="130" spans="1:47" s="2" customFormat="1" ht="12">
      <c r="A130" s="40"/>
      <c r="B130" s="41"/>
      <c r="C130" s="42"/>
      <c r="D130" s="219" t="s">
        <v>147</v>
      </c>
      <c r="E130" s="42"/>
      <c r="F130" s="220" t="s">
        <v>190</v>
      </c>
      <c r="G130" s="42"/>
      <c r="H130" s="42"/>
      <c r="I130" s="221"/>
      <c r="J130" s="42"/>
      <c r="K130" s="42"/>
      <c r="L130" s="46"/>
      <c r="M130" s="222"/>
      <c r="N130" s="223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147</v>
      </c>
      <c r="AU130" s="19" t="s">
        <v>145</v>
      </c>
    </row>
    <row r="131" spans="1:65" s="2" customFormat="1" ht="16.5" customHeight="1">
      <c r="A131" s="40"/>
      <c r="B131" s="41"/>
      <c r="C131" s="206" t="s">
        <v>191</v>
      </c>
      <c r="D131" s="206" t="s">
        <v>140</v>
      </c>
      <c r="E131" s="207" t="s">
        <v>192</v>
      </c>
      <c r="F131" s="208" t="s">
        <v>193</v>
      </c>
      <c r="G131" s="209" t="s">
        <v>165</v>
      </c>
      <c r="H131" s="210">
        <v>1</v>
      </c>
      <c r="I131" s="211"/>
      <c r="J131" s="212">
        <f>ROUND(I131*H131,2)</f>
        <v>0</v>
      </c>
      <c r="K131" s="208" t="s">
        <v>19</v>
      </c>
      <c r="L131" s="46"/>
      <c r="M131" s="213" t="s">
        <v>19</v>
      </c>
      <c r="N131" s="214" t="s">
        <v>44</v>
      </c>
      <c r="O131" s="86"/>
      <c r="P131" s="215">
        <f>O131*H131</f>
        <v>0</v>
      </c>
      <c r="Q131" s="215">
        <v>0.03532</v>
      </c>
      <c r="R131" s="215">
        <f>Q131*H131</f>
        <v>0.03532</v>
      </c>
      <c r="S131" s="215">
        <v>0</v>
      </c>
      <c r="T131" s="21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7" t="s">
        <v>144</v>
      </c>
      <c r="AT131" s="217" t="s">
        <v>140</v>
      </c>
      <c r="AU131" s="217" t="s">
        <v>145</v>
      </c>
      <c r="AY131" s="19" t="s">
        <v>137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9" t="s">
        <v>145</v>
      </c>
      <c r="BK131" s="218">
        <f>ROUND(I131*H131,2)</f>
        <v>0</v>
      </c>
      <c r="BL131" s="19" t="s">
        <v>144</v>
      </c>
      <c r="BM131" s="217" t="s">
        <v>194</v>
      </c>
    </row>
    <row r="132" spans="1:47" s="2" customFormat="1" ht="12">
      <c r="A132" s="40"/>
      <c r="B132" s="41"/>
      <c r="C132" s="42"/>
      <c r="D132" s="219" t="s">
        <v>147</v>
      </c>
      <c r="E132" s="42"/>
      <c r="F132" s="220" t="s">
        <v>195</v>
      </c>
      <c r="G132" s="42"/>
      <c r="H132" s="42"/>
      <c r="I132" s="221"/>
      <c r="J132" s="42"/>
      <c r="K132" s="42"/>
      <c r="L132" s="46"/>
      <c r="M132" s="222"/>
      <c r="N132" s="223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147</v>
      </c>
      <c r="AU132" s="19" t="s">
        <v>145</v>
      </c>
    </row>
    <row r="133" spans="1:65" s="2" customFormat="1" ht="16.5" customHeight="1">
      <c r="A133" s="40"/>
      <c r="B133" s="41"/>
      <c r="C133" s="256" t="s">
        <v>196</v>
      </c>
      <c r="D133" s="256" t="s">
        <v>197</v>
      </c>
      <c r="E133" s="257" t="s">
        <v>198</v>
      </c>
      <c r="F133" s="258" t="s">
        <v>199</v>
      </c>
      <c r="G133" s="259" t="s">
        <v>165</v>
      </c>
      <c r="H133" s="260">
        <v>1</v>
      </c>
      <c r="I133" s="261"/>
      <c r="J133" s="262">
        <f>ROUND(I133*H133,2)</f>
        <v>0</v>
      </c>
      <c r="K133" s="258" t="s">
        <v>19</v>
      </c>
      <c r="L133" s="263"/>
      <c r="M133" s="264" t="s">
        <v>19</v>
      </c>
      <c r="N133" s="265" t="s">
        <v>44</v>
      </c>
      <c r="O133" s="86"/>
      <c r="P133" s="215">
        <f>O133*H133</f>
        <v>0</v>
      </c>
      <c r="Q133" s="215">
        <v>0.02847</v>
      </c>
      <c r="R133" s="215">
        <f>Q133*H133</f>
        <v>0.02847</v>
      </c>
      <c r="S133" s="215">
        <v>0</v>
      </c>
      <c r="T133" s="216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7" t="s">
        <v>185</v>
      </c>
      <c r="AT133" s="217" t="s">
        <v>197</v>
      </c>
      <c r="AU133" s="217" t="s">
        <v>145</v>
      </c>
      <c r="AY133" s="19" t="s">
        <v>137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9" t="s">
        <v>145</v>
      </c>
      <c r="BK133" s="218">
        <f>ROUND(I133*H133,2)</f>
        <v>0</v>
      </c>
      <c r="BL133" s="19" t="s">
        <v>144</v>
      </c>
      <c r="BM133" s="217" t="s">
        <v>200</v>
      </c>
    </row>
    <row r="134" spans="1:47" s="2" customFormat="1" ht="12">
      <c r="A134" s="40"/>
      <c r="B134" s="41"/>
      <c r="C134" s="42"/>
      <c r="D134" s="219" t="s">
        <v>147</v>
      </c>
      <c r="E134" s="42"/>
      <c r="F134" s="220" t="s">
        <v>199</v>
      </c>
      <c r="G134" s="42"/>
      <c r="H134" s="42"/>
      <c r="I134" s="221"/>
      <c r="J134" s="42"/>
      <c r="K134" s="42"/>
      <c r="L134" s="46"/>
      <c r="M134" s="222"/>
      <c r="N134" s="223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147</v>
      </c>
      <c r="AU134" s="19" t="s">
        <v>145</v>
      </c>
    </row>
    <row r="135" spans="1:63" s="12" customFormat="1" ht="22.8" customHeight="1">
      <c r="A135" s="12"/>
      <c r="B135" s="190"/>
      <c r="C135" s="191"/>
      <c r="D135" s="192" t="s">
        <v>71</v>
      </c>
      <c r="E135" s="204" t="s">
        <v>191</v>
      </c>
      <c r="F135" s="204" t="s">
        <v>201</v>
      </c>
      <c r="G135" s="191"/>
      <c r="H135" s="191"/>
      <c r="I135" s="194"/>
      <c r="J135" s="205">
        <f>BK135</f>
        <v>0</v>
      </c>
      <c r="K135" s="191"/>
      <c r="L135" s="196"/>
      <c r="M135" s="197"/>
      <c r="N135" s="198"/>
      <c r="O135" s="198"/>
      <c r="P135" s="199">
        <f>SUM(P136:P163)</f>
        <v>0</v>
      </c>
      <c r="Q135" s="198"/>
      <c r="R135" s="199">
        <f>SUM(R136:R163)</f>
        <v>0.01534</v>
      </c>
      <c r="S135" s="198"/>
      <c r="T135" s="200">
        <f>SUM(T136:T163)</f>
        <v>16.452096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01" t="s">
        <v>80</v>
      </c>
      <c r="AT135" s="202" t="s">
        <v>71</v>
      </c>
      <c r="AU135" s="202" t="s">
        <v>80</v>
      </c>
      <c r="AY135" s="201" t="s">
        <v>137</v>
      </c>
      <c r="BK135" s="203">
        <f>SUM(BK136:BK163)</f>
        <v>0</v>
      </c>
    </row>
    <row r="136" spans="1:65" s="2" customFormat="1" ht="21.75" customHeight="1">
      <c r="A136" s="40"/>
      <c r="B136" s="41"/>
      <c r="C136" s="206" t="s">
        <v>202</v>
      </c>
      <c r="D136" s="206" t="s">
        <v>140</v>
      </c>
      <c r="E136" s="207" t="s">
        <v>203</v>
      </c>
      <c r="F136" s="208" t="s">
        <v>204</v>
      </c>
      <c r="G136" s="209" t="s">
        <v>143</v>
      </c>
      <c r="H136" s="210">
        <v>118</v>
      </c>
      <c r="I136" s="211"/>
      <c r="J136" s="212">
        <f>ROUND(I136*H136,2)</f>
        <v>0</v>
      </c>
      <c r="K136" s="208" t="s">
        <v>19</v>
      </c>
      <c r="L136" s="46"/>
      <c r="M136" s="213" t="s">
        <v>19</v>
      </c>
      <c r="N136" s="214" t="s">
        <v>44</v>
      </c>
      <c r="O136" s="86"/>
      <c r="P136" s="215">
        <f>O136*H136</f>
        <v>0</v>
      </c>
      <c r="Q136" s="215">
        <v>0.00013</v>
      </c>
      <c r="R136" s="215">
        <f>Q136*H136</f>
        <v>0.01534</v>
      </c>
      <c r="S136" s="215">
        <v>0</v>
      </c>
      <c r="T136" s="21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7" t="s">
        <v>144</v>
      </c>
      <c r="AT136" s="217" t="s">
        <v>140</v>
      </c>
      <c r="AU136" s="217" t="s">
        <v>145</v>
      </c>
      <c r="AY136" s="19" t="s">
        <v>137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9" t="s">
        <v>145</v>
      </c>
      <c r="BK136" s="218">
        <f>ROUND(I136*H136,2)</f>
        <v>0</v>
      </c>
      <c r="BL136" s="19" t="s">
        <v>144</v>
      </c>
      <c r="BM136" s="217" t="s">
        <v>205</v>
      </c>
    </row>
    <row r="137" spans="1:47" s="2" customFormat="1" ht="12">
      <c r="A137" s="40"/>
      <c r="B137" s="41"/>
      <c r="C137" s="42"/>
      <c r="D137" s="219" t="s">
        <v>147</v>
      </c>
      <c r="E137" s="42"/>
      <c r="F137" s="220" t="s">
        <v>206</v>
      </c>
      <c r="G137" s="42"/>
      <c r="H137" s="42"/>
      <c r="I137" s="221"/>
      <c r="J137" s="42"/>
      <c r="K137" s="42"/>
      <c r="L137" s="46"/>
      <c r="M137" s="222"/>
      <c r="N137" s="223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147</v>
      </c>
      <c r="AU137" s="19" t="s">
        <v>145</v>
      </c>
    </row>
    <row r="138" spans="1:65" s="2" customFormat="1" ht="16.5" customHeight="1">
      <c r="A138" s="40"/>
      <c r="B138" s="41"/>
      <c r="C138" s="206" t="s">
        <v>8</v>
      </c>
      <c r="D138" s="206" t="s">
        <v>140</v>
      </c>
      <c r="E138" s="207" t="s">
        <v>207</v>
      </c>
      <c r="F138" s="208" t="s">
        <v>208</v>
      </c>
      <c r="G138" s="209" t="s">
        <v>209</v>
      </c>
      <c r="H138" s="210">
        <v>0.905</v>
      </c>
      <c r="I138" s="211"/>
      <c r="J138" s="212">
        <f>ROUND(I138*H138,2)</f>
        <v>0</v>
      </c>
      <c r="K138" s="208" t="s">
        <v>19</v>
      </c>
      <c r="L138" s="46"/>
      <c r="M138" s="213" t="s">
        <v>19</v>
      </c>
      <c r="N138" s="214" t="s">
        <v>44</v>
      </c>
      <c r="O138" s="86"/>
      <c r="P138" s="215">
        <f>O138*H138</f>
        <v>0</v>
      </c>
      <c r="Q138" s="215">
        <v>0</v>
      </c>
      <c r="R138" s="215">
        <f>Q138*H138</f>
        <v>0</v>
      </c>
      <c r="S138" s="215">
        <v>2</v>
      </c>
      <c r="T138" s="216">
        <f>S138*H138</f>
        <v>1.81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7" t="s">
        <v>144</v>
      </c>
      <c r="AT138" s="217" t="s">
        <v>140</v>
      </c>
      <c r="AU138" s="217" t="s">
        <v>145</v>
      </c>
      <c r="AY138" s="19" t="s">
        <v>137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9" t="s">
        <v>145</v>
      </c>
      <c r="BK138" s="218">
        <f>ROUND(I138*H138,2)</f>
        <v>0</v>
      </c>
      <c r="BL138" s="19" t="s">
        <v>144</v>
      </c>
      <c r="BM138" s="217" t="s">
        <v>210</v>
      </c>
    </row>
    <row r="139" spans="1:47" s="2" customFormat="1" ht="12">
      <c r="A139" s="40"/>
      <c r="B139" s="41"/>
      <c r="C139" s="42"/>
      <c r="D139" s="219" t="s">
        <v>147</v>
      </c>
      <c r="E139" s="42"/>
      <c r="F139" s="220" t="s">
        <v>211</v>
      </c>
      <c r="G139" s="42"/>
      <c r="H139" s="42"/>
      <c r="I139" s="221"/>
      <c r="J139" s="42"/>
      <c r="K139" s="42"/>
      <c r="L139" s="46"/>
      <c r="M139" s="222"/>
      <c r="N139" s="223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147</v>
      </c>
      <c r="AU139" s="19" t="s">
        <v>145</v>
      </c>
    </row>
    <row r="140" spans="1:51" s="14" customFormat="1" ht="12">
      <c r="A140" s="14"/>
      <c r="B140" s="234"/>
      <c r="C140" s="235"/>
      <c r="D140" s="219" t="s">
        <v>149</v>
      </c>
      <c r="E140" s="236" t="s">
        <v>19</v>
      </c>
      <c r="F140" s="237" t="s">
        <v>212</v>
      </c>
      <c r="G140" s="235"/>
      <c r="H140" s="238">
        <v>0.636</v>
      </c>
      <c r="I140" s="239"/>
      <c r="J140" s="235"/>
      <c r="K140" s="235"/>
      <c r="L140" s="240"/>
      <c r="M140" s="241"/>
      <c r="N140" s="242"/>
      <c r="O140" s="242"/>
      <c r="P140" s="242"/>
      <c r="Q140" s="242"/>
      <c r="R140" s="242"/>
      <c r="S140" s="242"/>
      <c r="T140" s="243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4" t="s">
        <v>149</v>
      </c>
      <c r="AU140" s="244" t="s">
        <v>145</v>
      </c>
      <c r="AV140" s="14" t="s">
        <v>145</v>
      </c>
      <c r="AW140" s="14" t="s">
        <v>33</v>
      </c>
      <c r="AX140" s="14" t="s">
        <v>72</v>
      </c>
      <c r="AY140" s="244" t="s">
        <v>137</v>
      </c>
    </row>
    <row r="141" spans="1:51" s="14" customFormat="1" ht="12">
      <c r="A141" s="14"/>
      <c r="B141" s="234"/>
      <c r="C141" s="235"/>
      <c r="D141" s="219" t="s">
        <v>149</v>
      </c>
      <c r="E141" s="236" t="s">
        <v>19</v>
      </c>
      <c r="F141" s="237" t="s">
        <v>213</v>
      </c>
      <c r="G141" s="235"/>
      <c r="H141" s="238">
        <v>0.269</v>
      </c>
      <c r="I141" s="239"/>
      <c r="J141" s="235"/>
      <c r="K141" s="235"/>
      <c r="L141" s="240"/>
      <c r="M141" s="241"/>
      <c r="N141" s="242"/>
      <c r="O141" s="242"/>
      <c r="P141" s="242"/>
      <c r="Q141" s="242"/>
      <c r="R141" s="242"/>
      <c r="S141" s="242"/>
      <c r="T141" s="243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4" t="s">
        <v>149</v>
      </c>
      <c r="AU141" s="244" t="s">
        <v>145</v>
      </c>
      <c r="AV141" s="14" t="s">
        <v>145</v>
      </c>
      <c r="AW141" s="14" t="s">
        <v>33</v>
      </c>
      <c r="AX141" s="14" t="s">
        <v>72</v>
      </c>
      <c r="AY141" s="244" t="s">
        <v>137</v>
      </c>
    </row>
    <row r="142" spans="1:51" s="15" customFormat="1" ht="12">
      <c r="A142" s="15"/>
      <c r="B142" s="245"/>
      <c r="C142" s="246"/>
      <c r="D142" s="219" t="s">
        <v>149</v>
      </c>
      <c r="E142" s="247" t="s">
        <v>19</v>
      </c>
      <c r="F142" s="248" t="s">
        <v>151</v>
      </c>
      <c r="G142" s="246"/>
      <c r="H142" s="249">
        <v>0.905</v>
      </c>
      <c r="I142" s="250"/>
      <c r="J142" s="246"/>
      <c r="K142" s="246"/>
      <c r="L142" s="251"/>
      <c r="M142" s="252"/>
      <c r="N142" s="253"/>
      <c r="O142" s="253"/>
      <c r="P142" s="253"/>
      <c r="Q142" s="253"/>
      <c r="R142" s="253"/>
      <c r="S142" s="253"/>
      <c r="T142" s="254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55" t="s">
        <v>149</v>
      </c>
      <c r="AU142" s="255" t="s">
        <v>145</v>
      </c>
      <c r="AV142" s="15" t="s">
        <v>144</v>
      </c>
      <c r="AW142" s="15" t="s">
        <v>33</v>
      </c>
      <c r="AX142" s="15" t="s">
        <v>80</v>
      </c>
      <c r="AY142" s="255" t="s">
        <v>137</v>
      </c>
    </row>
    <row r="143" spans="1:65" s="2" customFormat="1" ht="16.5" customHeight="1">
      <c r="A143" s="40"/>
      <c r="B143" s="41"/>
      <c r="C143" s="206" t="s">
        <v>214</v>
      </c>
      <c r="D143" s="206" t="s">
        <v>140</v>
      </c>
      <c r="E143" s="207" t="s">
        <v>215</v>
      </c>
      <c r="F143" s="208" t="s">
        <v>216</v>
      </c>
      <c r="G143" s="209" t="s">
        <v>143</v>
      </c>
      <c r="H143" s="210">
        <v>13.936</v>
      </c>
      <c r="I143" s="211"/>
      <c r="J143" s="212">
        <f>ROUND(I143*H143,2)</f>
        <v>0</v>
      </c>
      <c r="K143" s="208" t="s">
        <v>19</v>
      </c>
      <c r="L143" s="46"/>
      <c r="M143" s="213" t="s">
        <v>19</v>
      </c>
      <c r="N143" s="214" t="s">
        <v>44</v>
      </c>
      <c r="O143" s="86"/>
      <c r="P143" s="215">
        <f>O143*H143</f>
        <v>0</v>
      </c>
      <c r="Q143" s="215">
        <v>0</v>
      </c>
      <c r="R143" s="215">
        <f>Q143*H143</f>
        <v>0</v>
      </c>
      <c r="S143" s="215">
        <v>0.131</v>
      </c>
      <c r="T143" s="216">
        <f>S143*H143</f>
        <v>1.8256160000000001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17" t="s">
        <v>144</v>
      </c>
      <c r="AT143" s="217" t="s">
        <v>140</v>
      </c>
      <c r="AU143" s="217" t="s">
        <v>145</v>
      </c>
      <c r="AY143" s="19" t="s">
        <v>137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9" t="s">
        <v>145</v>
      </c>
      <c r="BK143" s="218">
        <f>ROUND(I143*H143,2)</f>
        <v>0</v>
      </c>
      <c r="BL143" s="19" t="s">
        <v>144</v>
      </c>
      <c r="BM143" s="217" t="s">
        <v>217</v>
      </c>
    </row>
    <row r="144" spans="1:47" s="2" customFormat="1" ht="12">
      <c r="A144" s="40"/>
      <c r="B144" s="41"/>
      <c r="C144" s="42"/>
      <c r="D144" s="219" t="s">
        <v>147</v>
      </c>
      <c r="E144" s="42"/>
      <c r="F144" s="220" t="s">
        <v>218</v>
      </c>
      <c r="G144" s="42"/>
      <c r="H144" s="42"/>
      <c r="I144" s="221"/>
      <c r="J144" s="42"/>
      <c r="K144" s="42"/>
      <c r="L144" s="46"/>
      <c r="M144" s="222"/>
      <c r="N144" s="223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147</v>
      </c>
      <c r="AU144" s="19" t="s">
        <v>145</v>
      </c>
    </row>
    <row r="145" spans="1:51" s="14" customFormat="1" ht="12">
      <c r="A145" s="14"/>
      <c r="B145" s="234"/>
      <c r="C145" s="235"/>
      <c r="D145" s="219" t="s">
        <v>149</v>
      </c>
      <c r="E145" s="236" t="s">
        <v>19</v>
      </c>
      <c r="F145" s="237" t="s">
        <v>219</v>
      </c>
      <c r="G145" s="235"/>
      <c r="H145" s="238">
        <v>13.936</v>
      </c>
      <c r="I145" s="239"/>
      <c r="J145" s="235"/>
      <c r="K145" s="235"/>
      <c r="L145" s="240"/>
      <c r="M145" s="241"/>
      <c r="N145" s="242"/>
      <c r="O145" s="242"/>
      <c r="P145" s="242"/>
      <c r="Q145" s="242"/>
      <c r="R145" s="242"/>
      <c r="S145" s="242"/>
      <c r="T145" s="243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4" t="s">
        <v>149</v>
      </c>
      <c r="AU145" s="244" t="s">
        <v>145</v>
      </c>
      <c r="AV145" s="14" t="s">
        <v>145</v>
      </c>
      <c r="AW145" s="14" t="s">
        <v>33</v>
      </c>
      <c r="AX145" s="14" t="s">
        <v>72</v>
      </c>
      <c r="AY145" s="244" t="s">
        <v>137</v>
      </c>
    </row>
    <row r="146" spans="1:51" s="15" customFormat="1" ht="12">
      <c r="A146" s="15"/>
      <c r="B146" s="245"/>
      <c r="C146" s="246"/>
      <c r="D146" s="219" t="s">
        <v>149</v>
      </c>
      <c r="E146" s="247" t="s">
        <v>19</v>
      </c>
      <c r="F146" s="248" t="s">
        <v>151</v>
      </c>
      <c r="G146" s="246"/>
      <c r="H146" s="249">
        <v>13.936</v>
      </c>
      <c r="I146" s="250"/>
      <c r="J146" s="246"/>
      <c r="K146" s="246"/>
      <c r="L146" s="251"/>
      <c r="M146" s="252"/>
      <c r="N146" s="253"/>
      <c r="O146" s="253"/>
      <c r="P146" s="253"/>
      <c r="Q146" s="253"/>
      <c r="R146" s="253"/>
      <c r="S146" s="253"/>
      <c r="T146" s="254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55" t="s">
        <v>149</v>
      </c>
      <c r="AU146" s="255" t="s">
        <v>145</v>
      </c>
      <c r="AV146" s="15" t="s">
        <v>144</v>
      </c>
      <c r="AW146" s="15" t="s">
        <v>33</v>
      </c>
      <c r="AX146" s="15" t="s">
        <v>80</v>
      </c>
      <c r="AY146" s="255" t="s">
        <v>137</v>
      </c>
    </row>
    <row r="147" spans="1:65" s="2" customFormat="1" ht="16.5" customHeight="1">
      <c r="A147" s="40"/>
      <c r="B147" s="41"/>
      <c r="C147" s="206" t="s">
        <v>220</v>
      </c>
      <c r="D147" s="206" t="s">
        <v>140</v>
      </c>
      <c r="E147" s="207" t="s">
        <v>221</v>
      </c>
      <c r="F147" s="208" t="s">
        <v>222</v>
      </c>
      <c r="G147" s="209" t="s">
        <v>209</v>
      </c>
      <c r="H147" s="210">
        <v>5.985</v>
      </c>
      <c r="I147" s="211"/>
      <c r="J147" s="212">
        <f>ROUND(I147*H147,2)</f>
        <v>0</v>
      </c>
      <c r="K147" s="208" t="s">
        <v>19</v>
      </c>
      <c r="L147" s="46"/>
      <c r="M147" s="213" t="s">
        <v>19</v>
      </c>
      <c r="N147" s="214" t="s">
        <v>44</v>
      </c>
      <c r="O147" s="86"/>
      <c r="P147" s="215">
        <f>O147*H147</f>
        <v>0</v>
      </c>
      <c r="Q147" s="215">
        <v>0</v>
      </c>
      <c r="R147" s="215">
        <f>Q147*H147</f>
        <v>0</v>
      </c>
      <c r="S147" s="215">
        <v>1.6</v>
      </c>
      <c r="T147" s="216">
        <f>S147*H147</f>
        <v>9.576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17" t="s">
        <v>144</v>
      </c>
      <c r="AT147" s="217" t="s">
        <v>140</v>
      </c>
      <c r="AU147" s="217" t="s">
        <v>145</v>
      </c>
      <c r="AY147" s="19" t="s">
        <v>137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9" t="s">
        <v>145</v>
      </c>
      <c r="BK147" s="218">
        <f>ROUND(I147*H147,2)</f>
        <v>0</v>
      </c>
      <c r="BL147" s="19" t="s">
        <v>144</v>
      </c>
      <c r="BM147" s="217" t="s">
        <v>223</v>
      </c>
    </row>
    <row r="148" spans="1:47" s="2" customFormat="1" ht="12">
      <c r="A148" s="40"/>
      <c r="B148" s="41"/>
      <c r="C148" s="42"/>
      <c r="D148" s="219" t="s">
        <v>147</v>
      </c>
      <c r="E148" s="42"/>
      <c r="F148" s="220" t="s">
        <v>224</v>
      </c>
      <c r="G148" s="42"/>
      <c r="H148" s="42"/>
      <c r="I148" s="221"/>
      <c r="J148" s="42"/>
      <c r="K148" s="42"/>
      <c r="L148" s="46"/>
      <c r="M148" s="222"/>
      <c r="N148" s="223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147</v>
      </c>
      <c r="AU148" s="19" t="s">
        <v>145</v>
      </c>
    </row>
    <row r="149" spans="1:51" s="14" customFormat="1" ht="12">
      <c r="A149" s="14"/>
      <c r="B149" s="234"/>
      <c r="C149" s="235"/>
      <c r="D149" s="219" t="s">
        <v>149</v>
      </c>
      <c r="E149" s="236" t="s">
        <v>19</v>
      </c>
      <c r="F149" s="237" t="s">
        <v>225</v>
      </c>
      <c r="G149" s="235"/>
      <c r="H149" s="238">
        <v>5.985</v>
      </c>
      <c r="I149" s="239"/>
      <c r="J149" s="235"/>
      <c r="K149" s="235"/>
      <c r="L149" s="240"/>
      <c r="M149" s="241"/>
      <c r="N149" s="242"/>
      <c r="O149" s="242"/>
      <c r="P149" s="242"/>
      <c r="Q149" s="242"/>
      <c r="R149" s="242"/>
      <c r="S149" s="242"/>
      <c r="T149" s="243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4" t="s">
        <v>149</v>
      </c>
      <c r="AU149" s="244" t="s">
        <v>145</v>
      </c>
      <c r="AV149" s="14" t="s">
        <v>145</v>
      </c>
      <c r="AW149" s="14" t="s">
        <v>33</v>
      </c>
      <c r="AX149" s="14" t="s">
        <v>72</v>
      </c>
      <c r="AY149" s="244" t="s">
        <v>137</v>
      </c>
    </row>
    <row r="150" spans="1:51" s="15" customFormat="1" ht="12">
      <c r="A150" s="15"/>
      <c r="B150" s="245"/>
      <c r="C150" s="246"/>
      <c r="D150" s="219" t="s">
        <v>149</v>
      </c>
      <c r="E150" s="247" t="s">
        <v>19</v>
      </c>
      <c r="F150" s="248" t="s">
        <v>151</v>
      </c>
      <c r="G150" s="246"/>
      <c r="H150" s="249">
        <v>5.985</v>
      </c>
      <c r="I150" s="250"/>
      <c r="J150" s="246"/>
      <c r="K150" s="246"/>
      <c r="L150" s="251"/>
      <c r="M150" s="252"/>
      <c r="N150" s="253"/>
      <c r="O150" s="253"/>
      <c r="P150" s="253"/>
      <c r="Q150" s="253"/>
      <c r="R150" s="253"/>
      <c r="S150" s="253"/>
      <c r="T150" s="254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55" t="s">
        <v>149</v>
      </c>
      <c r="AU150" s="255" t="s">
        <v>145</v>
      </c>
      <c r="AV150" s="15" t="s">
        <v>144</v>
      </c>
      <c r="AW150" s="15" t="s">
        <v>33</v>
      </c>
      <c r="AX150" s="15" t="s">
        <v>80</v>
      </c>
      <c r="AY150" s="255" t="s">
        <v>137</v>
      </c>
    </row>
    <row r="151" spans="1:65" s="2" customFormat="1" ht="16.5" customHeight="1">
      <c r="A151" s="40"/>
      <c r="B151" s="41"/>
      <c r="C151" s="206" t="s">
        <v>226</v>
      </c>
      <c r="D151" s="206" t="s">
        <v>140</v>
      </c>
      <c r="E151" s="207" t="s">
        <v>227</v>
      </c>
      <c r="F151" s="208" t="s">
        <v>228</v>
      </c>
      <c r="G151" s="209" t="s">
        <v>143</v>
      </c>
      <c r="H151" s="210">
        <v>8.6</v>
      </c>
      <c r="I151" s="211"/>
      <c r="J151" s="212">
        <f>ROUND(I151*H151,2)</f>
        <v>0</v>
      </c>
      <c r="K151" s="208" t="s">
        <v>19</v>
      </c>
      <c r="L151" s="46"/>
      <c r="M151" s="213" t="s">
        <v>19</v>
      </c>
      <c r="N151" s="214" t="s">
        <v>44</v>
      </c>
      <c r="O151" s="86"/>
      <c r="P151" s="215">
        <f>O151*H151</f>
        <v>0</v>
      </c>
      <c r="Q151" s="215">
        <v>0</v>
      </c>
      <c r="R151" s="215">
        <f>Q151*H151</f>
        <v>0</v>
      </c>
      <c r="S151" s="215">
        <v>0.076</v>
      </c>
      <c r="T151" s="216">
        <f>S151*H151</f>
        <v>0.6536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17" t="s">
        <v>144</v>
      </c>
      <c r="AT151" s="217" t="s">
        <v>140</v>
      </c>
      <c r="AU151" s="217" t="s">
        <v>145</v>
      </c>
      <c r="AY151" s="19" t="s">
        <v>137</v>
      </c>
      <c r="BE151" s="218">
        <f>IF(N151="základní",J151,0)</f>
        <v>0</v>
      </c>
      <c r="BF151" s="218">
        <f>IF(N151="snížená",J151,0)</f>
        <v>0</v>
      </c>
      <c r="BG151" s="218">
        <f>IF(N151="zákl. přenesená",J151,0)</f>
        <v>0</v>
      </c>
      <c r="BH151" s="218">
        <f>IF(N151="sníž. přenesená",J151,0)</f>
        <v>0</v>
      </c>
      <c r="BI151" s="218">
        <f>IF(N151="nulová",J151,0)</f>
        <v>0</v>
      </c>
      <c r="BJ151" s="19" t="s">
        <v>145</v>
      </c>
      <c r="BK151" s="218">
        <f>ROUND(I151*H151,2)</f>
        <v>0</v>
      </c>
      <c r="BL151" s="19" t="s">
        <v>144</v>
      </c>
      <c r="BM151" s="217" t="s">
        <v>229</v>
      </c>
    </row>
    <row r="152" spans="1:47" s="2" customFormat="1" ht="12">
      <c r="A152" s="40"/>
      <c r="B152" s="41"/>
      <c r="C152" s="42"/>
      <c r="D152" s="219" t="s">
        <v>147</v>
      </c>
      <c r="E152" s="42"/>
      <c r="F152" s="220" t="s">
        <v>230</v>
      </c>
      <c r="G152" s="42"/>
      <c r="H152" s="42"/>
      <c r="I152" s="221"/>
      <c r="J152" s="42"/>
      <c r="K152" s="42"/>
      <c r="L152" s="46"/>
      <c r="M152" s="222"/>
      <c r="N152" s="223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147</v>
      </c>
      <c r="AU152" s="19" t="s">
        <v>145</v>
      </c>
    </row>
    <row r="153" spans="1:51" s="14" customFormat="1" ht="12">
      <c r="A153" s="14"/>
      <c r="B153" s="234"/>
      <c r="C153" s="235"/>
      <c r="D153" s="219" t="s">
        <v>149</v>
      </c>
      <c r="E153" s="236" t="s">
        <v>19</v>
      </c>
      <c r="F153" s="237" t="s">
        <v>231</v>
      </c>
      <c r="G153" s="235"/>
      <c r="H153" s="238">
        <v>6.6</v>
      </c>
      <c r="I153" s="239"/>
      <c r="J153" s="235"/>
      <c r="K153" s="235"/>
      <c r="L153" s="240"/>
      <c r="M153" s="241"/>
      <c r="N153" s="242"/>
      <c r="O153" s="242"/>
      <c r="P153" s="242"/>
      <c r="Q153" s="242"/>
      <c r="R153" s="242"/>
      <c r="S153" s="242"/>
      <c r="T153" s="243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4" t="s">
        <v>149</v>
      </c>
      <c r="AU153" s="244" t="s">
        <v>145</v>
      </c>
      <c r="AV153" s="14" t="s">
        <v>145</v>
      </c>
      <c r="AW153" s="14" t="s">
        <v>33</v>
      </c>
      <c r="AX153" s="14" t="s">
        <v>72</v>
      </c>
      <c r="AY153" s="244" t="s">
        <v>137</v>
      </c>
    </row>
    <row r="154" spans="1:51" s="14" customFormat="1" ht="12">
      <c r="A154" s="14"/>
      <c r="B154" s="234"/>
      <c r="C154" s="235"/>
      <c r="D154" s="219" t="s">
        <v>149</v>
      </c>
      <c r="E154" s="236" t="s">
        <v>19</v>
      </c>
      <c r="F154" s="237" t="s">
        <v>232</v>
      </c>
      <c r="G154" s="235"/>
      <c r="H154" s="238">
        <v>2</v>
      </c>
      <c r="I154" s="239"/>
      <c r="J154" s="235"/>
      <c r="K154" s="235"/>
      <c r="L154" s="240"/>
      <c r="M154" s="241"/>
      <c r="N154" s="242"/>
      <c r="O154" s="242"/>
      <c r="P154" s="242"/>
      <c r="Q154" s="242"/>
      <c r="R154" s="242"/>
      <c r="S154" s="242"/>
      <c r="T154" s="243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4" t="s">
        <v>149</v>
      </c>
      <c r="AU154" s="244" t="s">
        <v>145</v>
      </c>
      <c r="AV154" s="14" t="s">
        <v>145</v>
      </c>
      <c r="AW154" s="14" t="s">
        <v>33</v>
      </c>
      <c r="AX154" s="14" t="s">
        <v>72</v>
      </c>
      <c r="AY154" s="244" t="s">
        <v>137</v>
      </c>
    </row>
    <row r="155" spans="1:51" s="15" customFormat="1" ht="12">
      <c r="A155" s="15"/>
      <c r="B155" s="245"/>
      <c r="C155" s="246"/>
      <c r="D155" s="219" t="s">
        <v>149</v>
      </c>
      <c r="E155" s="247" t="s">
        <v>19</v>
      </c>
      <c r="F155" s="248" t="s">
        <v>151</v>
      </c>
      <c r="G155" s="246"/>
      <c r="H155" s="249">
        <v>8.6</v>
      </c>
      <c r="I155" s="250"/>
      <c r="J155" s="246"/>
      <c r="K155" s="246"/>
      <c r="L155" s="251"/>
      <c r="M155" s="252"/>
      <c r="N155" s="253"/>
      <c r="O155" s="253"/>
      <c r="P155" s="253"/>
      <c r="Q155" s="253"/>
      <c r="R155" s="253"/>
      <c r="S155" s="253"/>
      <c r="T155" s="254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55" t="s">
        <v>149</v>
      </c>
      <c r="AU155" s="255" t="s">
        <v>145</v>
      </c>
      <c r="AV155" s="15" t="s">
        <v>144</v>
      </c>
      <c r="AW155" s="15" t="s">
        <v>33</v>
      </c>
      <c r="AX155" s="15" t="s">
        <v>80</v>
      </c>
      <c r="AY155" s="255" t="s">
        <v>137</v>
      </c>
    </row>
    <row r="156" spans="1:65" s="2" customFormat="1" ht="16.5" customHeight="1">
      <c r="A156" s="40"/>
      <c r="B156" s="41"/>
      <c r="C156" s="206" t="s">
        <v>233</v>
      </c>
      <c r="D156" s="206" t="s">
        <v>140</v>
      </c>
      <c r="E156" s="207" t="s">
        <v>234</v>
      </c>
      <c r="F156" s="208" t="s">
        <v>235</v>
      </c>
      <c r="G156" s="209" t="s">
        <v>165</v>
      </c>
      <c r="H156" s="210">
        <v>20</v>
      </c>
      <c r="I156" s="211"/>
      <c r="J156" s="212">
        <f>ROUND(I156*H156,2)</f>
        <v>0</v>
      </c>
      <c r="K156" s="208" t="s">
        <v>19</v>
      </c>
      <c r="L156" s="46"/>
      <c r="M156" s="213" t="s">
        <v>19</v>
      </c>
      <c r="N156" s="214" t="s">
        <v>44</v>
      </c>
      <c r="O156" s="86"/>
      <c r="P156" s="215">
        <f>O156*H156</f>
        <v>0</v>
      </c>
      <c r="Q156" s="215">
        <v>0</v>
      </c>
      <c r="R156" s="215">
        <f>Q156*H156</f>
        <v>0</v>
      </c>
      <c r="S156" s="215">
        <v>0.025</v>
      </c>
      <c r="T156" s="216">
        <f>S156*H156</f>
        <v>0.5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7" t="s">
        <v>144</v>
      </c>
      <c r="AT156" s="217" t="s">
        <v>140</v>
      </c>
      <c r="AU156" s="217" t="s">
        <v>145</v>
      </c>
      <c r="AY156" s="19" t="s">
        <v>137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9" t="s">
        <v>145</v>
      </c>
      <c r="BK156" s="218">
        <f>ROUND(I156*H156,2)</f>
        <v>0</v>
      </c>
      <c r="BL156" s="19" t="s">
        <v>144</v>
      </c>
      <c r="BM156" s="217" t="s">
        <v>236</v>
      </c>
    </row>
    <row r="157" spans="1:47" s="2" customFormat="1" ht="12">
      <c r="A157" s="40"/>
      <c r="B157" s="41"/>
      <c r="C157" s="42"/>
      <c r="D157" s="219" t="s">
        <v>147</v>
      </c>
      <c r="E157" s="42"/>
      <c r="F157" s="220" t="s">
        <v>237</v>
      </c>
      <c r="G157" s="42"/>
      <c r="H157" s="42"/>
      <c r="I157" s="221"/>
      <c r="J157" s="42"/>
      <c r="K157" s="42"/>
      <c r="L157" s="46"/>
      <c r="M157" s="222"/>
      <c r="N157" s="223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147</v>
      </c>
      <c r="AU157" s="19" t="s">
        <v>145</v>
      </c>
    </row>
    <row r="158" spans="1:65" s="2" customFormat="1" ht="16.5" customHeight="1">
      <c r="A158" s="40"/>
      <c r="B158" s="41"/>
      <c r="C158" s="206" t="s">
        <v>238</v>
      </c>
      <c r="D158" s="206" t="s">
        <v>140</v>
      </c>
      <c r="E158" s="207" t="s">
        <v>239</v>
      </c>
      <c r="F158" s="208" t="s">
        <v>240</v>
      </c>
      <c r="G158" s="209" t="s">
        <v>143</v>
      </c>
      <c r="H158" s="210">
        <v>26.086</v>
      </c>
      <c r="I158" s="211"/>
      <c r="J158" s="212">
        <f>ROUND(I158*H158,2)</f>
        <v>0</v>
      </c>
      <c r="K158" s="208" t="s">
        <v>19</v>
      </c>
      <c r="L158" s="46"/>
      <c r="M158" s="213" t="s">
        <v>19</v>
      </c>
      <c r="N158" s="214" t="s">
        <v>44</v>
      </c>
      <c r="O158" s="86"/>
      <c r="P158" s="215">
        <f>O158*H158</f>
        <v>0</v>
      </c>
      <c r="Q158" s="215">
        <v>0</v>
      </c>
      <c r="R158" s="215">
        <f>Q158*H158</f>
        <v>0</v>
      </c>
      <c r="S158" s="215">
        <v>0.012</v>
      </c>
      <c r="T158" s="216">
        <f>S158*H158</f>
        <v>0.313032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17" t="s">
        <v>144</v>
      </c>
      <c r="AT158" s="217" t="s">
        <v>140</v>
      </c>
      <c r="AU158" s="217" t="s">
        <v>145</v>
      </c>
      <c r="AY158" s="19" t="s">
        <v>137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9" t="s">
        <v>145</v>
      </c>
      <c r="BK158" s="218">
        <f>ROUND(I158*H158,2)</f>
        <v>0</v>
      </c>
      <c r="BL158" s="19" t="s">
        <v>144</v>
      </c>
      <c r="BM158" s="217" t="s">
        <v>241</v>
      </c>
    </row>
    <row r="159" spans="1:47" s="2" customFormat="1" ht="12">
      <c r="A159" s="40"/>
      <c r="B159" s="41"/>
      <c r="C159" s="42"/>
      <c r="D159" s="219" t="s">
        <v>147</v>
      </c>
      <c r="E159" s="42"/>
      <c r="F159" s="220" t="s">
        <v>242</v>
      </c>
      <c r="G159" s="42"/>
      <c r="H159" s="42"/>
      <c r="I159" s="221"/>
      <c r="J159" s="42"/>
      <c r="K159" s="42"/>
      <c r="L159" s="46"/>
      <c r="M159" s="222"/>
      <c r="N159" s="223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147</v>
      </c>
      <c r="AU159" s="19" t="s">
        <v>145</v>
      </c>
    </row>
    <row r="160" spans="1:51" s="14" customFormat="1" ht="12">
      <c r="A160" s="14"/>
      <c r="B160" s="234"/>
      <c r="C160" s="235"/>
      <c r="D160" s="219" t="s">
        <v>149</v>
      </c>
      <c r="E160" s="236" t="s">
        <v>19</v>
      </c>
      <c r="F160" s="237" t="s">
        <v>243</v>
      </c>
      <c r="G160" s="235"/>
      <c r="H160" s="238">
        <v>26.086</v>
      </c>
      <c r="I160" s="239"/>
      <c r="J160" s="235"/>
      <c r="K160" s="235"/>
      <c r="L160" s="240"/>
      <c r="M160" s="241"/>
      <c r="N160" s="242"/>
      <c r="O160" s="242"/>
      <c r="P160" s="242"/>
      <c r="Q160" s="242"/>
      <c r="R160" s="242"/>
      <c r="S160" s="242"/>
      <c r="T160" s="243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4" t="s">
        <v>149</v>
      </c>
      <c r="AU160" s="244" t="s">
        <v>145</v>
      </c>
      <c r="AV160" s="14" t="s">
        <v>145</v>
      </c>
      <c r="AW160" s="14" t="s">
        <v>33</v>
      </c>
      <c r="AX160" s="14" t="s">
        <v>72</v>
      </c>
      <c r="AY160" s="244" t="s">
        <v>137</v>
      </c>
    </row>
    <row r="161" spans="1:51" s="15" customFormat="1" ht="12">
      <c r="A161" s="15"/>
      <c r="B161" s="245"/>
      <c r="C161" s="246"/>
      <c r="D161" s="219" t="s">
        <v>149</v>
      </c>
      <c r="E161" s="247" t="s">
        <v>19</v>
      </c>
      <c r="F161" s="248" t="s">
        <v>151</v>
      </c>
      <c r="G161" s="246"/>
      <c r="H161" s="249">
        <v>26.086</v>
      </c>
      <c r="I161" s="250"/>
      <c r="J161" s="246"/>
      <c r="K161" s="246"/>
      <c r="L161" s="251"/>
      <c r="M161" s="252"/>
      <c r="N161" s="253"/>
      <c r="O161" s="253"/>
      <c r="P161" s="253"/>
      <c r="Q161" s="253"/>
      <c r="R161" s="253"/>
      <c r="S161" s="253"/>
      <c r="T161" s="254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55" t="s">
        <v>149</v>
      </c>
      <c r="AU161" s="255" t="s">
        <v>145</v>
      </c>
      <c r="AV161" s="15" t="s">
        <v>144</v>
      </c>
      <c r="AW161" s="15" t="s">
        <v>33</v>
      </c>
      <c r="AX161" s="15" t="s">
        <v>80</v>
      </c>
      <c r="AY161" s="255" t="s">
        <v>137</v>
      </c>
    </row>
    <row r="162" spans="1:65" s="2" customFormat="1" ht="16.5" customHeight="1">
      <c r="A162" s="40"/>
      <c r="B162" s="41"/>
      <c r="C162" s="206" t="s">
        <v>244</v>
      </c>
      <c r="D162" s="206" t="s">
        <v>140</v>
      </c>
      <c r="E162" s="207" t="s">
        <v>245</v>
      </c>
      <c r="F162" s="208" t="s">
        <v>246</v>
      </c>
      <c r="G162" s="209" t="s">
        <v>143</v>
      </c>
      <c r="H162" s="210">
        <v>26.086</v>
      </c>
      <c r="I162" s="211"/>
      <c r="J162" s="212">
        <f>ROUND(I162*H162,2)</f>
        <v>0</v>
      </c>
      <c r="K162" s="208" t="s">
        <v>19</v>
      </c>
      <c r="L162" s="46"/>
      <c r="M162" s="213" t="s">
        <v>19</v>
      </c>
      <c r="N162" s="214" t="s">
        <v>44</v>
      </c>
      <c r="O162" s="86"/>
      <c r="P162" s="215">
        <f>O162*H162</f>
        <v>0</v>
      </c>
      <c r="Q162" s="215">
        <v>0</v>
      </c>
      <c r="R162" s="215">
        <f>Q162*H162</f>
        <v>0</v>
      </c>
      <c r="S162" s="215">
        <v>0.068</v>
      </c>
      <c r="T162" s="216">
        <f>S162*H162</f>
        <v>1.773848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7" t="s">
        <v>144</v>
      </c>
      <c r="AT162" s="217" t="s">
        <v>140</v>
      </c>
      <c r="AU162" s="217" t="s">
        <v>145</v>
      </c>
      <c r="AY162" s="19" t="s">
        <v>137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9" t="s">
        <v>145</v>
      </c>
      <c r="BK162" s="218">
        <f>ROUND(I162*H162,2)</f>
        <v>0</v>
      </c>
      <c r="BL162" s="19" t="s">
        <v>144</v>
      </c>
      <c r="BM162" s="217" t="s">
        <v>247</v>
      </c>
    </row>
    <row r="163" spans="1:47" s="2" customFormat="1" ht="12">
      <c r="A163" s="40"/>
      <c r="B163" s="41"/>
      <c r="C163" s="42"/>
      <c r="D163" s="219" t="s">
        <v>147</v>
      </c>
      <c r="E163" s="42"/>
      <c r="F163" s="220" t="s">
        <v>248</v>
      </c>
      <c r="G163" s="42"/>
      <c r="H163" s="42"/>
      <c r="I163" s="221"/>
      <c r="J163" s="42"/>
      <c r="K163" s="42"/>
      <c r="L163" s="46"/>
      <c r="M163" s="222"/>
      <c r="N163" s="223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147</v>
      </c>
      <c r="AU163" s="19" t="s">
        <v>145</v>
      </c>
    </row>
    <row r="164" spans="1:63" s="12" customFormat="1" ht="22.8" customHeight="1">
      <c r="A164" s="12"/>
      <c r="B164" s="190"/>
      <c r="C164" s="191"/>
      <c r="D164" s="192" t="s">
        <v>71</v>
      </c>
      <c r="E164" s="204" t="s">
        <v>249</v>
      </c>
      <c r="F164" s="204" t="s">
        <v>250</v>
      </c>
      <c r="G164" s="191"/>
      <c r="H164" s="191"/>
      <c r="I164" s="194"/>
      <c r="J164" s="205">
        <f>BK164</f>
        <v>0</v>
      </c>
      <c r="K164" s="191"/>
      <c r="L164" s="196"/>
      <c r="M164" s="197"/>
      <c r="N164" s="198"/>
      <c r="O164" s="198"/>
      <c r="P164" s="199">
        <f>SUM(P165:P173)</f>
        <v>0</v>
      </c>
      <c r="Q164" s="198"/>
      <c r="R164" s="199">
        <f>SUM(R165:R173)</f>
        <v>0</v>
      </c>
      <c r="S164" s="198"/>
      <c r="T164" s="200">
        <f>SUM(T165:T173)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01" t="s">
        <v>80</v>
      </c>
      <c r="AT164" s="202" t="s">
        <v>71</v>
      </c>
      <c r="AU164" s="202" t="s">
        <v>80</v>
      </c>
      <c r="AY164" s="201" t="s">
        <v>137</v>
      </c>
      <c r="BK164" s="203">
        <f>SUM(BK165:BK173)</f>
        <v>0</v>
      </c>
    </row>
    <row r="165" spans="1:65" s="2" customFormat="1" ht="16.5" customHeight="1">
      <c r="A165" s="40"/>
      <c r="B165" s="41"/>
      <c r="C165" s="206" t="s">
        <v>251</v>
      </c>
      <c r="D165" s="206" t="s">
        <v>140</v>
      </c>
      <c r="E165" s="207" t="s">
        <v>252</v>
      </c>
      <c r="F165" s="208" t="s">
        <v>253</v>
      </c>
      <c r="G165" s="209" t="s">
        <v>254</v>
      </c>
      <c r="H165" s="210">
        <v>27.329</v>
      </c>
      <c r="I165" s="211"/>
      <c r="J165" s="212">
        <f>ROUND(I165*H165,2)</f>
        <v>0</v>
      </c>
      <c r="K165" s="208" t="s">
        <v>19</v>
      </c>
      <c r="L165" s="46"/>
      <c r="M165" s="213" t="s">
        <v>19</v>
      </c>
      <c r="N165" s="214" t="s">
        <v>44</v>
      </c>
      <c r="O165" s="86"/>
      <c r="P165" s="215">
        <f>O165*H165</f>
        <v>0</v>
      </c>
      <c r="Q165" s="215">
        <v>0</v>
      </c>
      <c r="R165" s="215">
        <f>Q165*H165</f>
        <v>0</v>
      </c>
      <c r="S165" s="215">
        <v>0</v>
      </c>
      <c r="T165" s="216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17" t="s">
        <v>144</v>
      </c>
      <c r="AT165" s="217" t="s">
        <v>140</v>
      </c>
      <c r="AU165" s="217" t="s">
        <v>145</v>
      </c>
      <c r="AY165" s="19" t="s">
        <v>137</v>
      </c>
      <c r="BE165" s="218">
        <f>IF(N165="základní",J165,0)</f>
        <v>0</v>
      </c>
      <c r="BF165" s="218">
        <f>IF(N165="snížená",J165,0)</f>
        <v>0</v>
      </c>
      <c r="BG165" s="218">
        <f>IF(N165="zákl. přenesená",J165,0)</f>
        <v>0</v>
      </c>
      <c r="BH165" s="218">
        <f>IF(N165="sníž. přenesená",J165,0)</f>
        <v>0</v>
      </c>
      <c r="BI165" s="218">
        <f>IF(N165="nulová",J165,0)</f>
        <v>0</v>
      </c>
      <c r="BJ165" s="19" t="s">
        <v>145</v>
      </c>
      <c r="BK165" s="218">
        <f>ROUND(I165*H165,2)</f>
        <v>0</v>
      </c>
      <c r="BL165" s="19" t="s">
        <v>144</v>
      </c>
      <c r="BM165" s="217" t="s">
        <v>255</v>
      </c>
    </row>
    <row r="166" spans="1:47" s="2" customFormat="1" ht="12">
      <c r="A166" s="40"/>
      <c r="B166" s="41"/>
      <c r="C166" s="42"/>
      <c r="D166" s="219" t="s">
        <v>147</v>
      </c>
      <c r="E166" s="42"/>
      <c r="F166" s="220" t="s">
        <v>256</v>
      </c>
      <c r="G166" s="42"/>
      <c r="H166" s="42"/>
      <c r="I166" s="221"/>
      <c r="J166" s="42"/>
      <c r="K166" s="42"/>
      <c r="L166" s="46"/>
      <c r="M166" s="222"/>
      <c r="N166" s="223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147</v>
      </c>
      <c r="AU166" s="19" t="s">
        <v>145</v>
      </c>
    </row>
    <row r="167" spans="1:65" s="2" customFormat="1" ht="16.5" customHeight="1">
      <c r="A167" s="40"/>
      <c r="B167" s="41"/>
      <c r="C167" s="206" t="s">
        <v>257</v>
      </c>
      <c r="D167" s="206" t="s">
        <v>140</v>
      </c>
      <c r="E167" s="207" t="s">
        <v>258</v>
      </c>
      <c r="F167" s="208" t="s">
        <v>259</v>
      </c>
      <c r="G167" s="209" t="s">
        <v>254</v>
      </c>
      <c r="H167" s="210">
        <v>27.329</v>
      </c>
      <c r="I167" s="211"/>
      <c r="J167" s="212">
        <f>ROUND(I167*H167,2)</f>
        <v>0</v>
      </c>
      <c r="K167" s="208" t="s">
        <v>19</v>
      </c>
      <c r="L167" s="46"/>
      <c r="M167" s="213" t="s">
        <v>19</v>
      </c>
      <c r="N167" s="214" t="s">
        <v>44</v>
      </c>
      <c r="O167" s="86"/>
      <c r="P167" s="215">
        <f>O167*H167</f>
        <v>0</v>
      </c>
      <c r="Q167" s="215">
        <v>0</v>
      </c>
      <c r="R167" s="215">
        <f>Q167*H167</f>
        <v>0</v>
      </c>
      <c r="S167" s="215">
        <v>0</v>
      </c>
      <c r="T167" s="216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17" t="s">
        <v>144</v>
      </c>
      <c r="AT167" s="217" t="s">
        <v>140</v>
      </c>
      <c r="AU167" s="217" t="s">
        <v>145</v>
      </c>
      <c r="AY167" s="19" t="s">
        <v>137</v>
      </c>
      <c r="BE167" s="218">
        <f>IF(N167="základní",J167,0)</f>
        <v>0</v>
      </c>
      <c r="BF167" s="218">
        <f>IF(N167="snížená",J167,0)</f>
        <v>0</v>
      </c>
      <c r="BG167" s="218">
        <f>IF(N167="zákl. přenesená",J167,0)</f>
        <v>0</v>
      </c>
      <c r="BH167" s="218">
        <f>IF(N167="sníž. přenesená",J167,0)</f>
        <v>0</v>
      </c>
      <c r="BI167" s="218">
        <f>IF(N167="nulová",J167,0)</f>
        <v>0</v>
      </c>
      <c r="BJ167" s="19" t="s">
        <v>145</v>
      </c>
      <c r="BK167" s="218">
        <f>ROUND(I167*H167,2)</f>
        <v>0</v>
      </c>
      <c r="BL167" s="19" t="s">
        <v>144</v>
      </c>
      <c r="BM167" s="217" t="s">
        <v>260</v>
      </c>
    </row>
    <row r="168" spans="1:47" s="2" customFormat="1" ht="12">
      <c r="A168" s="40"/>
      <c r="B168" s="41"/>
      <c r="C168" s="42"/>
      <c r="D168" s="219" t="s">
        <v>147</v>
      </c>
      <c r="E168" s="42"/>
      <c r="F168" s="220" t="s">
        <v>261</v>
      </c>
      <c r="G168" s="42"/>
      <c r="H168" s="42"/>
      <c r="I168" s="221"/>
      <c r="J168" s="42"/>
      <c r="K168" s="42"/>
      <c r="L168" s="46"/>
      <c r="M168" s="222"/>
      <c r="N168" s="223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147</v>
      </c>
      <c r="AU168" s="19" t="s">
        <v>145</v>
      </c>
    </row>
    <row r="169" spans="1:65" s="2" customFormat="1" ht="16.5" customHeight="1">
      <c r="A169" s="40"/>
      <c r="B169" s="41"/>
      <c r="C169" s="206" t="s">
        <v>7</v>
      </c>
      <c r="D169" s="206" t="s">
        <v>140</v>
      </c>
      <c r="E169" s="207" t="s">
        <v>262</v>
      </c>
      <c r="F169" s="208" t="s">
        <v>263</v>
      </c>
      <c r="G169" s="209" t="s">
        <v>254</v>
      </c>
      <c r="H169" s="210">
        <v>819.87</v>
      </c>
      <c r="I169" s="211"/>
      <c r="J169" s="212">
        <f>ROUND(I169*H169,2)</f>
        <v>0</v>
      </c>
      <c r="K169" s="208" t="s">
        <v>19</v>
      </c>
      <c r="L169" s="46"/>
      <c r="M169" s="213" t="s">
        <v>19</v>
      </c>
      <c r="N169" s="214" t="s">
        <v>44</v>
      </c>
      <c r="O169" s="86"/>
      <c r="P169" s="215">
        <f>O169*H169</f>
        <v>0</v>
      </c>
      <c r="Q169" s="215">
        <v>0</v>
      </c>
      <c r="R169" s="215">
        <f>Q169*H169</f>
        <v>0</v>
      </c>
      <c r="S169" s="215">
        <v>0</v>
      </c>
      <c r="T169" s="216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17" t="s">
        <v>144</v>
      </c>
      <c r="AT169" s="217" t="s">
        <v>140</v>
      </c>
      <c r="AU169" s="217" t="s">
        <v>145</v>
      </c>
      <c r="AY169" s="19" t="s">
        <v>137</v>
      </c>
      <c r="BE169" s="218">
        <f>IF(N169="základní",J169,0)</f>
        <v>0</v>
      </c>
      <c r="BF169" s="218">
        <f>IF(N169="snížená",J169,0)</f>
        <v>0</v>
      </c>
      <c r="BG169" s="218">
        <f>IF(N169="zákl. přenesená",J169,0)</f>
        <v>0</v>
      </c>
      <c r="BH169" s="218">
        <f>IF(N169="sníž. přenesená",J169,0)</f>
        <v>0</v>
      </c>
      <c r="BI169" s="218">
        <f>IF(N169="nulová",J169,0)</f>
        <v>0</v>
      </c>
      <c r="BJ169" s="19" t="s">
        <v>145</v>
      </c>
      <c r="BK169" s="218">
        <f>ROUND(I169*H169,2)</f>
        <v>0</v>
      </c>
      <c r="BL169" s="19" t="s">
        <v>144</v>
      </c>
      <c r="BM169" s="217" t="s">
        <v>264</v>
      </c>
    </row>
    <row r="170" spans="1:47" s="2" customFormat="1" ht="12">
      <c r="A170" s="40"/>
      <c r="B170" s="41"/>
      <c r="C170" s="42"/>
      <c r="D170" s="219" t="s">
        <v>147</v>
      </c>
      <c r="E170" s="42"/>
      <c r="F170" s="220" t="s">
        <v>265</v>
      </c>
      <c r="G170" s="42"/>
      <c r="H170" s="42"/>
      <c r="I170" s="221"/>
      <c r="J170" s="42"/>
      <c r="K170" s="42"/>
      <c r="L170" s="46"/>
      <c r="M170" s="222"/>
      <c r="N170" s="223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147</v>
      </c>
      <c r="AU170" s="19" t="s">
        <v>145</v>
      </c>
    </row>
    <row r="171" spans="1:51" s="14" customFormat="1" ht="12">
      <c r="A171" s="14"/>
      <c r="B171" s="234"/>
      <c r="C171" s="235"/>
      <c r="D171" s="219" t="s">
        <v>149</v>
      </c>
      <c r="E171" s="236" t="s">
        <v>19</v>
      </c>
      <c r="F171" s="237" t="s">
        <v>266</v>
      </c>
      <c r="G171" s="235"/>
      <c r="H171" s="238">
        <v>819.87</v>
      </c>
      <c r="I171" s="239"/>
      <c r="J171" s="235"/>
      <c r="K171" s="235"/>
      <c r="L171" s="240"/>
      <c r="M171" s="241"/>
      <c r="N171" s="242"/>
      <c r="O171" s="242"/>
      <c r="P171" s="242"/>
      <c r="Q171" s="242"/>
      <c r="R171" s="242"/>
      <c r="S171" s="242"/>
      <c r="T171" s="243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4" t="s">
        <v>149</v>
      </c>
      <c r="AU171" s="244" t="s">
        <v>145</v>
      </c>
      <c r="AV171" s="14" t="s">
        <v>145</v>
      </c>
      <c r="AW171" s="14" t="s">
        <v>33</v>
      </c>
      <c r="AX171" s="14" t="s">
        <v>80</v>
      </c>
      <c r="AY171" s="244" t="s">
        <v>137</v>
      </c>
    </row>
    <row r="172" spans="1:65" s="2" customFormat="1" ht="21.75" customHeight="1">
      <c r="A172" s="40"/>
      <c r="B172" s="41"/>
      <c r="C172" s="206" t="s">
        <v>267</v>
      </c>
      <c r="D172" s="206" t="s">
        <v>140</v>
      </c>
      <c r="E172" s="207" t="s">
        <v>268</v>
      </c>
      <c r="F172" s="208" t="s">
        <v>269</v>
      </c>
      <c r="G172" s="209" t="s">
        <v>254</v>
      </c>
      <c r="H172" s="210">
        <v>1.85</v>
      </c>
      <c r="I172" s="211"/>
      <c r="J172" s="212">
        <f>ROUND(I172*H172,2)</f>
        <v>0</v>
      </c>
      <c r="K172" s="208" t="s">
        <v>19</v>
      </c>
      <c r="L172" s="46"/>
      <c r="M172" s="213" t="s">
        <v>19</v>
      </c>
      <c r="N172" s="214" t="s">
        <v>44</v>
      </c>
      <c r="O172" s="86"/>
      <c r="P172" s="215">
        <f>O172*H172</f>
        <v>0</v>
      </c>
      <c r="Q172" s="215">
        <v>0</v>
      </c>
      <c r="R172" s="215">
        <f>Q172*H172</f>
        <v>0</v>
      </c>
      <c r="S172" s="215">
        <v>0</v>
      </c>
      <c r="T172" s="216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17" t="s">
        <v>144</v>
      </c>
      <c r="AT172" s="217" t="s">
        <v>140</v>
      </c>
      <c r="AU172" s="217" t="s">
        <v>145</v>
      </c>
      <c r="AY172" s="19" t="s">
        <v>137</v>
      </c>
      <c r="BE172" s="218">
        <f>IF(N172="základní",J172,0)</f>
        <v>0</v>
      </c>
      <c r="BF172" s="218">
        <f>IF(N172="snížená",J172,0)</f>
        <v>0</v>
      </c>
      <c r="BG172" s="218">
        <f>IF(N172="zákl. přenesená",J172,0)</f>
        <v>0</v>
      </c>
      <c r="BH172" s="218">
        <f>IF(N172="sníž. přenesená",J172,0)</f>
        <v>0</v>
      </c>
      <c r="BI172" s="218">
        <f>IF(N172="nulová",J172,0)</f>
        <v>0</v>
      </c>
      <c r="BJ172" s="19" t="s">
        <v>145</v>
      </c>
      <c r="BK172" s="218">
        <f>ROUND(I172*H172,2)</f>
        <v>0</v>
      </c>
      <c r="BL172" s="19" t="s">
        <v>144</v>
      </c>
      <c r="BM172" s="217" t="s">
        <v>270</v>
      </c>
    </row>
    <row r="173" spans="1:47" s="2" customFormat="1" ht="12">
      <c r="A173" s="40"/>
      <c r="B173" s="41"/>
      <c r="C173" s="42"/>
      <c r="D173" s="219" t="s">
        <v>147</v>
      </c>
      <c r="E173" s="42"/>
      <c r="F173" s="220" t="s">
        <v>271</v>
      </c>
      <c r="G173" s="42"/>
      <c r="H173" s="42"/>
      <c r="I173" s="221"/>
      <c r="J173" s="42"/>
      <c r="K173" s="42"/>
      <c r="L173" s="46"/>
      <c r="M173" s="222"/>
      <c r="N173" s="223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147</v>
      </c>
      <c r="AU173" s="19" t="s">
        <v>145</v>
      </c>
    </row>
    <row r="174" spans="1:63" s="12" customFormat="1" ht="22.8" customHeight="1">
      <c r="A174" s="12"/>
      <c r="B174" s="190"/>
      <c r="C174" s="191"/>
      <c r="D174" s="192" t="s">
        <v>71</v>
      </c>
      <c r="E174" s="204" t="s">
        <v>272</v>
      </c>
      <c r="F174" s="204" t="s">
        <v>273</v>
      </c>
      <c r="G174" s="191"/>
      <c r="H174" s="191"/>
      <c r="I174" s="194"/>
      <c r="J174" s="205">
        <f>BK174</f>
        <v>0</v>
      </c>
      <c r="K174" s="191"/>
      <c r="L174" s="196"/>
      <c r="M174" s="197"/>
      <c r="N174" s="198"/>
      <c r="O174" s="198"/>
      <c r="P174" s="199">
        <f>SUM(P175:P176)</f>
        <v>0</v>
      </c>
      <c r="Q174" s="198"/>
      <c r="R174" s="199">
        <f>SUM(R175:R176)</f>
        <v>0</v>
      </c>
      <c r="S174" s="198"/>
      <c r="T174" s="200">
        <f>SUM(T175:T176)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01" t="s">
        <v>80</v>
      </c>
      <c r="AT174" s="202" t="s">
        <v>71</v>
      </c>
      <c r="AU174" s="202" t="s">
        <v>80</v>
      </c>
      <c r="AY174" s="201" t="s">
        <v>137</v>
      </c>
      <c r="BK174" s="203">
        <f>SUM(BK175:BK176)</f>
        <v>0</v>
      </c>
    </row>
    <row r="175" spans="1:65" s="2" customFormat="1" ht="16.5" customHeight="1">
      <c r="A175" s="40"/>
      <c r="B175" s="41"/>
      <c r="C175" s="206" t="s">
        <v>274</v>
      </c>
      <c r="D175" s="206" t="s">
        <v>140</v>
      </c>
      <c r="E175" s="207" t="s">
        <v>275</v>
      </c>
      <c r="F175" s="208" t="s">
        <v>276</v>
      </c>
      <c r="G175" s="209" t="s">
        <v>254</v>
      </c>
      <c r="H175" s="210">
        <v>14.68</v>
      </c>
      <c r="I175" s="211"/>
      <c r="J175" s="212">
        <f>ROUND(I175*H175,2)</f>
        <v>0</v>
      </c>
      <c r="K175" s="208" t="s">
        <v>19</v>
      </c>
      <c r="L175" s="46"/>
      <c r="M175" s="213" t="s">
        <v>19</v>
      </c>
      <c r="N175" s="214" t="s">
        <v>44</v>
      </c>
      <c r="O175" s="86"/>
      <c r="P175" s="215">
        <f>O175*H175</f>
        <v>0</v>
      </c>
      <c r="Q175" s="215">
        <v>0</v>
      </c>
      <c r="R175" s="215">
        <f>Q175*H175</f>
        <v>0</v>
      </c>
      <c r="S175" s="215">
        <v>0</v>
      </c>
      <c r="T175" s="216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17" t="s">
        <v>144</v>
      </c>
      <c r="AT175" s="217" t="s">
        <v>140</v>
      </c>
      <c r="AU175" s="217" t="s">
        <v>145</v>
      </c>
      <c r="AY175" s="19" t="s">
        <v>137</v>
      </c>
      <c r="BE175" s="218">
        <f>IF(N175="základní",J175,0)</f>
        <v>0</v>
      </c>
      <c r="BF175" s="218">
        <f>IF(N175="snížená",J175,0)</f>
        <v>0</v>
      </c>
      <c r="BG175" s="218">
        <f>IF(N175="zákl. přenesená",J175,0)</f>
        <v>0</v>
      </c>
      <c r="BH175" s="218">
        <f>IF(N175="sníž. přenesená",J175,0)</f>
        <v>0</v>
      </c>
      <c r="BI175" s="218">
        <f>IF(N175="nulová",J175,0)</f>
        <v>0</v>
      </c>
      <c r="BJ175" s="19" t="s">
        <v>145</v>
      </c>
      <c r="BK175" s="218">
        <f>ROUND(I175*H175,2)</f>
        <v>0</v>
      </c>
      <c r="BL175" s="19" t="s">
        <v>144</v>
      </c>
      <c r="BM175" s="217" t="s">
        <v>277</v>
      </c>
    </row>
    <row r="176" spans="1:47" s="2" customFormat="1" ht="12">
      <c r="A176" s="40"/>
      <c r="B176" s="41"/>
      <c r="C176" s="42"/>
      <c r="D176" s="219" t="s">
        <v>147</v>
      </c>
      <c r="E176" s="42"/>
      <c r="F176" s="220" t="s">
        <v>278</v>
      </c>
      <c r="G176" s="42"/>
      <c r="H176" s="42"/>
      <c r="I176" s="221"/>
      <c r="J176" s="42"/>
      <c r="K176" s="42"/>
      <c r="L176" s="46"/>
      <c r="M176" s="222"/>
      <c r="N176" s="223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9" t="s">
        <v>147</v>
      </c>
      <c r="AU176" s="19" t="s">
        <v>145</v>
      </c>
    </row>
    <row r="177" spans="1:63" s="12" customFormat="1" ht="25.9" customHeight="1">
      <c r="A177" s="12"/>
      <c r="B177" s="190"/>
      <c r="C177" s="191"/>
      <c r="D177" s="192" t="s">
        <v>71</v>
      </c>
      <c r="E177" s="193" t="s">
        <v>279</v>
      </c>
      <c r="F177" s="193" t="s">
        <v>280</v>
      </c>
      <c r="G177" s="191"/>
      <c r="H177" s="191"/>
      <c r="I177" s="194"/>
      <c r="J177" s="195">
        <f>BK177</f>
        <v>0</v>
      </c>
      <c r="K177" s="191"/>
      <c r="L177" s="196"/>
      <c r="M177" s="197"/>
      <c r="N177" s="198"/>
      <c r="O177" s="198"/>
      <c r="P177" s="199">
        <f>P178+P194+P197+P200+P203+P206+P211+P234+P255+P275+P280+P291</f>
        <v>0</v>
      </c>
      <c r="Q177" s="198"/>
      <c r="R177" s="199">
        <f>R178+R194+R197+R200+R203+R206+R211+R234+R255+R275+R280+R291</f>
        <v>6.71518692</v>
      </c>
      <c r="S177" s="198"/>
      <c r="T177" s="200">
        <f>T178+T194+T197+T200+T203+T206+T211+T234+T255+T275+T280+T291</f>
        <v>10.876717359999999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01" t="s">
        <v>145</v>
      </c>
      <c r="AT177" s="202" t="s">
        <v>71</v>
      </c>
      <c r="AU177" s="202" t="s">
        <v>72</v>
      </c>
      <c r="AY177" s="201" t="s">
        <v>137</v>
      </c>
      <c r="BK177" s="203">
        <f>BK178+BK194+BK197+BK200+BK203+BK206+BK211+BK234+BK255+BK275+BK280+BK291</f>
        <v>0</v>
      </c>
    </row>
    <row r="178" spans="1:63" s="12" customFormat="1" ht="22.8" customHeight="1">
      <c r="A178" s="12"/>
      <c r="B178" s="190"/>
      <c r="C178" s="191"/>
      <c r="D178" s="192" t="s">
        <v>71</v>
      </c>
      <c r="E178" s="204" t="s">
        <v>281</v>
      </c>
      <c r="F178" s="204" t="s">
        <v>282</v>
      </c>
      <c r="G178" s="191"/>
      <c r="H178" s="191"/>
      <c r="I178" s="194"/>
      <c r="J178" s="205">
        <f>BK178</f>
        <v>0</v>
      </c>
      <c r="K178" s="191"/>
      <c r="L178" s="196"/>
      <c r="M178" s="197"/>
      <c r="N178" s="198"/>
      <c r="O178" s="198"/>
      <c r="P178" s="199">
        <f>SUM(P179:P193)</f>
        <v>0</v>
      </c>
      <c r="Q178" s="198"/>
      <c r="R178" s="199">
        <f>SUM(R179:R193)</f>
        <v>0.14740999999999999</v>
      </c>
      <c r="S178" s="198"/>
      <c r="T178" s="200">
        <f>SUM(T179:T193)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01" t="s">
        <v>145</v>
      </c>
      <c r="AT178" s="202" t="s">
        <v>71</v>
      </c>
      <c r="AU178" s="202" t="s">
        <v>80</v>
      </c>
      <c r="AY178" s="201" t="s">
        <v>137</v>
      </c>
      <c r="BK178" s="203">
        <f>SUM(BK179:BK193)</f>
        <v>0</v>
      </c>
    </row>
    <row r="179" spans="1:65" s="2" customFormat="1" ht="16.5" customHeight="1">
      <c r="A179" s="40"/>
      <c r="B179" s="41"/>
      <c r="C179" s="206" t="s">
        <v>283</v>
      </c>
      <c r="D179" s="206" t="s">
        <v>140</v>
      </c>
      <c r="E179" s="207" t="s">
        <v>284</v>
      </c>
      <c r="F179" s="208" t="s">
        <v>285</v>
      </c>
      <c r="G179" s="209" t="s">
        <v>143</v>
      </c>
      <c r="H179" s="210">
        <v>70.41</v>
      </c>
      <c r="I179" s="211"/>
      <c r="J179" s="212">
        <f>ROUND(I179*H179,2)</f>
        <v>0</v>
      </c>
      <c r="K179" s="208" t="s">
        <v>19</v>
      </c>
      <c r="L179" s="46"/>
      <c r="M179" s="213" t="s">
        <v>19</v>
      </c>
      <c r="N179" s="214" t="s">
        <v>44</v>
      </c>
      <c r="O179" s="86"/>
      <c r="P179" s="215">
        <f>O179*H179</f>
        <v>0</v>
      </c>
      <c r="Q179" s="215">
        <v>0</v>
      </c>
      <c r="R179" s="215">
        <f>Q179*H179</f>
        <v>0</v>
      </c>
      <c r="S179" s="215">
        <v>0</v>
      </c>
      <c r="T179" s="216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17" t="s">
        <v>233</v>
      </c>
      <c r="AT179" s="217" t="s">
        <v>140</v>
      </c>
      <c r="AU179" s="217" t="s">
        <v>145</v>
      </c>
      <c r="AY179" s="19" t="s">
        <v>137</v>
      </c>
      <c r="BE179" s="218">
        <f>IF(N179="základní",J179,0)</f>
        <v>0</v>
      </c>
      <c r="BF179" s="218">
        <f>IF(N179="snížená",J179,0)</f>
        <v>0</v>
      </c>
      <c r="BG179" s="218">
        <f>IF(N179="zákl. přenesená",J179,0)</f>
        <v>0</v>
      </c>
      <c r="BH179" s="218">
        <f>IF(N179="sníž. přenesená",J179,0)</f>
        <v>0</v>
      </c>
      <c r="BI179" s="218">
        <f>IF(N179="nulová",J179,0)</f>
        <v>0</v>
      </c>
      <c r="BJ179" s="19" t="s">
        <v>145</v>
      </c>
      <c r="BK179" s="218">
        <f>ROUND(I179*H179,2)</f>
        <v>0</v>
      </c>
      <c r="BL179" s="19" t="s">
        <v>233</v>
      </c>
      <c r="BM179" s="217" t="s">
        <v>286</v>
      </c>
    </row>
    <row r="180" spans="1:47" s="2" customFormat="1" ht="12">
      <c r="A180" s="40"/>
      <c r="B180" s="41"/>
      <c r="C180" s="42"/>
      <c r="D180" s="219" t="s">
        <v>147</v>
      </c>
      <c r="E180" s="42"/>
      <c r="F180" s="220" t="s">
        <v>287</v>
      </c>
      <c r="G180" s="42"/>
      <c r="H180" s="42"/>
      <c r="I180" s="221"/>
      <c r="J180" s="42"/>
      <c r="K180" s="42"/>
      <c r="L180" s="46"/>
      <c r="M180" s="222"/>
      <c r="N180" s="223"/>
      <c r="O180" s="86"/>
      <c r="P180" s="86"/>
      <c r="Q180" s="86"/>
      <c r="R180" s="86"/>
      <c r="S180" s="86"/>
      <c r="T180" s="87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9" t="s">
        <v>147</v>
      </c>
      <c r="AU180" s="19" t="s">
        <v>145</v>
      </c>
    </row>
    <row r="181" spans="1:51" s="14" customFormat="1" ht="12">
      <c r="A181" s="14"/>
      <c r="B181" s="234"/>
      <c r="C181" s="235"/>
      <c r="D181" s="219" t="s">
        <v>149</v>
      </c>
      <c r="E181" s="236" t="s">
        <v>19</v>
      </c>
      <c r="F181" s="237" t="s">
        <v>288</v>
      </c>
      <c r="G181" s="235"/>
      <c r="H181" s="238">
        <v>70.41</v>
      </c>
      <c r="I181" s="239"/>
      <c r="J181" s="235"/>
      <c r="K181" s="235"/>
      <c r="L181" s="240"/>
      <c r="M181" s="241"/>
      <c r="N181" s="242"/>
      <c r="O181" s="242"/>
      <c r="P181" s="242"/>
      <c r="Q181" s="242"/>
      <c r="R181" s="242"/>
      <c r="S181" s="242"/>
      <c r="T181" s="243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4" t="s">
        <v>149</v>
      </c>
      <c r="AU181" s="244" t="s">
        <v>145</v>
      </c>
      <c r="AV181" s="14" t="s">
        <v>145</v>
      </c>
      <c r="AW181" s="14" t="s">
        <v>33</v>
      </c>
      <c r="AX181" s="14" t="s">
        <v>72</v>
      </c>
      <c r="AY181" s="244" t="s">
        <v>137</v>
      </c>
    </row>
    <row r="182" spans="1:51" s="15" customFormat="1" ht="12">
      <c r="A182" s="15"/>
      <c r="B182" s="245"/>
      <c r="C182" s="246"/>
      <c r="D182" s="219" t="s">
        <v>149</v>
      </c>
      <c r="E182" s="247" t="s">
        <v>19</v>
      </c>
      <c r="F182" s="248" t="s">
        <v>151</v>
      </c>
      <c r="G182" s="246"/>
      <c r="H182" s="249">
        <v>70.41</v>
      </c>
      <c r="I182" s="250"/>
      <c r="J182" s="246"/>
      <c r="K182" s="246"/>
      <c r="L182" s="251"/>
      <c r="M182" s="252"/>
      <c r="N182" s="253"/>
      <c r="O182" s="253"/>
      <c r="P182" s="253"/>
      <c r="Q182" s="253"/>
      <c r="R182" s="253"/>
      <c r="S182" s="253"/>
      <c r="T182" s="254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55" t="s">
        <v>149</v>
      </c>
      <c r="AU182" s="255" t="s">
        <v>145</v>
      </c>
      <c r="AV182" s="15" t="s">
        <v>144</v>
      </c>
      <c r="AW182" s="15" t="s">
        <v>33</v>
      </c>
      <c r="AX182" s="15" t="s">
        <v>80</v>
      </c>
      <c r="AY182" s="255" t="s">
        <v>137</v>
      </c>
    </row>
    <row r="183" spans="1:65" s="2" customFormat="1" ht="16.5" customHeight="1">
      <c r="A183" s="40"/>
      <c r="B183" s="41"/>
      <c r="C183" s="256" t="s">
        <v>289</v>
      </c>
      <c r="D183" s="256" t="s">
        <v>197</v>
      </c>
      <c r="E183" s="257" t="s">
        <v>290</v>
      </c>
      <c r="F183" s="258" t="s">
        <v>291</v>
      </c>
      <c r="G183" s="259" t="s">
        <v>254</v>
      </c>
      <c r="H183" s="260">
        <v>0.021</v>
      </c>
      <c r="I183" s="261"/>
      <c r="J183" s="262">
        <f>ROUND(I183*H183,2)</f>
        <v>0</v>
      </c>
      <c r="K183" s="258" t="s">
        <v>19</v>
      </c>
      <c r="L183" s="263"/>
      <c r="M183" s="264" t="s">
        <v>19</v>
      </c>
      <c r="N183" s="265" t="s">
        <v>44</v>
      </c>
      <c r="O183" s="86"/>
      <c r="P183" s="215">
        <f>O183*H183</f>
        <v>0</v>
      </c>
      <c r="Q183" s="215">
        <v>1</v>
      </c>
      <c r="R183" s="215">
        <f>Q183*H183</f>
        <v>0.021</v>
      </c>
      <c r="S183" s="215">
        <v>0</v>
      </c>
      <c r="T183" s="216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17" t="s">
        <v>292</v>
      </c>
      <c r="AT183" s="217" t="s">
        <v>197</v>
      </c>
      <c r="AU183" s="217" t="s">
        <v>145</v>
      </c>
      <c r="AY183" s="19" t="s">
        <v>137</v>
      </c>
      <c r="BE183" s="218">
        <f>IF(N183="základní",J183,0)</f>
        <v>0</v>
      </c>
      <c r="BF183" s="218">
        <f>IF(N183="snížená",J183,0)</f>
        <v>0</v>
      </c>
      <c r="BG183" s="218">
        <f>IF(N183="zákl. přenesená",J183,0)</f>
        <v>0</v>
      </c>
      <c r="BH183" s="218">
        <f>IF(N183="sníž. přenesená",J183,0)</f>
        <v>0</v>
      </c>
      <c r="BI183" s="218">
        <f>IF(N183="nulová",J183,0)</f>
        <v>0</v>
      </c>
      <c r="BJ183" s="19" t="s">
        <v>145</v>
      </c>
      <c r="BK183" s="218">
        <f>ROUND(I183*H183,2)</f>
        <v>0</v>
      </c>
      <c r="BL183" s="19" t="s">
        <v>233</v>
      </c>
      <c r="BM183" s="217" t="s">
        <v>293</v>
      </c>
    </row>
    <row r="184" spans="1:47" s="2" customFormat="1" ht="12">
      <c r="A184" s="40"/>
      <c r="B184" s="41"/>
      <c r="C184" s="42"/>
      <c r="D184" s="219" t="s">
        <v>147</v>
      </c>
      <c r="E184" s="42"/>
      <c r="F184" s="220" t="s">
        <v>291</v>
      </c>
      <c r="G184" s="42"/>
      <c r="H184" s="42"/>
      <c r="I184" s="221"/>
      <c r="J184" s="42"/>
      <c r="K184" s="42"/>
      <c r="L184" s="46"/>
      <c r="M184" s="222"/>
      <c r="N184" s="223"/>
      <c r="O184" s="86"/>
      <c r="P184" s="86"/>
      <c r="Q184" s="86"/>
      <c r="R184" s="86"/>
      <c r="S184" s="86"/>
      <c r="T184" s="87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9" t="s">
        <v>147</v>
      </c>
      <c r="AU184" s="19" t="s">
        <v>145</v>
      </c>
    </row>
    <row r="185" spans="1:51" s="14" customFormat="1" ht="12">
      <c r="A185" s="14"/>
      <c r="B185" s="234"/>
      <c r="C185" s="235"/>
      <c r="D185" s="219" t="s">
        <v>149</v>
      </c>
      <c r="E185" s="236" t="s">
        <v>19</v>
      </c>
      <c r="F185" s="237" t="s">
        <v>294</v>
      </c>
      <c r="G185" s="235"/>
      <c r="H185" s="238">
        <v>0.021</v>
      </c>
      <c r="I185" s="239"/>
      <c r="J185" s="235"/>
      <c r="K185" s="235"/>
      <c r="L185" s="240"/>
      <c r="M185" s="241"/>
      <c r="N185" s="242"/>
      <c r="O185" s="242"/>
      <c r="P185" s="242"/>
      <c r="Q185" s="242"/>
      <c r="R185" s="242"/>
      <c r="S185" s="242"/>
      <c r="T185" s="243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4" t="s">
        <v>149</v>
      </c>
      <c r="AU185" s="244" t="s">
        <v>145</v>
      </c>
      <c r="AV185" s="14" t="s">
        <v>145</v>
      </c>
      <c r="AW185" s="14" t="s">
        <v>33</v>
      </c>
      <c r="AX185" s="14" t="s">
        <v>80</v>
      </c>
      <c r="AY185" s="244" t="s">
        <v>137</v>
      </c>
    </row>
    <row r="186" spans="1:65" s="2" customFormat="1" ht="16.5" customHeight="1">
      <c r="A186" s="40"/>
      <c r="B186" s="41"/>
      <c r="C186" s="206" t="s">
        <v>295</v>
      </c>
      <c r="D186" s="206" t="s">
        <v>140</v>
      </c>
      <c r="E186" s="207" t="s">
        <v>296</v>
      </c>
      <c r="F186" s="208" t="s">
        <v>297</v>
      </c>
      <c r="G186" s="209" t="s">
        <v>143</v>
      </c>
      <c r="H186" s="210">
        <v>70.41</v>
      </c>
      <c r="I186" s="211"/>
      <c r="J186" s="212">
        <f>ROUND(I186*H186,2)</f>
        <v>0</v>
      </c>
      <c r="K186" s="208" t="s">
        <v>19</v>
      </c>
      <c r="L186" s="46"/>
      <c r="M186" s="213" t="s">
        <v>19</v>
      </c>
      <c r="N186" s="214" t="s">
        <v>44</v>
      </c>
      <c r="O186" s="86"/>
      <c r="P186" s="215">
        <f>O186*H186</f>
        <v>0</v>
      </c>
      <c r="Q186" s="215">
        <v>0</v>
      </c>
      <c r="R186" s="215">
        <f>Q186*H186</f>
        <v>0</v>
      </c>
      <c r="S186" s="215">
        <v>0</v>
      </c>
      <c r="T186" s="216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17" t="s">
        <v>233</v>
      </c>
      <c r="AT186" s="217" t="s">
        <v>140</v>
      </c>
      <c r="AU186" s="217" t="s">
        <v>145</v>
      </c>
      <c r="AY186" s="19" t="s">
        <v>137</v>
      </c>
      <c r="BE186" s="218">
        <f>IF(N186="základní",J186,0)</f>
        <v>0</v>
      </c>
      <c r="BF186" s="218">
        <f>IF(N186="snížená",J186,0)</f>
        <v>0</v>
      </c>
      <c r="BG186" s="218">
        <f>IF(N186="zákl. přenesená",J186,0)</f>
        <v>0</v>
      </c>
      <c r="BH186" s="218">
        <f>IF(N186="sníž. přenesená",J186,0)</f>
        <v>0</v>
      </c>
      <c r="BI186" s="218">
        <f>IF(N186="nulová",J186,0)</f>
        <v>0</v>
      </c>
      <c r="BJ186" s="19" t="s">
        <v>145</v>
      </c>
      <c r="BK186" s="218">
        <f>ROUND(I186*H186,2)</f>
        <v>0</v>
      </c>
      <c r="BL186" s="19" t="s">
        <v>233</v>
      </c>
      <c r="BM186" s="217" t="s">
        <v>298</v>
      </c>
    </row>
    <row r="187" spans="1:47" s="2" customFormat="1" ht="12">
      <c r="A187" s="40"/>
      <c r="B187" s="41"/>
      <c r="C187" s="42"/>
      <c r="D187" s="219" t="s">
        <v>147</v>
      </c>
      <c r="E187" s="42"/>
      <c r="F187" s="220" t="s">
        <v>299</v>
      </c>
      <c r="G187" s="42"/>
      <c r="H187" s="42"/>
      <c r="I187" s="221"/>
      <c r="J187" s="42"/>
      <c r="K187" s="42"/>
      <c r="L187" s="46"/>
      <c r="M187" s="222"/>
      <c r="N187" s="223"/>
      <c r="O187" s="86"/>
      <c r="P187" s="86"/>
      <c r="Q187" s="86"/>
      <c r="R187" s="86"/>
      <c r="S187" s="86"/>
      <c r="T187" s="87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9" t="s">
        <v>147</v>
      </c>
      <c r="AU187" s="19" t="s">
        <v>145</v>
      </c>
    </row>
    <row r="188" spans="1:65" s="2" customFormat="1" ht="16.5" customHeight="1">
      <c r="A188" s="40"/>
      <c r="B188" s="41"/>
      <c r="C188" s="256" t="s">
        <v>300</v>
      </c>
      <c r="D188" s="256" t="s">
        <v>197</v>
      </c>
      <c r="E188" s="257" t="s">
        <v>301</v>
      </c>
      <c r="F188" s="258" t="s">
        <v>302</v>
      </c>
      <c r="G188" s="259" t="s">
        <v>303</v>
      </c>
      <c r="H188" s="260">
        <v>70.41</v>
      </c>
      <c r="I188" s="261"/>
      <c r="J188" s="262">
        <f>ROUND(I188*H188,2)</f>
        <v>0</v>
      </c>
      <c r="K188" s="258" t="s">
        <v>19</v>
      </c>
      <c r="L188" s="263"/>
      <c r="M188" s="264" t="s">
        <v>19</v>
      </c>
      <c r="N188" s="265" t="s">
        <v>44</v>
      </c>
      <c r="O188" s="86"/>
      <c r="P188" s="215">
        <f>O188*H188</f>
        <v>0</v>
      </c>
      <c r="Q188" s="215">
        <v>0.001</v>
      </c>
      <c r="R188" s="215">
        <f>Q188*H188</f>
        <v>0.07041</v>
      </c>
      <c r="S188" s="215">
        <v>0</v>
      </c>
      <c r="T188" s="216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17" t="s">
        <v>292</v>
      </c>
      <c r="AT188" s="217" t="s">
        <v>197</v>
      </c>
      <c r="AU188" s="217" t="s">
        <v>145</v>
      </c>
      <c r="AY188" s="19" t="s">
        <v>137</v>
      </c>
      <c r="BE188" s="218">
        <f>IF(N188="základní",J188,0)</f>
        <v>0</v>
      </c>
      <c r="BF188" s="218">
        <f>IF(N188="snížená",J188,0)</f>
        <v>0</v>
      </c>
      <c r="BG188" s="218">
        <f>IF(N188="zákl. přenesená",J188,0)</f>
        <v>0</v>
      </c>
      <c r="BH188" s="218">
        <f>IF(N188="sníž. přenesená",J188,0)</f>
        <v>0</v>
      </c>
      <c r="BI188" s="218">
        <f>IF(N188="nulová",J188,0)</f>
        <v>0</v>
      </c>
      <c r="BJ188" s="19" t="s">
        <v>145</v>
      </c>
      <c r="BK188" s="218">
        <f>ROUND(I188*H188,2)</f>
        <v>0</v>
      </c>
      <c r="BL188" s="19" t="s">
        <v>233</v>
      </c>
      <c r="BM188" s="217" t="s">
        <v>304</v>
      </c>
    </row>
    <row r="189" spans="1:47" s="2" customFormat="1" ht="12">
      <c r="A189" s="40"/>
      <c r="B189" s="41"/>
      <c r="C189" s="42"/>
      <c r="D189" s="219" t="s">
        <v>147</v>
      </c>
      <c r="E189" s="42"/>
      <c r="F189" s="220" t="s">
        <v>302</v>
      </c>
      <c r="G189" s="42"/>
      <c r="H189" s="42"/>
      <c r="I189" s="221"/>
      <c r="J189" s="42"/>
      <c r="K189" s="42"/>
      <c r="L189" s="46"/>
      <c r="M189" s="222"/>
      <c r="N189" s="223"/>
      <c r="O189" s="86"/>
      <c r="P189" s="86"/>
      <c r="Q189" s="86"/>
      <c r="R189" s="86"/>
      <c r="S189" s="86"/>
      <c r="T189" s="87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9" t="s">
        <v>147</v>
      </c>
      <c r="AU189" s="19" t="s">
        <v>145</v>
      </c>
    </row>
    <row r="190" spans="1:65" s="2" customFormat="1" ht="16.5" customHeight="1">
      <c r="A190" s="40"/>
      <c r="B190" s="41"/>
      <c r="C190" s="206" t="s">
        <v>305</v>
      </c>
      <c r="D190" s="206" t="s">
        <v>140</v>
      </c>
      <c r="E190" s="207" t="s">
        <v>306</v>
      </c>
      <c r="F190" s="208" t="s">
        <v>307</v>
      </c>
      <c r="G190" s="209" t="s">
        <v>188</v>
      </c>
      <c r="H190" s="210">
        <v>56</v>
      </c>
      <c r="I190" s="211"/>
      <c r="J190" s="212">
        <f>ROUND(I190*H190,2)</f>
        <v>0</v>
      </c>
      <c r="K190" s="208" t="s">
        <v>19</v>
      </c>
      <c r="L190" s="46"/>
      <c r="M190" s="213" t="s">
        <v>19</v>
      </c>
      <c r="N190" s="214" t="s">
        <v>44</v>
      </c>
      <c r="O190" s="86"/>
      <c r="P190" s="215">
        <f>O190*H190</f>
        <v>0</v>
      </c>
      <c r="Q190" s="215">
        <v>0.001</v>
      </c>
      <c r="R190" s="215">
        <f>Q190*H190</f>
        <v>0.056</v>
      </c>
      <c r="S190" s="215">
        <v>0</v>
      </c>
      <c r="T190" s="216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17" t="s">
        <v>233</v>
      </c>
      <c r="AT190" s="217" t="s">
        <v>140</v>
      </c>
      <c r="AU190" s="217" t="s">
        <v>145</v>
      </c>
      <c r="AY190" s="19" t="s">
        <v>137</v>
      </c>
      <c r="BE190" s="218">
        <f>IF(N190="základní",J190,0)</f>
        <v>0</v>
      </c>
      <c r="BF190" s="218">
        <f>IF(N190="snížená",J190,0)</f>
        <v>0</v>
      </c>
      <c r="BG190" s="218">
        <f>IF(N190="zákl. přenesená",J190,0)</f>
        <v>0</v>
      </c>
      <c r="BH190" s="218">
        <f>IF(N190="sníž. přenesená",J190,0)</f>
        <v>0</v>
      </c>
      <c r="BI190" s="218">
        <f>IF(N190="nulová",J190,0)</f>
        <v>0</v>
      </c>
      <c r="BJ190" s="19" t="s">
        <v>145</v>
      </c>
      <c r="BK190" s="218">
        <f>ROUND(I190*H190,2)</f>
        <v>0</v>
      </c>
      <c r="BL190" s="19" t="s">
        <v>233</v>
      </c>
      <c r="BM190" s="217" t="s">
        <v>308</v>
      </c>
    </row>
    <row r="191" spans="1:47" s="2" customFormat="1" ht="12">
      <c r="A191" s="40"/>
      <c r="B191" s="41"/>
      <c r="C191" s="42"/>
      <c r="D191" s="219" t="s">
        <v>147</v>
      </c>
      <c r="E191" s="42"/>
      <c r="F191" s="220" t="s">
        <v>309</v>
      </c>
      <c r="G191" s="42"/>
      <c r="H191" s="42"/>
      <c r="I191" s="221"/>
      <c r="J191" s="42"/>
      <c r="K191" s="42"/>
      <c r="L191" s="46"/>
      <c r="M191" s="222"/>
      <c r="N191" s="223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147</v>
      </c>
      <c r="AU191" s="19" t="s">
        <v>145</v>
      </c>
    </row>
    <row r="192" spans="1:65" s="2" customFormat="1" ht="16.5" customHeight="1">
      <c r="A192" s="40"/>
      <c r="B192" s="41"/>
      <c r="C192" s="206" t="s">
        <v>310</v>
      </c>
      <c r="D192" s="206" t="s">
        <v>140</v>
      </c>
      <c r="E192" s="207" t="s">
        <v>311</v>
      </c>
      <c r="F192" s="208" t="s">
        <v>312</v>
      </c>
      <c r="G192" s="209" t="s">
        <v>254</v>
      </c>
      <c r="H192" s="210">
        <v>0.147</v>
      </c>
      <c r="I192" s="211"/>
      <c r="J192" s="212">
        <f>ROUND(I192*H192,2)</f>
        <v>0</v>
      </c>
      <c r="K192" s="208" t="s">
        <v>19</v>
      </c>
      <c r="L192" s="46"/>
      <c r="M192" s="213" t="s">
        <v>19</v>
      </c>
      <c r="N192" s="214" t="s">
        <v>44</v>
      </c>
      <c r="O192" s="86"/>
      <c r="P192" s="215">
        <f>O192*H192</f>
        <v>0</v>
      </c>
      <c r="Q192" s="215">
        <v>0</v>
      </c>
      <c r="R192" s="215">
        <f>Q192*H192</f>
        <v>0</v>
      </c>
      <c r="S192" s="215">
        <v>0</v>
      </c>
      <c r="T192" s="216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17" t="s">
        <v>233</v>
      </c>
      <c r="AT192" s="217" t="s">
        <v>140</v>
      </c>
      <c r="AU192" s="217" t="s">
        <v>145</v>
      </c>
      <c r="AY192" s="19" t="s">
        <v>137</v>
      </c>
      <c r="BE192" s="218">
        <f>IF(N192="základní",J192,0)</f>
        <v>0</v>
      </c>
      <c r="BF192" s="218">
        <f>IF(N192="snížená",J192,0)</f>
        <v>0</v>
      </c>
      <c r="BG192" s="218">
        <f>IF(N192="zákl. přenesená",J192,0)</f>
        <v>0</v>
      </c>
      <c r="BH192" s="218">
        <f>IF(N192="sníž. přenesená",J192,0)</f>
        <v>0</v>
      </c>
      <c r="BI192" s="218">
        <f>IF(N192="nulová",J192,0)</f>
        <v>0</v>
      </c>
      <c r="BJ192" s="19" t="s">
        <v>145</v>
      </c>
      <c r="BK192" s="218">
        <f>ROUND(I192*H192,2)</f>
        <v>0</v>
      </c>
      <c r="BL192" s="19" t="s">
        <v>233</v>
      </c>
      <c r="BM192" s="217" t="s">
        <v>313</v>
      </c>
    </row>
    <row r="193" spans="1:47" s="2" customFormat="1" ht="12">
      <c r="A193" s="40"/>
      <c r="B193" s="41"/>
      <c r="C193" s="42"/>
      <c r="D193" s="219" t="s">
        <v>147</v>
      </c>
      <c r="E193" s="42"/>
      <c r="F193" s="220" t="s">
        <v>314</v>
      </c>
      <c r="G193" s="42"/>
      <c r="H193" s="42"/>
      <c r="I193" s="221"/>
      <c r="J193" s="42"/>
      <c r="K193" s="42"/>
      <c r="L193" s="46"/>
      <c r="M193" s="222"/>
      <c r="N193" s="223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147</v>
      </c>
      <c r="AU193" s="19" t="s">
        <v>145</v>
      </c>
    </row>
    <row r="194" spans="1:63" s="12" customFormat="1" ht="22.8" customHeight="1">
      <c r="A194" s="12"/>
      <c r="B194" s="190"/>
      <c r="C194" s="191"/>
      <c r="D194" s="192" t="s">
        <v>71</v>
      </c>
      <c r="E194" s="204" t="s">
        <v>315</v>
      </c>
      <c r="F194" s="204" t="s">
        <v>316</v>
      </c>
      <c r="G194" s="191"/>
      <c r="H194" s="191"/>
      <c r="I194" s="194"/>
      <c r="J194" s="205">
        <f>BK194</f>
        <v>0</v>
      </c>
      <c r="K194" s="191"/>
      <c r="L194" s="196"/>
      <c r="M194" s="197"/>
      <c r="N194" s="198"/>
      <c r="O194" s="198"/>
      <c r="P194" s="199">
        <f>SUM(P195:P196)</f>
        <v>0</v>
      </c>
      <c r="Q194" s="198"/>
      <c r="R194" s="199">
        <f>SUM(R195:R196)</f>
        <v>0.01384</v>
      </c>
      <c r="S194" s="198"/>
      <c r="T194" s="200">
        <f>SUM(T195:T196)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01" t="s">
        <v>145</v>
      </c>
      <c r="AT194" s="202" t="s">
        <v>71</v>
      </c>
      <c r="AU194" s="202" t="s">
        <v>80</v>
      </c>
      <c r="AY194" s="201" t="s">
        <v>137</v>
      </c>
      <c r="BK194" s="203">
        <f>SUM(BK195:BK196)</f>
        <v>0</v>
      </c>
    </row>
    <row r="195" spans="1:65" s="2" customFormat="1" ht="16.5" customHeight="1">
      <c r="A195" s="40"/>
      <c r="B195" s="41"/>
      <c r="C195" s="206" t="s">
        <v>317</v>
      </c>
      <c r="D195" s="206" t="s">
        <v>140</v>
      </c>
      <c r="E195" s="207" t="s">
        <v>318</v>
      </c>
      <c r="F195" s="208" t="s">
        <v>319</v>
      </c>
      <c r="G195" s="209" t="s">
        <v>320</v>
      </c>
      <c r="H195" s="210">
        <v>1</v>
      </c>
      <c r="I195" s="211"/>
      <c r="J195" s="212">
        <f>ROUND(I195*H195,2)</f>
        <v>0</v>
      </c>
      <c r="K195" s="208" t="s">
        <v>19</v>
      </c>
      <c r="L195" s="46"/>
      <c r="M195" s="213" t="s">
        <v>19</v>
      </c>
      <c r="N195" s="214" t="s">
        <v>44</v>
      </c>
      <c r="O195" s="86"/>
      <c r="P195" s="215">
        <f>O195*H195</f>
        <v>0</v>
      </c>
      <c r="Q195" s="215">
        <v>0.01384</v>
      </c>
      <c r="R195" s="215">
        <f>Q195*H195</f>
        <v>0.01384</v>
      </c>
      <c r="S195" s="215">
        <v>0</v>
      </c>
      <c r="T195" s="216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17" t="s">
        <v>233</v>
      </c>
      <c r="AT195" s="217" t="s">
        <v>140</v>
      </c>
      <c r="AU195" s="217" t="s">
        <v>145</v>
      </c>
      <c r="AY195" s="19" t="s">
        <v>137</v>
      </c>
      <c r="BE195" s="218">
        <f>IF(N195="základní",J195,0)</f>
        <v>0</v>
      </c>
      <c r="BF195" s="218">
        <f>IF(N195="snížená",J195,0)</f>
        <v>0</v>
      </c>
      <c r="BG195" s="218">
        <f>IF(N195="zákl. přenesená",J195,0)</f>
        <v>0</v>
      </c>
      <c r="BH195" s="218">
        <f>IF(N195="sníž. přenesená",J195,0)</f>
        <v>0</v>
      </c>
      <c r="BI195" s="218">
        <f>IF(N195="nulová",J195,0)</f>
        <v>0</v>
      </c>
      <c r="BJ195" s="19" t="s">
        <v>145</v>
      </c>
      <c r="BK195" s="218">
        <f>ROUND(I195*H195,2)</f>
        <v>0</v>
      </c>
      <c r="BL195" s="19" t="s">
        <v>233</v>
      </c>
      <c r="BM195" s="217" t="s">
        <v>321</v>
      </c>
    </row>
    <row r="196" spans="1:47" s="2" customFormat="1" ht="12">
      <c r="A196" s="40"/>
      <c r="B196" s="41"/>
      <c r="C196" s="42"/>
      <c r="D196" s="219" t="s">
        <v>147</v>
      </c>
      <c r="E196" s="42"/>
      <c r="F196" s="220" t="s">
        <v>319</v>
      </c>
      <c r="G196" s="42"/>
      <c r="H196" s="42"/>
      <c r="I196" s="221"/>
      <c r="J196" s="42"/>
      <c r="K196" s="42"/>
      <c r="L196" s="46"/>
      <c r="M196" s="222"/>
      <c r="N196" s="223"/>
      <c r="O196" s="86"/>
      <c r="P196" s="86"/>
      <c r="Q196" s="86"/>
      <c r="R196" s="86"/>
      <c r="S196" s="86"/>
      <c r="T196" s="87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9" t="s">
        <v>147</v>
      </c>
      <c r="AU196" s="19" t="s">
        <v>145</v>
      </c>
    </row>
    <row r="197" spans="1:63" s="12" customFormat="1" ht="22.8" customHeight="1">
      <c r="A197" s="12"/>
      <c r="B197" s="190"/>
      <c r="C197" s="191"/>
      <c r="D197" s="192" t="s">
        <v>71</v>
      </c>
      <c r="E197" s="204" t="s">
        <v>322</v>
      </c>
      <c r="F197" s="204" t="s">
        <v>323</v>
      </c>
      <c r="G197" s="191"/>
      <c r="H197" s="191"/>
      <c r="I197" s="194"/>
      <c r="J197" s="205">
        <f>BK197</f>
        <v>0</v>
      </c>
      <c r="K197" s="191"/>
      <c r="L197" s="196"/>
      <c r="M197" s="197"/>
      <c r="N197" s="198"/>
      <c r="O197" s="198"/>
      <c r="P197" s="199">
        <f>SUM(P198:P199)</f>
        <v>0</v>
      </c>
      <c r="Q197" s="198"/>
      <c r="R197" s="199">
        <f>SUM(R198:R199)</f>
        <v>0.00157</v>
      </c>
      <c r="S197" s="198"/>
      <c r="T197" s="200">
        <f>SUM(T198:T199)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01" t="s">
        <v>145</v>
      </c>
      <c r="AT197" s="202" t="s">
        <v>71</v>
      </c>
      <c r="AU197" s="202" t="s">
        <v>80</v>
      </c>
      <c r="AY197" s="201" t="s">
        <v>137</v>
      </c>
      <c r="BK197" s="203">
        <f>SUM(BK198:BK199)</f>
        <v>0</v>
      </c>
    </row>
    <row r="198" spans="1:65" s="2" customFormat="1" ht="16.5" customHeight="1">
      <c r="A198" s="40"/>
      <c r="B198" s="41"/>
      <c r="C198" s="206" t="s">
        <v>324</v>
      </c>
      <c r="D198" s="206" t="s">
        <v>140</v>
      </c>
      <c r="E198" s="207" t="s">
        <v>325</v>
      </c>
      <c r="F198" s="208" t="s">
        <v>326</v>
      </c>
      <c r="G198" s="209" t="s">
        <v>320</v>
      </c>
      <c r="H198" s="210">
        <v>1</v>
      </c>
      <c r="I198" s="211"/>
      <c r="J198" s="212">
        <f>ROUND(I198*H198,2)</f>
        <v>0</v>
      </c>
      <c r="K198" s="208" t="s">
        <v>19</v>
      </c>
      <c r="L198" s="46"/>
      <c r="M198" s="213" t="s">
        <v>19</v>
      </c>
      <c r="N198" s="214" t="s">
        <v>44</v>
      </c>
      <c r="O198" s="86"/>
      <c r="P198" s="215">
        <f>O198*H198</f>
        <v>0</v>
      </c>
      <c r="Q198" s="215">
        <v>0.00157</v>
      </c>
      <c r="R198" s="215">
        <f>Q198*H198</f>
        <v>0.00157</v>
      </c>
      <c r="S198" s="215">
        <v>0</v>
      </c>
      <c r="T198" s="216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17" t="s">
        <v>233</v>
      </c>
      <c r="AT198" s="217" t="s">
        <v>140</v>
      </c>
      <c r="AU198" s="217" t="s">
        <v>145</v>
      </c>
      <c r="AY198" s="19" t="s">
        <v>137</v>
      </c>
      <c r="BE198" s="218">
        <f>IF(N198="základní",J198,0)</f>
        <v>0</v>
      </c>
      <c r="BF198" s="218">
        <f>IF(N198="snížená",J198,0)</f>
        <v>0</v>
      </c>
      <c r="BG198" s="218">
        <f>IF(N198="zákl. přenesená",J198,0)</f>
        <v>0</v>
      </c>
      <c r="BH198" s="218">
        <f>IF(N198="sníž. přenesená",J198,0)</f>
        <v>0</v>
      </c>
      <c r="BI198" s="218">
        <f>IF(N198="nulová",J198,0)</f>
        <v>0</v>
      </c>
      <c r="BJ198" s="19" t="s">
        <v>145</v>
      </c>
      <c r="BK198" s="218">
        <f>ROUND(I198*H198,2)</f>
        <v>0</v>
      </c>
      <c r="BL198" s="19" t="s">
        <v>233</v>
      </c>
      <c r="BM198" s="217" t="s">
        <v>327</v>
      </c>
    </row>
    <row r="199" spans="1:47" s="2" customFormat="1" ht="12">
      <c r="A199" s="40"/>
      <c r="B199" s="41"/>
      <c r="C199" s="42"/>
      <c r="D199" s="219" t="s">
        <v>147</v>
      </c>
      <c r="E199" s="42"/>
      <c r="F199" s="220" t="s">
        <v>326</v>
      </c>
      <c r="G199" s="42"/>
      <c r="H199" s="42"/>
      <c r="I199" s="221"/>
      <c r="J199" s="42"/>
      <c r="K199" s="42"/>
      <c r="L199" s="46"/>
      <c r="M199" s="222"/>
      <c r="N199" s="223"/>
      <c r="O199" s="86"/>
      <c r="P199" s="86"/>
      <c r="Q199" s="86"/>
      <c r="R199" s="86"/>
      <c r="S199" s="86"/>
      <c r="T199" s="87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9" t="s">
        <v>147</v>
      </c>
      <c r="AU199" s="19" t="s">
        <v>145</v>
      </c>
    </row>
    <row r="200" spans="1:63" s="12" customFormat="1" ht="22.8" customHeight="1">
      <c r="A200" s="12"/>
      <c r="B200" s="190"/>
      <c r="C200" s="191"/>
      <c r="D200" s="192" t="s">
        <v>71</v>
      </c>
      <c r="E200" s="204" t="s">
        <v>328</v>
      </c>
      <c r="F200" s="204" t="s">
        <v>329</v>
      </c>
      <c r="G200" s="191"/>
      <c r="H200" s="191"/>
      <c r="I200" s="194"/>
      <c r="J200" s="205">
        <f>BK200</f>
        <v>0</v>
      </c>
      <c r="K200" s="191"/>
      <c r="L200" s="196"/>
      <c r="M200" s="197"/>
      <c r="N200" s="198"/>
      <c r="O200" s="198"/>
      <c r="P200" s="199">
        <f>SUM(P201:P202)</f>
        <v>0</v>
      </c>
      <c r="Q200" s="198"/>
      <c r="R200" s="199">
        <f>SUM(R201:R202)</f>
        <v>0.00376</v>
      </c>
      <c r="S200" s="198"/>
      <c r="T200" s="200">
        <f>SUM(T201:T202)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01" t="s">
        <v>145</v>
      </c>
      <c r="AT200" s="202" t="s">
        <v>71</v>
      </c>
      <c r="AU200" s="202" t="s">
        <v>80</v>
      </c>
      <c r="AY200" s="201" t="s">
        <v>137</v>
      </c>
      <c r="BK200" s="203">
        <f>SUM(BK201:BK202)</f>
        <v>0</v>
      </c>
    </row>
    <row r="201" spans="1:65" s="2" customFormat="1" ht="16.5" customHeight="1">
      <c r="A201" s="40"/>
      <c r="B201" s="41"/>
      <c r="C201" s="206" t="s">
        <v>292</v>
      </c>
      <c r="D201" s="206" t="s">
        <v>140</v>
      </c>
      <c r="E201" s="207" t="s">
        <v>330</v>
      </c>
      <c r="F201" s="208" t="s">
        <v>331</v>
      </c>
      <c r="G201" s="209" t="s">
        <v>332</v>
      </c>
      <c r="H201" s="210">
        <v>1</v>
      </c>
      <c r="I201" s="211"/>
      <c r="J201" s="212">
        <f>ROUND(I201*H201,2)</f>
        <v>0</v>
      </c>
      <c r="K201" s="208" t="s">
        <v>19</v>
      </c>
      <c r="L201" s="46"/>
      <c r="M201" s="213" t="s">
        <v>19</v>
      </c>
      <c r="N201" s="214" t="s">
        <v>44</v>
      </c>
      <c r="O201" s="86"/>
      <c r="P201" s="215">
        <f>O201*H201</f>
        <v>0</v>
      </c>
      <c r="Q201" s="215">
        <v>0.00376</v>
      </c>
      <c r="R201" s="215">
        <f>Q201*H201</f>
        <v>0.00376</v>
      </c>
      <c r="S201" s="215">
        <v>0</v>
      </c>
      <c r="T201" s="216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17" t="s">
        <v>233</v>
      </c>
      <c r="AT201" s="217" t="s">
        <v>140</v>
      </c>
      <c r="AU201" s="217" t="s">
        <v>145</v>
      </c>
      <c r="AY201" s="19" t="s">
        <v>137</v>
      </c>
      <c r="BE201" s="218">
        <f>IF(N201="základní",J201,0)</f>
        <v>0</v>
      </c>
      <c r="BF201" s="218">
        <f>IF(N201="snížená",J201,0)</f>
        <v>0</v>
      </c>
      <c r="BG201" s="218">
        <f>IF(N201="zákl. přenesená",J201,0)</f>
        <v>0</v>
      </c>
      <c r="BH201" s="218">
        <f>IF(N201="sníž. přenesená",J201,0)</f>
        <v>0</v>
      </c>
      <c r="BI201" s="218">
        <f>IF(N201="nulová",J201,0)</f>
        <v>0</v>
      </c>
      <c r="BJ201" s="19" t="s">
        <v>145</v>
      </c>
      <c r="BK201" s="218">
        <f>ROUND(I201*H201,2)</f>
        <v>0</v>
      </c>
      <c r="BL201" s="19" t="s">
        <v>233</v>
      </c>
      <c r="BM201" s="217" t="s">
        <v>333</v>
      </c>
    </row>
    <row r="202" spans="1:47" s="2" customFormat="1" ht="12">
      <c r="A202" s="40"/>
      <c r="B202" s="41"/>
      <c r="C202" s="42"/>
      <c r="D202" s="219" t="s">
        <v>147</v>
      </c>
      <c r="E202" s="42"/>
      <c r="F202" s="220" t="s">
        <v>331</v>
      </c>
      <c r="G202" s="42"/>
      <c r="H202" s="42"/>
      <c r="I202" s="221"/>
      <c r="J202" s="42"/>
      <c r="K202" s="42"/>
      <c r="L202" s="46"/>
      <c r="M202" s="222"/>
      <c r="N202" s="223"/>
      <c r="O202" s="86"/>
      <c r="P202" s="86"/>
      <c r="Q202" s="86"/>
      <c r="R202" s="86"/>
      <c r="S202" s="86"/>
      <c r="T202" s="87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9" t="s">
        <v>147</v>
      </c>
      <c r="AU202" s="19" t="s">
        <v>145</v>
      </c>
    </row>
    <row r="203" spans="1:63" s="12" customFormat="1" ht="22.8" customHeight="1">
      <c r="A203" s="12"/>
      <c r="B203" s="190"/>
      <c r="C203" s="191"/>
      <c r="D203" s="192" t="s">
        <v>71</v>
      </c>
      <c r="E203" s="204" t="s">
        <v>334</v>
      </c>
      <c r="F203" s="204" t="s">
        <v>335</v>
      </c>
      <c r="G203" s="191"/>
      <c r="H203" s="191"/>
      <c r="I203" s="194"/>
      <c r="J203" s="205">
        <f>BK203</f>
        <v>0</v>
      </c>
      <c r="K203" s="191"/>
      <c r="L203" s="196"/>
      <c r="M203" s="197"/>
      <c r="N203" s="198"/>
      <c r="O203" s="198"/>
      <c r="P203" s="199">
        <f>SUM(P204:P205)</f>
        <v>0</v>
      </c>
      <c r="Q203" s="198"/>
      <c r="R203" s="199">
        <f>SUM(R204:R205)</f>
        <v>0</v>
      </c>
      <c r="S203" s="198"/>
      <c r="T203" s="200">
        <f>SUM(T204:T205)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01" t="s">
        <v>145</v>
      </c>
      <c r="AT203" s="202" t="s">
        <v>71</v>
      </c>
      <c r="AU203" s="202" t="s">
        <v>80</v>
      </c>
      <c r="AY203" s="201" t="s">
        <v>137</v>
      </c>
      <c r="BK203" s="203">
        <f>SUM(BK204:BK205)</f>
        <v>0</v>
      </c>
    </row>
    <row r="204" spans="1:65" s="2" customFormat="1" ht="16.5" customHeight="1">
      <c r="A204" s="40"/>
      <c r="B204" s="41"/>
      <c r="C204" s="206" t="s">
        <v>336</v>
      </c>
      <c r="D204" s="206" t="s">
        <v>140</v>
      </c>
      <c r="E204" s="207" t="s">
        <v>337</v>
      </c>
      <c r="F204" s="208" t="s">
        <v>338</v>
      </c>
      <c r="G204" s="209" t="s">
        <v>320</v>
      </c>
      <c r="H204" s="210">
        <v>1</v>
      </c>
      <c r="I204" s="211"/>
      <c r="J204" s="212">
        <f>ROUND(I204*H204,2)</f>
        <v>0</v>
      </c>
      <c r="K204" s="208" t="s">
        <v>19</v>
      </c>
      <c r="L204" s="46"/>
      <c r="M204" s="213" t="s">
        <v>19</v>
      </c>
      <c r="N204" s="214" t="s">
        <v>44</v>
      </c>
      <c r="O204" s="86"/>
      <c r="P204" s="215">
        <f>O204*H204</f>
        <v>0</v>
      </c>
      <c r="Q204" s="215">
        <v>0</v>
      </c>
      <c r="R204" s="215">
        <f>Q204*H204</f>
        <v>0</v>
      </c>
      <c r="S204" s="215">
        <v>0</v>
      </c>
      <c r="T204" s="216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17" t="s">
        <v>233</v>
      </c>
      <c r="AT204" s="217" t="s">
        <v>140</v>
      </c>
      <c r="AU204" s="217" t="s">
        <v>145</v>
      </c>
      <c r="AY204" s="19" t="s">
        <v>137</v>
      </c>
      <c r="BE204" s="218">
        <f>IF(N204="základní",J204,0)</f>
        <v>0</v>
      </c>
      <c r="BF204" s="218">
        <f>IF(N204="snížená",J204,0)</f>
        <v>0</v>
      </c>
      <c r="BG204" s="218">
        <f>IF(N204="zákl. přenesená",J204,0)</f>
        <v>0</v>
      </c>
      <c r="BH204" s="218">
        <f>IF(N204="sníž. přenesená",J204,0)</f>
        <v>0</v>
      </c>
      <c r="BI204" s="218">
        <f>IF(N204="nulová",J204,0)</f>
        <v>0</v>
      </c>
      <c r="BJ204" s="19" t="s">
        <v>145</v>
      </c>
      <c r="BK204" s="218">
        <f>ROUND(I204*H204,2)</f>
        <v>0</v>
      </c>
      <c r="BL204" s="19" t="s">
        <v>233</v>
      </c>
      <c r="BM204" s="217" t="s">
        <v>339</v>
      </c>
    </row>
    <row r="205" spans="1:47" s="2" customFormat="1" ht="12">
      <c r="A205" s="40"/>
      <c r="B205" s="41"/>
      <c r="C205" s="42"/>
      <c r="D205" s="219" t="s">
        <v>147</v>
      </c>
      <c r="E205" s="42"/>
      <c r="F205" s="220" t="s">
        <v>338</v>
      </c>
      <c r="G205" s="42"/>
      <c r="H205" s="42"/>
      <c r="I205" s="221"/>
      <c r="J205" s="42"/>
      <c r="K205" s="42"/>
      <c r="L205" s="46"/>
      <c r="M205" s="222"/>
      <c r="N205" s="223"/>
      <c r="O205" s="86"/>
      <c r="P205" s="86"/>
      <c r="Q205" s="86"/>
      <c r="R205" s="86"/>
      <c r="S205" s="86"/>
      <c r="T205" s="87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9" t="s">
        <v>147</v>
      </c>
      <c r="AU205" s="19" t="s">
        <v>145</v>
      </c>
    </row>
    <row r="206" spans="1:63" s="12" customFormat="1" ht="22.8" customHeight="1">
      <c r="A206" s="12"/>
      <c r="B206" s="190"/>
      <c r="C206" s="191"/>
      <c r="D206" s="192" t="s">
        <v>71</v>
      </c>
      <c r="E206" s="204" t="s">
        <v>340</v>
      </c>
      <c r="F206" s="204" t="s">
        <v>341</v>
      </c>
      <c r="G206" s="191"/>
      <c r="H206" s="191"/>
      <c r="I206" s="194"/>
      <c r="J206" s="205">
        <f>BK206</f>
        <v>0</v>
      </c>
      <c r="K206" s="191"/>
      <c r="L206" s="196"/>
      <c r="M206" s="197"/>
      <c r="N206" s="198"/>
      <c r="O206" s="198"/>
      <c r="P206" s="199">
        <f>SUM(P207:P210)</f>
        <v>0</v>
      </c>
      <c r="Q206" s="198"/>
      <c r="R206" s="199">
        <f>SUM(R207:R210)</f>
        <v>0</v>
      </c>
      <c r="S206" s="198"/>
      <c r="T206" s="200">
        <f>SUM(T207:T210)</f>
        <v>0.6551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01" t="s">
        <v>145</v>
      </c>
      <c r="AT206" s="202" t="s">
        <v>71</v>
      </c>
      <c r="AU206" s="202" t="s">
        <v>80</v>
      </c>
      <c r="AY206" s="201" t="s">
        <v>137</v>
      </c>
      <c r="BK206" s="203">
        <f>SUM(BK207:BK210)</f>
        <v>0</v>
      </c>
    </row>
    <row r="207" spans="1:65" s="2" customFormat="1" ht="16.5" customHeight="1">
      <c r="A207" s="40"/>
      <c r="B207" s="41"/>
      <c r="C207" s="206" t="s">
        <v>342</v>
      </c>
      <c r="D207" s="206" t="s">
        <v>140</v>
      </c>
      <c r="E207" s="207" t="s">
        <v>343</v>
      </c>
      <c r="F207" s="208" t="s">
        <v>344</v>
      </c>
      <c r="G207" s="209" t="s">
        <v>188</v>
      </c>
      <c r="H207" s="210">
        <v>10</v>
      </c>
      <c r="I207" s="211"/>
      <c r="J207" s="212">
        <f>ROUND(I207*H207,2)</f>
        <v>0</v>
      </c>
      <c r="K207" s="208" t="s">
        <v>19</v>
      </c>
      <c r="L207" s="46"/>
      <c r="M207" s="213" t="s">
        <v>19</v>
      </c>
      <c r="N207" s="214" t="s">
        <v>44</v>
      </c>
      <c r="O207" s="86"/>
      <c r="P207" s="215">
        <f>O207*H207</f>
        <v>0</v>
      </c>
      <c r="Q207" s="215">
        <v>0</v>
      </c>
      <c r="R207" s="215">
        <f>Q207*H207</f>
        <v>0</v>
      </c>
      <c r="S207" s="215">
        <v>0.00821</v>
      </c>
      <c r="T207" s="216">
        <f>S207*H207</f>
        <v>0.0821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17" t="s">
        <v>233</v>
      </c>
      <c r="AT207" s="217" t="s">
        <v>140</v>
      </c>
      <c r="AU207" s="217" t="s">
        <v>145</v>
      </c>
      <c r="AY207" s="19" t="s">
        <v>137</v>
      </c>
      <c r="BE207" s="218">
        <f>IF(N207="základní",J207,0)</f>
        <v>0</v>
      </c>
      <c r="BF207" s="218">
        <f>IF(N207="snížená",J207,0)</f>
        <v>0</v>
      </c>
      <c r="BG207" s="218">
        <f>IF(N207="zákl. přenesená",J207,0)</f>
        <v>0</v>
      </c>
      <c r="BH207" s="218">
        <f>IF(N207="sníž. přenesená",J207,0)</f>
        <v>0</v>
      </c>
      <c r="BI207" s="218">
        <f>IF(N207="nulová",J207,0)</f>
        <v>0</v>
      </c>
      <c r="BJ207" s="19" t="s">
        <v>145</v>
      </c>
      <c r="BK207" s="218">
        <f>ROUND(I207*H207,2)</f>
        <v>0</v>
      </c>
      <c r="BL207" s="19" t="s">
        <v>233</v>
      </c>
      <c r="BM207" s="217" t="s">
        <v>345</v>
      </c>
    </row>
    <row r="208" spans="1:47" s="2" customFormat="1" ht="12">
      <c r="A208" s="40"/>
      <c r="B208" s="41"/>
      <c r="C208" s="42"/>
      <c r="D208" s="219" t="s">
        <v>147</v>
      </c>
      <c r="E208" s="42"/>
      <c r="F208" s="220" t="s">
        <v>346</v>
      </c>
      <c r="G208" s="42"/>
      <c r="H208" s="42"/>
      <c r="I208" s="221"/>
      <c r="J208" s="42"/>
      <c r="K208" s="42"/>
      <c r="L208" s="46"/>
      <c r="M208" s="222"/>
      <c r="N208" s="223"/>
      <c r="O208" s="86"/>
      <c r="P208" s="86"/>
      <c r="Q208" s="86"/>
      <c r="R208" s="86"/>
      <c r="S208" s="86"/>
      <c r="T208" s="87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19" t="s">
        <v>147</v>
      </c>
      <c r="AU208" s="19" t="s">
        <v>145</v>
      </c>
    </row>
    <row r="209" spans="1:65" s="2" customFormat="1" ht="16.5" customHeight="1">
      <c r="A209" s="40"/>
      <c r="B209" s="41"/>
      <c r="C209" s="206" t="s">
        <v>347</v>
      </c>
      <c r="D209" s="206" t="s">
        <v>140</v>
      </c>
      <c r="E209" s="207" t="s">
        <v>348</v>
      </c>
      <c r="F209" s="208" t="s">
        <v>349</v>
      </c>
      <c r="G209" s="209" t="s">
        <v>188</v>
      </c>
      <c r="H209" s="210">
        <v>30</v>
      </c>
      <c r="I209" s="211"/>
      <c r="J209" s="212">
        <f>ROUND(I209*H209,2)</f>
        <v>0</v>
      </c>
      <c r="K209" s="208" t="s">
        <v>19</v>
      </c>
      <c r="L209" s="46"/>
      <c r="M209" s="213" t="s">
        <v>19</v>
      </c>
      <c r="N209" s="214" t="s">
        <v>44</v>
      </c>
      <c r="O209" s="86"/>
      <c r="P209" s="215">
        <f>O209*H209</f>
        <v>0</v>
      </c>
      <c r="Q209" s="215">
        <v>0</v>
      </c>
      <c r="R209" s="215">
        <f>Q209*H209</f>
        <v>0</v>
      </c>
      <c r="S209" s="215">
        <v>0.0191</v>
      </c>
      <c r="T209" s="216">
        <f>S209*H209</f>
        <v>0.573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17" t="s">
        <v>233</v>
      </c>
      <c r="AT209" s="217" t="s">
        <v>140</v>
      </c>
      <c r="AU209" s="217" t="s">
        <v>145</v>
      </c>
      <c r="AY209" s="19" t="s">
        <v>137</v>
      </c>
      <c r="BE209" s="218">
        <f>IF(N209="základní",J209,0)</f>
        <v>0</v>
      </c>
      <c r="BF209" s="218">
        <f>IF(N209="snížená",J209,0)</f>
        <v>0</v>
      </c>
      <c r="BG209" s="218">
        <f>IF(N209="zákl. přenesená",J209,0)</f>
        <v>0</v>
      </c>
      <c r="BH209" s="218">
        <f>IF(N209="sníž. přenesená",J209,0)</f>
        <v>0</v>
      </c>
      <c r="BI209" s="218">
        <f>IF(N209="nulová",J209,0)</f>
        <v>0</v>
      </c>
      <c r="BJ209" s="19" t="s">
        <v>145</v>
      </c>
      <c r="BK209" s="218">
        <f>ROUND(I209*H209,2)</f>
        <v>0</v>
      </c>
      <c r="BL209" s="19" t="s">
        <v>233</v>
      </c>
      <c r="BM209" s="217" t="s">
        <v>350</v>
      </c>
    </row>
    <row r="210" spans="1:47" s="2" customFormat="1" ht="12">
      <c r="A210" s="40"/>
      <c r="B210" s="41"/>
      <c r="C210" s="42"/>
      <c r="D210" s="219" t="s">
        <v>147</v>
      </c>
      <c r="E210" s="42"/>
      <c r="F210" s="220" t="s">
        <v>351</v>
      </c>
      <c r="G210" s="42"/>
      <c r="H210" s="42"/>
      <c r="I210" s="221"/>
      <c r="J210" s="42"/>
      <c r="K210" s="42"/>
      <c r="L210" s="46"/>
      <c r="M210" s="222"/>
      <c r="N210" s="223"/>
      <c r="O210" s="86"/>
      <c r="P210" s="86"/>
      <c r="Q210" s="86"/>
      <c r="R210" s="86"/>
      <c r="S210" s="86"/>
      <c r="T210" s="87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9" t="s">
        <v>147</v>
      </c>
      <c r="AU210" s="19" t="s">
        <v>145</v>
      </c>
    </row>
    <row r="211" spans="1:63" s="12" customFormat="1" ht="22.8" customHeight="1">
      <c r="A211" s="12"/>
      <c r="B211" s="190"/>
      <c r="C211" s="191"/>
      <c r="D211" s="192" t="s">
        <v>71</v>
      </c>
      <c r="E211" s="204" t="s">
        <v>352</v>
      </c>
      <c r="F211" s="204" t="s">
        <v>353</v>
      </c>
      <c r="G211" s="191"/>
      <c r="H211" s="191"/>
      <c r="I211" s="194"/>
      <c r="J211" s="205">
        <f>BK211</f>
        <v>0</v>
      </c>
      <c r="K211" s="191"/>
      <c r="L211" s="196"/>
      <c r="M211" s="197"/>
      <c r="N211" s="198"/>
      <c r="O211" s="198"/>
      <c r="P211" s="199">
        <f>SUM(P212:P233)</f>
        <v>0</v>
      </c>
      <c r="Q211" s="198"/>
      <c r="R211" s="199">
        <f>SUM(R212:R233)</f>
        <v>1.36193332</v>
      </c>
      <c r="S211" s="198"/>
      <c r="T211" s="200">
        <f>SUM(T212:T233)</f>
        <v>0.04046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01" t="s">
        <v>145</v>
      </c>
      <c r="AT211" s="202" t="s">
        <v>71</v>
      </c>
      <c r="AU211" s="202" t="s">
        <v>80</v>
      </c>
      <c r="AY211" s="201" t="s">
        <v>137</v>
      </c>
      <c r="BK211" s="203">
        <f>SUM(BK212:BK233)</f>
        <v>0</v>
      </c>
    </row>
    <row r="212" spans="1:65" s="2" customFormat="1" ht="16.5" customHeight="1">
      <c r="A212" s="40"/>
      <c r="B212" s="41"/>
      <c r="C212" s="206" t="s">
        <v>354</v>
      </c>
      <c r="D212" s="206" t="s">
        <v>140</v>
      </c>
      <c r="E212" s="207" t="s">
        <v>355</v>
      </c>
      <c r="F212" s="208" t="s">
        <v>356</v>
      </c>
      <c r="G212" s="209" t="s">
        <v>143</v>
      </c>
      <c r="H212" s="210">
        <v>12.475</v>
      </c>
      <c r="I212" s="211"/>
      <c r="J212" s="212">
        <f>ROUND(I212*H212,2)</f>
        <v>0</v>
      </c>
      <c r="K212" s="208" t="s">
        <v>19</v>
      </c>
      <c r="L212" s="46"/>
      <c r="M212" s="213" t="s">
        <v>19</v>
      </c>
      <c r="N212" s="214" t="s">
        <v>44</v>
      </c>
      <c r="O212" s="86"/>
      <c r="P212" s="215">
        <f>O212*H212</f>
        <v>0</v>
      </c>
      <c r="Q212" s="215">
        <v>0.0457</v>
      </c>
      <c r="R212" s="215">
        <f>Q212*H212</f>
        <v>0.5701075</v>
      </c>
      <c r="S212" s="215">
        <v>0</v>
      </c>
      <c r="T212" s="216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17" t="s">
        <v>233</v>
      </c>
      <c r="AT212" s="217" t="s">
        <v>140</v>
      </c>
      <c r="AU212" s="217" t="s">
        <v>145</v>
      </c>
      <c r="AY212" s="19" t="s">
        <v>137</v>
      </c>
      <c r="BE212" s="218">
        <f>IF(N212="základní",J212,0)</f>
        <v>0</v>
      </c>
      <c r="BF212" s="218">
        <f>IF(N212="snížená",J212,0)</f>
        <v>0</v>
      </c>
      <c r="BG212" s="218">
        <f>IF(N212="zákl. přenesená",J212,0)</f>
        <v>0</v>
      </c>
      <c r="BH212" s="218">
        <f>IF(N212="sníž. přenesená",J212,0)</f>
        <v>0</v>
      </c>
      <c r="BI212" s="218">
        <f>IF(N212="nulová",J212,0)</f>
        <v>0</v>
      </c>
      <c r="BJ212" s="19" t="s">
        <v>145</v>
      </c>
      <c r="BK212" s="218">
        <f>ROUND(I212*H212,2)</f>
        <v>0</v>
      </c>
      <c r="BL212" s="19" t="s">
        <v>233</v>
      </c>
      <c r="BM212" s="217" t="s">
        <v>357</v>
      </c>
    </row>
    <row r="213" spans="1:47" s="2" customFormat="1" ht="12">
      <c r="A213" s="40"/>
      <c r="B213" s="41"/>
      <c r="C213" s="42"/>
      <c r="D213" s="219" t="s">
        <v>147</v>
      </c>
      <c r="E213" s="42"/>
      <c r="F213" s="220" t="s">
        <v>358</v>
      </c>
      <c r="G213" s="42"/>
      <c r="H213" s="42"/>
      <c r="I213" s="221"/>
      <c r="J213" s="42"/>
      <c r="K213" s="42"/>
      <c r="L213" s="46"/>
      <c r="M213" s="222"/>
      <c r="N213" s="223"/>
      <c r="O213" s="86"/>
      <c r="P213" s="86"/>
      <c r="Q213" s="86"/>
      <c r="R213" s="86"/>
      <c r="S213" s="86"/>
      <c r="T213" s="87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T213" s="19" t="s">
        <v>147</v>
      </c>
      <c r="AU213" s="19" t="s">
        <v>145</v>
      </c>
    </row>
    <row r="214" spans="1:51" s="14" customFormat="1" ht="12">
      <c r="A214" s="14"/>
      <c r="B214" s="234"/>
      <c r="C214" s="235"/>
      <c r="D214" s="219" t="s">
        <v>149</v>
      </c>
      <c r="E214" s="236" t="s">
        <v>19</v>
      </c>
      <c r="F214" s="237" t="s">
        <v>359</v>
      </c>
      <c r="G214" s="235"/>
      <c r="H214" s="238">
        <v>12.475</v>
      </c>
      <c r="I214" s="239"/>
      <c r="J214" s="235"/>
      <c r="K214" s="235"/>
      <c r="L214" s="240"/>
      <c r="M214" s="241"/>
      <c r="N214" s="242"/>
      <c r="O214" s="242"/>
      <c r="P214" s="242"/>
      <c r="Q214" s="242"/>
      <c r="R214" s="242"/>
      <c r="S214" s="242"/>
      <c r="T214" s="243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4" t="s">
        <v>149</v>
      </c>
      <c r="AU214" s="244" t="s">
        <v>145</v>
      </c>
      <c r="AV214" s="14" t="s">
        <v>145</v>
      </c>
      <c r="AW214" s="14" t="s">
        <v>33</v>
      </c>
      <c r="AX214" s="14" t="s">
        <v>72</v>
      </c>
      <c r="AY214" s="244" t="s">
        <v>137</v>
      </c>
    </row>
    <row r="215" spans="1:51" s="15" customFormat="1" ht="12">
      <c r="A215" s="15"/>
      <c r="B215" s="245"/>
      <c r="C215" s="246"/>
      <c r="D215" s="219" t="s">
        <v>149</v>
      </c>
      <c r="E215" s="247" t="s">
        <v>19</v>
      </c>
      <c r="F215" s="248" t="s">
        <v>151</v>
      </c>
      <c r="G215" s="246"/>
      <c r="H215" s="249">
        <v>12.475</v>
      </c>
      <c r="I215" s="250"/>
      <c r="J215" s="246"/>
      <c r="K215" s="246"/>
      <c r="L215" s="251"/>
      <c r="M215" s="252"/>
      <c r="N215" s="253"/>
      <c r="O215" s="253"/>
      <c r="P215" s="253"/>
      <c r="Q215" s="253"/>
      <c r="R215" s="253"/>
      <c r="S215" s="253"/>
      <c r="T215" s="254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55" t="s">
        <v>149</v>
      </c>
      <c r="AU215" s="255" t="s">
        <v>145</v>
      </c>
      <c r="AV215" s="15" t="s">
        <v>144</v>
      </c>
      <c r="AW215" s="15" t="s">
        <v>33</v>
      </c>
      <c r="AX215" s="15" t="s">
        <v>80</v>
      </c>
      <c r="AY215" s="255" t="s">
        <v>137</v>
      </c>
    </row>
    <row r="216" spans="1:65" s="2" customFormat="1" ht="16.5" customHeight="1">
      <c r="A216" s="40"/>
      <c r="B216" s="41"/>
      <c r="C216" s="206" t="s">
        <v>360</v>
      </c>
      <c r="D216" s="206" t="s">
        <v>140</v>
      </c>
      <c r="E216" s="207" t="s">
        <v>361</v>
      </c>
      <c r="F216" s="208" t="s">
        <v>362</v>
      </c>
      <c r="G216" s="209" t="s">
        <v>143</v>
      </c>
      <c r="H216" s="210">
        <v>12.136</v>
      </c>
      <c r="I216" s="211"/>
      <c r="J216" s="212">
        <f>ROUND(I216*H216,2)</f>
        <v>0</v>
      </c>
      <c r="K216" s="208" t="s">
        <v>19</v>
      </c>
      <c r="L216" s="46"/>
      <c r="M216" s="213" t="s">
        <v>19</v>
      </c>
      <c r="N216" s="214" t="s">
        <v>44</v>
      </c>
      <c r="O216" s="86"/>
      <c r="P216" s="215">
        <f>O216*H216</f>
        <v>0</v>
      </c>
      <c r="Q216" s="215">
        <v>0.05026</v>
      </c>
      <c r="R216" s="215">
        <f>Q216*H216</f>
        <v>0.60995536</v>
      </c>
      <c r="S216" s="215">
        <v>0</v>
      </c>
      <c r="T216" s="216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17" t="s">
        <v>233</v>
      </c>
      <c r="AT216" s="217" t="s">
        <v>140</v>
      </c>
      <c r="AU216" s="217" t="s">
        <v>145</v>
      </c>
      <c r="AY216" s="19" t="s">
        <v>137</v>
      </c>
      <c r="BE216" s="218">
        <f>IF(N216="základní",J216,0)</f>
        <v>0</v>
      </c>
      <c r="BF216" s="218">
        <f>IF(N216="snížená",J216,0)</f>
        <v>0</v>
      </c>
      <c r="BG216" s="218">
        <f>IF(N216="zákl. přenesená",J216,0)</f>
        <v>0</v>
      </c>
      <c r="BH216" s="218">
        <f>IF(N216="sníž. přenesená",J216,0)</f>
        <v>0</v>
      </c>
      <c r="BI216" s="218">
        <f>IF(N216="nulová",J216,0)</f>
        <v>0</v>
      </c>
      <c r="BJ216" s="19" t="s">
        <v>145</v>
      </c>
      <c r="BK216" s="218">
        <f>ROUND(I216*H216,2)</f>
        <v>0</v>
      </c>
      <c r="BL216" s="19" t="s">
        <v>233</v>
      </c>
      <c r="BM216" s="217" t="s">
        <v>363</v>
      </c>
    </row>
    <row r="217" spans="1:47" s="2" customFormat="1" ht="12">
      <c r="A217" s="40"/>
      <c r="B217" s="41"/>
      <c r="C217" s="42"/>
      <c r="D217" s="219" t="s">
        <v>147</v>
      </c>
      <c r="E217" s="42"/>
      <c r="F217" s="220" t="s">
        <v>364</v>
      </c>
      <c r="G217" s="42"/>
      <c r="H217" s="42"/>
      <c r="I217" s="221"/>
      <c r="J217" s="42"/>
      <c r="K217" s="42"/>
      <c r="L217" s="46"/>
      <c r="M217" s="222"/>
      <c r="N217" s="223"/>
      <c r="O217" s="86"/>
      <c r="P217" s="86"/>
      <c r="Q217" s="86"/>
      <c r="R217" s="86"/>
      <c r="S217" s="86"/>
      <c r="T217" s="87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T217" s="19" t="s">
        <v>147</v>
      </c>
      <c r="AU217" s="19" t="s">
        <v>145</v>
      </c>
    </row>
    <row r="218" spans="1:51" s="14" customFormat="1" ht="12">
      <c r="A218" s="14"/>
      <c r="B218" s="234"/>
      <c r="C218" s="235"/>
      <c r="D218" s="219" t="s">
        <v>149</v>
      </c>
      <c r="E218" s="236" t="s">
        <v>19</v>
      </c>
      <c r="F218" s="237" t="s">
        <v>365</v>
      </c>
      <c r="G218" s="235"/>
      <c r="H218" s="238">
        <v>12.136</v>
      </c>
      <c r="I218" s="239"/>
      <c r="J218" s="235"/>
      <c r="K218" s="235"/>
      <c r="L218" s="240"/>
      <c r="M218" s="241"/>
      <c r="N218" s="242"/>
      <c r="O218" s="242"/>
      <c r="P218" s="242"/>
      <c r="Q218" s="242"/>
      <c r="R218" s="242"/>
      <c r="S218" s="242"/>
      <c r="T218" s="243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44" t="s">
        <v>149</v>
      </c>
      <c r="AU218" s="244" t="s">
        <v>145</v>
      </c>
      <c r="AV218" s="14" t="s">
        <v>145</v>
      </c>
      <c r="AW218" s="14" t="s">
        <v>33</v>
      </c>
      <c r="AX218" s="14" t="s">
        <v>72</v>
      </c>
      <c r="AY218" s="244" t="s">
        <v>137</v>
      </c>
    </row>
    <row r="219" spans="1:51" s="15" customFormat="1" ht="12">
      <c r="A219" s="15"/>
      <c r="B219" s="245"/>
      <c r="C219" s="246"/>
      <c r="D219" s="219" t="s">
        <v>149</v>
      </c>
      <c r="E219" s="247" t="s">
        <v>19</v>
      </c>
      <c r="F219" s="248" t="s">
        <v>151</v>
      </c>
      <c r="G219" s="246"/>
      <c r="H219" s="249">
        <v>12.136</v>
      </c>
      <c r="I219" s="250"/>
      <c r="J219" s="246"/>
      <c r="K219" s="246"/>
      <c r="L219" s="251"/>
      <c r="M219" s="252"/>
      <c r="N219" s="253"/>
      <c r="O219" s="253"/>
      <c r="P219" s="253"/>
      <c r="Q219" s="253"/>
      <c r="R219" s="253"/>
      <c r="S219" s="253"/>
      <c r="T219" s="254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55" t="s">
        <v>149</v>
      </c>
      <c r="AU219" s="255" t="s">
        <v>145</v>
      </c>
      <c r="AV219" s="15" t="s">
        <v>144</v>
      </c>
      <c r="AW219" s="15" t="s">
        <v>33</v>
      </c>
      <c r="AX219" s="15" t="s">
        <v>80</v>
      </c>
      <c r="AY219" s="255" t="s">
        <v>137</v>
      </c>
    </row>
    <row r="220" spans="1:65" s="2" customFormat="1" ht="16.5" customHeight="1">
      <c r="A220" s="40"/>
      <c r="B220" s="41"/>
      <c r="C220" s="206" t="s">
        <v>366</v>
      </c>
      <c r="D220" s="206" t="s">
        <v>140</v>
      </c>
      <c r="E220" s="207" t="s">
        <v>367</v>
      </c>
      <c r="F220" s="208" t="s">
        <v>368</v>
      </c>
      <c r="G220" s="209" t="s">
        <v>165</v>
      </c>
      <c r="H220" s="210">
        <v>14</v>
      </c>
      <c r="I220" s="211"/>
      <c r="J220" s="212">
        <f>ROUND(I220*H220,2)</f>
        <v>0</v>
      </c>
      <c r="K220" s="208" t="s">
        <v>19</v>
      </c>
      <c r="L220" s="46"/>
      <c r="M220" s="213" t="s">
        <v>19</v>
      </c>
      <c r="N220" s="214" t="s">
        <v>44</v>
      </c>
      <c r="O220" s="86"/>
      <c r="P220" s="215">
        <f>O220*H220</f>
        <v>0</v>
      </c>
      <c r="Q220" s="215">
        <v>0.00388</v>
      </c>
      <c r="R220" s="215">
        <f>Q220*H220</f>
        <v>0.05432</v>
      </c>
      <c r="S220" s="215">
        <v>0.00289</v>
      </c>
      <c r="T220" s="216">
        <f>S220*H220</f>
        <v>0.04046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17" t="s">
        <v>233</v>
      </c>
      <c r="AT220" s="217" t="s">
        <v>140</v>
      </c>
      <c r="AU220" s="217" t="s">
        <v>145</v>
      </c>
      <c r="AY220" s="19" t="s">
        <v>137</v>
      </c>
      <c r="BE220" s="218">
        <f>IF(N220="základní",J220,0)</f>
        <v>0</v>
      </c>
      <c r="BF220" s="218">
        <f>IF(N220="snížená",J220,0)</f>
        <v>0</v>
      </c>
      <c r="BG220" s="218">
        <f>IF(N220="zákl. přenesená",J220,0)</f>
        <v>0</v>
      </c>
      <c r="BH220" s="218">
        <f>IF(N220="sníž. přenesená",J220,0)</f>
        <v>0</v>
      </c>
      <c r="BI220" s="218">
        <f>IF(N220="nulová",J220,0)</f>
        <v>0</v>
      </c>
      <c r="BJ220" s="19" t="s">
        <v>145</v>
      </c>
      <c r="BK220" s="218">
        <f>ROUND(I220*H220,2)</f>
        <v>0</v>
      </c>
      <c r="BL220" s="19" t="s">
        <v>233</v>
      </c>
      <c r="BM220" s="217" t="s">
        <v>369</v>
      </c>
    </row>
    <row r="221" spans="1:47" s="2" customFormat="1" ht="12">
      <c r="A221" s="40"/>
      <c r="B221" s="41"/>
      <c r="C221" s="42"/>
      <c r="D221" s="219" t="s">
        <v>147</v>
      </c>
      <c r="E221" s="42"/>
      <c r="F221" s="220" t="s">
        <v>370</v>
      </c>
      <c r="G221" s="42"/>
      <c r="H221" s="42"/>
      <c r="I221" s="221"/>
      <c r="J221" s="42"/>
      <c r="K221" s="42"/>
      <c r="L221" s="46"/>
      <c r="M221" s="222"/>
      <c r="N221" s="223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147</v>
      </c>
      <c r="AU221" s="19" t="s">
        <v>145</v>
      </c>
    </row>
    <row r="222" spans="1:65" s="2" customFormat="1" ht="16.5" customHeight="1">
      <c r="A222" s="40"/>
      <c r="B222" s="41"/>
      <c r="C222" s="206" t="s">
        <v>371</v>
      </c>
      <c r="D222" s="206" t="s">
        <v>140</v>
      </c>
      <c r="E222" s="207" t="s">
        <v>372</v>
      </c>
      <c r="F222" s="208" t="s">
        <v>373</v>
      </c>
      <c r="G222" s="209" t="s">
        <v>143</v>
      </c>
      <c r="H222" s="210">
        <v>5.742</v>
      </c>
      <c r="I222" s="211"/>
      <c r="J222" s="212">
        <f>ROUND(I222*H222,2)</f>
        <v>0</v>
      </c>
      <c r="K222" s="208" t="s">
        <v>19</v>
      </c>
      <c r="L222" s="46"/>
      <c r="M222" s="213" t="s">
        <v>19</v>
      </c>
      <c r="N222" s="214" t="s">
        <v>44</v>
      </c>
      <c r="O222" s="86"/>
      <c r="P222" s="215">
        <f>O222*H222</f>
        <v>0</v>
      </c>
      <c r="Q222" s="215">
        <v>0.01213</v>
      </c>
      <c r="R222" s="215">
        <f>Q222*H222</f>
        <v>0.06965046</v>
      </c>
      <c r="S222" s="215">
        <v>0</v>
      </c>
      <c r="T222" s="216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17" t="s">
        <v>233</v>
      </c>
      <c r="AT222" s="217" t="s">
        <v>140</v>
      </c>
      <c r="AU222" s="217" t="s">
        <v>145</v>
      </c>
      <c r="AY222" s="19" t="s">
        <v>137</v>
      </c>
      <c r="BE222" s="218">
        <f>IF(N222="základní",J222,0)</f>
        <v>0</v>
      </c>
      <c r="BF222" s="218">
        <f>IF(N222="snížená",J222,0)</f>
        <v>0</v>
      </c>
      <c r="BG222" s="218">
        <f>IF(N222="zákl. přenesená",J222,0)</f>
        <v>0</v>
      </c>
      <c r="BH222" s="218">
        <f>IF(N222="sníž. přenesená",J222,0)</f>
        <v>0</v>
      </c>
      <c r="BI222" s="218">
        <f>IF(N222="nulová",J222,0)</f>
        <v>0</v>
      </c>
      <c r="BJ222" s="19" t="s">
        <v>145</v>
      </c>
      <c r="BK222" s="218">
        <f>ROUND(I222*H222,2)</f>
        <v>0</v>
      </c>
      <c r="BL222" s="19" t="s">
        <v>233</v>
      </c>
      <c r="BM222" s="217" t="s">
        <v>374</v>
      </c>
    </row>
    <row r="223" spans="1:47" s="2" customFormat="1" ht="12">
      <c r="A223" s="40"/>
      <c r="B223" s="41"/>
      <c r="C223" s="42"/>
      <c r="D223" s="219" t="s">
        <v>147</v>
      </c>
      <c r="E223" s="42"/>
      <c r="F223" s="220" t="s">
        <v>375</v>
      </c>
      <c r="G223" s="42"/>
      <c r="H223" s="42"/>
      <c r="I223" s="221"/>
      <c r="J223" s="42"/>
      <c r="K223" s="42"/>
      <c r="L223" s="46"/>
      <c r="M223" s="222"/>
      <c r="N223" s="223"/>
      <c r="O223" s="86"/>
      <c r="P223" s="86"/>
      <c r="Q223" s="86"/>
      <c r="R223" s="86"/>
      <c r="S223" s="86"/>
      <c r="T223" s="87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9" t="s">
        <v>147</v>
      </c>
      <c r="AU223" s="19" t="s">
        <v>145</v>
      </c>
    </row>
    <row r="224" spans="1:51" s="14" customFormat="1" ht="12">
      <c r="A224" s="14"/>
      <c r="B224" s="234"/>
      <c r="C224" s="235"/>
      <c r="D224" s="219" t="s">
        <v>149</v>
      </c>
      <c r="E224" s="236" t="s">
        <v>19</v>
      </c>
      <c r="F224" s="237" t="s">
        <v>376</v>
      </c>
      <c r="G224" s="235"/>
      <c r="H224" s="238">
        <v>5.742</v>
      </c>
      <c r="I224" s="239"/>
      <c r="J224" s="235"/>
      <c r="K224" s="235"/>
      <c r="L224" s="240"/>
      <c r="M224" s="241"/>
      <c r="N224" s="242"/>
      <c r="O224" s="242"/>
      <c r="P224" s="242"/>
      <c r="Q224" s="242"/>
      <c r="R224" s="242"/>
      <c r="S224" s="242"/>
      <c r="T224" s="243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44" t="s">
        <v>149</v>
      </c>
      <c r="AU224" s="244" t="s">
        <v>145</v>
      </c>
      <c r="AV224" s="14" t="s">
        <v>145</v>
      </c>
      <c r="AW224" s="14" t="s">
        <v>33</v>
      </c>
      <c r="AX224" s="14" t="s">
        <v>72</v>
      </c>
      <c r="AY224" s="244" t="s">
        <v>137</v>
      </c>
    </row>
    <row r="225" spans="1:51" s="15" customFormat="1" ht="12">
      <c r="A225" s="15"/>
      <c r="B225" s="245"/>
      <c r="C225" s="246"/>
      <c r="D225" s="219" t="s">
        <v>149</v>
      </c>
      <c r="E225" s="247" t="s">
        <v>19</v>
      </c>
      <c r="F225" s="248" t="s">
        <v>151</v>
      </c>
      <c r="G225" s="246"/>
      <c r="H225" s="249">
        <v>5.742</v>
      </c>
      <c r="I225" s="250"/>
      <c r="J225" s="246"/>
      <c r="K225" s="246"/>
      <c r="L225" s="251"/>
      <c r="M225" s="252"/>
      <c r="N225" s="253"/>
      <c r="O225" s="253"/>
      <c r="P225" s="253"/>
      <c r="Q225" s="253"/>
      <c r="R225" s="253"/>
      <c r="S225" s="253"/>
      <c r="T225" s="254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55" t="s">
        <v>149</v>
      </c>
      <c r="AU225" s="255" t="s">
        <v>145</v>
      </c>
      <c r="AV225" s="15" t="s">
        <v>144</v>
      </c>
      <c r="AW225" s="15" t="s">
        <v>33</v>
      </c>
      <c r="AX225" s="15" t="s">
        <v>80</v>
      </c>
      <c r="AY225" s="255" t="s">
        <v>137</v>
      </c>
    </row>
    <row r="226" spans="1:65" s="2" customFormat="1" ht="16.5" customHeight="1">
      <c r="A226" s="40"/>
      <c r="B226" s="41"/>
      <c r="C226" s="206" t="s">
        <v>377</v>
      </c>
      <c r="D226" s="206" t="s">
        <v>140</v>
      </c>
      <c r="E226" s="207" t="s">
        <v>378</v>
      </c>
      <c r="F226" s="208" t="s">
        <v>379</v>
      </c>
      <c r="G226" s="209" t="s">
        <v>165</v>
      </c>
      <c r="H226" s="210">
        <v>2</v>
      </c>
      <c r="I226" s="211"/>
      <c r="J226" s="212">
        <f>ROUND(I226*H226,2)</f>
        <v>0</v>
      </c>
      <c r="K226" s="208" t="s">
        <v>19</v>
      </c>
      <c r="L226" s="46"/>
      <c r="M226" s="213" t="s">
        <v>19</v>
      </c>
      <c r="N226" s="214" t="s">
        <v>44</v>
      </c>
      <c r="O226" s="86"/>
      <c r="P226" s="215">
        <f>O226*H226</f>
        <v>0</v>
      </c>
      <c r="Q226" s="215">
        <v>0.00022</v>
      </c>
      <c r="R226" s="215">
        <f>Q226*H226</f>
        <v>0.00044</v>
      </c>
      <c r="S226" s="215">
        <v>0</v>
      </c>
      <c r="T226" s="216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17" t="s">
        <v>233</v>
      </c>
      <c r="AT226" s="217" t="s">
        <v>140</v>
      </c>
      <c r="AU226" s="217" t="s">
        <v>145</v>
      </c>
      <c r="AY226" s="19" t="s">
        <v>137</v>
      </c>
      <c r="BE226" s="218">
        <f>IF(N226="základní",J226,0)</f>
        <v>0</v>
      </c>
      <c r="BF226" s="218">
        <f>IF(N226="snížená",J226,0)</f>
        <v>0</v>
      </c>
      <c r="BG226" s="218">
        <f>IF(N226="zákl. přenesená",J226,0)</f>
        <v>0</v>
      </c>
      <c r="BH226" s="218">
        <f>IF(N226="sníž. přenesená",J226,0)</f>
        <v>0</v>
      </c>
      <c r="BI226" s="218">
        <f>IF(N226="nulová",J226,0)</f>
        <v>0</v>
      </c>
      <c r="BJ226" s="19" t="s">
        <v>145</v>
      </c>
      <c r="BK226" s="218">
        <f>ROUND(I226*H226,2)</f>
        <v>0</v>
      </c>
      <c r="BL226" s="19" t="s">
        <v>233</v>
      </c>
      <c r="BM226" s="217" t="s">
        <v>380</v>
      </c>
    </row>
    <row r="227" spans="1:47" s="2" customFormat="1" ht="12">
      <c r="A227" s="40"/>
      <c r="B227" s="41"/>
      <c r="C227" s="42"/>
      <c r="D227" s="219" t="s">
        <v>147</v>
      </c>
      <c r="E227" s="42"/>
      <c r="F227" s="220" t="s">
        <v>381</v>
      </c>
      <c r="G227" s="42"/>
      <c r="H227" s="42"/>
      <c r="I227" s="221"/>
      <c r="J227" s="42"/>
      <c r="K227" s="42"/>
      <c r="L227" s="46"/>
      <c r="M227" s="222"/>
      <c r="N227" s="223"/>
      <c r="O227" s="86"/>
      <c r="P227" s="86"/>
      <c r="Q227" s="86"/>
      <c r="R227" s="86"/>
      <c r="S227" s="86"/>
      <c r="T227" s="87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T227" s="19" t="s">
        <v>147</v>
      </c>
      <c r="AU227" s="19" t="s">
        <v>145</v>
      </c>
    </row>
    <row r="228" spans="1:65" s="2" customFormat="1" ht="16.5" customHeight="1">
      <c r="A228" s="40"/>
      <c r="B228" s="41"/>
      <c r="C228" s="256" t="s">
        <v>382</v>
      </c>
      <c r="D228" s="256" t="s">
        <v>197</v>
      </c>
      <c r="E228" s="257" t="s">
        <v>383</v>
      </c>
      <c r="F228" s="258" t="s">
        <v>384</v>
      </c>
      <c r="G228" s="259" t="s">
        <v>165</v>
      </c>
      <c r="H228" s="260">
        <v>1</v>
      </c>
      <c r="I228" s="261"/>
      <c r="J228" s="262">
        <f>ROUND(I228*H228,2)</f>
        <v>0</v>
      </c>
      <c r="K228" s="258" t="s">
        <v>19</v>
      </c>
      <c r="L228" s="263"/>
      <c r="M228" s="264" t="s">
        <v>19</v>
      </c>
      <c r="N228" s="265" t="s">
        <v>44</v>
      </c>
      <c r="O228" s="86"/>
      <c r="P228" s="215">
        <f>O228*H228</f>
        <v>0</v>
      </c>
      <c r="Q228" s="215">
        <v>0.03204</v>
      </c>
      <c r="R228" s="215">
        <f>Q228*H228</f>
        <v>0.03204</v>
      </c>
      <c r="S228" s="215">
        <v>0</v>
      </c>
      <c r="T228" s="216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17" t="s">
        <v>292</v>
      </c>
      <c r="AT228" s="217" t="s">
        <v>197</v>
      </c>
      <c r="AU228" s="217" t="s">
        <v>145</v>
      </c>
      <c r="AY228" s="19" t="s">
        <v>137</v>
      </c>
      <c r="BE228" s="218">
        <f>IF(N228="základní",J228,0)</f>
        <v>0</v>
      </c>
      <c r="BF228" s="218">
        <f>IF(N228="snížená",J228,0)</f>
        <v>0</v>
      </c>
      <c r="BG228" s="218">
        <f>IF(N228="zákl. přenesená",J228,0)</f>
        <v>0</v>
      </c>
      <c r="BH228" s="218">
        <f>IF(N228="sníž. přenesená",J228,0)</f>
        <v>0</v>
      </c>
      <c r="BI228" s="218">
        <f>IF(N228="nulová",J228,0)</f>
        <v>0</v>
      </c>
      <c r="BJ228" s="19" t="s">
        <v>145</v>
      </c>
      <c r="BK228" s="218">
        <f>ROUND(I228*H228,2)</f>
        <v>0</v>
      </c>
      <c r="BL228" s="19" t="s">
        <v>233</v>
      </c>
      <c r="BM228" s="217" t="s">
        <v>385</v>
      </c>
    </row>
    <row r="229" spans="1:47" s="2" customFormat="1" ht="12">
      <c r="A229" s="40"/>
      <c r="B229" s="41"/>
      <c r="C229" s="42"/>
      <c r="D229" s="219" t="s">
        <v>147</v>
      </c>
      <c r="E229" s="42"/>
      <c r="F229" s="220" t="s">
        <v>384</v>
      </c>
      <c r="G229" s="42"/>
      <c r="H229" s="42"/>
      <c r="I229" s="221"/>
      <c r="J229" s="42"/>
      <c r="K229" s="42"/>
      <c r="L229" s="46"/>
      <c r="M229" s="222"/>
      <c r="N229" s="223"/>
      <c r="O229" s="86"/>
      <c r="P229" s="86"/>
      <c r="Q229" s="86"/>
      <c r="R229" s="86"/>
      <c r="S229" s="86"/>
      <c r="T229" s="87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9" t="s">
        <v>147</v>
      </c>
      <c r="AU229" s="19" t="s">
        <v>145</v>
      </c>
    </row>
    <row r="230" spans="1:65" s="2" customFormat="1" ht="16.5" customHeight="1">
      <c r="A230" s="40"/>
      <c r="B230" s="41"/>
      <c r="C230" s="256" t="s">
        <v>386</v>
      </c>
      <c r="D230" s="256" t="s">
        <v>197</v>
      </c>
      <c r="E230" s="257" t="s">
        <v>387</v>
      </c>
      <c r="F230" s="258" t="s">
        <v>388</v>
      </c>
      <c r="G230" s="259" t="s">
        <v>165</v>
      </c>
      <c r="H230" s="260">
        <v>1</v>
      </c>
      <c r="I230" s="261"/>
      <c r="J230" s="262">
        <f>ROUND(I230*H230,2)</f>
        <v>0</v>
      </c>
      <c r="K230" s="258" t="s">
        <v>19</v>
      </c>
      <c r="L230" s="263"/>
      <c r="M230" s="264" t="s">
        <v>19</v>
      </c>
      <c r="N230" s="265" t="s">
        <v>44</v>
      </c>
      <c r="O230" s="86"/>
      <c r="P230" s="215">
        <f>O230*H230</f>
        <v>0</v>
      </c>
      <c r="Q230" s="215">
        <v>0.02542</v>
      </c>
      <c r="R230" s="215">
        <f>Q230*H230</f>
        <v>0.02542</v>
      </c>
      <c r="S230" s="215">
        <v>0</v>
      </c>
      <c r="T230" s="216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17" t="s">
        <v>292</v>
      </c>
      <c r="AT230" s="217" t="s">
        <v>197</v>
      </c>
      <c r="AU230" s="217" t="s">
        <v>145</v>
      </c>
      <c r="AY230" s="19" t="s">
        <v>137</v>
      </c>
      <c r="BE230" s="218">
        <f>IF(N230="základní",J230,0)</f>
        <v>0</v>
      </c>
      <c r="BF230" s="218">
        <f>IF(N230="snížená",J230,0)</f>
        <v>0</v>
      </c>
      <c r="BG230" s="218">
        <f>IF(N230="zákl. přenesená",J230,0)</f>
        <v>0</v>
      </c>
      <c r="BH230" s="218">
        <f>IF(N230="sníž. přenesená",J230,0)</f>
        <v>0</v>
      </c>
      <c r="BI230" s="218">
        <f>IF(N230="nulová",J230,0)</f>
        <v>0</v>
      </c>
      <c r="BJ230" s="19" t="s">
        <v>145</v>
      </c>
      <c r="BK230" s="218">
        <f>ROUND(I230*H230,2)</f>
        <v>0</v>
      </c>
      <c r="BL230" s="19" t="s">
        <v>233</v>
      </c>
      <c r="BM230" s="217" t="s">
        <v>389</v>
      </c>
    </row>
    <row r="231" spans="1:47" s="2" customFormat="1" ht="12">
      <c r="A231" s="40"/>
      <c r="B231" s="41"/>
      <c r="C231" s="42"/>
      <c r="D231" s="219" t="s">
        <v>147</v>
      </c>
      <c r="E231" s="42"/>
      <c r="F231" s="220" t="s">
        <v>388</v>
      </c>
      <c r="G231" s="42"/>
      <c r="H231" s="42"/>
      <c r="I231" s="221"/>
      <c r="J231" s="42"/>
      <c r="K231" s="42"/>
      <c r="L231" s="46"/>
      <c r="M231" s="222"/>
      <c r="N231" s="223"/>
      <c r="O231" s="86"/>
      <c r="P231" s="86"/>
      <c r="Q231" s="86"/>
      <c r="R231" s="86"/>
      <c r="S231" s="86"/>
      <c r="T231" s="87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T231" s="19" t="s">
        <v>147</v>
      </c>
      <c r="AU231" s="19" t="s">
        <v>145</v>
      </c>
    </row>
    <row r="232" spans="1:65" s="2" customFormat="1" ht="16.5" customHeight="1">
      <c r="A232" s="40"/>
      <c r="B232" s="41"/>
      <c r="C232" s="206" t="s">
        <v>390</v>
      </c>
      <c r="D232" s="206" t="s">
        <v>140</v>
      </c>
      <c r="E232" s="207" t="s">
        <v>391</v>
      </c>
      <c r="F232" s="208" t="s">
        <v>392</v>
      </c>
      <c r="G232" s="209" t="s">
        <v>254</v>
      </c>
      <c r="H232" s="210">
        <v>1.362</v>
      </c>
      <c r="I232" s="211"/>
      <c r="J232" s="212">
        <f>ROUND(I232*H232,2)</f>
        <v>0</v>
      </c>
      <c r="K232" s="208" t="s">
        <v>19</v>
      </c>
      <c r="L232" s="46"/>
      <c r="M232" s="213" t="s">
        <v>19</v>
      </c>
      <c r="N232" s="214" t="s">
        <v>44</v>
      </c>
      <c r="O232" s="86"/>
      <c r="P232" s="215">
        <f>O232*H232</f>
        <v>0</v>
      </c>
      <c r="Q232" s="215">
        <v>0</v>
      </c>
      <c r="R232" s="215">
        <f>Q232*H232</f>
        <v>0</v>
      </c>
      <c r="S232" s="215">
        <v>0</v>
      </c>
      <c r="T232" s="216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17" t="s">
        <v>233</v>
      </c>
      <c r="AT232" s="217" t="s">
        <v>140</v>
      </c>
      <c r="AU232" s="217" t="s">
        <v>145</v>
      </c>
      <c r="AY232" s="19" t="s">
        <v>137</v>
      </c>
      <c r="BE232" s="218">
        <f>IF(N232="základní",J232,0)</f>
        <v>0</v>
      </c>
      <c r="BF232" s="218">
        <f>IF(N232="snížená",J232,0)</f>
        <v>0</v>
      </c>
      <c r="BG232" s="218">
        <f>IF(N232="zákl. přenesená",J232,0)</f>
        <v>0</v>
      </c>
      <c r="BH232" s="218">
        <f>IF(N232="sníž. přenesená",J232,0)</f>
        <v>0</v>
      </c>
      <c r="BI232" s="218">
        <f>IF(N232="nulová",J232,0)</f>
        <v>0</v>
      </c>
      <c r="BJ232" s="19" t="s">
        <v>145</v>
      </c>
      <c r="BK232" s="218">
        <f>ROUND(I232*H232,2)</f>
        <v>0</v>
      </c>
      <c r="BL232" s="19" t="s">
        <v>233</v>
      </c>
      <c r="BM232" s="217" t="s">
        <v>393</v>
      </c>
    </row>
    <row r="233" spans="1:47" s="2" customFormat="1" ht="12">
      <c r="A233" s="40"/>
      <c r="B233" s="41"/>
      <c r="C233" s="42"/>
      <c r="D233" s="219" t="s">
        <v>147</v>
      </c>
      <c r="E233" s="42"/>
      <c r="F233" s="220" t="s">
        <v>394</v>
      </c>
      <c r="G233" s="42"/>
      <c r="H233" s="42"/>
      <c r="I233" s="221"/>
      <c r="J233" s="42"/>
      <c r="K233" s="42"/>
      <c r="L233" s="46"/>
      <c r="M233" s="222"/>
      <c r="N233" s="223"/>
      <c r="O233" s="86"/>
      <c r="P233" s="86"/>
      <c r="Q233" s="86"/>
      <c r="R233" s="86"/>
      <c r="S233" s="86"/>
      <c r="T233" s="87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T233" s="19" t="s">
        <v>147</v>
      </c>
      <c r="AU233" s="19" t="s">
        <v>145</v>
      </c>
    </row>
    <row r="234" spans="1:63" s="12" customFormat="1" ht="22.8" customHeight="1">
      <c r="A234" s="12"/>
      <c r="B234" s="190"/>
      <c r="C234" s="191"/>
      <c r="D234" s="192" t="s">
        <v>71</v>
      </c>
      <c r="E234" s="204" t="s">
        <v>395</v>
      </c>
      <c r="F234" s="204" t="s">
        <v>396</v>
      </c>
      <c r="G234" s="191"/>
      <c r="H234" s="191"/>
      <c r="I234" s="194"/>
      <c r="J234" s="205">
        <f>BK234</f>
        <v>0</v>
      </c>
      <c r="K234" s="191"/>
      <c r="L234" s="196"/>
      <c r="M234" s="197"/>
      <c r="N234" s="198"/>
      <c r="O234" s="198"/>
      <c r="P234" s="199">
        <f>SUM(P235:P254)</f>
        <v>0</v>
      </c>
      <c r="Q234" s="198"/>
      <c r="R234" s="199">
        <f>SUM(R235:R254)</f>
        <v>0.1334</v>
      </c>
      <c r="S234" s="198"/>
      <c r="T234" s="200">
        <f>SUM(T235:T254)</f>
        <v>0.168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01" t="s">
        <v>145</v>
      </c>
      <c r="AT234" s="202" t="s">
        <v>71</v>
      </c>
      <c r="AU234" s="202" t="s">
        <v>80</v>
      </c>
      <c r="AY234" s="201" t="s">
        <v>137</v>
      </c>
      <c r="BK234" s="203">
        <f>SUM(BK235:BK254)</f>
        <v>0</v>
      </c>
    </row>
    <row r="235" spans="1:65" s="2" customFormat="1" ht="16.5" customHeight="1">
      <c r="A235" s="40"/>
      <c r="B235" s="41"/>
      <c r="C235" s="206" t="s">
        <v>397</v>
      </c>
      <c r="D235" s="206" t="s">
        <v>140</v>
      </c>
      <c r="E235" s="207" t="s">
        <v>398</v>
      </c>
      <c r="F235" s="208" t="s">
        <v>399</v>
      </c>
      <c r="G235" s="209" t="s">
        <v>165</v>
      </c>
      <c r="H235" s="210">
        <v>1</v>
      </c>
      <c r="I235" s="211"/>
      <c r="J235" s="212">
        <f>ROUND(I235*H235,2)</f>
        <v>0</v>
      </c>
      <c r="K235" s="208" t="s">
        <v>19</v>
      </c>
      <c r="L235" s="46"/>
      <c r="M235" s="213" t="s">
        <v>19</v>
      </c>
      <c r="N235" s="214" t="s">
        <v>44</v>
      </c>
      <c r="O235" s="86"/>
      <c r="P235" s="215">
        <f>O235*H235</f>
        <v>0</v>
      </c>
      <c r="Q235" s="215">
        <v>0</v>
      </c>
      <c r="R235" s="215">
        <f>Q235*H235</f>
        <v>0</v>
      </c>
      <c r="S235" s="215">
        <v>0</v>
      </c>
      <c r="T235" s="216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17" t="s">
        <v>233</v>
      </c>
      <c r="AT235" s="217" t="s">
        <v>140</v>
      </c>
      <c r="AU235" s="217" t="s">
        <v>145</v>
      </c>
      <c r="AY235" s="19" t="s">
        <v>137</v>
      </c>
      <c r="BE235" s="218">
        <f>IF(N235="základní",J235,0)</f>
        <v>0</v>
      </c>
      <c r="BF235" s="218">
        <f>IF(N235="snížená",J235,0)</f>
        <v>0</v>
      </c>
      <c r="BG235" s="218">
        <f>IF(N235="zákl. přenesená",J235,0)</f>
        <v>0</v>
      </c>
      <c r="BH235" s="218">
        <f>IF(N235="sníž. přenesená",J235,0)</f>
        <v>0</v>
      </c>
      <c r="BI235" s="218">
        <f>IF(N235="nulová",J235,0)</f>
        <v>0</v>
      </c>
      <c r="BJ235" s="19" t="s">
        <v>145</v>
      </c>
      <c r="BK235" s="218">
        <f>ROUND(I235*H235,2)</f>
        <v>0</v>
      </c>
      <c r="BL235" s="19" t="s">
        <v>233</v>
      </c>
      <c r="BM235" s="217" t="s">
        <v>400</v>
      </c>
    </row>
    <row r="236" spans="1:47" s="2" customFormat="1" ht="12">
      <c r="A236" s="40"/>
      <c r="B236" s="41"/>
      <c r="C236" s="42"/>
      <c r="D236" s="219" t="s">
        <v>147</v>
      </c>
      <c r="E236" s="42"/>
      <c r="F236" s="220" t="s">
        <v>401</v>
      </c>
      <c r="G236" s="42"/>
      <c r="H236" s="42"/>
      <c r="I236" s="221"/>
      <c r="J236" s="42"/>
      <c r="K236" s="42"/>
      <c r="L236" s="46"/>
      <c r="M236" s="222"/>
      <c r="N236" s="223"/>
      <c r="O236" s="86"/>
      <c r="P236" s="86"/>
      <c r="Q236" s="86"/>
      <c r="R236" s="86"/>
      <c r="S236" s="86"/>
      <c r="T236" s="87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T236" s="19" t="s">
        <v>147</v>
      </c>
      <c r="AU236" s="19" t="s">
        <v>145</v>
      </c>
    </row>
    <row r="237" spans="1:65" s="2" customFormat="1" ht="16.5" customHeight="1">
      <c r="A237" s="40"/>
      <c r="B237" s="41"/>
      <c r="C237" s="206" t="s">
        <v>402</v>
      </c>
      <c r="D237" s="206" t="s">
        <v>140</v>
      </c>
      <c r="E237" s="207" t="s">
        <v>403</v>
      </c>
      <c r="F237" s="208" t="s">
        <v>404</v>
      </c>
      <c r="G237" s="209" t="s">
        <v>165</v>
      </c>
      <c r="H237" s="210">
        <v>3</v>
      </c>
      <c r="I237" s="211"/>
      <c r="J237" s="212">
        <f>ROUND(I237*H237,2)</f>
        <v>0</v>
      </c>
      <c r="K237" s="208" t="s">
        <v>19</v>
      </c>
      <c r="L237" s="46"/>
      <c r="M237" s="213" t="s">
        <v>19</v>
      </c>
      <c r="N237" s="214" t="s">
        <v>44</v>
      </c>
      <c r="O237" s="86"/>
      <c r="P237" s="215">
        <f>O237*H237</f>
        <v>0</v>
      </c>
      <c r="Q237" s="215">
        <v>0</v>
      </c>
      <c r="R237" s="215">
        <f>Q237*H237</f>
        <v>0</v>
      </c>
      <c r="S237" s="215">
        <v>0</v>
      </c>
      <c r="T237" s="216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17" t="s">
        <v>233</v>
      </c>
      <c r="AT237" s="217" t="s">
        <v>140</v>
      </c>
      <c r="AU237" s="217" t="s">
        <v>145</v>
      </c>
      <c r="AY237" s="19" t="s">
        <v>137</v>
      </c>
      <c r="BE237" s="218">
        <f>IF(N237="základní",J237,0)</f>
        <v>0</v>
      </c>
      <c r="BF237" s="218">
        <f>IF(N237="snížená",J237,0)</f>
        <v>0</v>
      </c>
      <c r="BG237" s="218">
        <f>IF(N237="zákl. přenesená",J237,0)</f>
        <v>0</v>
      </c>
      <c r="BH237" s="218">
        <f>IF(N237="sníž. přenesená",J237,0)</f>
        <v>0</v>
      </c>
      <c r="BI237" s="218">
        <f>IF(N237="nulová",J237,0)</f>
        <v>0</v>
      </c>
      <c r="BJ237" s="19" t="s">
        <v>145</v>
      </c>
      <c r="BK237" s="218">
        <f>ROUND(I237*H237,2)</f>
        <v>0</v>
      </c>
      <c r="BL237" s="19" t="s">
        <v>233</v>
      </c>
      <c r="BM237" s="217" t="s">
        <v>405</v>
      </c>
    </row>
    <row r="238" spans="1:47" s="2" customFormat="1" ht="12">
      <c r="A238" s="40"/>
      <c r="B238" s="41"/>
      <c r="C238" s="42"/>
      <c r="D238" s="219" t="s">
        <v>147</v>
      </c>
      <c r="E238" s="42"/>
      <c r="F238" s="220" t="s">
        <v>406</v>
      </c>
      <c r="G238" s="42"/>
      <c r="H238" s="42"/>
      <c r="I238" s="221"/>
      <c r="J238" s="42"/>
      <c r="K238" s="42"/>
      <c r="L238" s="46"/>
      <c r="M238" s="222"/>
      <c r="N238" s="223"/>
      <c r="O238" s="86"/>
      <c r="P238" s="86"/>
      <c r="Q238" s="86"/>
      <c r="R238" s="86"/>
      <c r="S238" s="86"/>
      <c r="T238" s="87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T238" s="19" t="s">
        <v>147</v>
      </c>
      <c r="AU238" s="19" t="s">
        <v>145</v>
      </c>
    </row>
    <row r="239" spans="1:65" s="2" customFormat="1" ht="16.5" customHeight="1">
      <c r="A239" s="40"/>
      <c r="B239" s="41"/>
      <c r="C239" s="206" t="s">
        <v>407</v>
      </c>
      <c r="D239" s="206" t="s">
        <v>140</v>
      </c>
      <c r="E239" s="207" t="s">
        <v>408</v>
      </c>
      <c r="F239" s="208" t="s">
        <v>409</v>
      </c>
      <c r="G239" s="209" t="s">
        <v>165</v>
      </c>
      <c r="H239" s="210">
        <v>2</v>
      </c>
      <c r="I239" s="211"/>
      <c r="J239" s="212">
        <f>ROUND(I239*H239,2)</f>
        <v>0</v>
      </c>
      <c r="K239" s="208" t="s">
        <v>19</v>
      </c>
      <c r="L239" s="46"/>
      <c r="M239" s="213" t="s">
        <v>19</v>
      </c>
      <c r="N239" s="214" t="s">
        <v>44</v>
      </c>
      <c r="O239" s="86"/>
      <c r="P239" s="215">
        <f>O239*H239</f>
        <v>0</v>
      </c>
      <c r="Q239" s="215">
        <v>0</v>
      </c>
      <c r="R239" s="215">
        <f>Q239*H239</f>
        <v>0</v>
      </c>
      <c r="S239" s="215">
        <v>0</v>
      </c>
      <c r="T239" s="216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17" t="s">
        <v>233</v>
      </c>
      <c r="AT239" s="217" t="s">
        <v>140</v>
      </c>
      <c r="AU239" s="217" t="s">
        <v>145</v>
      </c>
      <c r="AY239" s="19" t="s">
        <v>137</v>
      </c>
      <c r="BE239" s="218">
        <f>IF(N239="základní",J239,0)</f>
        <v>0</v>
      </c>
      <c r="BF239" s="218">
        <f>IF(N239="snížená",J239,0)</f>
        <v>0</v>
      </c>
      <c r="BG239" s="218">
        <f>IF(N239="zákl. přenesená",J239,0)</f>
        <v>0</v>
      </c>
      <c r="BH239" s="218">
        <f>IF(N239="sníž. přenesená",J239,0)</f>
        <v>0</v>
      </c>
      <c r="BI239" s="218">
        <f>IF(N239="nulová",J239,0)</f>
        <v>0</v>
      </c>
      <c r="BJ239" s="19" t="s">
        <v>145</v>
      </c>
      <c r="BK239" s="218">
        <f>ROUND(I239*H239,2)</f>
        <v>0</v>
      </c>
      <c r="BL239" s="19" t="s">
        <v>233</v>
      </c>
      <c r="BM239" s="217" t="s">
        <v>410</v>
      </c>
    </row>
    <row r="240" spans="1:47" s="2" customFormat="1" ht="12">
      <c r="A240" s="40"/>
      <c r="B240" s="41"/>
      <c r="C240" s="42"/>
      <c r="D240" s="219" t="s">
        <v>147</v>
      </c>
      <c r="E240" s="42"/>
      <c r="F240" s="220" t="s">
        <v>411</v>
      </c>
      <c r="G240" s="42"/>
      <c r="H240" s="42"/>
      <c r="I240" s="221"/>
      <c r="J240" s="42"/>
      <c r="K240" s="42"/>
      <c r="L240" s="46"/>
      <c r="M240" s="222"/>
      <c r="N240" s="223"/>
      <c r="O240" s="86"/>
      <c r="P240" s="86"/>
      <c r="Q240" s="86"/>
      <c r="R240" s="86"/>
      <c r="S240" s="86"/>
      <c r="T240" s="87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T240" s="19" t="s">
        <v>147</v>
      </c>
      <c r="AU240" s="19" t="s">
        <v>145</v>
      </c>
    </row>
    <row r="241" spans="1:65" s="2" customFormat="1" ht="16.5" customHeight="1">
      <c r="A241" s="40"/>
      <c r="B241" s="41"/>
      <c r="C241" s="256" t="s">
        <v>412</v>
      </c>
      <c r="D241" s="256" t="s">
        <v>197</v>
      </c>
      <c r="E241" s="257" t="s">
        <v>413</v>
      </c>
      <c r="F241" s="258" t="s">
        <v>414</v>
      </c>
      <c r="G241" s="259" t="s">
        <v>165</v>
      </c>
      <c r="H241" s="260">
        <v>1</v>
      </c>
      <c r="I241" s="261"/>
      <c r="J241" s="262">
        <f>ROUND(I241*H241,2)</f>
        <v>0</v>
      </c>
      <c r="K241" s="258" t="s">
        <v>19</v>
      </c>
      <c r="L241" s="263"/>
      <c r="M241" s="264" t="s">
        <v>19</v>
      </c>
      <c r="N241" s="265" t="s">
        <v>44</v>
      </c>
      <c r="O241" s="86"/>
      <c r="P241" s="215">
        <f>O241*H241</f>
        <v>0</v>
      </c>
      <c r="Q241" s="215">
        <v>0.016</v>
      </c>
      <c r="R241" s="215">
        <f>Q241*H241</f>
        <v>0.016</v>
      </c>
      <c r="S241" s="215">
        <v>0</v>
      </c>
      <c r="T241" s="216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17" t="s">
        <v>292</v>
      </c>
      <c r="AT241" s="217" t="s">
        <v>197</v>
      </c>
      <c r="AU241" s="217" t="s">
        <v>145</v>
      </c>
      <c r="AY241" s="19" t="s">
        <v>137</v>
      </c>
      <c r="BE241" s="218">
        <f>IF(N241="základní",J241,0)</f>
        <v>0</v>
      </c>
      <c r="BF241" s="218">
        <f>IF(N241="snížená",J241,0)</f>
        <v>0</v>
      </c>
      <c r="BG241" s="218">
        <f>IF(N241="zákl. přenesená",J241,0)</f>
        <v>0</v>
      </c>
      <c r="BH241" s="218">
        <f>IF(N241="sníž. přenesená",J241,0)</f>
        <v>0</v>
      </c>
      <c r="BI241" s="218">
        <f>IF(N241="nulová",J241,0)</f>
        <v>0</v>
      </c>
      <c r="BJ241" s="19" t="s">
        <v>145</v>
      </c>
      <c r="BK241" s="218">
        <f>ROUND(I241*H241,2)</f>
        <v>0</v>
      </c>
      <c r="BL241" s="19" t="s">
        <v>233</v>
      </c>
      <c r="BM241" s="217" t="s">
        <v>415</v>
      </c>
    </row>
    <row r="242" spans="1:47" s="2" customFormat="1" ht="12">
      <c r="A242" s="40"/>
      <c r="B242" s="41"/>
      <c r="C242" s="42"/>
      <c r="D242" s="219" t="s">
        <v>147</v>
      </c>
      <c r="E242" s="42"/>
      <c r="F242" s="220" t="s">
        <v>414</v>
      </c>
      <c r="G242" s="42"/>
      <c r="H242" s="42"/>
      <c r="I242" s="221"/>
      <c r="J242" s="42"/>
      <c r="K242" s="42"/>
      <c r="L242" s="46"/>
      <c r="M242" s="222"/>
      <c r="N242" s="223"/>
      <c r="O242" s="86"/>
      <c r="P242" s="86"/>
      <c r="Q242" s="86"/>
      <c r="R242" s="86"/>
      <c r="S242" s="86"/>
      <c r="T242" s="87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T242" s="19" t="s">
        <v>147</v>
      </c>
      <c r="AU242" s="19" t="s">
        <v>145</v>
      </c>
    </row>
    <row r="243" spans="1:65" s="2" customFormat="1" ht="16.5" customHeight="1">
      <c r="A243" s="40"/>
      <c r="B243" s="41"/>
      <c r="C243" s="256" t="s">
        <v>416</v>
      </c>
      <c r="D243" s="256" t="s">
        <v>197</v>
      </c>
      <c r="E243" s="257" t="s">
        <v>417</v>
      </c>
      <c r="F243" s="258" t="s">
        <v>418</v>
      </c>
      <c r="G243" s="259" t="s">
        <v>165</v>
      </c>
      <c r="H243" s="260">
        <v>3</v>
      </c>
      <c r="I243" s="261"/>
      <c r="J243" s="262">
        <f>ROUND(I243*H243,2)</f>
        <v>0</v>
      </c>
      <c r="K243" s="258" t="s">
        <v>19</v>
      </c>
      <c r="L243" s="263"/>
      <c r="M243" s="264" t="s">
        <v>19</v>
      </c>
      <c r="N243" s="265" t="s">
        <v>44</v>
      </c>
      <c r="O243" s="86"/>
      <c r="P243" s="215">
        <f>O243*H243</f>
        <v>0</v>
      </c>
      <c r="Q243" s="215">
        <v>0.017</v>
      </c>
      <c r="R243" s="215">
        <f>Q243*H243</f>
        <v>0.051000000000000004</v>
      </c>
      <c r="S243" s="215">
        <v>0</v>
      </c>
      <c r="T243" s="216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17" t="s">
        <v>292</v>
      </c>
      <c r="AT243" s="217" t="s">
        <v>197</v>
      </c>
      <c r="AU243" s="217" t="s">
        <v>145</v>
      </c>
      <c r="AY243" s="19" t="s">
        <v>137</v>
      </c>
      <c r="BE243" s="218">
        <f>IF(N243="základní",J243,0)</f>
        <v>0</v>
      </c>
      <c r="BF243" s="218">
        <f>IF(N243="snížená",J243,0)</f>
        <v>0</v>
      </c>
      <c r="BG243" s="218">
        <f>IF(N243="zákl. přenesená",J243,0)</f>
        <v>0</v>
      </c>
      <c r="BH243" s="218">
        <f>IF(N243="sníž. přenesená",J243,0)</f>
        <v>0</v>
      </c>
      <c r="BI243" s="218">
        <f>IF(N243="nulová",J243,0)</f>
        <v>0</v>
      </c>
      <c r="BJ243" s="19" t="s">
        <v>145</v>
      </c>
      <c r="BK243" s="218">
        <f>ROUND(I243*H243,2)</f>
        <v>0</v>
      </c>
      <c r="BL243" s="19" t="s">
        <v>233</v>
      </c>
      <c r="BM243" s="217" t="s">
        <v>419</v>
      </c>
    </row>
    <row r="244" spans="1:47" s="2" customFormat="1" ht="12">
      <c r="A244" s="40"/>
      <c r="B244" s="41"/>
      <c r="C244" s="42"/>
      <c r="D244" s="219" t="s">
        <v>147</v>
      </c>
      <c r="E244" s="42"/>
      <c r="F244" s="220" t="s">
        <v>418</v>
      </c>
      <c r="G244" s="42"/>
      <c r="H244" s="42"/>
      <c r="I244" s="221"/>
      <c r="J244" s="42"/>
      <c r="K244" s="42"/>
      <c r="L244" s="46"/>
      <c r="M244" s="222"/>
      <c r="N244" s="223"/>
      <c r="O244" s="86"/>
      <c r="P244" s="86"/>
      <c r="Q244" s="86"/>
      <c r="R244" s="86"/>
      <c r="S244" s="86"/>
      <c r="T244" s="87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T244" s="19" t="s">
        <v>147</v>
      </c>
      <c r="AU244" s="19" t="s">
        <v>145</v>
      </c>
    </row>
    <row r="245" spans="1:65" s="2" customFormat="1" ht="16.5" customHeight="1">
      <c r="A245" s="40"/>
      <c r="B245" s="41"/>
      <c r="C245" s="256" t="s">
        <v>420</v>
      </c>
      <c r="D245" s="256" t="s">
        <v>197</v>
      </c>
      <c r="E245" s="257" t="s">
        <v>421</v>
      </c>
      <c r="F245" s="258" t="s">
        <v>422</v>
      </c>
      <c r="G245" s="259" t="s">
        <v>165</v>
      </c>
      <c r="H245" s="260">
        <v>2</v>
      </c>
      <c r="I245" s="261"/>
      <c r="J245" s="262">
        <f>ROUND(I245*H245,2)</f>
        <v>0</v>
      </c>
      <c r="K245" s="258" t="s">
        <v>19</v>
      </c>
      <c r="L245" s="263"/>
      <c r="M245" s="264" t="s">
        <v>19</v>
      </c>
      <c r="N245" s="265" t="s">
        <v>44</v>
      </c>
      <c r="O245" s="86"/>
      <c r="P245" s="215">
        <f>O245*H245</f>
        <v>0</v>
      </c>
      <c r="Q245" s="215">
        <v>0.029</v>
      </c>
      <c r="R245" s="215">
        <f>Q245*H245</f>
        <v>0.058</v>
      </c>
      <c r="S245" s="215">
        <v>0</v>
      </c>
      <c r="T245" s="216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17" t="s">
        <v>292</v>
      </c>
      <c r="AT245" s="217" t="s">
        <v>197</v>
      </c>
      <c r="AU245" s="217" t="s">
        <v>145</v>
      </c>
      <c r="AY245" s="19" t="s">
        <v>137</v>
      </c>
      <c r="BE245" s="218">
        <f>IF(N245="základní",J245,0)</f>
        <v>0</v>
      </c>
      <c r="BF245" s="218">
        <f>IF(N245="snížená",J245,0)</f>
        <v>0</v>
      </c>
      <c r="BG245" s="218">
        <f>IF(N245="zákl. přenesená",J245,0)</f>
        <v>0</v>
      </c>
      <c r="BH245" s="218">
        <f>IF(N245="sníž. přenesená",J245,0)</f>
        <v>0</v>
      </c>
      <c r="BI245" s="218">
        <f>IF(N245="nulová",J245,0)</f>
        <v>0</v>
      </c>
      <c r="BJ245" s="19" t="s">
        <v>145</v>
      </c>
      <c r="BK245" s="218">
        <f>ROUND(I245*H245,2)</f>
        <v>0</v>
      </c>
      <c r="BL245" s="19" t="s">
        <v>233</v>
      </c>
      <c r="BM245" s="217" t="s">
        <v>423</v>
      </c>
    </row>
    <row r="246" spans="1:47" s="2" customFormat="1" ht="12">
      <c r="A246" s="40"/>
      <c r="B246" s="41"/>
      <c r="C246" s="42"/>
      <c r="D246" s="219" t="s">
        <v>147</v>
      </c>
      <c r="E246" s="42"/>
      <c r="F246" s="220" t="s">
        <v>422</v>
      </c>
      <c r="G246" s="42"/>
      <c r="H246" s="42"/>
      <c r="I246" s="221"/>
      <c r="J246" s="42"/>
      <c r="K246" s="42"/>
      <c r="L246" s="46"/>
      <c r="M246" s="222"/>
      <c r="N246" s="223"/>
      <c r="O246" s="86"/>
      <c r="P246" s="86"/>
      <c r="Q246" s="86"/>
      <c r="R246" s="86"/>
      <c r="S246" s="86"/>
      <c r="T246" s="87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T246" s="19" t="s">
        <v>147</v>
      </c>
      <c r="AU246" s="19" t="s">
        <v>145</v>
      </c>
    </row>
    <row r="247" spans="1:65" s="2" customFormat="1" ht="16.5" customHeight="1">
      <c r="A247" s="40"/>
      <c r="B247" s="41"/>
      <c r="C247" s="256" t="s">
        <v>424</v>
      </c>
      <c r="D247" s="256" t="s">
        <v>197</v>
      </c>
      <c r="E247" s="257" t="s">
        <v>425</v>
      </c>
      <c r="F247" s="258" t="s">
        <v>426</v>
      </c>
      <c r="G247" s="259" t="s">
        <v>165</v>
      </c>
      <c r="H247" s="260">
        <v>6</v>
      </c>
      <c r="I247" s="261"/>
      <c r="J247" s="262">
        <f>ROUND(I247*H247,2)</f>
        <v>0</v>
      </c>
      <c r="K247" s="258" t="s">
        <v>19</v>
      </c>
      <c r="L247" s="263"/>
      <c r="M247" s="264" t="s">
        <v>19</v>
      </c>
      <c r="N247" s="265" t="s">
        <v>44</v>
      </c>
      <c r="O247" s="86"/>
      <c r="P247" s="215">
        <f>O247*H247</f>
        <v>0</v>
      </c>
      <c r="Q247" s="215">
        <v>0.0014</v>
      </c>
      <c r="R247" s="215">
        <f>Q247*H247</f>
        <v>0.0084</v>
      </c>
      <c r="S247" s="215">
        <v>0</v>
      </c>
      <c r="T247" s="216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17" t="s">
        <v>292</v>
      </c>
      <c r="AT247" s="217" t="s">
        <v>197</v>
      </c>
      <c r="AU247" s="217" t="s">
        <v>145</v>
      </c>
      <c r="AY247" s="19" t="s">
        <v>137</v>
      </c>
      <c r="BE247" s="218">
        <f>IF(N247="základní",J247,0)</f>
        <v>0</v>
      </c>
      <c r="BF247" s="218">
        <f>IF(N247="snížená",J247,0)</f>
        <v>0</v>
      </c>
      <c r="BG247" s="218">
        <f>IF(N247="zákl. přenesená",J247,0)</f>
        <v>0</v>
      </c>
      <c r="BH247" s="218">
        <f>IF(N247="sníž. přenesená",J247,0)</f>
        <v>0</v>
      </c>
      <c r="BI247" s="218">
        <f>IF(N247="nulová",J247,0)</f>
        <v>0</v>
      </c>
      <c r="BJ247" s="19" t="s">
        <v>145</v>
      </c>
      <c r="BK247" s="218">
        <f>ROUND(I247*H247,2)</f>
        <v>0</v>
      </c>
      <c r="BL247" s="19" t="s">
        <v>233</v>
      </c>
      <c r="BM247" s="217" t="s">
        <v>427</v>
      </c>
    </row>
    <row r="248" spans="1:47" s="2" customFormat="1" ht="12">
      <c r="A248" s="40"/>
      <c r="B248" s="41"/>
      <c r="C248" s="42"/>
      <c r="D248" s="219" t="s">
        <v>147</v>
      </c>
      <c r="E248" s="42"/>
      <c r="F248" s="220" t="s">
        <v>426</v>
      </c>
      <c r="G248" s="42"/>
      <c r="H248" s="42"/>
      <c r="I248" s="221"/>
      <c r="J248" s="42"/>
      <c r="K248" s="42"/>
      <c r="L248" s="46"/>
      <c r="M248" s="222"/>
      <c r="N248" s="223"/>
      <c r="O248" s="86"/>
      <c r="P248" s="86"/>
      <c r="Q248" s="86"/>
      <c r="R248" s="86"/>
      <c r="S248" s="86"/>
      <c r="T248" s="87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T248" s="19" t="s">
        <v>147</v>
      </c>
      <c r="AU248" s="19" t="s">
        <v>145</v>
      </c>
    </row>
    <row r="249" spans="1:65" s="2" customFormat="1" ht="16.5" customHeight="1">
      <c r="A249" s="40"/>
      <c r="B249" s="41"/>
      <c r="C249" s="206" t="s">
        <v>428</v>
      </c>
      <c r="D249" s="206" t="s">
        <v>140</v>
      </c>
      <c r="E249" s="207" t="s">
        <v>429</v>
      </c>
      <c r="F249" s="208" t="s">
        <v>430</v>
      </c>
      <c r="G249" s="209" t="s">
        <v>165</v>
      </c>
      <c r="H249" s="210">
        <v>6</v>
      </c>
      <c r="I249" s="211"/>
      <c r="J249" s="212">
        <f>ROUND(I249*H249,2)</f>
        <v>0</v>
      </c>
      <c r="K249" s="208" t="s">
        <v>19</v>
      </c>
      <c r="L249" s="46"/>
      <c r="M249" s="213" t="s">
        <v>19</v>
      </c>
      <c r="N249" s="214" t="s">
        <v>44</v>
      </c>
      <c r="O249" s="86"/>
      <c r="P249" s="215">
        <f>O249*H249</f>
        <v>0</v>
      </c>
      <c r="Q249" s="215">
        <v>0</v>
      </c>
      <c r="R249" s="215">
        <f>Q249*H249</f>
        <v>0</v>
      </c>
      <c r="S249" s="215">
        <v>0</v>
      </c>
      <c r="T249" s="216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17" t="s">
        <v>233</v>
      </c>
      <c r="AT249" s="217" t="s">
        <v>140</v>
      </c>
      <c r="AU249" s="217" t="s">
        <v>145</v>
      </c>
      <c r="AY249" s="19" t="s">
        <v>137</v>
      </c>
      <c r="BE249" s="218">
        <f>IF(N249="základní",J249,0)</f>
        <v>0</v>
      </c>
      <c r="BF249" s="218">
        <f>IF(N249="snížená",J249,0)</f>
        <v>0</v>
      </c>
      <c r="BG249" s="218">
        <f>IF(N249="zákl. přenesená",J249,0)</f>
        <v>0</v>
      </c>
      <c r="BH249" s="218">
        <f>IF(N249="sníž. přenesená",J249,0)</f>
        <v>0</v>
      </c>
      <c r="BI249" s="218">
        <f>IF(N249="nulová",J249,0)</f>
        <v>0</v>
      </c>
      <c r="BJ249" s="19" t="s">
        <v>145</v>
      </c>
      <c r="BK249" s="218">
        <f>ROUND(I249*H249,2)</f>
        <v>0</v>
      </c>
      <c r="BL249" s="19" t="s">
        <v>233</v>
      </c>
      <c r="BM249" s="217" t="s">
        <v>431</v>
      </c>
    </row>
    <row r="250" spans="1:47" s="2" customFormat="1" ht="12">
      <c r="A250" s="40"/>
      <c r="B250" s="41"/>
      <c r="C250" s="42"/>
      <c r="D250" s="219" t="s">
        <v>147</v>
      </c>
      <c r="E250" s="42"/>
      <c r="F250" s="220" t="s">
        <v>432</v>
      </c>
      <c r="G250" s="42"/>
      <c r="H250" s="42"/>
      <c r="I250" s="221"/>
      <c r="J250" s="42"/>
      <c r="K250" s="42"/>
      <c r="L250" s="46"/>
      <c r="M250" s="222"/>
      <c r="N250" s="223"/>
      <c r="O250" s="86"/>
      <c r="P250" s="86"/>
      <c r="Q250" s="86"/>
      <c r="R250" s="86"/>
      <c r="S250" s="86"/>
      <c r="T250" s="87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T250" s="19" t="s">
        <v>147</v>
      </c>
      <c r="AU250" s="19" t="s">
        <v>145</v>
      </c>
    </row>
    <row r="251" spans="1:65" s="2" customFormat="1" ht="16.5" customHeight="1">
      <c r="A251" s="40"/>
      <c r="B251" s="41"/>
      <c r="C251" s="206" t="s">
        <v>433</v>
      </c>
      <c r="D251" s="206" t="s">
        <v>140</v>
      </c>
      <c r="E251" s="207" t="s">
        <v>434</v>
      </c>
      <c r="F251" s="208" t="s">
        <v>435</v>
      </c>
      <c r="G251" s="209" t="s">
        <v>165</v>
      </c>
      <c r="H251" s="210">
        <v>7</v>
      </c>
      <c r="I251" s="211"/>
      <c r="J251" s="212">
        <f>ROUND(I251*H251,2)</f>
        <v>0</v>
      </c>
      <c r="K251" s="208" t="s">
        <v>19</v>
      </c>
      <c r="L251" s="46"/>
      <c r="M251" s="213" t="s">
        <v>19</v>
      </c>
      <c r="N251" s="214" t="s">
        <v>44</v>
      </c>
      <c r="O251" s="86"/>
      <c r="P251" s="215">
        <f>O251*H251</f>
        <v>0</v>
      </c>
      <c r="Q251" s="215">
        <v>0</v>
      </c>
      <c r="R251" s="215">
        <f>Q251*H251</f>
        <v>0</v>
      </c>
      <c r="S251" s="215">
        <v>0.024</v>
      </c>
      <c r="T251" s="216">
        <f>S251*H251</f>
        <v>0.168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17" t="s">
        <v>233</v>
      </c>
      <c r="AT251" s="217" t="s">
        <v>140</v>
      </c>
      <c r="AU251" s="217" t="s">
        <v>145</v>
      </c>
      <c r="AY251" s="19" t="s">
        <v>137</v>
      </c>
      <c r="BE251" s="218">
        <f>IF(N251="základní",J251,0)</f>
        <v>0</v>
      </c>
      <c r="BF251" s="218">
        <f>IF(N251="snížená",J251,0)</f>
        <v>0</v>
      </c>
      <c r="BG251" s="218">
        <f>IF(N251="zákl. přenesená",J251,0)</f>
        <v>0</v>
      </c>
      <c r="BH251" s="218">
        <f>IF(N251="sníž. přenesená",J251,0)</f>
        <v>0</v>
      </c>
      <c r="BI251" s="218">
        <f>IF(N251="nulová",J251,0)</f>
        <v>0</v>
      </c>
      <c r="BJ251" s="19" t="s">
        <v>145</v>
      </c>
      <c r="BK251" s="218">
        <f>ROUND(I251*H251,2)</f>
        <v>0</v>
      </c>
      <c r="BL251" s="19" t="s">
        <v>233</v>
      </c>
      <c r="BM251" s="217" t="s">
        <v>436</v>
      </c>
    </row>
    <row r="252" spans="1:47" s="2" customFormat="1" ht="12">
      <c r="A252" s="40"/>
      <c r="B252" s="41"/>
      <c r="C252" s="42"/>
      <c r="D252" s="219" t="s">
        <v>147</v>
      </c>
      <c r="E252" s="42"/>
      <c r="F252" s="220" t="s">
        <v>437</v>
      </c>
      <c r="G252" s="42"/>
      <c r="H252" s="42"/>
      <c r="I252" s="221"/>
      <c r="J252" s="42"/>
      <c r="K252" s="42"/>
      <c r="L252" s="46"/>
      <c r="M252" s="222"/>
      <c r="N252" s="223"/>
      <c r="O252" s="86"/>
      <c r="P252" s="86"/>
      <c r="Q252" s="86"/>
      <c r="R252" s="86"/>
      <c r="S252" s="86"/>
      <c r="T252" s="87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T252" s="19" t="s">
        <v>147</v>
      </c>
      <c r="AU252" s="19" t="s">
        <v>145</v>
      </c>
    </row>
    <row r="253" spans="1:65" s="2" customFormat="1" ht="16.5" customHeight="1">
      <c r="A253" s="40"/>
      <c r="B253" s="41"/>
      <c r="C253" s="206" t="s">
        <v>438</v>
      </c>
      <c r="D253" s="206" t="s">
        <v>140</v>
      </c>
      <c r="E253" s="207" t="s">
        <v>439</v>
      </c>
      <c r="F253" s="208" t="s">
        <v>440</v>
      </c>
      <c r="G253" s="209" t="s">
        <v>254</v>
      </c>
      <c r="H253" s="210">
        <v>0.133</v>
      </c>
      <c r="I253" s="211"/>
      <c r="J253" s="212">
        <f>ROUND(I253*H253,2)</f>
        <v>0</v>
      </c>
      <c r="K253" s="208" t="s">
        <v>19</v>
      </c>
      <c r="L253" s="46"/>
      <c r="M253" s="213" t="s">
        <v>19</v>
      </c>
      <c r="N253" s="214" t="s">
        <v>44</v>
      </c>
      <c r="O253" s="86"/>
      <c r="P253" s="215">
        <f>O253*H253</f>
        <v>0</v>
      </c>
      <c r="Q253" s="215">
        <v>0</v>
      </c>
      <c r="R253" s="215">
        <f>Q253*H253</f>
        <v>0</v>
      </c>
      <c r="S253" s="215">
        <v>0</v>
      </c>
      <c r="T253" s="216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17" t="s">
        <v>233</v>
      </c>
      <c r="AT253" s="217" t="s">
        <v>140</v>
      </c>
      <c r="AU253" s="217" t="s">
        <v>145</v>
      </c>
      <c r="AY253" s="19" t="s">
        <v>137</v>
      </c>
      <c r="BE253" s="218">
        <f>IF(N253="základní",J253,0)</f>
        <v>0</v>
      </c>
      <c r="BF253" s="218">
        <f>IF(N253="snížená",J253,0)</f>
        <v>0</v>
      </c>
      <c r="BG253" s="218">
        <f>IF(N253="zákl. přenesená",J253,0)</f>
        <v>0</v>
      </c>
      <c r="BH253" s="218">
        <f>IF(N253="sníž. přenesená",J253,0)</f>
        <v>0</v>
      </c>
      <c r="BI253" s="218">
        <f>IF(N253="nulová",J253,0)</f>
        <v>0</v>
      </c>
      <c r="BJ253" s="19" t="s">
        <v>145</v>
      </c>
      <c r="BK253" s="218">
        <f>ROUND(I253*H253,2)</f>
        <v>0</v>
      </c>
      <c r="BL253" s="19" t="s">
        <v>233</v>
      </c>
      <c r="BM253" s="217" t="s">
        <v>441</v>
      </c>
    </row>
    <row r="254" spans="1:47" s="2" customFormat="1" ht="12">
      <c r="A254" s="40"/>
      <c r="B254" s="41"/>
      <c r="C254" s="42"/>
      <c r="D254" s="219" t="s">
        <v>147</v>
      </c>
      <c r="E254" s="42"/>
      <c r="F254" s="220" t="s">
        <v>442</v>
      </c>
      <c r="G254" s="42"/>
      <c r="H254" s="42"/>
      <c r="I254" s="221"/>
      <c r="J254" s="42"/>
      <c r="K254" s="42"/>
      <c r="L254" s="46"/>
      <c r="M254" s="222"/>
      <c r="N254" s="223"/>
      <c r="O254" s="86"/>
      <c r="P254" s="86"/>
      <c r="Q254" s="86"/>
      <c r="R254" s="86"/>
      <c r="S254" s="86"/>
      <c r="T254" s="87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T254" s="19" t="s">
        <v>147</v>
      </c>
      <c r="AU254" s="19" t="s">
        <v>145</v>
      </c>
    </row>
    <row r="255" spans="1:63" s="12" customFormat="1" ht="22.8" customHeight="1">
      <c r="A255" s="12"/>
      <c r="B255" s="190"/>
      <c r="C255" s="191"/>
      <c r="D255" s="192" t="s">
        <v>71</v>
      </c>
      <c r="E255" s="204" t="s">
        <v>443</v>
      </c>
      <c r="F255" s="204" t="s">
        <v>444</v>
      </c>
      <c r="G255" s="191"/>
      <c r="H255" s="191"/>
      <c r="I255" s="194"/>
      <c r="J255" s="205">
        <f>BK255</f>
        <v>0</v>
      </c>
      <c r="K255" s="191"/>
      <c r="L255" s="196"/>
      <c r="M255" s="197"/>
      <c r="N255" s="198"/>
      <c r="O255" s="198"/>
      <c r="P255" s="199">
        <f>SUM(P256:P274)</f>
        <v>0</v>
      </c>
      <c r="Q255" s="198"/>
      <c r="R255" s="199">
        <f>SUM(R256:R274)</f>
        <v>4.6652675</v>
      </c>
      <c r="S255" s="198"/>
      <c r="T255" s="200">
        <f>SUM(T256:T274)</f>
        <v>9.955449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201" t="s">
        <v>145</v>
      </c>
      <c r="AT255" s="202" t="s">
        <v>71</v>
      </c>
      <c r="AU255" s="202" t="s">
        <v>80</v>
      </c>
      <c r="AY255" s="201" t="s">
        <v>137</v>
      </c>
      <c r="BK255" s="203">
        <f>SUM(BK256:BK274)</f>
        <v>0</v>
      </c>
    </row>
    <row r="256" spans="1:65" s="2" customFormat="1" ht="16.5" customHeight="1">
      <c r="A256" s="40"/>
      <c r="B256" s="41"/>
      <c r="C256" s="206" t="s">
        <v>445</v>
      </c>
      <c r="D256" s="206" t="s">
        <v>140</v>
      </c>
      <c r="E256" s="207" t="s">
        <v>446</v>
      </c>
      <c r="F256" s="208" t="s">
        <v>447</v>
      </c>
      <c r="G256" s="209" t="s">
        <v>143</v>
      </c>
      <c r="H256" s="210">
        <v>118.88</v>
      </c>
      <c r="I256" s="211"/>
      <c r="J256" s="212">
        <f>ROUND(I256*H256,2)</f>
        <v>0</v>
      </c>
      <c r="K256" s="208" t="s">
        <v>19</v>
      </c>
      <c r="L256" s="46"/>
      <c r="M256" s="213" t="s">
        <v>19</v>
      </c>
      <c r="N256" s="214" t="s">
        <v>44</v>
      </c>
      <c r="O256" s="86"/>
      <c r="P256" s="215">
        <f>O256*H256</f>
        <v>0</v>
      </c>
      <c r="Q256" s="215">
        <v>0</v>
      </c>
      <c r="R256" s="215">
        <f>Q256*H256</f>
        <v>0</v>
      </c>
      <c r="S256" s="215">
        <v>0</v>
      </c>
      <c r="T256" s="216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17" t="s">
        <v>233</v>
      </c>
      <c r="AT256" s="217" t="s">
        <v>140</v>
      </c>
      <c r="AU256" s="217" t="s">
        <v>145</v>
      </c>
      <c r="AY256" s="19" t="s">
        <v>137</v>
      </c>
      <c r="BE256" s="218">
        <f>IF(N256="základní",J256,0)</f>
        <v>0</v>
      </c>
      <c r="BF256" s="218">
        <f>IF(N256="snížená",J256,0)</f>
        <v>0</v>
      </c>
      <c r="BG256" s="218">
        <f>IF(N256="zákl. přenesená",J256,0)</f>
        <v>0</v>
      </c>
      <c r="BH256" s="218">
        <f>IF(N256="sníž. přenesená",J256,0)</f>
        <v>0</v>
      </c>
      <c r="BI256" s="218">
        <f>IF(N256="nulová",J256,0)</f>
        <v>0</v>
      </c>
      <c r="BJ256" s="19" t="s">
        <v>145</v>
      </c>
      <c r="BK256" s="218">
        <f>ROUND(I256*H256,2)</f>
        <v>0</v>
      </c>
      <c r="BL256" s="19" t="s">
        <v>233</v>
      </c>
      <c r="BM256" s="217" t="s">
        <v>448</v>
      </c>
    </row>
    <row r="257" spans="1:47" s="2" customFormat="1" ht="12">
      <c r="A257" s="40"/>
      <c r="B257" s="41"/>
      <c r="C257" s="42"/>
      <c r="D257" s="219" t="s">
        <v>147</v>
      </c>
      <c r="E257" s="42"/>
      <c r="F257" s="220" t="s">
        <v>449</v>
      </c>
      <c r="G257" s="42"/>
      <c r="H257" s="42"/>
      <c r="I257" s="221"/>
      <c r="J257" s="42"/>
      <c r="K257" s="42"/>
      <c r="L257" s="46"/>
      <c r="M257" s="222"/>
      <c r="N257" s="223"/>
      <c r="O257" s="86"/>
      <c r="P257" s="86"/>
      <c r="Q257" s="86"/>
      <c r="R257" s="86"/>
      <c r="S257" s="86"/>
      <c r="T257" s="87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T257" s="19" t="s">
        <v>147</v>
      </c>
      <c r="AU257" s="19" t="s">
        <v>145</v>
      </c>
    </row>
    <row r="258" spans="1:65" s="2" customFormat="1" ht="16.5" customHeight="1">
      <c r="A258" s="40"/>
      <c r="B258" s="41"/>
      <c r="C258" s="206" t="s">
        <v>450</v>
      </c>
      <c r="D258" s="206" t="s">
        <v>140</v>
      </c>
      <c r="E258" s="207" t="s">
        <v>451</v>
      </c>
      <c r="F258" s="208" t="s">
        <v>452</v>
      </c>
      <c r="G258" s="209" t="s">
        <v>143</v>
      </c>
      <c r="H258" s="210">
        <v>118.88</v>
      </c>
      <c r="I258" s="211"/>
      <c r="J258" s="212">
        <f>ROUND(I258*H258,2)</f>
        <v>0</v>
      </c>
      <c r="K258" s="208" t="s">
        <v>19</v>
      </c>
      <c r="L258" s="46"/>
      <c r="M258" s="213" t="s">
        <v>19</v>
      </c>
      <c r="N258" s="214" t="s">
        <v>44</v>
      </c>
      <c r="O258" s="86"/>
      <c r="P258" s="215">
        <f>O258*H258</f>
        <v>0</v>
      </c>
      <c r="Q258" s="215">
        <v>0.0003</v>
      </c>
      <c r="R258" s="215">
        <f>Q258*H258</f>
        <v>0.035663999999999994</v>
      </c>
      <c r="S258" s="215">
        <v>0</v>
      </c>
      <c r="T258" s="216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17" t="s">
        <v>233</v>
      </c>
      <c r="AT258" s="217" t="s">
        <v>140</v>
      </c>
      <c r="AU258" s="217" t="s">
        <v>145</v>
      </c>
      <c r="AY258" s="19" t="s">
        <v>137</v>
      </c>
      <c r="BE258" s="218">
        <f>IF(N258="základní",J258,0)</f>
        <v>0</v>
      </c>
      <c r="BF258" s="218">
        <f>IF(N258="snížená",J258,0)</f>
        <v>0</v>
      </c>
      <c r="BG258" s="218">
        <f>IF(N258="zákl. přenesená",J258,0)</f>
        <v>0</v>
      </c>
      <c r="BH258" s="218">
        <f>IF(N258="sníž. přenesená",J258,0)</f>
        <v>0</v>
      </c>
      <c r="BI258" s="218">
        <f>IF(N258="nulová",J258,0)</f>
        <v>0</v>
      </c>
      <c r="BJ258" s="19" t="s">
        <v>145</v>
      </c>
      <c r="BK258" s="218">
        <f>ROUND(I258*H258,2)</f>
        <v>0</v>
      </c>
      <c r="BL258" s="19" t="s">
        <v>233</v>
      </c>
      <c r="BM258" s="217" t="s">
        <v>453</v>
      </c>
    </row>
    <row r="259" spans="1:47" s="2" customFormat="1" ht="12">
      <c r="A259" s="40"/>
      <c r="B259" s="41"/>
      <c r="C259" s="42"/>
      <c r="D259" s="219" t="s">
        <v>147</v>
      </c>
      <c r="E259" s="42"/>
      <c r="F259" s="220" t="s">
        <v>454</v>
      </c>
      <c r="G259" s="42"/>
      <c r="H259" s="42"/>
      <c r="I259" s="221"/>
      <c r="J259" s="42"/>
      <c r="K259" s="42"/>
      <c r="L259" s="46"/>
      <c r="M259" s="222"/>
      <c r="N259" s="223"/>
      <c r="O259" s="86"/>
      <c r="P259" s="86"/>
      <c r="Q259" s="86"/>
      <c r="R259" s="86"/>
      <c r="S259" s="86"/>
      <c r="T259" s="87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T259" s="19" t="s">
        <v>147</v>
      </c>
      <c r="AU259" s="19" t="s">
        <v>145</v>
      </c>
    </row>
    <row r="260" spans="1:65" s="2" customFormat="1" ht="16.5" customHeight="1">
      <c r="A260" s="40"/>
      <c r="B260" s="41"/>
      <c r="C260" s="206" t="s">
        <v>455</v>
      </c>
      <c r="D260" s="206" t="s">
        <v>140</v>
      </c>
      <c r="E260" s="207" t="s">
        <v>451</v>
      </c>
      <c r="F260" s="208" t="s">
        <v>452</v>
      </c>
      <c r="G260" s="209" t="s">
        <v>143</v>
      </c>
      <c r="H260" s="210">
        <v>118.88</v>
      </c>
      <c r="I260" s="211"/>
      <c r="J260" s="212">
        <f>ROUND(I260*H260,2)</f>
        <v>0</v>
      </c>
      <c r="K260" s="208" t="s">
        <v>19</v>
      </c>
      <c r="L260" s="46"/>
      <c r="M260" s="213" t="s">
        <v>19</v>
      </c>
      <c r="N260" s="214" t="s">
        <v>44</v>
      </c>
      <c r="O260" s="86"/>
      <c r="P260" s="215">
        <f>O260*H260</f>
        <v>0</v>
      </c>
      <c r="Q260" s="215">
        <v>0.0003</v>
      </c>
      <c r="R260" s="215">
        <f>Q260*H260</f>
        <v>0.035663999999999994</v>
      </c>
      <c r="S260" s="215">
        <v>0</v>
      </c>
      <c r="T260" s="216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17" t="s">
        <v>233</v>
      </c>
      <c r="AT260" s="217" t="s">
        <v>140</v>
      </c>
      <c r="AU260" s="217" t="s">
        <v>145</v>
      </c>
      <c r="AY260" s="19" t="s">
        <v>137</v>
      </c>
      <c r="BE260" s="218">
        <f>IF(N260="základní",J260,0)</f>
        <v>0</v>
      </c>
      <c r="BF260" s="218">
        <f>IF(N260="snížená",J260,0)</f>
        <v>0</v>
      </c>
      <c r="BG260" s="218">
        <f>IF(N260="zákl. přenesená",J260,0)</f>
        <v>0</v>
      </c>
      <c r="BH260" s="218">
        <f>IF(N260="sníž. přenesená",J260,0)</f>
        <v>0</v>
      </c>
      <c r="BI260" s="218">
        <f>IF(N260="nulová",J260,0)</f>
        <v>0</v>
      </c>
      <c r="BJ260" s="19" t="s">
        <v>145</v>
      </c>
      <c r="BK260" s="218">
        <f>ROUND(I260*H260,2)</f>
        <v>0</v>
      </c>
      <c r="BL260" s="19" t="s">
        <v>233</v>
      </c>
      <c r="BM260" s="217" t="s">
        <v>456</v>
      </c>
    </row>
    <row r="261" spans="1:47" s="2" customFormat="1" ht="12">
      <c r="A261" s="40"/>
      <c r="B261" s="41"/>
      <c r="C261" s="42"/>
      <c r="D261" s="219" t="s">
        <v>147</v>
      </c>
      <c r="E261" s="42"/>
      <c r="F261" s="220" t="s">
        <v>454</v>
      </c>
      <c r="G261" s="42"/>
      <c r="H261" s="42"/>
      <c r="I261" s="221"/>
      <c r="J261" s="42"/>
      <c r="K261" s="42"/>
      <c r="L261" s="46"/>
      <c r="M261" s="222"/>
      <c r="N261" s="223"/>
      <c r="O261" s="86"/>
      <c r="P261" s="86"/>
      <c r="Q261" s="86"/>
      <c r="R261" s="86"/>
      <c r="S261" s="86"/>
      <c r="T261" s="87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T261" s="19" t="s">
        <v>147</v>
      </c>
      <c r="AU261" s="19" t="s">
        <v>145</v>
      </c>
    </row>
    <row r="262" spans="1:65" s="2" customFormat="1" ht="16.5" customHeight="1">
      <c r="A262" s="40"/>
      <c r="B262" s="41"/>
      <c r="C262" s="206" t="s">
        <v>457</v>
      </c>
      <c r="D262" s="206" t="s">
        <v>140</v>
      </c>
      <c r="E262" s="207" t="s">
        <v>458</v>
      </c>
      <c r="F262" s="208" t="s">
        <v>459</v>
      </c>
      <c r="G262" s="209" t="s">
        <v>188</v>
      </c>
      <c r="H262" s="210">
        <v>96.95</v>
      </c>
      <c r="I262" s="211"/>
      <c r="J262" s="212">
        <f>ROUND(I262*H262,2)</f>
        <v>0</v>
      </c>
      <c r="K262" s="208" t="s">
        <v>19</v>
      </c>
      <c r="L262" s="46"/>
      <c r="M262" s="213" t="s">
        <v>19</v>
      </c>
      <c r="N262" s="214" t="s">
        <v>44</v>
      </c>
      <c r="O262" s="86"/>
      <c r="P262" s="215">
        <f>O262*H262</f>
        <v>0</v>
      </c>
      <c r="Q262" s="215">
        <v>0.00058</v>
      </c>
      <c r="R262" s="215">
        <f>Q262*H262</f>
        <v>0.056231</v>
      </c>
      <c r="S262" s="215">
        <v>0</v>
      </c>
      <c r="T262" s="216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17" t="s">
        <v>233</v>
      </c>
      <c r="AT262" s="217" t="s">
        <v>140</v>
      </c>
      <c r="AU262" s="217" t="s">
        <v>145</v>
      </c>
      <c r="AY262" s="19" t="s">
        <v>137</v>
      </c>
      <c r="BE262" s="218">
        <f>IF(N262="základní",J262,0)</f>
        <v>0</v>
      </c>
      <c r="BF262" s="218">
        <f>IF(N262="snížená",J262,0)</f>
        <v>0</v>
      </c>
      <c r="BG262" s="218">
        <f>IF(N262="zákl. přenesená",J262,0)</f>
        <v>0</v>
      </c>
      <c r="BH262" s="218">
        <f>IF(N262="sníž. přenesená",J262,0)</f>
        <v>0</v>
      </c>
      <c r="BI262" s="218">
        <f>IF(N262="nulová",J262,0)</f>
        <v>0</v>
      </c>
      <c r="BJ262" s="19" t="s">
        <v>145</v>
      </c>
      <c r="BK262" s="218">
        <f>ROUND(I262*H262,2)</f>
        <v>0</v>
      </c>
      <c r="BL262" s="19" t="s">
        <v>233</v>
      </c>
      <c r="BM262" s="217" t="s">
        <v>460</v>
      </c>
    </row>
    <row r="263" spans="1:47" s="2" customFormat="1" ht="12">
      <c r="A263" s="40"/>
      <c r="B263" s="41"/>
      <c r="C263" s="42"/>
      <c r="D263" s="219" t="s">
        <v>147</v>
      </c>
      <c r="E263" s="42"/>
      <c r="F263" s="220" t="s">
        <v>461</v>
      </c>
      <c r="G263" s="42"/>
      <c r="H263" s="42"/>
      <c r="I263" s="221"/>
      <c r="J263" s="42"/>
      <c r="K263" s="42"/>
      <c r="L263" s="46"/>
      <c r="M263" s="222"/>
      <c r="N263" s="223"/>
      <c r="O263" s="86"/>
      <c r="P263" s="86"/>
      <c r="Q263" s="86"/>
      <c r="R263" s="86"/>
      <c r="S263" s="86"/>
      <c r="T263" s="87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T263" s="19" t="s">
        <v>147</v>
      </c>
      <c r="AU263" s="19" t="s">
        <v>145</v>
      </c>
    </row>
    <row r="264" spans="1:65" s="2" customFormat="1" ht="16.5" customHeight="1">
      <c r="A264" s="40"/>
      <c r="B264" s="41"/>
      <c r="C264" s="206" t="s">
        <v>462</v>
      </c>
      <c r="D264" s="206" t="s">
        <v>140</v>
      </c>
      <c r="E264" s="207" t="s">
        <v>463</v>
      </c>
      <c r="F264" s="208" t="s">
        <v>464</v>
      </c>
      <c r="G264" s="209" t="s">
        <v>143</v>
      </c>
      <c r="H264" s="210">
        <v>119.7</v>
      </c>
      <c r="I264" s="211"/>
      <c r="J264" s="212">
        <f>ROUND(I264*H264,2)</f>
        <v>0</v>
      </c>
      <c r="K264" s="208" t="s">
        <v>19</v>
      </c>
      <c r="L264" s="46"/>
      <c r="M264" s="213" t="s">
        <v>19</v>
      </c>
      <c r="N264" s="214" t="s">
        <v>44</v>
      </c>
      <c r="O264" s="86"/>
      <c r="P264" s="215">
        <f>O264*H264</f>
        <v>0</v>
      </c>
      <c r="Q264" s="215">
        <v>0</v>
      </c>
      <c r="R264" s="215">
        <f>Q264*H264</f>
        <v>0</v>
      </c>
      <c r="S264" s="215">
        <v>0.08317</v>
      </c>
      <c r="T264" s="216">
        <f>S264*H264</f>
        <v>9.955449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17" t="s">
        <v>233</v>
      </c>
      <c r="AT264" s="217" t="s">
        <v>140</v>
      </c>
      <c r="AU264" s="217" t="s">
        <v>145</v>
      </c>
      <c r="AY264" s="19" t="s">
        <v>137</v>
      </c>
      <c r="BE264" s="218">
        <f>IF(N264="základní",J264,0)</f>
        <v>0</v>
      </c>
      <c r="BF264" s="218">
        <f>IF(N264="snížená",J264,0)</f>
        <v>0</v>
      </c>
      <c r="BG264" s="218">
        <f>IF(N264="zákl. přenesená",J264,0)</f>
        <v>0</v>
      </c>
      <c r="BH264" s="218">
        <f>IF(N264="sníž. přenesená",J264,0)</f>
        <v>0</v>
      </c>
      <c r="BI264" s="218">
        <f>IF(N264="nulová",J264,0)</f>
        <v>0</v>
      </c>
      <c r="BJ264" s="19" t="s">
        <v>145</v>
      </c>
      <c r="BK264" s="218">
        <f>ROUND(I264*H264,2)</f>
        <v>0</v>
      </c>
      <c r="BL264" s="19" t="s">
        <v>233</v>
      </c>
      <c r="BM264" s="217" t="s">
        <v>465</v>
      </c>
    </row>
    <row r="265" spans="1:47" s="2" customFormat="1" ht="12">
      <c r="A265" s="40"/>
      <c r="B265" s="41"/>
      <c r="C265" s="42"/>
      <c r="D265" s="219" t="s">
        <v>147</v>
      </c>
      <c r="E265" s="42"/>
      <c r="F265" s="220" t="s">
        <v>464</v>
      </c>
      <c r="G265" s="42"/>
      <c r="H265" s="42"/>
      <c r="I265" s="221"/>
      <c r="J265" s="42"/>
      <c r="K265" s="42"/>
      <c r="L265" s="46"/>
      <c r="M265" s="222"/>
      <c r="N265" s="223"/>
      <c r="O265" s="86"/>
      <c r="P265" s="86"/>
      <c r="Q265" s="86"/>
      <c r="R265" s="86"/>
      <c r="S265" s="86"/>
      <c r="T265" s="87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T265" s="19" t="s">
        <v>147</v>
      </c>
      <c r="AU265" s="19" t="s">
        <v>145</v>
      </c>
    </row>
    <row r="266" spans="1:65" s="2" customFormat="1" ht="16.5" customHeight="1">
      <c r="A266" s="40"/>
      <c r="B266" s="41"/>
      <c r="C266" s="206" t="s">
        <v>466</v>
      </c>
      <c r="D266" s="206" t="s">
        <v>140</v>
      </c>
      <c r="E266" s="207" t="s">
        <v>467</v>
      </c>
      <c r="F266" s="208" t="s">
        <v>468</v>
      </c>
      <c r="G266" s="209" t="s">
        <v>143</v>
      </c>
      <c r="H266" s="210">
        <v>118.88</v>
      </c>
      <c r="I266" s="211"/>
      <c r="J266" s="212">
        <f>ROUND(I266*H266,2)</f>
        <v>0</v>
      </c>
      <c r="K266" s="208" t="s">
        <v>19</v>
      </c>
      <c r="L266" s="46"/>
      <c r="M266" s="213" t="s">
        <v>19</v>
      </c>
      <c r="N266" s="214" t="s">
        <v>44</v>
      </c>
      <c r="O266" s="86"/>
      <c r="P266" s="215">
        <f>O266*H266</f>
        <v>0</v>
      </c>
      <c r="Q266" s="215">
        <v>0.0075</v>
      </c>
      <c r="R266" s="215">
        <f>Q266*H266</f>
        <v>0.8916</v>
      </c>
      <c r="S266" s="215">
        <v>0</v>
      </c>
      <c r="T266" s="216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17" t="s">
        <v>233</v>
      </c>
      <c r="AT266" s="217" t="s">
        <v>140</v>
      </c>
      <c r="AU266" s="217" t="s">
        <v>145</v>
      </c>
      <c r="AY266" s="19" t="s">
        <v>137</v>
      </c>
      <c r="BE266" s="218">
        <f>IF(N266="základní",J266,0)</f>
        <v>0</v>
      </c>
      <c r="BF266" s="218">
        <f>IF(N266="snížená",J266,0)</f>
        <v>0</v>
      </c>
      <c r="BG266" s="218">
        <f>IF(N266="zákl. přenesená",J266,0)</f>
        <v>0</v>
      </c>
      <c r="BH266" s="218">
        <f>IF(N266="sníž. přenesená",J266,0)</f>
        <v>0</v>
      </c>
      <c r="BI266" s="218">
        <f>IF(N266="nulová",J266,0)</f>
        <v>0</v>
      </c>
      <c r="BJ266" s="19" t="s">
        <v>145</v>
      </c>
      <c r="BK266" s="218">
        <f>ROUND(I266*H266,2)</f>
        <v>0</v>
      </c>
      <c r="BL266" s="19" t="s">
        <v>233</v>
      </c>
      <c r="BM266" s="217" t="s">
        <v>469</v>
      </c>
    </row>
    <row r="267" spans="1:47" s="2" customFormat="1" ht="12">
      <c r="A267" s="40"/>
      <c r="B267" s="41"/>
      <c r="C267" s="42"/>
      <c r="D267" s="219" t="s">
        <v>147</v>
      </c>
      <c r="E267" s="42"/>
      <c r="F267" s="220" t="s">
        <v>470</v>
      </c>
      <c r="G267" s="42"/>
      <c r="H267" s="42"/>
      <c r="I267" s="221"/>
      <c r="J267" s="42"/>
      <c r="K267" s="42"/>
      <c r="L267" s="46"/>
      <c r="M267" s="222"/>
      <c r="N267" s="223"/>
      <c r="O267" s="86"/>
      <c r="P267" s="86"/>
      <c r="Q267" s="86"/>
      <c r="R267" s="86"/>
      <c r="S267" s="86"/>
      <c r="T267" s="87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T267" s="19" t="s">
        <v>147</v>
      </c>
      <c r="AU267" s="19" t="s">
        <v>145</v>
      </c>
    </row>
    <row r="268" spans="1:65" s="2" customFormat="1" ht="16.5" customHeight="1">
      <c r="A268" s="40"/>
      <c r="B268" s="41"/>
      <c r="C268" s="256" t="s">
        <v>471</v>
      </c>
      <c r="D268" s="256" t="s">
        <v>197</v>
      </c>
      <c r="E268" s="257" t="s">
        <v>472</v>
      </c>
      <c r="F268" s="258" t="s">
        <v>473</v>
      </c>
      <c r="G268" s="259" t="s">
        <v>143</v>
      </c>
      <c r="H268" s="260">
        <v>176</v>
      </c>
      <c r="I268" s="261"/>
      <c r="J268" s="262">
        <f>ROUND(I268*H268,2)</f>
        <v>0</v>
      </c>
      <c r="K268" s="258" t="s">
        <v>19</v>
      </c>
      <c r="L268" s="263"/>
      <c r="M268" s="264" t="s">
        <v>19</v>
      </c>
      <c r="N268" s="265" t="s">
        <v>44</v>
      </c>
      <c r="O268" s="86"/>
      <c r="P268" s="215">
        <f>O268*H268</f>
        <v>0</v>
      </c>
      <c r="Q268" s="215">
        <v>0.0207</v>
      </c>
      <c r="R268" s="215">
        <f>Q268*H268</f>
        <v>3.6431999999999998</v>
      </c>
      <c r="S268" s="215">
        <v>0</v>
      </c>
      <c r="T268" s="216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17" t="s">
        <v>292</v>
      </c>
      <c r="AT268" s="217" t="s">
        <v>197</v>
      </c>
      <c r="AU268" s="217" t="s">
        <v>145</v>
      </c>
      <c r="AY268" s="19" t="s">
        <v>137</v>
      </c>
      <c r="BE268" s="218">
        <f>IF(N268="základní",J268,0)</f>
        <v>0</v>
      </c>
      <c r="BF268" s="218">
        <f>IF(N268="snížená",J268,0)</f>
        <v>0</v>
      </c>
      <c r="BG268" s="218">
        <f>IF(N268="zákl. přenesená",J268,0)</f>
        <v>0</v>
      </c>
      <c r="BH268" s="218">
        <f>IF(N268="sníž. přenesená",J268,0)</f>
        <v>0</v>
      </c>
      <c r="BI268" s="218">
        <f>IF(N268="nulová",J268,0)</f>
        <v>0</v>
      </c>
      <c r="BJ268" s="19" t="s">
        <v>145</v>
      </c>
      <c r="BK268" s="218">
        <f>ROUND(I268*H268,2)</f>
        <v>0</v>
      </c>
      <c r="BL268" s="19" t="s">
        <v>233</v>
      </c>
      <c r="BM268" s="217" t="s">
        <v>474</v>
      </c>
    </row>
    <row r="269" spans="1:47" s="2" customFormat="1" ht="12">
      <c r="A269" s="40"/>
      <c r="B269" s="41"/>
      <c r="C269" s="42"/>
      <c r="D269" s="219" t="s">
        <v>147</v>
      </c>
      <c r="E269" s="42"/>
      <c r="F269" s="220" t="s">
        <v>473</v>
      </c>
      <c r="G269" s="42"/>
      <c r="H269" s="42"/>
      <c r="I269" s="221"/>
      <c r="J269" s="42"/>
      <c r="K269" s="42"/>
      <c r="L269" s="46"/>
      <c r="M269" s="222"/>
      <c r="N269" s="223"/>
      <c r="O269" s="86"/>
      <c r="P269" s="86"/>
      <c r="Q269" s="86"/>
      <c r="R269" s="86"/>
      <c r="S269" s="86"/>
      <c r="T269" s="87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T269" s="19" t="s">
        <v>147</v>
      </c>
      <c r="AU269" s="19" t="s">
        <v>145</v>
      </c>
    </row>
    <row r="270" spans="1:51" s="14" customFormat="1" ht="12">
      <c r="A270" s="14"/>
      <c r="B270" s="234"/>
      <c r="C270" s="235"/>
      <c r="D270" s="219" t="s">
        <v>149</v>
      </c>
      <c r="E270" s="236" t="s">
        <v>19</v>
      </c>
      <c r="F270" s="237" t="s">
        <v>475</v>
      </c>
      <c r="G270" s="235"/>
      <c r="H270" s="238">
        <v>176</v>
      </c>
      <c r="I270" s="239"/>
      <c r="J270" s="235"/>
      <c r="K270" s="235"/>
      <c r="L270" s="240"/>
      <c r="M270" s="241"/>
      <c r="N270" s="242"/>
      <c r="O270" s="242"/>
      <c r="P270" s="242"/>
      <c r="Q270" s="242"/>
      <c r="R270" s="242"/>
      <c r="S270" s="242"/>
      <c r="T270" s="243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44" t="s">
        <v>149</v>
      </c>
      <c r="AU270" s="244" t="s">
        <v>145</v>
      </c>
      <c r="AV270" s="14" t="s">
        <v>145</v>
      </c>
      <c r="AW270" s="14" t="s">
        <v>33</v>
      </c>
      <c r="AX270" s="14" t="s">
        <v>80</v>
      </c>
      <c r="AY270" s="244" t="s">
        <v>137</v>
      </c>
    </row>
    <row r="271" spans="1:65" s="2" customFormat="1" ht="16.5" customHeight="1">
      <c r="A271" s="40"/>
      <c r="B271" s="41"/>
      <c r="C271" s="206" t="s">
        <v>476</v>
      </c>
      <c r="D271" s="206" t="s">
        <v>140</v>
      </c>
      <c r="E271" s="207" t="s">
        <v>477</v>
      </c>
      <c r="F271" s="208" t="s">
        <v>478</v>
      </c>
      <c r="G271" s="209" t="s">
        <v>188</v>
      </c>
      <c r="H271" s="210">
        <v>96.95</v>
      </c>
      <c r="I271" s="211"/>
      <c r="J271" s="212">
        <f>ROUND(I271*H271,2)</f>
        <v>0</v>
      </c>
      <c r="K271" s="208" t="s">
        <v>19</v>
      </c>
      <c r="L271" s="46"/>
      <c r="M271" s="213" t="s">
        <v>19</v>
      </c>
      <c r="N271" s="214" t="s">
        <v>44</v>
      </c>
      <c r="O271" s="86"/>
      <c r="P271" s="215">
        <f>O271*H271</f>
        <v>0</v>
      </c>
      <c r="Q271" s="215">
        <v>3E-05</v>
      </c>
      <c r="R271" s="215">
        <f>Q271*H271</f>
        <v>0.0029085</v>
      </c>
      <c r="S271" s="215">
        <v>0</v>
      </c>
      <c r="T271" s="216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17" t="s">
        <v>233</v>
      </c>
      <c r="AT271" s="217" t="s">
        <v>140</v>
      </c>
      <c r="AU271" s="217" t="s">
        <v>145</v>
      </c>
      <c r="AY271" s="19" t="s">
        <v>137</v>
      </c>
      <c r="BE271" s="218">
        <f>IF(N271="základní",J271,0)</f>
        <v>0</v>
      </c>
      <c r="BF271" s="218">
        <f>IF(N271="snížená",J271,0)</f>
        <v>0</v>
      </c>
      <c r="BG271" s="218">
        <f>IF(N271="zákl. přenesená",J271,0)</f>
        <v>0</v>
      </c>
      <c r="BH271" s="218">
        <f>IF(N271="sníž. přenesená",J271,0)</f>
        <v>0</v>
      </c>
      <c r="BI271" s="218">
        <f>IF(N271="nulová",J271,0)</f>
        <v>0</v>
      </c>
      <c r="BJ271" s="19" t="s">
        <v>145</v>
      </c>
      <c r="BK271" s="218">
        <f>ROUND(I271*H271,2)</f>
        <v>0</v>
      </c>
      <c r="BL271" s="19" t="s">
        <v>233</v>
      </c>
      <c r="BM271" s="217" t="s">
        <v>479</v>
      </c>
    </row>
    <row r="272" spans="1:47" s="2" customFormat="1" ht="12">
      <c r="A272" s="40"/>
      <c r="B272" s="41"/>
      <c r="C272" s="42"/>
      <c r="D272" s="219" t="s">
        <v>147</v>
      </c>
      <c r="E272" s="42"/>
      <c r="F272" s="220" t="s">
        <v>480</v>
      </c>
      <c r="G272" s="42"/>
      <c r="H272" s="42"/>
      <c r="I272" s="221"/>
      <c r="J272" s="42"/>
      <c r="K272" s="42"/>
      <c r="L272" s="46"/>
      <c r="M272" s="222"/>
      <c r="N272" s="223"/>
      <c r="O272" s="86"/>
      <c r="P272" s="86"/>
      <c r="Q272" s="86"/>
      <c r="R272" s="86"/>
      <c r="S272" s="86"/>
      <c r="T272" s="87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T272" s="19" t="s">
        <v>147</v>
      </c>
      <c r="AU272" s="19" t="s">
        <v>145</v>
      </c>
    </row>
    <row r="273" spans="1:65" s="2" customFormat="1" ht="16.5" customHeight="1">
      <c r="A273" s="40"/>
      <c r="B273" s="41"/>
      <c r="C273" s="206" t="s">
        <v>481</v>
      </c>
      <c r="D273" s="206" t="s">
        <v>140</v>
      </c>
      <c r="E273" s="207" t="s">
        <v>482</v>
      </c>
      <c r="F273" s="208" t="s">
        <v>483</v>
      </c>
      <c r="G273" s="209" t="s">
        <v>254</v>
      </c>
      <c r="H273" s="210">
        <v>4.665</v>
      </c>
      <c r="I273" s="211"/>
      <c r="J273" s="212">
        <f>ROUND(I273*H273,2)</f>
        <v>0</v>
      </c>
      <c r="K273" s="208" t="s">
        <v>19</v>
      </c>
      <c r="L273" s="46"/>
      <c r="M273" s="213" t="s">
        <v>19</v>
      </c>
      <c r="N273" s="214" t="s">
        <v>44</v>
      </c>
      <c r="O273" s="86"/>
      <c r="P273" s="215">
        <f>O273*H273</f>
        <v>0</v>
      </c>
      <c r="Q273" s="215">
        <v>0</v>
      </c>
      <c r="R273" s="215">
        <f>Q273*H273</f>
        <v>0</v>
      </c>
      <c r="S273" s="215">
        <v>0</v>
      </c>
      <c r="T273" s="216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17" t="s">
        <v>233</v>
      </c>
      <c r="AT273" s="217" t="s">
        <v>140</v>
      </c>
      <c r="AU273" s="217" t="s">
        <v>145</v>
      </c>
      <c r="AY273" s="19" t="s">
        <v>137</v>
      </c>
      <c r="BE273" s="218">
        <f>IF(N273="základní",J273,0)</f>
        <v>0</v>
      </c>
      <c r="BF273" s="218">
        <f>IF(N273="snížená",J273,0)</f>
        <v>0</v>
      </c>
      <c r="BG273" s="218">
        <f>IF(N273="zákl. přenesená",J273,0)</f>
        <v>0</v>
      </c>
      <c r="BH273" s="218">
        <f>IF(N273="sníž. přenesená",J273,0)</f>
        <v>0</v>
      </c>
      <c r="BI273" s="218">
        <f>IF(N273="nulová",J273,0)</f>
        <v>0</v>
      </c>
      <c r="BJ273" s="19" t="s">
        <v>145</v>
      </c>
      <c r="BK273" s="218">
        <f>ROUND(I273*H273,2)</f>
        <v>0</v>
      </c>
      <c r="BL273" s="19" t="s">
        <v>233</v>
      </c>
      <c r="BM273" s="217" t="s">
        <v>484</v>
      </c>
    </row>
    <row r="274" spans="1:47" s="2" customFormat="1" ht="12">
      <c r="A274" s="40"/>
      <c r="B274" s="41"/>
      <c r="C274" s="42"/>
      <c r="D274" s="219" t="s">
        <v>147</v>
      </c>
      <c r="E274" s="42"/>
      <c r="F274" s="220" t="s">
        <v>485</v>
      </c>
      <c r="G274" s="42"/>
      <c r="H274" s="42"/>
      <c r="I274" s="221"/>
      <c r="J274" s="42"/>
      <c r="K274" s="42"/>
      <c r="L274" s="46"/>
      <c r="M274" s="222"/>
      <c r="N274" s="223"/>
      <c r="O274" s="86"/>
      <c r="P274" s="86"/>
      <c r="Q274" s="86"/>
      <c r="R274" s="86"/>
      <c r="S274" s="86"/>
      <c r="T274" s="87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T274" s="19" t="s">
        <v>147</v>
      </c>
      <c r="AU274" s="19" t="s">
        <v>145</v>
      </c>
    </row>
    <row r="275" spans="1:63" s="12" customFormat="1" ht="22.8" customHeight="1">
      <c r="A275" s="12"/>
      <c r="B275" s="190"/>
      <c r="C275" s="191"/>
      <c r="D275" s="192" t="s">
        <v>71</v>
      </c>
      <c r="E275" s="204" t="s">
        <v>486</v>
      </c>
      <c r="F275" s="204" t="s">
        <v>487</v>
      </c>
      <c r="G275" s="191"/>
      <c r="H275" s="191"/>
      <c r="I275" s="194"/>
      <c r="J275" s="205">
        <f>BK275</f>
        <v>0</v>
      </c>
      <c r="K275" s="191"/>
      <c r="L275" s="196"/>
      <c r="M275" s="197"/>
      <c r="N275" s="198"/>
      <c r="O275" s="198"/>
      <c r="P275" s="199">
        <f>SUM(P276:P279)</f>
        <v>0</v>
      </c>
      <c r="Q275" s="198"/>
      <c r="R275" s="199">
        <f>SUM(R276:R279)</f>
        <v>0.0007623</v>
      </c>
      <c r="S275" s="198"/>
      <c r="T275" s="200">
        <f>SUM(T276:T279)</f>
        <v>0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201" t="s">
        <v>145</v>
      </c>
      <c r="AT275" s="202" t="s">
        <v>71</v>
      </c>
      <c r="AU275" s="202" t="s">
        <v>80</v>
      </c>
      <c r="AY275" s="201" t="s">
        <v>137</v>
      </c>
      <c r="BK275" s="203">
        <f>SUM(BK276:BK279)</f>
        <v>0</v>
      </c>
    </row>
    <row r="276" spans="1:65" s="2" customFormat="1" ht="16.5" customHeight="1">
      <c r="A276" s="40"/>
      <c r="B276" s="41"/>
      <c r="C276" s="206" t="s">
        <v>488</v>
      </c>
      <c r="D276" s="206" t="s">
        <v>140</v>
      </c>
      <c r="E276" s="207" t="s">
        <v>489</v>
      </c>
      <c r="F276" s="208" t="s">
        <v>490</v>
      </c>
      <c r="G276" s="209" t="s">
        <v>188</v>
      </c>
      <c r="H276" s="210">
        <v>3.63</v>
      </c>
      <c r="I276" s="211"/>
      <c r="J276" s="212">
        <f>ROUND(I276*H276,2)</f>
        <v>0</v>
      </c>
      <c r="K276" s="208" t="s">
        <v>19</v>
      </c>
      <c r="L276" s="46"/>
      <c r="M276" s="213" t="s">
        <v>19</v>
      </c>
      <c r="N276" s="214" t="s">
        <v>44</v>
      </c>
      <c r="O276" s="86"/>
      <c r="P276" s="215">
        <f>O276*H276</f>
        <v>0</v>
      </c>
      <c r="Q276" s="215">
        <v>4E-05</v>
      </c>
      <c r="R276" s="215">
        <f>Q276*H276</f>
        <v>0.0001452</v>
      </c>
      <c r="S276" s="215">
        <v>0</v>
      </c>
      <c r="T276" s="216">
        <f>S276*H276</f>
        <v>0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217" t="s">
        <v>233</v>
      </c>
      <c r="AT276" s="217" t="s">
        <v>140</v>
      </c>
      <c r="AU276" s="217" t="s">
        <v>145</v>
      </c>
      <c r="AY276" s="19" t="s">
        <v>137</v>
      </c>
      <c r="BE276" s="218">
        <f>IF(N276="základní",J276,0)</f>
        <v>0</v>
      </c>
      <c r="BF276" s="218">
        <f>IF(N276="snížená",J276,0)</f>
        <v>0</v>
      </c>
      <c r="BG276" s="218">
        <f>IF(N276="zákl. přenesená",J276,0)</f>
        <v>0</v>
      </c>
      <c r="BH276" s="218">
        <f>IF(N276="sníž. přenesená",J276,0)</f>
        <v>0</v>
      </c>
      <c r="BI276" s="218">
        <f>IF(N276="nulová",J276,0)</f>
        <v>0</v>
      </c>
      <c r="BJ276" s="19" t="s">
        <v>145</v>
      </c>
      <c r="BK276" s="218">
        <f>ROUND(I276*H276,2)</f>
        <v>0</v>
      </c>
      <c r="BL276" s="19" t="s">
        <v>233</v>
      </c>
      <c r="BM276" s="217" t="s">
        <v>491</v>
      </c>
    </row>
    <row r="277" spans="1:47" s="2" customFormat="1" ht="12">
      <c r="A277" s="40"/>
      <c r="B277" s="41"/>
      <c r="C277" s="42"/>
      <c r="D277" s="219" t="s">
        <v>147</v>
      </c>
      <c r="E277" s="42"/>
      <c r="F277" s="220" t="s">
        <v>492</v>
      </c>
      <c r="G277" s="42"/>
      <c r="H277" s="42"/>
      <c r="I277" s="221"/>
      <c r="J277" s="42"/>
      <c r="K277" s="42"/>
      <c r="L277" s="46"/>
      <c r="M277" s="222"/>
      <c r="N277" s="223"/>
      <c r="O277" s="86"/>
      <c r="P277" s="86"/>
      <c r="Q277" s="86"/>
      <c r="R277" s="86"/>
      <c r="S277" s="86"/>
      <c r="T277" s="87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T277" s="19" t="s">
        <v>147</v>
      </c>
      <c r="AU277" s="19" t="s">
        <v>145</v>
      </c>
    </row>
    <row r="278" spans="1:65" s="2" customFormat="1" ht="16.5" customHeight="1">
      <c r="A278" s="40"/>
      <c r="B278" s="41"/>
      <c r="C278" s="256" t="s">
        <v>493</v>
      </c>
      <c r="D278" s="256" t="s">
        <v>197</v>
      </c>
      <c r="E278" s="257" t="s">
        <v>494</v>
      </c>
      <c r="F278" s="258" t="s">
        <v>495</v>
      </c>
      <c r="G278" s="259" t="s">
        <v>188</v>
      </c>
      <c r="H278" s="260">
        <v>3.63</v>
      </c>
      <c r="I278" s="261"/>
      <c r="J278" s="262">
        <f>ROUND(I278*H278,2)</f>
        <v>0</v>
      </c>
      <c r="K278" s="258" t="s">
        <v>19</v>
      </c>
      <c r="L278" s="263"/>
      <c r="M278" s="264" t="s">
        <v>19</v>
      </c>
      <c r="N278" s="265" t="s">
        <v>44</v>
      </c>
      <c r="O278" s="86"/>
      <c r="P278" s="215">
        <f>O278*H278</f>
        <v>0</v>
      </c>
      <c r="Q278" s="215">
        <v>0.00017</v>
      </c>
      <c r="R278" s="215">
        <f>Q278*H278</f>
        <v>0.0006171</v>
      </c>
      <c r="S278" s="215">
        <v>0</v>
      </c>
      <c r="T278" s="216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17" t="s">
        <v>292</v>
      </c>
      <c r="AT278" s="217" t="s">
        <v>197</v>
      </c>
      <c r="AU278" s="217" t="s">
        <v>145</v>
      </c>
      <c r="AY278" s="19" t="s">
        <v>137</v>
      </c>
      <c r="BE278" s="218">
        <f>IF(N278="základní",J278,0)</f>
        <v>0</v>
      </c>
      <c r="BF278" s="218">
        <f>IF(N278="snížená",J278,0)</f>
        <v>0</v>
      </c>
      <c r="BG278" s="218">
        <f>IF(N278="zákl. přenesená",J278,0)</f>
        <v>0</v>
      </c>
      <c r="BH278" s="218">
        <f>IF(N278="sníž. přenesená",J278,0)</f>
        <v>0</v>
      </c>
      <c r="BI278" s="218">
        <f>IF(N278="nulová",J278,0)</f>
        <v>0</v>
      </c>
      <c r="BJ278" s="19" t="s">
        <v>145</v>
      </c>
      <c r="BK278" s="218">
        <f>ROUND(I278*H278,2)</f>
        <v>0</v>
      </c>
      <c r="BL278" s="19" t="s">
        <v>233</v>
      </c>
      <c r="BM278" s="217" t="s">
        <v>496</v>
      </c>
    </row>
    <row r="279" spans="1:47" s="2" customFormat="1" ht="12">
      <c r="A279" s="40"/>
      <c r="B279" s="41"/>
      <c r="C279" s="42"/>
      <c r="D279" s="219" t="s">
        <v>147</v>
      </c>
      <c r="E279" s="42"/>
      <c r="F279" s="220" t="s">
        <v>495</v>
      </c>
      <c r="G279" s="42"/>
      <c r="H279" s="42"/>
      <c r="I279" s="221"/>
      <c r="J279" s="42"/>
      <c r="K279" s="42"/>
      <c r="L279" s="46"/>
      <c r="M279" s="222"/>
      <c r="N279" s="223"/>
      <c r="O279" s="86"/>
      <c r="P279" s="86"/>
      <c r="Q279" s="86"/>
      <c r="R279" s="86"/>
      <c r="S279" s="86"/>
      <c r="T279" s="87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T279" s="19" t="s">
        <v>147</v>
      </c>
      <c r="AU279" s="19" t="s">
        <v>145</v>
      </c>
    </row>
    <row r="280" spans="1:63" s="12" customFormat="1" ht="22.8" customHeight="1">
      <c r="A280" s="12"/>
      <c r="B280" s="190"/>
      <c r="C280" s="191"/>
      <c r="D280" s="192" t="s">
        <v>71</v>
      </c>
      <c r="E280" s="204" t="s">
        <v>497</v>
      </c>
      <c r="F280" s="204" t="s">
        <v>498</v>
      </c>
      <c r="G280" s="191"/>
      <c r="H280" s="191"/>
      <c r="I280" s="194"/>
      <c r="J280" s="205">
        <f>BK280</f>
        <v>0</v>
      </c>
      <c r="K280" s="191"/>
      <c r="L280" s="196"/>
      <c r="M280" s="197"/>
      <c r="N280" s="198"/>
      <c r="O280" s="198"/>
      <c r="P280" s="199">
        <f>SUM(P281:P290)</f>
        <v>0</v>
      </c>
      <c r="Q280" s="198"/>
      <c r="R280" s="199">
        <f>SUM(R281:R290)</f>
        <v>0.0038</v>
      </c>
      <c r="S280" s="198"/>
      <c r="T280" s="200">
        <f>SUM(T281:T290)</f>
        <v>0</v>
      </c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R280" s="201" t="s">
        <v>145</v>
      </c>
      <c r="AT280" s="202" t="s">
        <v>71</v>
      </c>
      <c r="AU280" s="202" t="s">
        <v>80</v>
      </c>
      <c r="AY280" s="201" t="s">
        <v>137</v>
      </c>
      <c r="BK280" s="203">
        <f>SUM(BK281:BK290)</f>
        <v>0</v>
      </c>
    </row>
    <row r="281" spans="1:65" s="2" customFormat="1" ht="16.5" customHeight="1">
      <c r="A281" s="40"/>
      <c r="B281" s="41"/>
      <c r="C281" s="206" t="s">
        <v>499</v>
      </c>
      <c r="D281" s="206" t="s">
        <v>140</v>
      </c>
      <c r="E281" s="207" t="s">
        <v>500</v>
      </c>
      <c r="F281" s="208" t="s">
        <v>501</v>
      </c>
      <c r="G281" s="209" t="s">
        <v>143</v>
      </c>
      <c r="H281" s="210">
        <v>10</v>
      </c>
      <c r="I281" s="211"/>
      <c r="J281" s="212">
        <f>ROUND(I281*H281,2)</f>
        <v>0</v>
      </c>
      <c r="K281" s="208" t="s">
        <v>19</v>
      </c>
      <c r="L281" s="46"/>
      <c r="M281" s="213" t="s">
        <v>19</v>
      </c>
      <c r="N281" s="214" t="s">
        <v>44</v>
      </c>
      <c r="O281" s="86"/>
      <c r="P281" s="215">
        <f>O281*H281</f>
        <v>0</v>
      </c>
      <c r="Q281" s="215">
        <v>0.00014</v>
      </c>
      <c r="R281" s="215">
        <f>Q281*H281</f>
        <v>0.0013999999999999998</v>
      </c>
      <c r="S281" s="215">
        <v>0</v>
      </c>
      <c r="T281" s="216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17" t="s">
        <v>233</v>
      </c>
      <c r="AT281" s="217" t="s">
        <v>140</v>
      </c>
      <c r="AU281" s="217" t="s">
        <v>145</v>
      </c>
      <c r="AY281" s="19" t="s">
        <v>137</v>
      </c>
      <c r="BE281" s="218">
        <f>IF(N281="základní",J281,0)</f>
        <v>0</v>
      </c>
      <c r="BF281" s="218">
        <f>IF(N281="snížená",J281,0)</f>
        <v>0</v>
      </c>
      <c r="BG281" s="218">
        <f>IF(N281="zákl. přenesená",J281,0)</f>
        <v>0</v>
      </c>
      <c r="BH281" s="218">
        <f>IF(N281="sníž. přenesená",J281,0)</f>
        <v>0</v>
      </c>
      <c r="BI281" s="218">
        <f>IF(N281="nulová",J281,0)</f>
        <v>0</v>
      </c>
      <c r="BJ281" s="19" t="s">
        <v>145</v>
      </c>
      <c r="BK281" s="218">
        <f>ROUND(I281*H281,2)</f>
        <v>0</v>
      </c>
      <c r="BL281" s="19" t="s">
        <v>233</v>
      </c>
      <c r="BM281" s="217" t="s">
        <v>502</v>
      </c>
    </row>
    <row r="282" spans="1:47" s="2" customFormat="1" ht="12">
      <c r="A282" s="40"/>
      <c r="B282" s="41"/>
      <c r="C282" s="42"/>
      <c r="D282" s="219" t="s">
        <v>147</v>
      </c>
      <c r="E282" s="42"/>
      <c r="F282" s="220" t="s">
        <v>503</v>
      </c>
      <c r="G282" s="42"/>
      <c r="H282" s="42"/>
      <c r="I282" s="221"/>
      <c r="J282" s="42"/>
      <c r="K282" s="42"/>
      <c r="L282" s="46"/>
      <c r="M282" s="222"/>
      <c r="N282" s="223"/>
      <c r="O282" s="86"/>
      <c r="P282" s="86"/>
      <c r="Q282" s="86"/>
      <c r="R282" s="86"/>
      <c r="S282" s="86"/>
      <c r="T282" s="87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T282" s="19" t="s">
        <v>147</v>
      </c>
      <c r="AU282" s="19" t="s">
        <v>145</v>
      </c>
    </row>
    <row r="283" spans="1:51" s="14" customFormat="1" ht="12">
      <c r="A283" s="14"/>
      <c r="B283" s="234"/>
      <c r="C283" s="235"/>
      <c r="D283" s="219" t="s">
        <v>149</v>
      </c>
      <c r="E283" s="236" t="s">
        <v>19</v>
      </c>
      <c r="F283" s="237" t="s">
        <v>504</v>
      </c>
      <c r="G283" s="235"/>
      <c r="H283" s="238">
        <v>10</v>
      </c>
      <c r="I283" s="239"/>
      <c r="J283" s="235"/>
      <c r="K283" s="235"/>
      <c r="L283" s="240"/>
      <c r="M283" s="241"/>
      <c r="N283" s="242"/>
      <c r="O283" s="242"/>
      <c r="P283" s="242"/>
      <c r="Q283" s="242"/>
      <c r="R283" s="242"/>
      <c r="S283" s="242"/>
      <c r="T283" s="243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44" t="s">
        <v>149</v>
      </c>
      <c r="AU283" s="244" t="s">
        <v>145</v>
      </c>
      <c r="AV283" s="14" t="s">
        <v>145</v>
      </c>
      <c r="AW283" s="14" t="s">
        <v>33</v>
      </c>
      <c r="AX283" s="14" t="s">
        <v>72</v>
      </c>
      <c r="AY283" s="244" t="s">
        <v>137</v>
      </c>
    </row>
    <row r="284" spans="1:51" s="15" customFormat="1" ht="12">
      <c r="A284" s="15"/>
      <c r="B284" s="245"/>
      <c r="C284" s="246"/>
      <c r="D284" s="219" t="s">
        <v>149</v>
      </c>
      <c r="E284" s="247" t="s">
        <v>19</v>
      </c>
      <c r="F284" s="248" t="s">
        <v>151</v>
      </c>
      <c r="G284" s="246"/>
      <c r="H284" s="249">
        <v>10</v>
      </c>
      <c r="I284" s="250"/>
      <c r="J284" s="246"/>
      <c r="K284" s="246"/>
      <c r="L284" s="251"/>
      <c r="M284" s="252"/>
      <c r="N284" s="253"/>
      <c r="O284" s="253"/>
      <c r="P284" s="253"/>
      <c r="Q284" s="253"/>
      <c r="R284" s="253"/>
      <c r="S284" s="253"/>
      <c r="T284" s="254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T284" s="255" t="s">
        <v>149</v>
      </c>
      <c r="AU284" s="255" t="s">
        <v>145</v>
      </c>
      <c r="AV284" s="15" t="s">
        <v>144</v>
      </c>
      <c r="AW284" s="15" t="s">
        <v>33</v>
      </c>
      <c r="AX284" s="15" t="s">
        <v>80</v>
      </c>
      <c r="AY284" s="255" t="s">
        <v>137</v>
      </c>
    </row>
    <row r="285" spans="1:65" s="2" customFormat="1" ht="16.5" customHeight="1">
      <c r="A285" s="40"/>
      <c r="B285" s="41"/>
      <c r="C285" s="206" t="s">
        <v>505</v>
      </c>
      <c r="D285" s="206" t="s">
        <v>140</v>
      </c>
      <c r="E285" s="207" t="s">
        <v>506</v>
      </c>
      <c r="F285" s="208" t="s">
        <v>507</v>
      </c>
      <c r="G285" s="209" t="s">
        <v>143</v>
      </c>
      <c r="H285" s="210">
        <v>10</v>
      </c>
      <c r="I285" s="211"/>
      <c r="J285" s="212">
        <f>ROUND(I285*H285,2)</f>
        <v>0</v>
      </c>
      <c r="K285" s="208" t="s">
        <v>19</v>
      </c>
      <c r="L285" s="46"/>
      <c r="M285" s="213" t="s">
        <v>19</v>
      </c>
      <c r="N285" s="214" t="s">
        <v>44</v>
      </c>
      <c r="O285" s="86"/>
      <c r="P285" s="215">
        <f>O285*H285</f>
        <v>0</v>
      </c>
      <c r="Q285" s="215">
        <v>0.00012</v>
      </c>
      <c r="R285" s="215">
        <f>Q285*H285</f>
        <v>0.0012000000000000001</v>
      </c>
      <c r="S285" s="215">
        <v>0</v>
      </c>
      <c r="T285" s="216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17" t="s">
        <v>233</v>
      </c>
      <c r="AT285" s="217" t="s">
        <v>140</v>
      </c>
      <c r="AU285" s="217" t="s">
        <v>145</v>
      </c>
      <c r="AY285" s="19" t="s">
        <v>137</v>
      </c>
      <c r="BE285" s="218">
        <f>IF(N285="základní",J285,0)</f>
        <v>0</v>
      </c>
      <c r="BF285" s="218">
        <f>IF(N285="snížená",J285,0)</f>
        <v>0</v>
      </c>
      <c r="BG285" s="218">
        <f>IF(N285="zákl. přenesená",J285,0)</f>
        <v>0</v>
      </c>
      <c r="BH285" s="218">
        <f>IF(N285="sníž. přenesená",J285,0)</f>
        <v>0</v>
      </c>
      <c r="BI285" s="218">
        <f>IF(N285="nulová",J285,0)</f>
        <v>0</v>
      </c>
      <c r="BJ285" s="19" t="s">
        <v>145</v>
      </c>
      <c r="BK285" s="218">
        <f>ROUND(I285*H285,2)</f>
        <v>0</v>
      </c>
      <c r="BL285" s="19" t="s">
        <v>233</v>
      </c>
      <c r="BM285" s="217" t="s">
        <v>508</v>
      </c>
    </row>
    <row r="286" spans="1:47" s="2" customFormat="1" ht="12">
      <c r="A286" s="40"/>
      <c r="B286" s="41"/>
      <c r="C286" s="42"/>
      <c r="D286" s="219" t="s">
        <v>147</v>
      </c>
      <c r="E286" s="42"/>
      <c r="F286" s="220" t="s">
        <v>509</v>
      </c>
      <c r="G286" s="42"/>
      <c r="H286" s="42"/>
      <c r="I286" s="221"/>
      <c r="J286" s="42"/>
      <c r="K286" s="42"/>
      <c r="L286" s="46"/>
      <c r="M286" s="222"/>
      <c r="N286" s="223"/>
      <c r="O286" s="86"/>
      <c r="P286" s="86"/>
      <c r="Q286" s="86"/>
      <c r="R286" s="86"/>
      <c r="S286" s="86"/>
      <c r="T286" s="87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T286" s="19" t="s">
        <v>147</v>
      </c>
      <c r="AU286" s="19" t="s">
        <v>145</v>
      </c>
    </row>
    <row r="287" spans="1:65" s="2" customFormat="1" ht="16.5" customHeight="1">
      <c r="A287" s="40"/>
      <c r="B287" s="41"/>
      <c r="C287" s="206" t="s">
        <v>510</v>
      </c>
      <c r="D287" s="206" t="s">
        <v>140</v>
      </c>
      <c r="E287" s="207" t="s">
        <v>511</v>
      </c>
      <c r="F287" s="208" t="s">
        <v>512</v>
      </c>
      <c r="G287" s="209" t="s">
        <v>143</v>
      </c>
      <c r="H287" s="210">
        <v>10</v>
      </c>
      <c r="I287" s="211"/>
      <c r="J287" s="212">
        <f>ROUND(I287*H287,2)</f>
        <v>0</v>
      </c>
      <c r="K287" s="208" t="s">
        <v>19</v>
      </c>
      <c r="L287" s="46"/>
      <c r="M287" s="213" t="s">
        <v>19</v>
      </c>
      <c r="N287" s="214" t="s">
        <v>44</v>
      </c>
      <c r="O287" s="86"/>
      <c r="P287" s="215">
        <f>O287*H287</f>
        <v>0</v>
      </c>
      <c r="Q287" s="215">
        <v>0.00012</v>
      </c>
      <c r="R287" s="215">
        <f>Q287*H287</f>
        <v>0.0012000000000000001</v>
      </c>
      <c r="S287" s="215">
        <v>0</v>
      </c>
      <c r="T287" s="216">
        <f>S287*H287</f>
        <v>0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217" t="s">
        <v>233</v>
      </c>
      <c r="AT287" s="217" t="s">
        <v>140</v>
      </c>
      <c r="AU287" s="217" t="s">
        <v>145</v>
      </c>
      <c r="AY287" s="19" t="s">
        <v>137</v>
      </c>
      <c r="BE287" s="218">
        <f>IF(N287="základní",J287,0)</f>
        <v>0</v>
      </c>
      <c r="BF287" s="218">
        <f>IF(N287="snížená",J287,0)</f>
        <v>0</v>
      </c>
      <c r="BG287" s="218">
        <f>IF(N287="zákl. přenesená",J287,0)</f>
        <v>0</v>
      </c>
      <c r="BH287" s="218">
        <f>IF(N287="sníž. přenesená",J287,0)</f>
        <v>0</v>
      </c>
      <c r="BI287" s="218">
        <f>IF(N287="nulová",J287,0)</f>
        <v>0</v>
      </c>
      <c r="BJ287" s="19" t="s">
        <v>145</v>
      </c>
      <c r="BK287" s="218">
        <f>ROUND(I287*H287,2)</f>
        <v>0</v>
      </c>
      <c r="BL287" s="19" t="s">
        <v>233</v>
      </c>
      <c r="BM287" s="217" t="s">
        <v>513</v>
      </c>
    </row>
    <row r="288" spans="1:47" s="2" customFormat="1" ht="12">
      <c r="A288" s="40"/>
      <c r="B288" s="41"/>
      <c r="C288" s="42"/>
      <c r="D288" s="219" t="s">
        <v>147</v>
      </c>
      <c r="E288" s="42"/>
      <c r="F288" s="220" t="s">
        <v>514</v>
      </c>
      <c r="G288" s="42"/>
      <c r="H288" s="42"/>
      <c r="I288" s="221"/>
      <c r="J288" s="42"/>
      <c r="K288" s="42"/>
      <c r="L288" s="46"/>
      <c r="M288" s="222"/>
      <c r="N288" s="223"/>
      <c r="O288" s="86"/>
      <c r="P288" s="86"/>
      <c r="Q288" s="86"/>
      <c r="R288" s="86"/>
      <c r="S288" s="86"/>
      <c r="T288" s="87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T288" s="19" t="s">
        <v>147</v>
      </c>
      <c r="AU288" s="19" t="s">
        <v>145</v>
      </c>
    </row>
    <row r="289" spans="1:65" s="2" customFormat="1" ht="16.5" customHeight="1">
      <c r="A289" s="40"/>
      <c r="B289" s="41"/>
      <c r="C289" s="206" t="s">
        <v>515</v>
      </c>
      <c r="D289" s="206" t="s">
        <v>140</v>
      </c>
      <c r="E289" s="207" t="s">
        <v>516</v>
      </c>
      <c r="F289" s="208" t="s">
        <v>517</v>
      </c>
      <c r="G289" s="209" t="s">
        <v>143</v>
      </c>
      <c r="H289" s="210">
        <v>4.5</v>
      </c>
      <c r="I289" s="211"/>
      <c r="J289" s="212">
        <f>ROUND(I289*H289,2)</f>
        <v>0</v>
      </c>
      <c r="K289" s="208" t="s">
        <v>19</v>
      </c>
      <c r="L289" s="46"/>
      <c r="M289" s="213" t="s">
        <v>19</v>
      </c>
      <c r="N289" s="214" t="s">
        <v>44</v>
      </c>
      <c r="O289" s="86"/>
      <c r="P289" s="215">
        <f>O289*H289</f>
        <v>0</v>
      </c>
      <c r="Q289" s="215">
        <v>0</v>
      </c>
      <c r="R289" s="215">
        <f>Q289*H289</f>
        <v>0</v>
      </c>
      <c r="S289" s="215">
        <v>0</v>
      </c>
      <c r="T289" s="216">
        <f>S289*H289</f>
        <v>0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217" t="s">
        <v>233</v>
      </c>
      <c r="AT289" s="217" t="s">
        <v>140</v>
      </c>
      <c r="AU289" s="217" t="s">
        <v>145</v>
      </c>
      <c r="AY289" s="19" t="s">
        <v>137</v>
      </c>
      <c r="BE289" s="218">
        <f>IF(N289="základní",J289,0)</f>
        <v>0</v>
      </c>
      <c r="BF289" s="218">
        <f>IF(N289="snížená",J289,0)</f>
        <v>0</v>
      </c>
      <c r="BG289" s="218">
        <f>IF(N289="zákl. přenesená",J289,0)</f>
        <v>0</v>
      </c>
      <c r="BH289" s="218">
        <f>IF(N289="sníž. přenesená",J289,0)</f>
        <v>0</v>
      </c>
      <c r="BI289" s="218">
        <f>IF(N289="nulová",J289,0)</f>
        <v>0</v>
      </c>
      <c r="BJ289" s="19" t="s">
        <v>145</v>
      </c>
      <c r="BK289" s="218">
        <f>ROUND(I289*H289,2)</f>
        <v>0</v>
      </c>
      <c r="BL289" s="19" t="s">
        <v>233</v>
      </c>
      <c r="BM289" s="217" t="s">
        <v>518</v>
      </c>
    </row>
    <row r="290" spans="1:47" s="2" customFormat="1" ht="12">
      <c r="A290" s="40"/>
      <c r="B290" s="41"/>
      <c r="C290" s="42"/>
      <c r="D290" s="219" t="s">
        <v>147</v>
      </c>
      <c r="E290" s="42"/>
      <c r="F290" s="220" t="s">
        <v>517</v>
      </c>
      <c r="G290" s="42"/>
      <c r="H290" s="42"/>
      <c r="I290" s="221"/>
      <c r="J290" s="42"/>
      <c r="K290" s="42"/>
      <c r="L290" s="46"/>
      <c r="M290" s="222"/>
      <c r="N290" s="223"/>
      <c r="O290" s="86"/>
      <c r="P290" s="86"/>
      <c r="Q290" s="86"/>
      <c r="R290" s="86"/>
      <c r="S290" s="86"/>
      <c r="T290" s="87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T290" s="19" t="s">
        <v>147</v>
      </c>
      <c r="AU290" s="19" t="s">
        <v>145</v>
      </c>
    </row>
    <row r="291" spans="1:63" s="12" customFormat="1" ht="22.8" customHeight="1">
      <c r="A291" s="12"/>
      <c r="B291" s="190"/>
      <c r="C291" s="191"/>
      <c r="D291" s="192" t="s">
        <v>71</v>
      </c>
      <c r="E291" s="204" t="s">
        <v>519</v>
      </c>
      <c r="F291" s="204" t="s">
        <v>520</v>
      </c>
      <c r="G291" s="191"/>
      <c r="H291" s="191"/>
      <c r="I291" s="194"/>
      <c r="J291" s="205">
        <f>BK291</f>
        <v>0</v>
      </c>
      <c r="K291" s="191"/>
      <c r="L291" s="196"/>
      <c r="M291" s="197"/>
      <c r="N291" s="198"/>
      <c r="O291" s="198"/>
      <c r="P291" s="199">
        <f>SUM(P292:P301)</f>
        <v>0</v>
      </c>
      <c r="Q291" s="198"/>
      <c r="R291" s="199">
        <f>SUM(R292:R301)</f>
        <v>0.3834438</v>
      </c>
      <c r="S291" s="198"/>
      <c r="T291" s="200">
        <f>SUM(T292:T301)</f>
        <v>0.05770836</v>
      </c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R291" s="201" t="s">
        <v>145</v>
      </c>
      <c r="AT291" s="202" t="s">
        <v>71</v>
      </c>
      <c r="AU291" s="202" t="s">
        <v>80</v>
      </c>
      <c r="AY291" s="201" t="s">
        <v>137</v>
      </c>
      <c r="BK291" s="203">
        <f>SUM(BK292:BK301)</f>
        <v>0</v>
      </c>
    </row>
    <row r="292" spans="1:65" s="2" customFormat="1" ht="16.5" customHeight="1">
      <c r="A292" s="40"/>
      <c r="B292" s="41"/>
      <c r="C292" s="206" t="s">
        <v>521</v>
      </c>
      <c r="D292" s="206" t="s">
        <v>140</v>
      </c>
      <c r="E292" s="207" t="s">
        <v>522</v>
      </c>
      <c r="F292" s="208" t="s">
        <v>523</v>
      </c>
      <c r="G292" s="209" t="s">
        <v>143</v>
      </c>
      <c r="H292" s="210">
        <v>186.156</v>
      </c>
      <c r="I292" s="211"/>
      <c r="J292" s="212">
        <f>ROUND(I292*H292,2)</f>
        <v>0</v>
      </c>
      <c r="K292" s="208" t="s">
        <v>19</v>
      </c>
      <c r="L292" s="46"/>
      <c r="M292" s="213" t="s">
        <v>19</v>
      </c>
      <c r="N292" s="214" t="s">
        <v>44</v>
      </c>
      <c r="O292" s="86"/>
      <c r="P292" s="215">
        <f>O292*H292</f>
        <v>0</v>
      </c>
      <c r="Q292" s="215">
        <v>0</v>
      </c>
      <c r="R292" s="215">
        <f>Q292*H292</f>
        <v>0</v>
      </c>
      <c r="S292" s="215">
        <v>0</v>
      </c>
      <c r="T292" s="216">
        <f>S292*H292</f>
        <v>0</v>
      </c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R292" s="217" t="s">
        <v>233</v>
      </c>
      <c r="AT292" s="217" t="s">
        <v>140</v>
      </c>
      <c r="AU292" s="217" t="s">
        <v>145</v>
      </c>
      <c r="AY292" s="19" t="s">
        <v>137</v>
      </c>
      <c r="BE292" s="218">
        <f>IF(N292="základní",J292,0)</f>
        <v>0</v>
      </c>
      <c r="BF292" s="218">
        <f>IF(N292="snížená",J292,0)</f>
        <v>0</v>
      </c>
      <c r="BG292" s="218">
        <f>IF(N292="zákl. přenesená",J292,0)</f>
        <v>0</v>
      </c>
      <c r="BH292" s="218">
        <f>IF(N292="sníž. přenesená",J292,0)</f>
        <v>0</v>
      </c>
      <c r="BI292" s="218">
        <f>IF(N292="nulová",J292,0)</f>
        <v>0</v>
      </c>
      <c r="BJ292" s="19" t="s">
        <v>145</v>
      </c>
      <c r="BK292" s="218">
        <f>ROUND(I292*H292,2)</f>
        <v>0</v>
      </c>
      <c r="BL292" s="19" t="s">
        <v>233</v>
      </c>
      <c r="BM292" s="217" t="s">
        <v>524</v>
      </c>
    </row>
    <row r="293" spans="1:47" s="2" customFormat="1" ht="12">
      <c r="A293" s="40"/>
      <c r="B293" s="41"/>
      <c r="C293" s="42"/>
      <c r="D293" s="219" t="s">
        <v>147</v>
      </c>
      <c r="E293" s="42"/>
      <c r="F293" s="220" t="s">
        <v>525</v>
      </c>
      <c r="G293" s="42"/>
      <c r="H293" s="42"/>
      <c r="I293" s="221"/>
      <c r="J293" s="42"/>
      <c r="K293" s="42"/>
      <c r="L293" s="46"/>
      <c r="M293" s="222"/>
      <c r="N293" s="223"/>
      <c r="O293" s="86"/>
      <c r="P293" s="86"/>
      <c r="Q293" s="86"/>
      <c r="R293" s="86"/>
      <c r="S293" s="86"/>
      <c r="T293" s="87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T293" s="19" t="s">
        <v>147</v>
      </c>
      <c r="AU293" s="19" t="s">
        <v>145</v>
      </c>
    </row>
    <row r="294" spans="1:65" s="2" customFormat="1" ht="16.5" customHeight="1">
      <c r="A294" s="40"/>
      <c r="B294" s="41"/>
      <c r="C294" s="206" t="s">
        <v>526</v>
      </c>
      <c r="D294" s="206" t="s">
        <v>140</v>
      </c>
      <c r="E294" s="207" t="s">
        <v>527</v>
      </c>
      <c r="F294" s="208" t="s">
        <v>528</v>
      </c>
      <c r="G294" s="209" t="s">
        <v>143</v>
      </c>
      <c r="H294" s="210">
        <v>186.156</v>
      </c>
      <c r="I294" s="211"/>
      <c r="J294" s="212">
        <f>ROUND(I294*H294,2)</f>
        <v>0</v>
      </c>
      <c r="K294" s="208" t="s">
        <v>19</v>
      </c>
      <c r="L294" s="46"/>
      <c r="M294" s="213" t="s">
        <v>19</v>
      </c>
      <c r="N294" s="214" t="s">
        <v>44</v>
      </c>
      <c r="O294" s="86"/>
      <c r="P294" s="215">
        <f>O294*H294</f>
        <v>0</v>
      </c>
      <c r="Q294" s="215">
        <v>0.001</v>
      </c>
      <c r="R294" s="215">
        <f>Q294*H294</f>
        <v>0.18615600000000002</v>
      </c>
      <c r="S294" s="215">
        <v>0.00031</v>
      </c>
      <c r="T294" s="216">
        <f>S294*H294</f>
        <v>0.05770836</v>
      </c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17" t="s">
        <v>233</v>
      </c>
      <c r="AT294" s="217" t="s">
        <v>140</v>
      </c>
      <c r="AU294" s="217" t="s">
        <v>145</v>
      </c>
      <c r="AY294" s="19" t="s">
        <v>137</v>
      </c>
      <c r="BE294" s="218">
        <f>IF(N294="základní",J294,0)</f>
        <v>0</v>
      </c>
      <c r="BF294" s="218">
        <f>IF(N294="snížená",J294,0)</f>
        <v>0</v>
      </c>
      <c r="BG294" s="218">
        <f>IF(N294="zákl. přenesená",J294,0)</f>
        <v>0</v>
      </c>
      <c r="BH294" s="218">
        <f>IF(N294="sníž. přenesená",J294,0)</f>
        <v>0</v>
      </c>
      <c r="BI294" s="218">
        <f>IF(N294="nulová",J294,0)</f>
        <v>0</v>
      </c>
      <c r="BJ294" s="19" t="s">
        <v>145</v>
      </c>
      <c r="BK294" s="218">
        <f>ROUND(I294*H294,2)</f>
        <v>0</v>
      </c>
      <c r="BL294" s="19" t="s">
        <v>233</v>
      </c>
      <c r="BM294" s="217" t="s">
        <v>529</v>
      </c>
    </row>
    <row r="295" spans="1:47" s="2" customFormat="1" ht="12">
      <c r="A295" s="40"/>
      <c r="B295" s="41"/>
      <c r="C295" s="42"/>
      <c r="D295" s="219" t="s">
        <v>147</v>
      </c>
      <c r="E295" s="42"/>
      <c r="F295" s="220" t="s">
        <v>530</v>
      </c>
      <c r="G295" s="42"/>
      <c r="H295" s="42"/>
      <c r="I295" s="221"/>
      <c r="J295" s="42"/>
      <c r="K295" s="42"/>
      <c r="L295" s="46"/>
      <c r="M295" s="222"/>
      <c r="N295" s="223"/>
      <c r="O295" s="86"/>
      <c r="P295" s="86"/>
      <c r="Q295" s="86"/>
      <c r="R295" s="86"/>
      <c r="S295" s="86"/>
      <c r="T295" s="87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T295" s="19" t="s">
        <v>147</v>
      </c>
      <c r="AU295" s="19" t="s">
        <v>145</v>
      </c>
    </row>
    <row r="296" spans="1:65" s="2" customFormat="1" ht="16.5" customHeight="1">
      <c r="A296" s="40"/>
      <c r="B296" s="41"/>
      <c r="C296" s="206" t="s">
        <v>531</v>
      </c>
      <c r="D296" s="206" t="s">
        <v>140</v>
      </c>
      <c r="E296" s="207" t="s">
        <v>532</v>
      </c>
      <c r="F296" s="208" t="s">
        <v>533</v>
      </c>
      <c r="G296" s="209" t="s">
        <v>143</v>
      </c>
      <c r="H296" s="210">
        <v>395.29</v>
      </c>
      <c r="I296" s="211"/>
      <c r="J296" s="212">
        <f>ROUND(I296*H296,2)</f>
        <v>0</v>
      </c>
      <c r="K296" s="208" t="s">
        <v>19</v>
      </c>
      <c r="L296" s="46"/>
      <c r="M296" s="213" t="s">
        <v>19</v>
      </c>
      <c r="N296" s="214" t="s">
        <v>44</v>
      </c>
      <c r="O296" s="86"/>
      <c r="P296" s="215">
        <f>O296*H296</f>
        <v>0</v>
      </c>
      <c r="Q296" s="215">
        <v>0.0002</v>
      </c>
      <c r="R296" s="215">
        <f>Q296*H296</f>
        <v>0.079058</v>
      </c>
      <c r="S296" s="215">
        <v>0</v>
      </c>
      <c r="T296" s="216">
        <f>S296*H296</f>
        <v>0</v>
      </c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R296" s="217" t="s">
        <v>233</v>
      </c>
      <c r="AT296" s="217" t="s">
        <v>140</v>
      </c>
      <c r="AU296" s="217" t="s">
        <v>145</v>
      </c>
      <c r="AY296" s="19" t="s">
        <v>137</v>
      </c>
      <c r="BE296" s="218">
        <f>IF(N296="základní",J296,0)</f>
        <v>0</v>
      </c>
      <c r="BF296" s="218">
        <f>IF(N296="snížená",J296,0)</f>
        <v>0</v>
      </c>
      <c r="BG296" s="218">
        <f>IF(N296="zákl. přenesená",J296,0)</f>
        <v>0</v>
      </c>
      <c r="BH296" s="218">
        <f>IF(N296="sníž. přenesená",J296,0)</f>
        <v>0</v>
      </c>
      <c r="BI296" s="218">
        <f>IF(N296="nulová",J296,0)</f>
        <v>0</v>
      </c>
      <c r="BJ296" s="19" t="s">
        <v>145</v>
      </c>
      <c r="BK296" s="218">
        <f>ROUND(I296*H296,2)</f>
        <v>0</v>
      </c>
      <c r="BL296" s="19" t="s">
        <v>233</v>
      </c>
      <c r="BM296" s="217" t="s">
        <v>534</v>
      </c>
    </row>
    <row r="297" spans="1:47" s="2" customFormat="1" ht="12">
      <c r="A297" s="40"/>
      <c r="B297" s="41"/>
      <c r="C297" s="42"/>
      <c r="D297" s="219" t="s">
        <v>147</v>
      </c>
      <c r="E297" s="42"/>
      <c r="F297" s="220" t="s">
        <v>535</v>
      </c>
      <c r="G297" s="42"/>
      <c r="H297" s="42"/>
      <c r="I297" s="221"/>
      <c r="J297" s="42"/>
      <c r="K297" s="42"/>
      <c r="L297" s="46"/>
      <c r="M297" s="222"/>
      <c r="N297" s="223"/>
      <c r="O297" s="86"/>
      <c r="P297" s="86"/>
      <c r="Q297" s="86"/>
      <c r="R297" s="86"/>
      <c r="S297" s="86"/>
      <c r="T297" s="87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T297" s="19" t="s">
        <v>147</v>
      </c>
      <c r="AU297" s="19" t="s">
        <v>145</v>
      </c>
    </row>
    <row r="298" spans="1:65" s="2" customFormat="1" ht="21.75" customHeight="1">
      <c r="A298" s="40"/>
      <c r="B298" s="41"/>
      <c r="C298" s="206" t="s">
        <v>536</v>
      </c>
      <c r="D298" s="206" t="s">
        <v>140</v>
      </c>
      <c r="E298" s="207" t="s">
        <v>537</v>
      </c>
      <c r="F298" s="208" t="s">
        <v>538</v>
      </c>
      <c r="G298" s="209" t="s">
        <v>143</v>
      </c>
      <c r="H298" s="210">
        <v>118.88</v>
      </c>
      <c r="I298" s="211"/>
      <c r="J298" s="212">
        <f>ROUND(I298*H298,2)</f>
        <v>0</v>
      </c>
      <c r="K298" s="208" t="s">
        <v>19</v>
      </c>
      <c r="L298" s="46"/>
      <c r="M298" s="213" t="s">
        <v>19</v>
      </c>
      <c r="N298" s="214" t="s">
        <v>44</v>
      </c>
      <c r="O298" s="86"/>
      <c r="P298" s="215">
        <f>O298*H298</f>
        <v>0</v>
      </c>
      <c r="Q298" s="215">
        <v>0.00013</v>
      </c>
      <c r="R298" s="215">
        <f>Q298*H298</f>
        <v>0.015454399999999998</v>
      </c>
      <c r="S298" s="215">
        <v>0</v>
      </c>
      <c r="T298" s="216">
        <f>S298*H298</f>
        <v>0</v>
      </c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R298" s="217" t="s">
        <v>233</v>
      </c>
      <c r="AT298" s="217" t="s">
        <v>140</v>
      </c>
      <c r="AU298" s="217" t="s">
        <v>145</v>
      </c>
      <c r="AY298" s="19" t="s">
        <v>137</v>
      </c>
      <c r="BE298" s="218">
        <f>IF(N298="základní",J298,0)</f>
        <v>0</v>
      </c>
      <c r="BF298" s="218">
        <f>IF(N298="snížená",J298,0)</f>
        <v>0</v>
      </c>
      <c r="BG298" s="218">
        <f>IF(N298="zákl. přenesená",J298,0)</f>
        <v>0</v>
      </c>
      <c r="BH298" s="218">
        <f>IF(N298="sníž. přenesená",J298,0)</f>
        <v>0</v>
      </c>
      <c r="BI298" s="218">
        <f>IF(N298="nulová",J298,0)</f>
        <v>0</v>
      </c>
      <c r="BJ298" s="19" t="s">
        <v>145</v>
      </c>
      <c r="BK298" s="218">
        <f>ROUND(I298*H298,2)</f>
        <v>0</v>
      </c>
      <c r="BL298" s="19" t="s">
        <v>233</v>
      </c>
      <c r="BM298" s="217" t="s">
        <v>539</v>
      </c>
    </row>
    <row r="299" spans="1:47" s="2" customFormat="1" ht="12">
      <c r="A299" s="40"/>
      <c r="B299" s="41"/>
      <c r="C299" s="42"/>
      <c r="D299" s="219" t="s">
        <v>147</v>
      </c>
      <c r="E299" s="42"/>
      <c r="F299" s="220" t="s">
        <v>540</v>
      </c>
      <c r="G299" s="42"/>
      <c r="H299" s="42"/>
      <c r="I299" s="221"/>
      <c r="J299" s="42"/>
      <c r="K299" s="42"/>
      <c r="L299" s="46"/>
      <c r="M299" s="222"/>
      <c r="N299" s="223"/>
      <c r="O299" s="86"/>
      <c r="P299" s="86"/>
      <c r="Q299" s="86"/>
      <c r="R299" s="86"/>
      <c r="S299" s="86"/>
      <c r="T299" s="87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T299" s="19" t="s">
        <v>147</v>
      </c>
      <c r="AU299" s="19" t="s">
        <v>145</v>
      </c>
    </row>
    <row r="300" spans="1:65" s="2" customFormat="1" ht="21.75" customHeight="1">
      <c r="A300" s="40"/>
      <c r="B300" s="41"/>
      <c r="C300" s="206" t="s">
        <v>541</v>
      </c>
      <c r="D300" s="206" t="s">
        <v>140</v>
      </c>
      <c r="E300" s="207" t="s">
        <v>542</v>
      </c>
      <c r="F300" s="208" t="s">
        <v>543</v>
      </c>
      <c r="G300" s="209" t="s">
        <v>143</v>
      </c>
      <c r="H300" s="210">
        <v>395.29</v>
      </c>
      <c r="I300" s="211"/>
      <c r="J300" s="212">
        <f>ROUND(I300*H300,2)</f>
        <v>0</v>
      </c>
      <c r="K300" s="208" t="s">
        <v>19</v>
      </c>
      <c r="L300" s="46"/>
      <c r="M300" s="213" t="s">
        <v>19</v>
      </c>
      <c r="N300" s="214" t="s">
        <v>44</v>
      </c>
      <c r="O300" s="86"/>
      <c r="P300" s="215">
        <f>O300*H300</f>
        <v>0</v>
      </c>
      <c r="Q300" s="215">
        <v>0.00026</v>
      </c>
      <c r="R300" s="215">
        <f>Q300*H300</f>
        <v>0.1027754</v>
      </c>
      <c r="S300" s="215">
        <v>0</v>
      </c>
      <c r="T300" s="216">
        <f>S300*H300</f>
        <v>0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17" t="s">
        <v>233</v>
      </c>
      <c r="AT300" s="217" t="s">
        <v>140</v>
      </c>
      <c r="AU300" s="217" t="s">
        <v>145</v>
      </c>
      <c r="AY300" s="19" t="s">
        <v>137</v>
      </c>
      <c r="BE300" s="218">
        <f>IF(N300="základní",J300,0)</f>
        <v>0</v>
      </c>
      <c r="BF300" s="218">
        <f>IF(N300="snížená",J300,0)</f>
        <v>0</v>
      </c>
      <c r="BG300" s="218">
        <f>IF(N300="zákl. přenesená",J300,0)</f>
        <v>0</v>
      </c>
      <c r="BH300" s="218">
        <f>IF(N300="sníž. přenesená",J300,0)</f>
        <v>0</v>
      </c>
      <c r="BI300" s="218">
        <f>IF(N300="nulová",J300,0)</f>
        <v>0</v>
      </c>
      <c r="BJ300" s="19" t="s">
        <v>145</v>
      </c>
      <c r="BK300" s="218">
        <f>ROUND(I300*H300,2)</f>
        <v>0</v>
      </c>
      <c r="BL300" s="19" t="s">
        <v>233</v>
      </c>
      <c r="BM300" s="217" t="s">
        <v>544</v>
      </c>
    </row>
    <row r="301" spans="1:47" s="2" customFormat="1" ht="12">
      <c r="A301" s="40"/>
      <c r="B301" s="41"/>
      <c r="C301" s="42"/>
      <c r="D301" s="219" t="s">
        <v>147</v>
      </c>
      <c r="E301" s="42"/>
      <c r="F301" s="220" t="s">
        <v>545</v>
      </c>
      <c r="G301" s="42"/>
      <c r="H301" s="42"/>
      <c r="I301" s="221"/>
      <c r="J301" s="42"/>
      <c r="K301" s="42"/>
      <c r="L301" s="46"/>
      <c r="M301" s="222"/>
      <c r="N301" s="223"/>
      <c r="O301" s="86"/>
      <c r="P301" s="86"/>
      <c r="Q301" s="86"/>
      <c r="R301" s="86"/>
      <c r="S301" s="86"/>
      <c r="T301" s="87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T301" s="19" t="s">
        <v>147</v>
      </c>
      <c r="AU301" s="19" t="s">
        <v>145</v>
      </c>
    </row>
    <row r="302" spans="1:63" s="12" customFormat="1" ht="25.9" customHeight="1">
      <c r="A302" s="12"/>
      <c r="B302" s="190"/>
      <c r="C302" s="191"/>
      <c r="D302" s="192" t="s">
        <v>71</v>
      </c>
      <c r="E302" s="193" t="s">
        <v>546</v>
      </c>
      <c r="F302" s="193" t="s">
        <v>547</v>
      </c>
      <c r="G302" s="191"/>
      <c r="H302" s="191"/>
      <c r="I302" s="194"/>
      <c r="J302" s="195">
        <f>BK302</f>
        <v>0</v>
      </c>
      <c r="K302" s="191"/>
      <c r="L302" s="196"/>
      <c r="M302" s="197"/>
      <c r="N302" s="198"/>
      <c r="O302" s="198"/>
      <c r="P302" s="199">
        <f>P303</f>
        <v>0</v>
      </c>
      <c r="Q302" s="198"/>
      <c r="R302" s="199">
        <f>R303</f>
        <v>0</v>
      </c>
      <c r="S302" s="198"/>
      <c r="T302" s="200">
        <f>T303</f>
        <v>0</v>
      </c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R302" s="201" t="s">
        <v>168</v>
      </c>
      <c r="AT302" s="202" t="s">
        <v>71</v>
      </c>
      <c r="AU302" s="202" t="s">
        <v>72</v>
      </c>
      <c r="AY302" s="201" t="s">
        <v>137</v>
      </c>
      <c r="BK302" s="203">
        <f>BK303</f>
        <v>0</v>
      </c>
    </row>
    <row r="303" spans="1:63" s="12" customFormat="1" ht="22.8" customHeight="1">
      <c r="A303" s="12"/>
      <c r="B303" s="190"/>
      <c r="C303" s="191"/>
      <c r="D303" s="192" t="s">
        <v>71</v>
      </c>
      <c r="E303" s="204" t="s">
        <v>548</v>
      </c>
      <c r="F303" s="204" t="s">
        <v>549</v>
      </c>
      <c r="G303" s="191"/>
      <c r="H303" s="191"/>
      <c r="I303" s="194"/>
      <c r="J303" s="205">
        <f>BK303</f>
        <v>0</v>
      </c>
      <c r="K303" s="191"/>
      <c r="L303" s="196"/>
      <c r="M303" s="197"/>
      <c r="N303" s="198"/>
      <c r="O303" s="198"/>
      <c r="P303" s="199">
        <f>SUM(P304:P305)</f>
        <v>0</v>
      </c>
      <c r="Q303" s="198"/>
      <c r="R303" s="199">
        <f>SUM(R304:R305)</f>
        <v>0</v>
      </c>
      <c r="S303" s="198"/>
      <c r="T303" s="200">
        <f>SUM(T304:T305)</f>
        <v>0</v>
      </c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R303" s="201" t="s">
        <v>168</v>
      </c>
      <c r="AT303" s="202" t="s">
        <v>71</v>
      </c>
      <c r="AU303" s="202" t="s">
        <v>80</v>
      </c>
      <c r="AY303" s="201" t="s">
        <v>137</v>
      </c>
      <c r="BK303" s="203">
        <f>SUM(BK304:BK305)</f>
        <v>0</v>
      </c>
    </row>
    <row r="304" spans="1:65" s="2" customFormat="1" ht="16.5" customHeight="1">
      <c r="A304" s="40"/>
      <c r="B304" s="41"/>
      <c r="C304" s="206" t="s">
        <v>550</v>
      </c>
      <c r="D304" s="206" t="s">
        <v>140</v>
      </c>
      <c r="E304" s="207" t="s">
        <v>551</v>
      </c>
      <c r="F304" s="208" t="s">
        <v>549</v>
      </c>
      <c r="G304" s="209" t="s">
        <v>320</v>
      </c>
      <c r="H304" s="210">
        <v>1</v>
      </c>
      <c r="I304" s="211"/>
      <c r="J304" s="212">
        <f>ROUND(I304*H304,2)</f>
        <v>0</v>
      </c>
      <c r="K304" s="208" t="s">
        <v>19</v>
      </c>
      <c r="L304" s="46"/>
      <c r="M304" s="213" t="s">
        <v>19</v>
      </c>
      <c r="N304" s="214" t="s">
        <v>44</v>
      </c>
      <c r="O304" s="86"/>
      <c r="P304" s="215">
        <f>O304*H304</f>
        <v>0</v>
      </c>
      <c r="Q304" s="215">
        <v>0</v>
      </c>
      <c r="R304" s="215">
        <f>Q304*H304</f>
        <v>0</v>
      </c>
      <c r="S304" s="215">
        <v>0</v>
      </c>
      <c r="T304" s="216">
        <f>S304*H304</f>
        <v>0</v>
      </c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R304" s="217" t="s">
        <v>552</v>
      </c>
      <c r="AT304" s="217" t="s">
        <v>140</v>
      </c>
      <c r="AU304" s="217" t="s">
        <v>145</v>
      </c>
      <c r="AY304" s="19" t="s">
        <v>137</v>
      </c>
      <c r="BE304" s="218">
        <f>IF(N304="základní",J304,0)</f>
        <v>0</v>
      </c>
      <c r="BF304" s="218">
        <f>IF(N304="snížená",J304,0)</f>
        <v>0</v>
      </c>
      <c r="BG304" s="218">
        <f>IF(N304="zákl. přenesená",J304,0)</f>
        <v>0</v>
      </c>
      <c r="BH304" s="218">
        <f>IF(N304="sníž. přenesená",J304,0)</f>
        <v>0</v>
      </c>
      <c r="BI304" s="218">
        <f>IF(N304="nulová",J304,0)</f>
        <v>0</v>
      </c>
      <c r="BJ304" s="19" t="s">
        <v>145</v>
      </c>
      <c r="BK304" s="218">
        <f>ROUND(I304*H304,2)</f>
        <v>0</v>
      </c>
      <c r="BL304" s="19" t="s">
        <v>552</v>
      </c>
      <c r="BM304" s="217" t="s">
        <v>553</v>
      </c>
    </row>
    <row r="305" spans="1:47" s="2" customFormat="1" ht="12">
      <c r="A305" s="40"/>
      <c r="B305" s="41"/>
      <c r="C305" s="42"/>
      <c r="D305" s="219" t="s">
        <v>147</v>
      </c>
      <c r="E305" s="42"/>
      <c r="F305" s="220" t="s">
        <v>549</v>
      </c>
      <c r="G305" s="42"/>
      <c r="H305" s="42"/>
      <c r="I305" s="221"/>
      <c r="J305" s="42"/>
      <c r="K305" s="42"/>
      <c r="L305" s="46"/>
      <c r="M305" s="266"/>
      <c r="N305" s="267"/>
      <c r="O305" s="268"/>
      <c r="P305" s="268"/>
      <c r="Q305" s="268"/>
      <c r="R305" s="268"/>
      <c r="S305" s="268"/>
      <c r="T305" s="269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T305" s="19" t="s">
        <v>147</v>
      </c>
      <c r="AU305" s="19" t="s">
        <v>145</v>
      </c>
    </row>
    <row r="306" spans="1:31" s="2" customFormat="1" ht="6.95" customHeight="1">
      <c r="A306" s="40"/>
      <c r="B306" s="61"/>
      <c r="C306" s="62"/>
      <c r="D306" s="62"/>
      <c r="E306" s="62"/>
      <c r="F306" s="62"/>
      <c r="G306" s="62"/>
      <c r="H306" s="62"/>
      <c r="I306" s="62"/>
      <c r="J306" s="62"/>
      <c r="K306" s="62"/>
      <c r="L306" s="46"/>
      <c r="M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</row>
  </sheetData>
  <sheetProtection password="CC35" sheet="1" objects="1" scenarios="1" formatColumns="0" formatRows="0" autoFilter="0"/>
  <autoFilter ref="C99:K305"/>
  <mergeCells count="9">
    <mergeCell ref="E7:H7"/>
    <mergeCell ref="E9:H9"/>
    <mergeCell ref="E18:H18"/>
    <mergeCell ref="E27:H27"/>
    <mergeCell ref="E48:H48"/>
    <mergeCell ref="E50:H50"/>
    <mergeCell ref="E90:H90"/>
    <mergeCell ref="E92:H9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84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80</v>
      </c>
    </row>
    <row r="4" spans="2:46" s="1" customFormat="1" ht="24.95" customHeight="1">
      <c r="B4" s="22"/>
      <c r="D4" s="132" t="s">
        <v>94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Modernizace prádelny - Domov pro seniory Krásné Březno, Rozcestí 796/9, Ústí nad Labem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95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554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28. 3. 2024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ROUND(J84,2)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ROUND((SUM(BE84:BE189)),2)</f>
        <v>0</v>
      </c>
      <c r="G33" s="40"/>
      <c r="H33" s="40"/>
      <c r="I33" s="150">
        <v>0.21</v>
      </c>
      <c r="J33" s="149">
        <f>ROUND(((SUM(BE84:BE189))*I33),2)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ROUND((SUM(BF84:BF189)),2)</f>
        <v>0</v>
      </c>
      <c r="G34" s="40"/>
      <c r="H34" s="40"/>
      <c r="I34" s="150">
        <v>0.12</v>
      </c>
      <c r="J34" s="149">
        <f>ROUND(((SUM(BF84:BF189))*I34),2)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ROUND((SUM(BG84:BG189)),2)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ROUND((SUM(BH84:BH189)),2)</f>
        <v>0</v>
      </c>
      <c r="G36" s="40"/>
      <c r="H36" s="40"/>
      <c r="I36" s="150">
        <v>0.12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ROUND((SUM(BI84:BI189)),2)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97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Modernizace prádelny - Domov pro seniory Krásné Březno, Rozcestí 796/9, Ústí nad Labem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95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02 - ZTI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Krásné  Březno</v>
      </c>
      <c r="G52" s="42"/>
      <c r="H52" s="42"/>
      <c r="I52" s="34" t="s">
        <v>23</v>
      </c>
      <c r="J52" s="74" t="str">
        <f>IF(J12="","",J12)</f>
        <v>28. 3. 2024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 xml:space="preserve"> </v>
      </c>
      <c r="G54" s="42"/>
      <c r="H54" s="42"/>
      <c r="I54" s="34" t="s">
        <v>31</v>
      </c>
      <c r="J54" s="38" t="str">
        <f>E21</f>
        <v>DRAKISA s.r.o.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Krajovský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98</v>
      </c>
      <c r="D57" s="164"/>
      <c r="E57" s="164"/>
      <c r="F57" s="164"/>
      <c r="G57" s="164"/>
      <c r="H57" s="164"/>
      <c r="I57" s="164"/>
      <c r="J57" s="165" t="s">
        <v>99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J84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100</v>
      </c>
    </row>
    <row r="60" spans="1:31" s="9" customFormat="1" ht="24.95" customHeight="1">
      <c r="A60" s="9"/>
      <c r="B60" s="167"/>
      <c r="C60" s="168"/>
      <c r="D60" s="169" t="s">
        <v>107</v>
      </c>
      <c r="E60" s="170"/>
      <c r="F60" s="170"/>
      <c r="G60" s="170"/>
      <c r="H60" s="170"/>
      <c r="I60" s="170"/>
      <c r="J60" s="171">
        <f>J85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109</v>
      </c>
      <c r="E61" s="176"/>
      <c r="F61" s="176"/>
      <c r="G61" s="176"/>
      <c r="H61" s="176"/>
      <c r="I61" s="176"/>
      <c r="J61" s="177">
        <f>J86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110</v>
      </c>
      <c r="E62" s="176"/>
      <c r="F62" s="176"/>
      <c r="G62" s="176"/>
      <c r="H62" s="176"/>
      <c r="I62" s="176"/>
      <c r="J62" s="177">
        <f>J129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111</v>
      </c>
      <c r="E63" s="176"/>
      <c r="F63" s="176"/>
      <c r="G63" s="176"/>
      <c r="H63" s="176"/>
      <c r="I63" s="176"/>
      <c r="J63" s="177">
        <f>J168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9" customFormat="1" ht="24.95" customHeight="1">
      <c r="A64" s="9"/>
      <c r="B64" s="167"/>
      <c r="C64" s="168"/>
      <c r="D64" s="169" t="s">
        <v>555</v>
      </c>
      <c r="E64" s="170"/>
      <c r="F64" s="170"/>
      <c r="G64" s="170"/>
      <c r="H64" s="170"/>
      <c r="I64" s="170"/>
      <c r="J64" s="171">
        <f>J185</f>
        <v>0</v>
      </c>
      <c r="K64" s="168"/>
      <c r="L64" s="17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2" customFormat="1" ht="21.8" customHeight="1">
      <c r="A65" s="40"/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136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6.95" customHeight="1">
      <c r="A66" s="40"/>
      <c r="B66" s="61"/>
      <c r="C66" s="62"/>
      <c r="D66" s="62"/>
      <c r="E66" s="62"/>
      <c r="F66" s="62"/>
      <c r="G66" s="62"/>
      <c r="H66" s="62"/>
      <c r="I66" s="62"/>
      <c r="J66" s="62"/>
      <c r="K66" s="62"/>
      <c r="L66" s="13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70" spans="1:31" s="2" customFormat="1" ht="6.95" customHeight="1">
      <c r="A70" s="40"/>
      <c r="B70" s="63"/>
      <c r="C70" s="64"/>
      <c r="D70" s="64"/>
      <c r="E70" s="64"/>
      <c r="F70" s="64"/>
      <c r="G70" s="64"/>
      <c r="H70" s="64"/>
      <c r="I70" s="64"/>
      <c r="J70" s="64"/>
      <c r="K70" s="64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24.95" customHeight="1">
      <c r="A71" s="40"/>
      <c r="B71" s="41"/>
      <c r="C71" s="25" t="s">
        <v>122</v>
      </c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16</v>
      </c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6.5" customHeight="1">
      <c r="A74" s="40"/>
      <c r="B74" s="41"/>
      <c r="C74" s="42"/>
      <c r="D74" s="42"/>
      <c r="E74" s="162" t="str">
        <f>E7</f>
        <v>Modernizace prádelny - Domov pro seniory Krásné Březno, Rozcestí 796/9, Ústí nad Labem</v>
      </c>
      <c r="F74" s="34"/>
      <c r="G74" s="34"/>
      <c r="H74" s="34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95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71" t="str">
        <f>E9</f>
        <v>02 - ZTI</v>
      </c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21</v>
      </c>
      <c r="D78" s="42"/>
      <c r="E78" s="42"/>
      <c r="F78" s="29" t="str">
        <f>F12</f>
        <v xml:space="preserve">Krásné  Březno</v>
      </c>
      <c r="G78" s="42"/>
      <c r="H78" s="42"/>
      <c r="I78" s="34" t="s">
        <v>23</v>
      </c>
      <c r="J78" s="74" t="str">
        <f>IF(J12="","",J12)</f>
        <v>28. 3. 2024</v>
      </c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5.15" customHeight="1">
      <c r="A80" s="40"/>
      <c r="B80" s="41"/>
      <c r="C80" s="34" t="s">
        <v>25</v>
      </c>
      <c r="D80" s="42"/>
      <c r="E80" s="42"/>
      <c r="F80" s="29" t="str">
        <f>E15</f>
        <v xml:space="preserve"> </v>
      </c>
      <c r="G80" s="42"/>
      <c r="H80" s="42"/>
      <c r="I80" s="34" t="s">
        <v>31</v>
      </c>
      <c r="J80" s="38" t="str">
        <f>E21</f>
        <v>DRAKISA s.r.o.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5.15" customHeight="1">
      <c r="A81" s="40"/>
      <c r="B81" s="41"/>
      <c r="C81" s="34" t="s">
        <v>29</v>
      </c>
      <c r="D81" s="42"/>
      <c r="E81" s="42"/>
      <c r="F81" s="29" t="str">
        <f>IF(E18="","",E18)</f>
        <v>Vyplň údaj</v>
      </c>
      <c r="G81" s="42"/>
      <c r="H81" s="42"/>
      <c r="I81" s="34" t="s">
        <v>34</v>
      </c>
      <c r="J81" s="38" t="str">
        <f>E24</f>
        <v>Krajovský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0.3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11" customFormat="1" ht="29.25" customHeight="1">
      <c r="A83" s="179"/>
      <c r="B83" s="180"/>
      <c r="C83" s="181" t="s">
        <v>123</v>
      </c>
      <c r="D83" s="182" t="s">
        <v>57</v>
      </c>
      <c r="E83" s="182" t="s">
        <v>53</v>
      </c>
      <c r="F83" s="182" t="s">
        <v>54</v>
      </c>
      <c r="G83" s="182" t="s">
        <v>124</v>
      </c>
      <c r="H83" s="182" t="s">
        <v>125</v>
      </c>
      <c r="I83" s="182" t="s">
        <v>126</v>
      </c>
      <c r="J83" s="182" t="s">
        <v>99</v>
      </c>
      <c r="K83" s="183" t="s">
        <v>127</v>
      </c>
      <c r="L83" s="184"/>
      <c r="M83" s="94" t="s">
        <v>19</v>
      </c>
      <c r="N83" s="95" t="s">
        <v>42</v>
      </c>
      <c r="O83" s="95" t="s">
        <v>128</v>
      </c>
      <c r="P83" s="95" t="s">
        <v>129</v>
      </c>
      <c r="Q83" s="95" t="s">
        <v>130</v>
      </c>
      <c r="R83" s="95" t="s">
        <v>131</v>
      </c>
      <c r="S83" s="95" t="s">
        <v>132</v>
      </c>
      <c r="T83" s="96" t="s">
        <v>133</v>
      </c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</row>
    <row r="84" spans="1:63" s="2" customFormat="1" ht="22.8" customHeight="1">
      <c r="A84" s="40"/>
      <c r="B84" s="41"/>
      <c r="C84" s="101" t="s">
        <v>134</v>
      </c>
      <c r="D84" s="42"/>
      <c r="E84" s="42"/>
      <c r="F84" s="42"/>
      <c r="G84" s="42"/>
      <c r="H84" s="42"/>
      <c r="I84" s="42"/>
      <c r="J84" s="185">
        <f>BK84</f>
        <v>0</v>
      </c>
      <c r="K84" s="42"/>
      <c r="L84" s="46"/>
      <c r="M84" s="97"/>
      <c r="N84" s="186"/>
      <c r="O84" s="98"/>
      <c r="P84" s="187">
        <f>P85+P185</f>
        <v>0</v>
      </c>
      <c r="Q84" s="98"/>
      <c r="R84" s="187">
        <f>R85+R185</f>
        <v>0.28451</v>
      </c>
      <c r="S84" s="98"/>
      <c r="T84" s="188">
        <f>T85+T185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T84" s="19" t="s">
        <v>71</v>
      </c>
      <c r="AU84" s="19" t="s">
        <v>100</v>
      </c>
      <c r="BK84" s="189">
        <f>BK85+BK185</f>
        <v>0</v>
      </c>
    </row>
    <row r="85" spans="1:63" s="12" customFormat="1" ht="25.9" customHeight="1">
      <c r="A85" s="12"/>
      <c r="B85" s="190"/>
      <c r="C85" s="191"/>
      <c r="D85" s="192" t="s">
        <v>71</v>
      </c>
      <c r="E85" s="193" t="s">
        <v>279</v>
      </c>
      <c r="F85" s="193" t="s">
        <v>280</v>
      </c>
      <c r="G85" s="191"/>
      <c r="H85" s="191"/>
      <c r="I85" s="194"/>
      <c r="J85" s="195">
        <f>BK85</f>
        <v>0</v>
      </c>
      <c r="K85" s="191"/>
      <c r="L85" s="196"/>
      <c r="M85" s="197"/>
      <c r="N85" s="198"/>
      <c r="O85" s="198"/>
      <c r="P85" s="199">
        <f>P86+P129+P168</f>
        <v>0</v>
      </c>
      <c r="Q85" s="198"/>
      <c r="R85" s="199">
        <f>R86+R129+R168</f>
        <v>0.28451</v>
      </c>
      <c r="S85" s="198"/>
      <c r="T85" s="200">
        <f>T86+T129+T168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1" t="s">
        <v>145</v>
      </c>
      <c r="AT85" s="202" t="s">
        <v>71</v>
      </c>
      <c r="AU85" s="202" t="s">
        <v>72</v>
      </c>
      <c r="AY85" s="201" t="s">
        <v>137</v>
      </c>
      <c r="BK85" s="203">
        <f>BK86+BK129+BK168</f>
        <v>0</v>
      </c>
    </row>
    <row r="86" spans="1:63" s="12" customFormat="1" ht="22.8" customHeight="1">
      <c r="A86" s="12"/>
      <c r="B86" s="190"/>
      <c r="C86" s="191"/>
      <c r="D86" s="192" t="s">
        <v>71</v>
      </c>
      <c r="E86" s="204" t="s">
        <v>315</v>
      </c>
      <c r="F86" s="204" t="s">
        <v>316</v>
      </c>
      <c r="G86" s="191"/>
      <c r="H86" s="191"/>
      <c r="I86" s="194"/>
      <c r="J86" s="205">
        <f>BK86</f>
        <v>0</v>
      </c>
      <c r="K86" s="191"/>
      <c r="L86" s="196"/>
      <c r="M86" s="197"/>
      <c r="N86" s="198"/>
      <c r="O86" s="198"/>
      <c r="P86" s="199">
        <f>SUM(P87:P128)</f>
        <v>0</v>
      </c>
      <c r="Q86" s="198"/>
      <c r="R86" s="199">
        <f>SUM(R87:R128)</f>
        <v>0.07351000000000002</v>
      </c>
      <c r="S86" s="198"/>
      <c r="T86" s="200">
        <f>SUM(T87:T128)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1" t="s">
        <v>145</v>
      </c>
      <c r="AT86" s="202" t="s">
        <v>71</v>
      </c>
      <c r="AU86" s="202" t="s">
        <v>80</v>
      </c>
      <c r="AY86" s="201" t="s">
        <v>137</v>
      </c>
      <c r="BK86" s="203">
        <f>SUM(BK87:BK128)</f>
        <v>0</v>
      </c>
    </row>
    <row r="87" spans="1:65" s="2" customFormat="1" ht="16.5" customHeight="1">
      <c r="A87" s="40"/>
      <c r="B87" s="41"/>
      <c r="C87" s="206" t="s">
        <v>80</v>
      </c>
      <c r="D87" s="206" t="s">
        <v>140</v>
      </c>
      <c r="E87" s="207" t="s">
        <v>556</v>
      </c>
      <c r="F87" s="208" t="s">
        <v>557</v>
      </c>
      <c r="G87" s="209" t="s">
        <v>165</v>
      </c>
      <c r="H87" s="210">
        <v>1</v>
      </c>
      <c r="I87" s="211"/>
      <c r="J87" s="212">
        <f>ROUND(I87*H87,2)</f>
        <v>0</v>
      </c>
      <c r="K87" s="208" t="s">
        <v>19</v>
      </c>
      <c r="L87" s="46"/>
      <c r="M87" s="213" t="s">
        <v>19</v>
      </c>
      <c r="N87" s="214" t="s">
        <v>44</v>
      </c>
      <c r="O87" s="86"/>
      <c r="P87" s="215">
        <f>O87*H87</f>
        <v>0</v>
      </c>
      <c r="Q87" s="215">
        <v>0.00027</v>
      </c>
      <c r="R87" s="215">
        <f>Q87*H87</f>
        <v>0.00027</v>
      </c>
      <c r="S87" s="215">
        <v>0</v>
      </c>
      <c r="T87" s="216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17" t="s">
        <v>233</v>
      </c>
      <c r="AT87" s="217" t="s">
        <v>140</v>
      </c>
      <c r="AU87" s="217" t="s">
        <v>145</v>
      </c>
      <c r="AY87" s="19" t="s">
        <v>137</v>
      </c>
      <c r="BE87" s="218">
        <f>IF(N87="základní",J87,0)</f>
        <v>0</v>
      </c>
      <c r="BF87" s="218">
        <f>IF(N87="snížená",J87,0)</f>
        <v>0</v>
      </c>
      <c r="BG87" s="218">
        <f>IF(N87="zákl. přenesená",J87,0)</f>
        <v>0</v>
      </c>
      <c r="BH87" s="218">
        <f>IF(N87="sníž. přenesená",J87,0)</f>
        <v>0</v>
      </c>
      <c r="BI87" s="218">
        <f>IF(N87="nulová",J87,0)</f>
        <v>0</v>
      </c>
      <c r="BJ87" s="19" t="s">
        <v>145</v>
      </c>
      <c r="BK87" s="218">
        <f>ROUND(I87*H87,2)</f>
        <v>0</v>
      </c>
      <c r="BL87" s="19" t="s">
        <v>233</v>
      </c>
      <c r="BM87" s="217" t="s">
        <v>558</v>
      </c>
    </row>
    <row r="88" spans="1:47" s="2" customFormat="1" ht="12">
      <c r="A88" s="40"/>
      <c r="B88" s="41"/>
      <c r="C88" s="42"/>
      <c r="D88" s="219" t="s">
        <v>147</v>
      </c>
      <c r="E88" s="42"/>
      <c r="F88" s="220" t="s">
        <v>559</v>
      </c>
      <c r="G88" s="42"/>
      <c r="H88" s="42"/>
      <c r="I88" s="221"/>
      <c r="J88" s="42"/>
      <c r="K88" s="42"/>
      <c r="L88" s="46"/>
      <c r="M88" s="222"/>
      <c r="N88" s="223"/>
      <c r="O88" s="86"/>
      <c r="P88" s="86"/>
      <c r="Q88" s="86"/>
      <c r="R88" s="86"/>
      <c r="S88" s="86"/>
      <c r="T88" s="87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147</v>
      </c>
      <c r="AU88" s="19" t="s">
        <v>145</v>
      </c>
    </row>
    <row r="89" spans="1:65" s="2" customFormat="1" ht="16.5" customHeight="1">
      <c r="A89" s="40"/>
      <c r="B89" s="41"/>
      <c r="C89" s="206" t="s">
        <v>145</v>
      </c>
      <c r="D89" s="206" t="s">
        <v>140</v>
      </c>
      <c r="E89" s="207" t="s">
        <v>560</v>
      </c>
      <c r="F89" s="208" t="s">
        <v>561</v>
      </c>
      <c r="G89" s="209" t="s">
        <v>165</v>
      </c>
      <c r="H89" s="210">
        <v>2</v>
      </c>
      <c r="I89" s="211"/>
      <c r="J89" s="212">
        <f>ROUND(I89*H89,2)</f>
        <v>0</v>
      </c>
      <c r="K89" s="208" t="s">
        <v>19</v>
      </c>
      <c r="L89" s="46"/>
      <c r="M89" s="213" t="s">
        <v>19</v>
      </c>
      <c r="N89" s="214" t="s">
        <v>44</v>
      </c>
      <c r="O89" s="86"/>
      <c r="P89" s="215">
        <f>O89*H89</f>
        <v>0</v>
      </c>
      <c r="Q89" s="215">
        <v>0.00052</v>
      </c>
      <c r="R89" s="215">
        <f>Q89*H89</f>
        <v>0.00104</v>
      </c>
      <c r="S89" s="215">
        <v>0</v>
      </c>
      <c r="T89" s="216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7" t="s">
        <v>233</v>
      </c>
      <c r="AT89" s="217" t="s">
        <v>140</v>
      </c>
      <c r="AU89" s="217" t="s">
        <v>145</v>
      </c>
      <c r="AY89" s="19" t="s">
        <v>137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9" t="s">
        <v>145</v>
      </c>
      <c r="BK89" s="218">
        <f>ROUND(I89*H89,2)</f>
        <v>0</v>
      </c>
      <c r="BL89" s="19" t="s">
        <v>233</v>
      </c>
      <c r="BM89" s="217" t="s">
        <v>562</v>
      </c>
    </row>
    <row r="90" spans="1:47" s="2" customFormat="1" ht="12">
      <c r="A90" s="40"/>
      <c r="B90" s="41"/>
      <c r="C90" s="42"/>
      <c r="D90" s="219" t="s">
        <v>147</v>
      </c>
      <c r="E90" s="42"/>
      <c r="F90" s="220" t="s">
        <v>563</v>
      </c>
      <c r="G90" s="42"/>
      <c r="H90" s="42"/>
      <c r="I90" s="221"/>
      <c r="J90" s="42"/>
      <c r="K90" s="42"/>
      <c r="L90" s="46"/>
      <c r="M90" s="222"/>
      <c r="N90" s="223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147</v>
      </c>
      <c r="AU90" s="19" t="s">
        <v>145</v>
      </c>
    </row>
    <row r="91" spans="1:65" s="2" customFormat="1" ht="16.5" customHeight="1">
      <c r="A91" s="40"/>
      <c r="B91" s="41"/>
      <c r="C91" s="206" t="s">
        <v>138</v>
      </c>
      <c r="D91" s="206" t="s">
        <v>140</v>
      </c>
      <c r="E91" s="207" t="s">
        <v>564</v>
      </c>
      <c r="F91" s="208" t="s">
        <v>565</v>
      </c>
      <c r="G91" s="209" t="s">
        <v>165</v>
      </c>
      <c r="H91" s="210">
        <v>9</v>
      </c>
      <c r="I91" s="211"/>
      <c r="J91" s="212">
        <f>ROUND(I91*H91,2)</f>
        <v>0</v>
      </c>
      <c r="K91" s="208" t="s">
        <v>19</v>
      </c>
      <c r="L91" s="46"/>
      <c r="M91" s="213" t="s">
        <v>19</v>
      </c>
      <c r="N91" s="214" t="s">
        <v>44</v>
      </c>
      <c r="O91" s="86"/>
      <c r="P91" s="215">
        <f>O91*H91</f>
        <v>0</v>
      </c>
      <c r="Q91" s="215">
        <v>0.001</v>
      </c>
      <c r="R91" s="215">
        <f>Q91*H91</f>
        <v>0.009000000000000001</v>
      </c>
      <c r="S91" s="215">
        <v>0</v>
      </c>
      <c r="T91" s="216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7" t="s">
        <v>233</v>
      </c>
      <c r="AT91" s="217" t="s">
        <v>140</v>
      </c>
      <c r="AU91" s="217" t="s">
        <v>145</v>
      </c>
      <c r="AY91" s="19" t="s">
        <v>137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9" t="s">
        <v>145</v>
      </c>
      <c r="BK91" s="218">
        <f>ROUND(I91*H91,2)</f>
        <v>0</v>
      </c>
      <c r="BL91" s="19" t="s">
        <v>233</v>
      </c>
      <c r="BM91" s="217" t="s">
        <v>566</v>
      </c>
    </row>
    <row r="92" spans="1:47" s="2" customFormat="1" ht="12">
      <c r="A92" s="40"/>
      <c r="B92" s="41"/>
      <c r="C92" s="42"/>
      <c r="D92" s="219" t="s">
        <v>147</v>
      </c>
      <c r="E92" s="42"/>
      <c r="F92" s="220" t="s">
        <v>567</v>
      </c>
      <c r="G92" s="42"/>
      <c r="H92" s="42"/>
      <c r="I92" s="221"/>
      <c r="J92" s="42"/>
      <c r="K92" s="42"/>
      <c r="L92" s="46"/>
      <c r="M92" s="222"/>
      <c r="N92" s="223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147</v>
      </c>
      <c r="AU92" s="19" t="s">
        <v>145</v>
      </c>
    </row>
    <row r="93" spans="1:65" s="2" customFormat="1" ht="16.5" customHeight="1">
      <c r="A93" s="40"/>
      <c r="B93" s="41"/>
      <c r="C93" s="206" t="s">
        <v>144</v>
      </c>
      <c r="D93" s="206" t="s">
        <v>140</v>
      </c>
      <c r="E93" s="207" t="s">
        <v>568</v>
      </c>
      <c r="F93" s="208" t="s">
        <v>569</v>
      </c>
      <c r="G93" s="209" t="s">
        <v>165</v>
      </c>
      <c r="H93" s="210">
        <v>2</v>
      </c>
      <c r="I93" s="211"/>
      <c r="J93" s="212">
        <f>ROUND(I93*H93,2)</f>
        <v>0</v>
      </c>
      <c r="K93" s="208" t="s">
        <v>19</v>
      </c>
      <c r="L93" s="46"/>
      <c r="M93" s="213" t="s">
        <v>19</v>
      </c>
      <c r="N93" s="214" t="s">
        <v>44</v>
      </c>
      <c r="O93" s="86"/>
      <c r="P93" s="215">
        <f>O93*H93</f>
        <v>0</v>
      </c>
      <c r="Q93" s="215">
        <v>0.00129</v>
      </c>
      <c r="R93" s="215">
        <f>Q93*H93</f>
        <v>0.00258</v>
      </c>
      <c r="S93" s="215">
        <v>0</v>
      </c>
      <c r="T93" s="216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7" t="s">
        <v>233</v>
      </c>
      <c r="AT93" s="217" t="s">
        <v>140</v>
      </c>
      <c r="AU93" s="217" t="s">
        <v>145</v>
      </c>
      <c r="AY93" s="19" t="s">
        <v>137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9" t="s">
        <v>145</v>
      </c>
      <c r="BK93" s="218">
        <f>ROUND(I93*H93,2)</f>
        <v>0</v>
      </c>
      <c r="BL93" s="19" t="s">
        <v>233</v>
      </c>
      <c r="BM93" s="217" t="s">
        <v>570</v>
      </c>
    </row>
    <row r="94" spans="1:47" s="2" customFormat="1" ht="12">
      <c r="A94" s="40"/>
      <c r="B94" s="41"/>
      <c r="C94" s="42"/>
      <c r="D94" s="219" t="s">
        <v>147</v>
      </c>
      <c r="E94" s="42"/>
      <c r="F94" s="220" t="s">
        <v>571</v>
      </c>
      <c r="G94" s="42"/>
      <c r="H94" s="42"/>
      <c r="I94" s="221"/>
      <c r="J94" s="42"/>
      <c r="K94" s="42"/>
      <c r="L94" s="46"/>
      <c r="M94" s="222"/>
      <c r="N94" s="223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147</v>
      </c>
      <c r="AU94" s="19" t="s">
        <v>145</v>
      </c>
    </row>
    <row r="95" spans="1:65" s="2" customFormat="1" ht="16.5" customHeight="1">
      <c r="A95" s="40"/>
      <c r="B95" s="41"/>
      <c r="C95" s="206" t="s">
        <v>168</v>
      </c>
      <c r="D95" s="206" t="s">
        <v>140</v>
      </c>
      <c r="E95" s="207" t="s">
        <v>572</v>
      </c>
      <c r="F95" s="208" t="s">
        <v>573</v>
      </c>
      <c r="G95" s="209" t="s">
        <v>188</v>
      </c>
      <c r="H95" s="210">
        <v>4</v>
      </c>
      <c r="I95" s="211"/>
      <c r="J95" s="212">
        <f>ROUND(I95*H95,2)</f>
        <v>0</v>
      </c>
      <c r="K95" s="208" t="s">
        <v>19</v>
      </c>
      <c r="L95" s="46"/>
      <c r="M95" s="213" t="s">
        <v>19</v>
      </c>
      <c r="N95" s="214" t="s">
        <v>44</v>
      </c>
      <c r="O95" s="86"/>
      <c r="P95" s="215">
        <f>O95*H95</f>
        <v>0</v>
      </c>
      <c r="Q95" s="215">
        <v>0.00071</v>
      </c>
      <c r="R95" s="215">
        <f>Q95*H95</f>
        <v>0.00284</v>
      </c>
      <c r="S95" s="215">
        <v>0</v>
      </c>
      <c r="T95" s="21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7" t="s">
        <v>233</v>
      </c>
      <c r="AT95" s="217" t="s">
        <v>140</v>
      </c>
      <c r="AU95" s="217" t="s">
        <v>145</v>
      </c>
      <c r="AY95" s="19" t="s">
        <v>137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145</v>
      </c>
      <c r="BK95" s="218">
        <f>ROUND(I95*H95,2)</f>
        <v>0</v>
      </c>
      <c r="BL95" s="19" t="s">
        <v>233</v>
      </c>
      <c r="BM95" s="217" t="s">
        <v>574</v>
      </c>
    </row>
    <row r="96" spans="1:47" s="2" customFormat="1" ht="12">
      <c r="A96" s="40"/>
      <c r="B96" s="41"/>
      <c r="C96" s="42"/>
      <c r="D96" s="219" t="s">
        <v>147</v>
      </c>
      <c r="E96" s="42"/>
      <c r="F96" s="220" t="s">
        <v>575</v>
      </c>
      <c r="G96" s="42"/>
      <c r="H96" s="42"/>
      <c r="I96" s="221"/>
      <c r="J96" s="42"/>
      <c r="K96" s="42"/>
      <c r="L96" s="46"/>
      <c r="M96" s="222"/>
      <c r="N96" s="223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147</v>
      </c>
      <c r="AU96" s="19" t="s">
        <v>145</v>
      </c>
    </row>
    <row r="97" spans="1:65" s="2" customFormat="1" ht="16.5" customHeight="1">
      <c r="A97" s="40"/>
      <c r="B97" s="41"/>
      <c r="C97" s="206" t="s">
        <v>156</v>
      </c>
      <c r="D97" s="206" t="s">
        <v>140</v>
      </c>
      <c r="E97" s="207" t="s">
        <v>572</v>
      </c>
      <c r="F97" s="208" t="s">
        <v>573</v>
      </c>
      <c r="G97" s="209" t="s">
        <v>188</v>
      </c>
      <c r="H97" s="210">
        <v>3</v>
      </c>
      <c r="I97" s="211"/>
      <c r="J97" s="212">
        <f>ROUND(I97*H97,2)</f>
        <v>0</v>
      </c>
      <c r="K97" s="208" t="s">
        <v>19</v>
      </c>
      <c r="L97" s="46"/>
      <c r="M97" s="213" t="s">
        <v>19</v>
      </c>
      <c r="N97" s="214" t="s">
        <v>44</v>
      </c>
      <c r="O97" s="86"/>
      <c r="P97" s="215">
        <f>O97*H97</f>
        <v>0</v>
      </c>
      <c r="Q97" s="215">
        <v>0.00071</v>
      </c>
      <c r="R97" s="215">
        <f>Q97*H97</f>
        <v>0.00213</v>
      </c>
      <c r="S97" s="215">
        <v>0</v>
      </c>
      <c r="T97" s="21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7" t="s">
        <v>233</v>
      </c>
      <c r="AT97" s="217" t="s">
        <v>140</v>
      </c>
      <c r="AU97" s="217" t="s">
        <v>145</v>
      </c>
      <c r="AY97" s="19" t="s">
        <v>137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9" t="s">
        <v>145</v>
      </c>
      <c r="BK97" s="218">
        <f>ROUND(I97*H97,2)</f>
        <v>0</v>
      </c>
      <c r="BL97" s="19" t="s">
        <v>233</v>
      </c>
      <c r="BM97" s="217" t="s">
        <v>576</v>
      </c>
    </row>
    <row r="98" spans="1:47" s="2" customFormat="1" ht="12">
      <c r="A98" s="40"/>
      <c r="B98" s="41"/>
      <c r="C98" s="42"/>
      <c r="D98" s="219" t="s">
        <v>147</v>
      </c>
      <c r="E98" s="42"/>
      <c r="F98" s="220" t="s">
        <v>575</v>
      </c>
      <c r="G98" s="42"/>
      <c r="H98" s="42"/>
      <c r="I98" s="221"/>
      <c r="J98" s="42"/>
      <c r="K98" s="42"/>
      <c r="L98" s="46"/>
      <c r="M98" s="222"/>
      <c r="N98" s="223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147</v>
      </c>
      <c r="AU98" s="19" t="s">
        <v>145</v>
      </c>
    </row>
    <row r="99" spans="1:65" s="2" customFormat="1" ht="16.5" customHeight="1">
      <c r="A99" s="40"/>
      <c r="B99" s="41"/>
      <c r="C99" s="206" t="s">
        <v>179</v>
      </c>
      <c r="D99" s="206" t="s">
        <v>140</v>
      </c>
      <c r="E99" s="207" t="s">
        <v>577</v>
      </c>
      <c r="F99" s="208" t="s">
        <v>578</v>
      </c>
      <c r="G99" s="209" t="s">
        <v>188</v>
      </c>
      <c r="H99" s="210">
        <v>12</v>
      </c>
      <c r="I99" s="211"/>
      <c r="J99" s="212">
        <f>ROUND(I99*H99,2)</f>
        <v>0</v>
      </c>
      <c r="K99" s="208" t="s">
        <v>19</v>
      </c>
      <c r="L99" s="46"/>
      <c r="M99" s="213" t="s">
        <v>19</v>
      </c>
      <c r="N99" s="214" t="s">
        <v>44</v>
      </c>
      <c r="O99" s="86"/>
      <c r="P99" s="215">
        <f>O99*H99</f>
        <v>0</v>
      </c>
      <c r="Q99" s="215">
        <v>0.00206</v>
      </c>
      <c r="R99" s="215">
        <f>Q99*H99</f>
        <v>0.024720000000000002</v>
      </c>
      <c r="S99" s="215">
        <v>0</v>
      </c>
      <c r="T99" s="21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7" t="s">
        <v>233</v>
      </c>
      <c r="AT99" s="217" t="s">
        <v>140</v>
      </c>
      <c r="AU99" s="217" t="s">
        <v>145</v>
      </c>
      <c r="AY99" s="19" t="s">
        <v>137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9" t="s">
        <v>145</v>
      </c>
      <c r="BK99" s="218">
        <f>ROUND(I99*H99,2)</f>
        <v>0</v>
      </c>
      <c r="BL99" s="19" t="s">
        <v>233</v>
      </c>
      <c r="BM99" s="217" t="s">
        <v>579</v>
      </c>
    </row>
    <row r="100" spans="1:47" s="2" customFormat="1" ht="12">
      <c r="A100" s="40"/>
      <c r="B100" s="41"/>
      <c r="C100" s="42"/>
      <c r="D100" s="219" t="s">
        <v>147</v>
      </c>
      <c r="E100" s="42"/>
      <c r="F100" s="220" t="s">
        <v>580</v>
      </c>
      <c r="G100" s="42"/>
      <c r="H100" s="42"/>
      <c r="I100" s="221"/>
      <c r="J100" s="42"/>
      <c r="K100" s="42"/>
      <c r="L100" s="46"/>
      <c r="M100" s="222"/>
      <c r="N100" s="223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147</v>
      </c>
      <c r="AU100" s="19" t="s">
        <v>145</v>
      </c>
    </row>
    <row r="101" spans="1:65" s="2" customFormat="1" ht="16.5" customHeight="1">
      <c r="A101" s="40"/>
      <c r="B101" s="41"/>
      <c r="C101" s="206" t="s">
        <v>185</v>
      </c>
      <c r="D101" s="206" t="s">
        <v>140</v>
      </c>
      <c r="E101" s="207" t="s">
        <v>577</v>
      </c>
      <c r="F101" s="208" t="s">
        <v>578</v>
      </c>
      <c r="G101" s="209" t="s">
        <v>188</v>
      </c>
      <c r="H101" s="210">
        <v>2</v>
      </c>
      <c r="I101" s="211"/>
      <c r="J101" s="212">
        <f>ROUND(I101*H101,2)</f>
        <v>0</v>
      </c>
      <c r="K101" s="208" t="s">
        <v>19</v>
      </c>
      <c r="L101" s="46"/>
      <c r="M101" s="213" t="s">
        <v>19</v>
      </c>
      <c r="N101" s="214" t="s">
        <v>44</v>
      </c>
      <c r="O101" s="86"/>
      <c r="P101" s="215">
        <f>O101*H101</f>
        <v>0</v>
      </c>
      <c r="Q101" s="215">
        <v>0.00206</v>
      </c>
      <c r="R101" s="215">
        <f>Q101*H101</f>
        <v>0.00412</v>
      </c>
      <c r="S101" s="215">
        <v>0</v>
      </c>
      <c r="T101" s="21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7" t="s">
        <v>233</v>
      </c>
      <c r="AT101" s="217" t="s">
        <v>140</v>
      </c>
      <c r="AU101" s="217" t="s">
        <v>145</v>
      </c>
      <c r="AY101" s="19" t="s">
        <v>137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145</v>
      </c>
      <c r="BK101" s="218">
        <f>ROUND(I101*H101,2)</f>
        <v>0</v>
      </c>
      <c r="BL101" s="19" t="s">
        <v>233</v>
      </c>
      <c r="BM101" s="217" t="s">
        <v>581</v>
      </c>
    </row>
    <row r="102" spans="1:47" s="2" customFormat="1" ht="12">
      <c r="A102" s="40"/>
      <c r="B102" s="41"/>
      <c r="C102" s="42"/>
      <c r="D102" s="219" t="s">
        <v>147</v>
      </c>
      <c r="E102" s="42"/>
      <c r="F102" s="220" t="s">
        <v>580</v>
      </c>
      <c r="G102" s="42"/>
      <c r="H102" s="42"/>
      <c r="I102" s="221"/>
      <c r="J102" s="42"/>
      <c r="K102" s="42"/>
      <c r="L102" s="46"/>
      <c r="M102" s="222"/>
      <c r="N102" s="223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147</v>
      </c>
      <c r="AU102" s="19" t="s">
        <v>145</v>
      </c>
    </row>
    <row r="103" spans="1:65" s="2" customFormat="1" ht="16.5" customHeight="1">
      <c r="A103" s="40"/>
      <c r="B103" s="41"/>
      <c r="C103" s="206" t="s">
        <v>191</v>
      </c>
      <c r="D103" s="206" t="s">
        <v>140</v>
      </c>
      <c r="E103" s="207" t="s">
        <v>582</v>
      </c>
      <c r="F103" s="208" t="s">
        <v>583</v>
      </c>
      <c r="G103" s="209" t="s">
        <v>188</v>
      </c>
      <c r="H103" s="210">
        <v>5</v>
      </c>
      <c r="I103" s="211"/>
      <c r="J103" s="212">
        <f>ROUND(I103*H103,2)</f>
        <v>0</v>
      </c>
      <c r="K103" s="208" t="s">
        <v>19</v>
      </c>
      <c r="L103" s="46"/>
      <c r="M103" s="213" t="s">
        <v>19</v>
      </c>
      <c r="N103" s="214" t="s">
        <v>44</v>
      </c>
      <c r="O103" s="86"/>
      <c r="P103" s="215">
        <f>O103*H103</f>
        <v>0</v>
      </c>
      <c r="Q103" s="215">
        <v>0.00155</v>
      </c>
      <c r="R103" s="215">
        <f>Q103*H103</f>
        <v>0.00775</v>
      </c>
      <c r="S103" s="215">
        <v>0</v>
      </c>
      <c r="T103" s="21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7" t="s">
        <v>233</v>
      </c>
      <c r="AT103" s="217" t="s">
        <v>140</v>
      </c>
      <c r="AU103" s="217" t="s">
        <v>145</v>
      </c>
      <c r="AY103" s="19" t="s">
        <v>137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9" t="s">
        <v>145</v>
      </c>
      <c r="BK103" s="218">
        <f>ROUND(I103*H103,2)</f>
        <v>0</v>
      </c>
      <c r="BL103" s="19" t="s">
        <v>233</v>
      </c>
      <c r="BM103" s="217" t="s">
        <v>584</v>
      </c>
    </row>
    <row r="104" spans="1:47" s="2" customFormat="1" ht="12">
      <c r="A104" s="40"/>
      <c r="B104" s="41"/>
      <c r="C104" s="42"/>
      <c r="D104" s="219" t="s">
        <v>147</v>
      </c>
      <c r="E104" s="42"/>
      <c r="F104" s="220" t="s">
        <v>585</v>
      </c>
      <c r="G104" s="42"/>
      <c r="H104" s="42"/>
      <c r="I104" s="221"/>
      <c r="J104" s="42"/>
      <c r="K104" s="42"/>
      <c r="L104" s="46"/>
      <c r="M104" s="222"/>
      <c r="N104" s="223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147</v>
      </c>
      <c r="AU104" s="19" t="s">
        <v>145</v>
      </c>
    </row>
    <row r="105" spans="1:65" s="2" customFormat="1" ht="16.5" customHeight="1">
      <c r="A105" s="40"/>
      <c r="B105" s="41"/>
      <c r="C105" s="206" t="s">
        <v>196</v>
      </c>
      <c r="D105" s="206" t="s">
        <v>140</v>
      </c>
      <c r="E105" s="207" t="s">
        <v>586</v>
      </c>
      <c r="F105" s="208" t="s">
        <v>587</v>
      </c>
      <c r="G105" s="209" t="s">
        <v>188</v>
      </c>
      <c r="H105" s="210">
        <v>3</v>
      </c>
      <c r="I105" s="211"/>
      <c r="J105" s="212">
        <f>ROUND(I105*H105,2)</f>
        <v>0</v>
      </c>
      <c r="K105" s="208" t="s">
        <v>19</v>
      </c>
      <c r="L105" s="46"/>
      <c r="M105" s="213" t="s">
        <v>19</v>
      </c>
      <c r="N105" s="214" t="s">
        <v>44</v>
      </c>
      <c r="O105" s="86"/>
      <c r="P105" s="215">
        <f>O105*H105</f>
        <v>0</v>
      </c>
      <c r="Q105" s="215">
        <v>0.00059</v>
      </c>
      <c r="R105" s="215">
        <f>Q105*H105</f>
        <v>0.00177</v>
      </c>
      <c r="S105" s="215">
        <v>0</v>
      </c>
      <c r="T105" s="21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7" t="s">
        <v>233</v>
      </c>
      <c r="AT105" s="217" t="s">
        <v>140</v>
      </c>
      <c r="AU105" s="217" t="s">
        <v>145</v>
      </c>
      <c r="AY105" s="19" t="s">
        <v>137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9" t="s">
        <v>145</v>
      </c>
      <c r="BK105" s="218">
        <f>ROUND(I105*H105,2)</f>
        <v>0</v>
      </c>
      <c r="BL105" s="19" t="s">
        <v>233</v>
      </c>
      <c r="BM105" s="217" t="s">
        <v>588</v>
      </c>
    </row>
    <row r="106" spans="1:47" s="2" customFormat="1" ht="12">
      <c r="A106" s="40"/>
      <c r="B106" s="41"/>
      <c r="C106" s="42"/>
      <c r="D106" s="219" t="s">
        <v>147</v>
      </c>
      <c r="E106" s="42"/>
      <c r="F106" s="220" t="s">
        <v>589</v>
      </c>
      <c r="G106" s="42"/>
      <c r="H106" s="42"/>
      <c r="I106" s="221"/>
      <c r="J106" s="42"/>
      <c r="K106" s="42"/>
      <c r="L106" s="46"/>
      <c r="M106" s="222"/>
      <c r="N106" s="223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147</v>
      </c>
      <c r="AU106" s="19" t="s">
        <v>145</v>
      </c>
    </row>
    <row r="107" spans="1:65" s="2" customFormat="1" ht="16.5" customHeight="1">
      <c r="A107" s="40"/>
      <c r="B107" s="41"/>
      <c r="C107" s="206" t="s">
        <v>202</v>
      </c>
      <c r="D107" s="206" t="s">
        <v>140</v>
      </c>
      <c r="E107" s="207" t="s">
        <v>590</v>
      </c>
      <c r="F107" s="208" t="s">
        <v>591</v>
      </c>
      <c r="G107" s="209" t="s">
        <v>188</v>
      </c>
      <c r="H107" s="210">
        <v>6</v>
      </c>
      <c r="I107" s="211"/>
      <c r="J107" s="212">
        <f>ROUND(I107*H107,2)</f>
        <v>0</v>
      </c>
      <c r="K107" s="208" t="s">
        <v>19</v>
      </c>
      <c r="L107" s="46"/>
      <c r="M107" s="213" t="s">
        <v>19</v>
      </c>
      <c r="N107" s="214" t="s">
        <v>44</v>
      </c>
      <c r="O107" s="86"/>
      <c r="P107" s="215">
        <f>O107*H107</f>
        <v>0</v>
      </c>
      <c r="Q107" s="215">
        <v>0.00201</v>
      </c>
      <c r="R107" s="215">
        <f>Q107*H107</f>
        <v>0.012060000000000001</v>
      </c>
      <c r="S107" s="215">
        <v>0</v>
      </c>
      <c r="T107" s="21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7" t="s">
        <v>233</v>
      </c>
      <c r="AT107" s="217" t="s">
        <v>140</v>
      </c>
      <c r="AU107" s="217" t="s">
        <v>145</v>
      </c>
      <c r="AY107" s="19" t="s">
        <v>137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9" t="s">
        <v>145</v>
      </c>
      <c r="BK107" s="218">
        <f>ROUND(I107*H107,2)</f>
        <v>0</v>
      </c>
      <c r="BL107" s="19" t="s">
        <v>233</v>
      </c>
      <c r="BM107" s="217" t="s">
        <v>592</v>
      </c>
    </row>
    <row r="108" spans="1:47" s="2" customFormat="1" ht="12">
      <c r="A108" s="40"/>
      <c r="B108" s="41"/>
      <c r="C108" s="42"/>
      <c r="D108" s="219" t="s">
        <v>147</v>
      </c>
      <c r="E108" s="42"/>
      <c r="F108" s="220" t="s">
        <v>593</v>
      </c>
      <c r="G108" s="42"/>
      <c r="H108" s="42"/>
      <c r="I108" s="221"/>
      <c r="J108" s="42"/>
      <c r="K108" s="42"/>
      <c r="L108" s="46"/>
      <c r="M108" s="222"/>
      <c r="N108" s="223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147</v>
      </c>
      <c r="AU108" s="19" t="s">
        <v>145</v>
      </c>
    </row>
    <row r="109" spans="1:65" s="2" customFormat="1" ht="16.5" customHeight="1">
      <c r="A109" s="40"/>
      <c r="B109" s="41"/>
      <c r="C109" s="206" t="s">
        <v>8</v>
      </c>
      <c r="D109" s="206" t="s">
        <v>140</v>
      </c>
      <c r="E109" s="207" t="s">
        <v>594</v>
      </c>
      <c r="F109" s="208" t="s">
        <v>595</v>
      </c>
      <c r="G109" s="209" t="s">
        <v>188</v>
      </c>
      <c r="H109" s="210">
        <v>3</v>
      </c>
      <c r="I109" s="211"/>
      <c r="J109" s="212">
        <f>ROUND(I109*H109,2)</f>
        <v>0</v>
      </c>
      <c r="K109" s="208" t="s">
        <v>19</v>
      </c>
      <c r="L109" s="46"/>
      <c r="M109" s="213" t="s">
        <v>19</v>
      </c>
      <c r="N109" s="214" t="s">
        <v>44</v>
      </c>
      <c r="O109" s="86"/>
      <c r="P109" s="215">
        <f>O109*H109</f>
        <v>0</v>
      </c>
      <c r="Q109" s="215">
        <v>0.00041</v>
      </c>
      <c r="R109" s="215">
        <f>Q109*H109</f>
        <v>0.00123</v>
      </c>
      <c r="S109" s="215">
        <v>0</v>
      </c>
      <c r="T109" s="21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7" t="s">
        <v>233</v>
      </c>
      <c r="AT109" s="217" t="s">
        <v>140</v>
      </c>
      <c r="AU109" s="217" t="s">
        <v>145</v>
      </c>
      <c r="AY109" s="19" t="s">
        <v>137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9" t="s">
        <v>145</v>
      </c>
      <c r="BK109" s="218">
        <f>ROUND(I109*H109,2)</f>
        <v>0</v>
      </c>
      <c r="BL109" s="19" t="s">
        <v>233</v>
      </c>
      <c r="BM109" s="217" t="s">
        <v>596</v>
      </c>
    </row>
    <row r="110" spans="1:47" s="2" customFormat="1" ht="12">
      <c r="A110" s="40"/>
      <c r="B110" s="41"/>
      <c r="C110" s="42"/>
      <c r="D110" s="219" t="s">
        <v>147</v>
      </c>
      <c r="E110" s="42"/>
      <c r="F110" s="220" t="s">
        <v>597</v>
      </c>
      <c r="G110" s="42"/>
      <c r="H110" s="42"/>
      <c r="I110" s="221"/>
      <c r="J110" s="42"/>
      <c r="K110" s="42"/>
      <c r="L110" s="46"/>
      <c r="M110" s="222"/>
      <c r="N110" s="223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147</v>
      </c>
      <c r="AU110" s="19" t="s">
        <v>145</v>
      </c>
    </row>
    <row r="111" spans="1:51" s="14" customFormat="1" ht="12">
      <c r="A111" s="14"/>
      <c r="B111" s="234"/>
      <c r="C111" s="235"/>
      <c r="D111" s="219" t="s">
        <v>149</v>
      </c>
      <c r="E111" s="236" t="s">
        <v>19</v>
      </c>
      <c r="F111" s="237" t="s">
        <v>598</v>
      </c>
      <c r="G111" s="235"/>
      <c r="H111" s="238">
        <v>3</v>
      </c>
      <c r="I111" s="239"/>
      <c r="J111" s="235"/>
      <c r="K111" s="235"/>
      <c r="L111" s="240"/>
      <c r="M111" s="241"/>
      <c r="N111" s="242"/>
      <c r="O111" s="242"/>
      <c r="P111" s="242"/>
      <c r="Q111" s="242"/>
      <c r="R111" s="242"/>
      <c r="S111" s="242"/>
      <c r="T111" s="243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4" t="s">
        <v>149</v>
      </c>
      <c r="AU111" s="244" t="s">
        <v>145</v>
      </c>
      <c r="AV111" s="14" t="s">
        <v>145</v>
      </c>
      <c r="AW111" s="14" t="s">
        <v>33</v>
      </c>
      <c r="AX111" s="14" t="s">
        <v>72</v>
      </c>
      <c r="AY111" s="244" t="s">
        <v>137</v>
      </c>
    </row>
    <row r="112" spans="1:51" s="15" customFormat="1" ht="12">
      <c r="A112" s="15"/>
      <c r="B112" s="245"/>
      <c r="C112" s="246"/>
      <c r="D112" s="219" t="s">
        <v>149</v>
      </c>
      <c r="E112" s="247" t="s">
        <v>19</v>
      </c>
      <c r="F112" s="248" t="s">
        <v>151</v>
      </c>
      <c r="G112" s="246"/>
      <c r="H112" s="249">
        <v>3</v>
      </c>
      <c r="I112" s="250"/>
      <c r="J112" s="246"/>
      <c r="K112" s="246"/>
      <c r="L112" s="251"/>
      <c r="M112" s="252"/>
      <c r="N112" s="253"/>
      <c r="O112" s="253"/>
      <c r="P112" s="253"/>
      <c r="Q112" s="253"/>
      <c r="R112" s="253"/>
      <c r="S112" s="253"/>
      <c r="T112" s="254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T112" s="255" t="s">
        <v>149</v>
      </c>
      <c r="AU112" s="255" t="s">
        <v>145</v>
      </c>
      <c r="AV112" s="15" t="s">
        <v>144</v>
      </c>
      <c r="AW112" s="15" t="s">
        <v>33</v>
      </c>
      <c r="AX112" s="15" t="s">
        <v>80</v>
      </c>
      <c r="AY112" s="255" t="s">
        <v>137</v>
      </c>
    </row>
    <row r="113" spans="1:65" s="2" customFormat="1" ht="16.5" customHeight="1">
      <c r="A113" s="40"/>
      <c r="B113" s="41"/>
      <c r="C113" s="206" t="s">
        <v>214</v>
      </c>
      <c r="D113" s="206" t="s">
        <v>140</v>
      </c>
      <c r="E113" s="207" t="s">
        <v>599</v>
      </c>
      <c r="F113" s="208" t="s">
        <v>600</v>
      </c>
      <c r="G113" s="209" t="s">
        <v>188</v>
      </c>
      <c r="H113" s="210">
        <v>2</v>
      </c>
      <c r="I113" s="211"/>
      <c r="J113" s="212">
        <f>ROUND(I113*H113,2)</f>
        <v>0</v>
      </c>
      <c r="K113" s="208" t="s">
        <v>19</v>
      </c>
      <c r="L113" s="46"/>
      <c r="M113" s="213" t="s">
        <v>19</v>
      </c>
      <c r="N113" s="214" t="s">
        <v>44</v>
      </c>
      <c r="O113" s="86"/>
      <c r="P113" s="215">
        <f>O113*H113</f>
        <v>0</v>
      </c>
      <c r="Q113" s="215">
        <v>0.00048</v>
      </c>
      <c r="R113" s="215">
        <f>Q113*H113</f>
        <v>0.00096</v>
      </c>
      <c r="S113" s="215">
        <v>0</v>
      </c>
      <c r="T113" s="21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7" t="s">
        <v>233</v>
      </c>
      <c r="AT113" s="217" t="s">
        <v>140</v>
      </c>
      <c r="AU113" s="217" t="s">
        <v>145</v>
      </c>
      <c r="AY113" s="19" t="s">
        <v>137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9" t="s">
        <v>145</v>
      </c>
      <c r="BK113" s="218">
        <f>ROUND(I113*H113,2)</f>
        <v>0</v>
      </c>
      <c r="BL113" s="19" t="s">
        <v>233</v>
      </c>
      <c r="BM113" s="217" t="s">
        <v>601</v>
      </c>
    </row>
    <row r="114" spans="1:47" s="2" customFormat="1" ht="12">
      <c r="A114" s="40"/>
      <c r="B114" s="41"/>
      <c r="C114" s="42"/>
      <c r="D114" s="219" t="s">
        <v>147</v>
      </c>
      <c r="E114" s="42"/>
      <c r="F114" s="220" t="s">
        <v>602</v>
      </c>
      <c r="G114" s="42"/>
      <c r="H114" s="42"/>
      <c r="I114" s="221"/>
      <c r="J114" s="42"/>
      <c r="K114" s="42"/>
      <c r="L114" s="46"/>
      <c r="M114" s="222"/>
      <c r="N114" s="223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147</v>
      </c>
      <c r="AU114" s="19" t="s">
        <v>145</v>
      </c>
    </row>
    <row r="115" spans="1:65" s="2" customFormat="1" ht="16.5" customHeight="1">
      <c r="A115" s="40"/>
      <c r="B115" s="41"/>
      <c r="C115" s="206" t="s">
        <v>220</v>
      </c>
      <c r="D115" s="206" t="s">
        <v>140</v>
      </c>
      <c r="E115" s="207" t="s">
        <v>603</v>
      </c>
      <c r="F115" s="208" t="s">
        <v>604</v>
      </c>
      <c r="G115" s="209" t="s">
        <v>165</v>
      </c>
      <c r="H115" s="210">
        <v>1</v>
      </c>
      <c r="I115" s="211"/>
      <c r="J115" s="212">
        <f>ROUND(I115*H115,2)</f>
        <v>0</v>
      </c>
      <c r="K115" s="208" t="s">
        <v>19</v>
      </c>
      <c r="L115" s="46"/>
      <c r="M115" s="213" t="s">
        <v>19</v>
      </c>
      <c r="N115" s="214" t="s">
        <v>44</v>
      </c>
      <c r="O115" s="86"/>
      <c r="P115" s="215">
        <f>O115*H115</f>
        <v>0</v>
      </c>
      <c r="Q115" s="215">
        <v>0</v>
      </c>
      <c r="R115" s="215">
        <f>Q115*H115</f>
        <v>0</v>
      </c>
      <c r="S115" s="215">
        <v>0</v>
      </c>
      <c r="T115" s="21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7" t="s">
        <v>233</v>
      </c>
      <c r="AT115" s="217" t="s">
        <v>140</v>
      </c>
      <c r="AU115" s="217" t="s">
        <v>145</v>
      </c>
      <c r="AY115" s="19" t="s">
        <v>137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9" t="s">
        <v>145</v>
      </c>
      <c r="BK115" s="218">
        <f>ROUND(I115*H115,2)</f>
        <v>0</v>
      </c>
      <c r="BL115" s="19" t="s">
        <v>233</v>
      </c>
      <c r="BM115" s="217" t="s">
        <v>605</v>
      </c>
    </row>
    <row r="116" spans="1:47" s="2" customFormat="1" ht="12">
      <c r="A116" s="40"/>
      <c r="B116" s="41"/>
      <c r="C116" s="42"/>
      <c r="D116" s="219" t="s">
        <v>147</v>
      </c>
      <c r="E116" s="42"/>
      <c r="F116" s="220" t="s">
        <v>606</v>
      </c>
      <c r="G116" s="42"/>
      <c r="H116" s="42"/>
      <c r="I116" s="221"/>
      <c r="J116" s="42"/>
      <c r="K116" s="42"/>
      <c r="L116" s="46"/>
      <c r="M116" s="222"/>
      <c r="N116" s="223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147</v>
      </c>
      <c r="AU116" s="19" t="s">
        <v>145</v>
      </c>
    </row>
    <row r="117" spans="1:65" s="2" customFormat="1" ht="16.5" customHeight="1">
      <c r="A117" s="40"/>
      <c r="B117" s="41"/>
      <c r="C117" s="206" t="s">
        <v>226</v>
      </c>
      <c r="D117" s="206" t="s">
        <v>140</v>
      </c>
      <c r="E117" s="207" t="s">
        <v>607</v>
      </c>
      <c r="F117" s="208" t="s">
        <v>608</v>
      </c>
      <c r="G117" s="209" t="s">
        <v>165</v>
      </c>
      <c r="H117" s="210">
        <v>2</v>
      </c>
      <c r="I117" s="211"/>
      <c r="J117" s="212">
        <f>ROUND(I117*H117,2)</f>
        <v>0</v>
      </c>
      <c r="K117" s="208" t="s">
        <v>19</v>
      </c>
      <c r="L117" s="46"/>
      <c r="M117" s="213" t="s">
        <v>19</v>
      </c>
      <c r="N117" s="214" t="s">
        <v>44</v>
      </c>
      <c r="O117" s="86"/>
      <c r="P117" s="215">
        <f>O117*H117</f>
        <v>0</v>
      </c>
      <c r="Q117" s="215">
        <v>0</v>
      </c>
      <c r="R117" s="215">
        <f>Q117*H117</f>
        <v>0</v>
      </c>
      <c r="S117" s="215">
        <v>0</v>
      </c>
      <c r="T117" s="21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7" t="s">
        <v>233</v>
      </c>
      <c r="AT117" s="217" t="s">
        <v>140</v>
      </c>
      <c r="AU117" s="217" t="s">
        <v>145</v>
      </c>
      <c r="AY117" s="19" t="s">
        <v>137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9" t="s">
        <v>145</v>
      </c>
      <c r="BK117" s="218">
        <f>ROUND(I117*H117,2)</f>
        <v>0</v>
      </c>
      <c r="BL117" s="19" t="s">
        <v>233</v>
      </c>
      <c r="BM117" s="217" t="s">
        <v>609</v>
      </c>
    </row>
    <row r="118" spans="1:47" s="2" customFormat="1" ht="12">
      <c r="A118" s="40"/>
      <c r="B118" s="41"/>
      <c r="C118" s="42"/>
      <c r="D118" s="219" t="s">
        <v>147</v>
      </c>
      <c r="E118" s="42"/>
      <c r="F118" s="220" t="s">
        <v>610</v>
      </c>
      <c r="G118" s="42"/>
      <c r="H118" s="42"/>
      <c r="I118" s="221"/>
      <c r="J118" s="42"/>
      <c r="K118" s="42"/>
      <c r="L118" s="46"/>
      <c r="M118" s="222"/>
      <c r="N118" s="223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147</v>
      </c>
      <c r="AU118" s="19" t="s">
        <v>145</v>
      </c>
    </row>
    <row r="119" spans="1:65" s="2" customFormat="1" ht="16.5" customHeight="1">
      <c r="A119" s="40"/>
      <c r="B119" s="41"/>
      <c r="C119" s="206" t="s">
        <v>233</v>
      </c>
      <c r="D119" s="206" t="s">
        <v>140</v>
      </c>
      <c r="E119" s="207" t="s">
        <v>611</v>
      </c>
      <c r="F119" s="208" t="s">
        <v>612</v>
      </c>
      <c r="G119" s="209" t="s">
        <v>165</v>
      </c>
      <c r="H119" s="210">
        <v>4</v>
      </c>
      <c r="I119" s="211"/>
      <c r="J119" s="212">
        <f>ROUND(I119*H119,2)</f>
        <v>0</v>
      </c>
      <c r="K119" s="208" t="s">
        <v>19</v>
      </c>
      <c r="L119" s="46"/>
      <c r="M119" s="213" t="s">
        <v>19</v>
      </c>
      <c r="N119" s="214" t="s">
        <v>44</v>
      </c>
      <c r="O119" s="86"/>
      <c r="P119" s="215">
        <f>O119*H119</f>
        <v>0</v>
      </c>
      <c r="Q119" s="215">
        <v>0</v>
      </c>
      <c r="R119" s="215">
        <f>Q119*H119</f>
        <v>0</v>
      </c>
      <c r="S119" s="215">
        <v>0</v>
      </c>
      <c r="T119" s="216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7" t="s">
        <v>233</v>
      </c>
      <c r="AT119" s="217" t="s">
        <v>140</v>
      </c>
      <c r="AU119" s="217" t="s">
        <v>145</v>
      </c>
      <c r="AY119" s="19" t="s">
        <v>137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9" t="s">
        <v>145</v>
      </c>
      <c r="BK119" s="218">
        <f>ROUND(I119*H119,2)</f>
        <v>0</v>
      </c>
      <c r="BL119" s="19" t="s">
        <v>233</v>
      </c>
      <c r="BM119" s="217" t="s">
        <v>613</v>
      </c>
    </row>
    <row r="120" spans="1:47" s="2" customFormat="1" ht="12">
      <c r="A120" s="40"/>
      <c r="B120" s="41"/>
      <c r="C120" s="42"/>
      <c r="D120" s="219" t="s">
        <v>147</v>
      </c>
      <c r="E120" s="42"/>
      <c r="F120" s="220" t="s">
        <v>614</v>
      </c>
      <c r="G120" s="42"/>
      <c r="H120" s="42"/>
      <c r="I120" s="221"/>
      <c r="J120" s="42"/>
      <c r="K120" s="42"/>
      <c r="L120" s="46"/>
      <c r="M120" s="222"/>
      <c r="N120" s="223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147</v>
      </c>
      <c r="AU120" s="19" t="s">
        <v>145</v>
      </c>
    </row>
    <row r="121" spans="1:65" s="2" customFormat="1" ht="16.5" customHeight="1">
      <c r="A121" s="40"/>
      <c r="B121" s="41"/>
      <c r="C121" s="206" t="s">
        <v>238</v>
      </c>
      <c r="D121" s="206" t="s">
        <v>140</v>
      </c>
      <c r="E121" s="207" t="s">
        <v>615</v>
      </c>
      <c r="F121" s="208" t="s">
        <v>616</v>
      </c>
      <c r="G121" s="209" t="s">
        <v>165</v>
      </c>
      <c r="H121" s="210">
        <v>2</v>
      </c>
      <c r="I121" s="211"/>
      <c r="J121" s="212">
        <f>ROUND(I121*H121,2)</f>
        <v>0</v>
      </c>
      <c r="K121" s="208" t="s">
        <v>19</v>
      </c>
      <c r="L121" s="46"/>
      <c r="M121" s="213" t="s">
        <v>19</v>
      </c>
      <c r="N121" s="214" t="s">
        <v>44</v>
      </c>
      <c r="O121" s="86"/>
      <c r="P121" s="215">
        <f>O121*H121</f>
        <v>0</v>
      </c>
      <c r="Q121" s="215">
        <v>0</v>
      </c>
      <c r="R121" s="215">
        <f>Q121*H121</f>
        <v>0</v>
      </c>
      <c r="S121" s="215">
        <v>0</v>
      </c>
      <c r="T121" s="21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7" t="s">
        <v>233</v>
      </c>
      <c r="AT121" s="217" t="s">
        <v>140</v>
      </c>
      <c r="AU121" s="217" t="s">
        <v>145</v>
      </c>
      <c r="AY121" s="19" t="s">
        <v>137</v>
      </c>
      <c r="BE121" s="218">
        <f>IF(N121="základní",J121,0)</f>
        <v>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9" t="s">
        <v>145</v>
      </c>
      <c r="BK121" s="218">
        <f>ROUND(I121*H121,2)</f>
        <v>0</v>
      </c>
      <c r="BL121" s="19" t="s">
        <v>233</v>
      </c>
      <c r="BM121" s="217" t="s">
        <v>617</v>
      </c>
    </row>
    <row r="122" spans="1:47" s="2" customFormat="1" ht="12">
      <c r="A122" s="40"/>
      <c r="B122" s="41"/>
      <c r="C122" s="42"/>
      <c r="D122" s="219" t="s">
        <v>147</v>
      </c>
      <c r="E122" s="42"/>
      <c r="F122" s="220" t="s">
        <v>618</v>
      </c>
      <c r="G122" s="42"/>
      <c r="H122" s="42"/>
      <c r="I122" s="221"/>
      <c r="J122" s="42"/>
      <c r="K122" s="42"/>
      <c r="L122" s="46"/>
      <c r="M122" s="222"/>
      <c r="N122" s="223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147</v>
      </c>
      <c r="AU122" s="19" t="s">
        <v>145</v>
      </c>
    </row>
    <row r="123" spans="1:65" s="2" customFormat="1" ht="21.75" customHeight="1">
      <c r="A123" s="40"/>
      <c r="B123" s="41"/>
      <c r="C123" s="206" t="s">
        <v>244</v>
      </c>
      <c r="D123" s="206" t="s">
        <v>140</v>
      </c>
      <c r="E123" s="207" t="s">
        <v>619</v>
      </c>
      <c r="F123" s="208" t="s">
        <v>620</v>
      </c>
      <c r="G123" s="209" t="s">
        <v>165</v>
      </c>
      <c r="H123" s="210">
        <v>2</v>
      </c>
      <c r="I123" s="211"/>
      <c r="J123" s="212">
        <f>ROUND(I123*H123,2)</f>
        <v>0</v>
      </c>
      <c r="K123" s="208" t="s">
        <v>19</v>
      </c>
      <c r="L123" s="46"/>
      <c r="M123" s="213" t="s">
        <v>19</v>
      </c>
      <c r="N123" s="214" t="s">
        <v>44</v>
      </c>
      <c r="O123" s="86"/>
      <c r="P123" s="215">
        <f>O123*H123</f>
        <v>0</v>
      </c>
      <c r="Q123" s="215">
        <v>0.00152</v>
      </c>
      <c r="R123" s="215">
        <f>Q123*H123</f>
        <v>0.00304</v>
      </c>
      <c r="S123" s="215">
        <v>0</v>
      </c>
      <c r="T123" s="21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7" t="s">
        <v>233</v>
      </c>
      <c r="AT123" s="217" t="s">
        <v>140</v>
      </c>
      <c r="AU123" s="217" t="s">
        <v>145</v>
      </c>
      <c r="AY123" s="19" t="s">
        <v>137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9" t="s">
        <v>145</v>
      </c>
      <c r="BK123" s="218">
        <f>ROUND(I123*H123,2)</f>
        <v>0</v>
      </c>
      <c r="BL123" s="19" t="s">
        <v>233</v>
      </c>
      <c r="BM123" s="217" t="s">
        <v>621</v>
      </c>
    </row>
    <row r="124" spans="1:47" s="2" customFormat="1" ht="12">
      <c r="A124" s="40"/>
      <c r="B124" s="41"/>
      <c r="C124" s="42"/>
      <c r="D124" s="219" t="s">
        <v>147</v>
      </c>
      <c r="E124" s="42"/>
      <c r="F124" s="220" t="s">
        <v>622</v>
      </c>
      <c r="G124" s="42"/>
      <c r="H124" s="42"/>
      <c r="I124" s="221"/>
      <c r="J124" s="42"/>
      <c r="K124" s="42"/>
      <c r="L124" s="46"/>
      <c r="M124" s="222"/>
      <c r="N124" s="223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147</v>
      </c>
      <c r="AU124" s="19" t="s">
        <v>145</v>
      </c>
    </row>
    <row r="125" spans="1:65" s="2" customFormat="1" ht="16.5" customHeight="1">
      <c r="A125" s="40"/>
      <c r="B125" s="41"/>
      <c r="C125" s="206" t="s">
        <v>251</v>
      </c>
      <c r="D125" s="206" t="s">
        <v>140</v>
      </c>
      <c r="E125" s="207" t="s">
        <v>623</v>
      </c>
      <c r="F125" s="208" t="s">
        <v>624</v>
      </c>
      <c r="G125" s="209" t="s">
        <v>188</v>
      </c>
      <c r="H125" s="210">
        <v>42</v>
      </c>
      <c r="I125" s="211"/>
      <c r="J125" s="212">
        <f>ROUND(I125*H125,2)</f>
        <v>0</v>
      </c>
      <c r="K125" s="208" t="s">
        <v>19</v>
      </c>
      <c r="L125" s="46"/>
      <c r="M125" s="213" t="s">
        <v>19</v>
      </c>
      <c r="N125" s="214" t="s">
        <v>44</v>
      </c>
      <c r="O125" s="86"/>
      <c r="P125" s="215">
        <f>O125*H125</f>
        <v>0</v>
      </c>
      <c r="Q125" s="215">
        <v>0</v>
      </c>
      <c r="R125" s="215">
        <f>Q125*H125</f>
        <v>0</v>
      </c>
      <c r="S125" s="215">
        <v>0</v>
      </c>
      <c r="T125" s="216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17" t="s">
        <v>233</v>
      </c>
      <c r="AT125" s="217" t="s">
        <v>140</v>
      </c>
      <c r="AU125" s="217" t="s">
        <v>145</v>
      </c>
      <c r="AY125" s="19" t="s">
        <v>137</v>
      </c>
      <c r="BE125" s="218">
        <f>IF(N125="základní",J125,0)</f>
        <v>0</v>
      </c>
      <c r="BF125" s="218">
        <f>IF(N125="snížená",J125,0)</f>
        <v>0</v>
      </c>
      <c r="BG125" s="218">
        <f>IF(N125="zákl. přenesená",J125,0)</f>
        <v>0</v>
      </c>
      <c r="BH125" s="218">
        <f>IF(N125="sníž. přenesená",J125,0)</f>
        <v>0</v>
      </c>
      <c r="BI125" s="218">
        <f>IF(N125="nulová",J125,0)</f>
        <v>0</v>
      </c>
      <c r="BJ125" s="19" t="s">
        <v>145</v>
      </c>
      <c r="BK125" s="218">
        <f>ROUND(I125*H125,2)</f>
        <v>0</v>
      </c>
      <c r="BL125" s="19" t="s">
        <v>233</v>
      </c>
      <c r="BM125" s="217" t="s">
        <v>625</v>
      </c>
    </row>
    <row r="126" spans="1:47" s="2" customFormat="1" ht="12">
      <c r="A126" s="40"/>
      <c r="B126" s="41"/>
      <c r="C126" s="42"/>
      <c r="D126" s="219" t="s">
        <v>147</v>
      </c>
      <c r="E126" s="42"/>
      <c r="F126" s="220" t="s">
        <v>626</v>
      </c>
      <c r="G126" s="42"/>
      <c r="H126" s="42"/>
      <c r="I126" s="221"/>
      <c r="J126" s="42"/>
      <c r="K126" s="42"/>
      <c r="L126" s="46"/>
      <c r="M126" s="222"/>
      <c r="N126" s="223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147</v>
      </c>
      <c r="AU126" s="19" t="s">
        <v>145</v>
      </c>
    </row>
    <row r="127" spans="1:65" s="2" customFormat="1" ht="16.5" customHeight="1">
      <c r="A127" s="40"/>
      <c r="B127" s="41"/>
      <c r="C127" s="206" t="s">
        <v>257</v>
      </c>
      <c r="D127" s="206" t="s">
        <v>140</v>
      </c>
      <c r="E127" s="207" t="s">
        <v>627</v>
      </c>
      <c r="F127" s="208" t="s">
        <v>628</v>
      </c>
      <c r="G127" s="209" t="s">
        <v>254</v>
      </c>
      <c r="H127" s="210">
        <v>0.074</v>
      </c>
      <c r="I127" s="211"/>
      <c r="J127" s="212">
        <f>ROUND(I127*H127,2)</f>
        <v>0</v>
      </c>
      <c r="K127" s="208" t="s">
        <v>19</v>
      </c>
      <c r="L127" s="46"/>
      <c r="M127" s="213" t="s">
        <v>19</v>
      </c>
      <c r="N127" s="214" t="s">
        <v>44</v>
      </c>
      <c r="O127" s="86"/>
      <c r="P127" s="215">
        <f>O127*H127</f>
        <v>0</v>
      </c>
      <c r="Q127" s="215">
        <v>0</v>
      </c>
      <c r="R127" s="215">
        <f>Q127*H127</f>
        <v>0</v>
      </c>
      <c r="S127" s="215">
        <v>0</v>
      </c>
      <c r="T127" s="216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17" t="s">
        <v>233</v>
      </c>
      <c r="AT127" s="217" t="s">
        <v>140</v>
      </c>
      <c r="AU127" s="217" t="s">
        <v>145</v>
      </c>
      <c r="AY127" s="19" t="s">
        <v>137</v>
      </c>
      <c r="BE127" s="218">
        <f>IF(N127="základní",J127,0)</f>
        <v>0</v>
      </c>
      <c r="BF127" s="218">
        <f>IF(N127="snížená",J127,0)</f>
        <v>0</v>
      </c>
      <c r="BG127" s="218">
        <f>IF(N127="zákl. přenesená",J127,0)</f>
        <v>0</v>
      </c>
      <c r="BH127" s="218">
        <f>IF(N127="sníž. přenesená",J127,0)</f>
        <v>0</v>
      </c>
      <c r="BI127" s="218">
        <f>IF(N127="nulová",J127,0)</f>
        <v>0</v>
      </c>
      <c r="BJ127" s="19" t="s">
        <v>145</v>
      </c>
      <c r="BK127" s="218">
        <f>ROUND(I127*H127,2)</f>
        <v>0</v>
      </c>
      <c r="BL127" s="19" t="s">
        <v>233</v>
      </c>
      <c r="BM127" s="217" t="s">
        <v>629</v>
      </c>
    </row>
    <row r="128" spans="1:47" s="2" customFormat="1" ht="12">
      <c r="A128" s="40"/>
      <c r="B128" s="41"/>
      <c r="C128" s="42"/>
      <c r="D128" s="219" t="s">
        <v>147</v>
      </c>
      <c r="E128" s="42"/>
      <c r="F128" s="220" t="s">
        <v>630</v>
      </c>
      <c r="G128" s="42"/>
      <c r="H128" s="42"/>
      <c r="I128" s="221"/>
      <c r="J128" s="42"/>
      <c r="K128" s="42"/>
      <c r="L128" s="46"/>
      <c r="M128" s="222"/>
      <c r="N128" s="223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147</v>
      </c>
      <c r="AU128" s="19" t="s">
        <v>145</v>
      </c>
    </row>
    <row r="129" spans="1:63" s="12" customFormat="1" ht="22.8" customHeight="1">
      <c r="A129" s="12"/>
      <c r="B129" s="190"/>
      <c r="C129" s="191"/>
      <c r="D129" s="192" t="s">
        <v>71</v>
      </c>
      <c r="E129" s="204" t="s">
        <v>322</v>
      </c>
      <c r="F129" s="204" t="s">
        <v>323</v>
      </c>
      <c r="G129" s="191"/>
      <c r="H129" s="191"/>
      <c r="I129" s="194"/>
      <c r="J129" s="205">
        <f>BK129</f>
        <v>0</v>
      </c>
      <c r="K129" s="191"/>
      <c r="L129" s="196"/>
      <c r="M129" s="197"/>
      <c r="N129" s="198"/>
      <c r="O129" s="198"/>
      <c r="P129" s="199">
        <f>SUM(P130:P167)</f>
        <v>0</v>
      </c>
      <c r="Q129" s="198"/>
      <c r="R129" s="199">
        <f>SUM(R130:R167)</f>
        <v>0.15385999999999997</v>
      </c>
      <c r="S129" s="198"/>
      <c r="T129" s="200">
        <f>SUM(T130:T167)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01" t="s">
        <v>145</v>
      </c>
      <c r="AT129" s="202" t="s">
        <v>71</v>
      </c>
      <c r="AU129" s="202" t="s">
        <v>80</v>
      </c>
      <c r="AY129" s="201" t="s">
        <v>137</v>
      </c>
      <c r="BK129" s="203">
        <f>SUM(BK130:BK167)</f>
        <v>0</v>
      </c>
    </row>
    <row r="130" spans="1:65" s="2" customFormat="1" ht="16.5" customHeight="1">
      <c r="A130" s="40"/>
      <c r="B130" s="41"/>
      <c r="C130" s="206" t="s">
        <v>7</v>
      </c>
      <c r="D130" s="206" t="s">
        <v>140</v>
      </c>
      <c r="E130" s="207" t="s">
        <v>631</v>
      </c>
      <c r="F130" s="208" t="s">
        <v>632</v>
      </c>
      <c r="G130" s="209" t="s">
        <v>165</v>
      </c>
      <c r="H130" s="210">
        <v>2</v>
      </c>
      <c r="I130" s="211"/>
      <c r="J130" s="212">
        <f>ROUND(I130*H130,2)</f>
        <v>0</v>
      </c>
      <c r="K130" s="208" t="s">
        <v>19</v>
      </c>
      <c r="L130" s="46"/>
      <c r="M130" s="213" t="s">
        <v>19</v>
      </c>
      <c r="N130" s="214" t="s">
        <v>44</v>
      </c>
      <c r="O130" s="86"/>
      <c r="P130" s="215">
        <f>O130*H130</f>
        <v>0</v>
      </c>
      <c r="Q130" s="215">
        <v>0.00169</v>
      </c>
      <c r="R130" s="215">
        <f>Q130*H130</f>
        <v>0.00338</v>
      </c>
      <c r="S130" s="215">
        <v>0</v>
      </c>
      <c r="T130" s="216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7" t="s">
        <v>233</v>
      </c>
      <c r="AT130" s="217" t="s">
        <v>140</v>
      </c>
      <c r="AU130" s="217" t="s">
        <v>145</v>
      </c>
      <c r="AY130" s="19" t="s">
        <v>137</v>
      </c>
      <c r="BE130" s="218">
        <f>IF(N130="základní",J130,0)</f>
        <v>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9" t="s">
        <v>145</v>
      </c>
      <c r="BK130" s="218">
        <f>ROUND(I130*H130,2)</f>
        <v>0</v>
      </c>
      <c r="BL130" s="19" t="s">
        <v>233</v>
      </c>
      <c r="BM130" s="217" t="s">
        <v>633</v>
      </c>
    </row>
    <row r="131" spans="1:47" s="2" customFormat="1" ht="12">
      <c r="A131" s="40"/>
      <c r="B131" s="41"/>
      <c r="C131" s="42"/>
      <c r="D131" s="219" t="s">
        <v>147</v>
      </c>
      <c r="E131" s="42"/>
      <c r="F131" s="220" t="s">
        <v>634</v>
      </c>
      <c r="G131" s="42"/>
      <c r="H131" s="42"/>
      <c r="I131" s="221"/>
      <c r="J131" s="42"/>
      <c r="K131" s="42"/>
      <c r="L131" s="46"/>
      <c r="M131" s="222"/>
      <c r="N131" s="223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147</v>
      </c>
      <c r="AU131" s="19" t="s">
        <v>145</v>
      </c>
    </row>
    <row r="132" spans="1:65" s="2" customFormat="1" ht="16.5" customHeight="1">
      <c r="A132" s="40"/>
      <c r="B132" s="41"/>
      <c r="C132" s="206" t="s">
        <v>267</v>
      </c>
      <c r="D132" s="206" t="s">
        <v>140</v>
      </c>
      <c r="E132" s="207" t="s">
        <v>635</v>
      </c>
      <c r="F132" s="208" t="s">
        <v>636</v>
      </c>
      <c r="G132" s="209" t="s">
        <v>188</v>
      </c>
      <c r="H132" s="210">
        <v>24</v>
      </c>
      <c r="I132" s="211"/>
      <c r="J132" s="212">
        <f>ROUND(I132*H132,2)</f>
        <v>0</v>
      </c>
      <c r="K132" s="208" t="s">
        <v>19</v>
      </c>
      <c r="L132" s="46"/>
      <c r="M132" s="213" t="s">
        <v>19</v>
      </c>
      <c r="N132" s="214" t="s">
        <v>44</v>
      </c>
      <c r="O132" s="86"/>
      <c r="P132" s="215">
        <f>O132*H132</f>
        <v>0</v>
      </c>
      <c r="Q132" s="215">
        <v>0.00085</v>
      </c>
      <c r="R132" s="215">
        <f>Q132*H132</f>
        <v>0.020399999999999998</v>
      </c>
      <c r="S132" s="215">
        <v>0</v>
      </c>
      <c r="T132" s="216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7" t="s">
        <v>233</v>
      </c>
      <c r="AT132" s="217" t="s">
        <v>140</v>
      </c>
      <c r="AU132" s="217" t="s">
        <v>145</v>
      </c>
      <c r="AY132" s="19" t="s">
        <v>137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9" t="s">
        <v>145</v>
      </c>
      <c r="BK132" s="218">
        <f>ROUND(I132*H132,2)</f>
        <v>0</v>
      </c>
      <c r="BL132" s="19" t="s">
        <v>233</v>
      </c>
      <c r="BM132" s="217" t="s">
        <v>637</v>
      </c>
    </row>
    <row r="133" spans="1:47" s="2" customFormat="1" ht="12">
      <c r="A133" s="40"/>
      <c r="B133" s="41"/>
      <c r="C133" s="42"/>
      <c r="D133" s="219" t="s">
        <v>147</v>
      </c>
      <c r="E133" s="42"/>
      <c r="F133" s="220" t="s">
        <v>638</v>
      </c>
      <c r="G133" s="42"/>
      <c r="H133" s="42"/>
      <c r="I133" s="221"/>
      <c r="J133" s="42"/>
      <c r="K133" s="42"/>
      <c r="L133" s="46"/>
      <c r="M133" s="222"/>
      <c r="N133" s="223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147</v>
      </c>
      <c r="AU133" s="19" t="s">
        <v>145</v>
      </c>
    </row>
    <row r="134" spans="1:65" s="2" customFormat="1" ht="16.5" customHeight="1">
      <c r="A134" s="40"/>
      <c r="B134" s="41"/>
      <c r="C134" s="206" t="s">
        <v>274</v>
      </c>
      <c r="D134" s="206" t="s">
        <v>140</v>
      </c>
      <c r="E134" s="207" t="s">
        <v>639</v>
      </c>
      <c r="F134" s="208" t="s">
        <v>640</v>
      </c>
      <c r="G134" s="209" t="s">
        <v>188</v>
      </c>
      <c r="H134" s="210">
        <v>16</v>
      </c>
      <c r="I134" s="211"/>
      <c r="J134" s="212">
        <f>ROUND(I134*H134,2)</f>
        <v>0</v>
      </c>
      <c r="K134" s="208" t="s">
        <v>19</v>
      </c>
      <c r="L134" s="46"/>
      <c r="M134" s="213" t="s">
        <v>19</v>
      </c>
      <c r="N134" s="214" t="s">
        <v>44</v>
      </c>
      <c r="O134" s="86"/>
      <c r="P134" s="215">
        <f>O134*H134</f>
        <v>0</v>
      </c>
      <c r="Q134" s="215">
        <v>0.00116</v>
      </c>
      <c r="R134" s="215">
        <f>Q134*H134</f>
        <v>0.01856</v>
      </c>
      <c r="S134" s="215">
        <v>0</v>
      </c>
      <c r="T134" s="21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7" t="s">
        <v>233</v>
      </c>
      <c r="AT134" s="217" t="s">
        <v>140</v>
      </c>
      <c r="AU134" s="217" t="s">
        <v>145</v>
      </c>
      <c r="AY134" s="19" t="s">
        <v>137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9" t="s">
        <v>145</v>
      </c>
      <c r="BK134" s="218">
        <f>ROUND(I134*H134,2)</f>
        <v>0</v>
      </c>
      <c r="BL134" s="19" t="s">
        <v>233</v>
      </c>
      <c r="BM134" s="217" t="s">
        <v>641</v>
      </c>
    </row>
    <row r="135" spans="1:47" s="2" customFormat="1" ht="12">
      <c r="A135" s="40"/>
      <c r="B135" s="41"/>
      <c r="C135" s="42"/>
      <c r="D135" s="219" t="s">
        <v>147</v>
      </c>
      <c r="E135" s="42"/>
      <c r="F135" s="220" t="s">
        <v>642</v>
      </c>
      <c r="G135" s="42"/>
      <c r="H135" s="42"/>
      <c r="I135" s="221"/>
      <c r="J135" s="42"/>
      <c r="K135" s="42"/>
      <c r="L135" s="46"/>
      <c r="M135" s="222"/>
      <c r="N135" s="223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147</v>
      </c>
      <c r="AU135" s="19" t="s">
        <v>145</v>
      </c>
    </row>
    <row r="136" spans="1:65" s="2" customFormat="1" ht="16.5" customHeight="1">
      <c r="A136" s="40"/>
      <c r="B136" s="41"/>
      <c r="C136" s="206" t="s">
        <v>283</v>
      </c>
      <c r="D136" s="206" t="s">
        <v>140</v>
      </c>
      <c r="E136" s="207" t="s">
        <v>643</v>
      </c>
      <c r="F136" s="208" t="s">
        <v>644</v>
      </c>
      <c r="G136" s="209" t="s">
        <v>188</v>
      </c>
      <c r="H136" s="210">
        <v>10</v>
      </c>
      <c r="I136" s="211"/>
      <c r="J136" s="212">
        <f>ROUND(I136*H136,2)</f>
        <v>0</v>
      </c>
      <c r="K136" s="208" t="s">
        <v>19</v>
      </c>
      <c r="L136" s="46"/>
      <c r="M136" s="213" t="s">
        <v>19</v>
      </c>
      <c r="N136" s="214" t="s">
        <v>44</v>
      </c>
      <c r="O136" s="86"/>
      <c r="P136" s="215">
        <f>O136*H136</f>
        <v>0</v>
      </c>
      <c r="Q136" s="215">
        <v>0.00281</v>
      </c>
      <c r="R136" s="215">
        <f>Q136*H136</f>
        <v>0.0281</v>
      </c>
      <c r="S136" s="215">
        <v>0</v>
      </c>
      <c r="T136" s="21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7" t="s">
        <v>233</v>
      </c>
      <c r="AT136" s="217" t="s">
        <v>140</v>
      </c>
      <c r="AU136" s="217" t="s">
        <v>145</v>
      </c>
      <c r="AY136" s="19" t="s">
        <v>137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9" t="s">
        <v>145</v>
      </c>
      <c r="BK136" s="218">
        <f>ROUND(I136*H136,2)</f>
        <v>0</v>
      </c>
      <c r="BL136" s="19" t="s">
        <v>233</v>
      </c>
      <c r="BM136" s="217" t="s">
        <v>645</v>
      </c>
    </row>
    <row r="137" spans="1:47" s="2" customFormat="1" ht="12">
      <c r="A137" s="40"/>
      <c r="B137" s="41"/>
      <c r="C137" s="42"/>
      <c r="D137" s="219" t="s">
        <v>147</v>
      </c>
      <c r="E137" s="42"/>
      <c r="F137" s="220" t="s">
        <v>646</v>
      </c>
      <c r="G137" s="42"/>
      <c r="H137" s="42"/>
      <c r="I137" s="221"/>
      <c r="J137" s="42"/>
      <c r="K137" s="42"/>
      <c r="L137" s="46"/>
      <c r="M137" s="222"/>
      <c r="N137" s="223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147</v>
      </c>
      <c r="AU137" s="19" t="s">
        <v>145</v>
      </c>
    </row>
    <row r="138" spans="1:65" s="2" customFormat="1" ht="16.5" customHeight="1">
      <c r="A138" s="40"/>
      <c r="B138" s="41"/>
      <c r="C138" s="206" t="s">
        <v>289</v>
      </c>
      <c r="D138" s="206" t="s">
        <v>140</v>
      </c>
      <c r="E138" s="207" t="s">
        <v>647</v>
      </c>
      <c r="F138" s="208" t="s">
        <v>648</v>
      </c>
      <c r="G138" s="209" t="s">
        <v>188</v>
      </c>
      <c r="H138" s="210">
        <v>8</v>
      </c>
      <c r="I138" s="211"/>
      <c r="J138" s="212">
        <f>ROUND(I138*H138,2)</f>
        <v>0</v>
      </c>
      <c r="K138" s="208" t="s">
        <v>19</v>
      </c>
      <c r="L138" s="46"/>
      <c r="M138" s="213" t="s">
        <v>19</v>
      </c>
      <c r="N138" s="214" t="s">
        <v>44</v>
      </c>
      <c r="O138" s="86"/>
      <c r="P138" s="215">
        <f>O138*H138</f>
        <v>0</v>
      </c>
      <c r="Q138" s="215">
        <v>0.00363</v>
      </c>
      <c r="R138" s="215">
        <f>Q138*H138</f>
        <v>0.02904</v>
      </c>
      <c r="S138" s="215">
        <v>0</v>
      </c>
      <c r="T138" s="21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7" t="s">
        <v>233</v>
      </c>
      <c r="AT138" s="217" t="s">
        <v>140</v>
      </c>
      <c r="AU138" s="217" t="s">
        <v>145</v>
      </c>
      <c r="AY138" s="19" t="s">
        <v>137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9" t="s">
        <v>145</v>
      </c>
      <c r="BK138" s="218">
        <f>ROUND(I138*H138,2)</f>
        <v>0</v>
      </c>
      <c r="BL138" s="19" t="s">
        <v>233</v>
      </c>
      <c r="BM138" s="217" t="s">
        <v>649</v>
      </c>
    </row>
    <row r="139" spans="1:47" s="2" customFormat="1" ht="12">
      <c r="A139" s="40"/>
      <c r="B139" s="41"/>
      <c r="C139" s="42"/>
      <c r="D139" s="219" t="s">
        <v>147</v>
      </c>
      <c r="E139" s="42"/>
      <c r="F139" s="220" t="s">
        <v>650</v>
      </c>
      <c r="G139" s="42"/>
      <c r="H139" s="42"/>
      <c r="I139" s="221"/>
      <c r="J139" s="42"/>
      <c r="K139" s="42"/>
      <c r="L139" s="46"/>
      <c r="M139" s="222"/>
      <c r="N139" s="223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147</v>
      </c>
      <c r="AU139" s="19" t="s">
        <v>145</v>
      </c>
    </row>
    <row r="140" spans="1:65" s="2" customFormat="1" ht="16.5" customHeight="1">
      <c r="A140" s="40"/>
      <c r="B140" s="41"/>
      <c r="C140" s="206" t="s">
        <v>295</v>
      </c>
      <c r="D140" s="206" t="s">
        <v>140</v>
      </c>
      <c r="E140" s="207" t="s">
        <v>651</v>
      </c>
      <c r="F140" s="208" t="s">
        <v>652</v>
      </c>
      <c r="G140" s="209" t="s">
        <v>188</v>
      </c>
      <c r="H140" s="210">
        <v>16</v>
      </c>
      <c r="I140" s="211"/>
      <c r="J140" s="212">
        <f>ROUND(I140*H140,2)</f>
        <v>0</v>
      </c>
      <c r="K140" s="208" t="s">
        <v>19</v>
      </c>
      <c r="L140" s="46"/>
      <c r="M140" s="213" t="s">
        <v>19</v>
      </c>
      <c r="N140" s="214" t="s">
        <v>44</v>
      </c>
      <c r="O140" s="86"/>
      <c r="P140" s="215">
        <f>O140*H140</f>
        <v>0</v>
      </c>
      <c r="Q140" s="215">
        <v>0.00098</v>
      </c>
      <c r="R140" s="215">
        <f>Q140*H140</f>
        <v>0.01568</v>
      </c>
      <c r="S140" s="215">
        <v>0</v>
      </c>
      <c r="T140" s="216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7" t="s">
        <v>233</v>
      </c>
      <c r="AT140" s="217" t="s">
        <v>140</v>
      </c>
      <c r="AU140" s="217" t="s">
        <v>145</v>
      </c>
      <c r="AY140" s="19" t="s">
        <v>137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9" t="s">
        <v>145</v>
      </c>
      <c r="BK140" s="218">
        <f>ROUND(I140*H140,2)</f>
        <v>0</v>
      </c>
      <c r="BL140" s="19" t="s">
        <v>233</v>
      </c>
      <c r="BM140" s="217" t="s">
        <v>653</v>
      </c>
    </row>
    <row r="141" spans="1:47" s="2" customFormat="1" ht="12">
      <c r="A141" s="40"/>
      <c r="B141" s="41"/>
      <c r="C141" s="42"/>
      <c r="D141" s="219" t="s">
        <v>147</v>
      </c>
      <c r="E141" s="42"/>
      <c r="F141" s="220" t="s">
        <v>654</v>
      </c>
      <c r="G141" s="42"/>
      <c r="H141" s="42"/>
      <c r="I141" s="221"/>
      <c r="J141" s="42"/>
      <c r="K141" s="42"/>
      <c r="L141" s="46"/>
      <c r="M141" s="222"/>
      <c r="N141" s="223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147</v>
      </c>
      <c r="AU141" s="19" t="s">
        <v>145</v>
      </c>
    </row>
    <row r="142" spans="1:65" s="2" customFormat="1" ht="16.5" customHeight="1">
      <c r="A142" s="40"/>
      <c r="B142" s="41"/>
      <c r="C142" s="206" t="s">
        <v>300</v>
      </c>
      <c r="D142" s="206" t="s">
        <v>140</v>
      </c>
      <c r="E142" s="207" t="s">
        <v>655</v>
      </c>
      <c r="F142" s="208" t="s">
        <v>656</v>
      </c>
      <c r="G142" s="209" t="s">
        <v>188</v>
      </c>
      <c r="H142" s="210">
        <v>6</v>
      </c>
      <c r="I142" s="211"/>
      <c r="J142" s="212">
        <f>ROUND(I142*H142,2)</f>
        <v>0</v>
      </c>
      <c r="K142" s="208" t="s">
        <v>19</v>
      </c>
      <c r="L142" s="46"/>
      <c r="M142" s="213" t="s">
        <v>19</v>
      </c>
      <c r="N142" s="214" t="s">
        <v>44</v>
      </c>
      <c r="O142" s="86"/>
      <c r="P142" s="215">
        <f>O142*H142</f>
        <v>0</v>
      </c>
      <c r="Q142" s="215">
        <v>0.00126</v>
      </c>
      <c r="R142" s="215">
        <f>Q142*H142</f>
        <v>0.007560000000000001</v>
      </c>
      <c r="S142" s="215">
        <v>0</v>
      </c>
      <c r="T142" s="216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7" t="s">
        <v>233</v>
      </c>
      <c r="AT142" s="217" t="s">
        <v>140</v>
      </c>
      <c r="AU142" s="217" t="s">
        <v>145</v>
      </c>
      <c r="AY142" s="19" t="s">
        <v>137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9" t="s">
        <v>145</v>
      </c>
      <c r="BK142" s="218">
        <f>ROUND(I142*H142,2)</f>
        <v>0</v>
      </c>
      <c r="BL142" s="19" t="s">
        <v>233</v>
      </c>
      <c r="BM142" s="217" t="s">
        <v>657</v>
      </c>
    </row>
    <row r="143" spans="1:47" s="2" customFormat="1" ht="12">
      <c r="A143" s="40"/>
      <c r="B143" s="41"/>
      <c r="C143" s="42"/>
      <c r="D143" s="219" t="s">
        <v>147</v>
      </c>
      <c r="E143" s="42"/>
      <c r="F143" s="220" t="s">
        <v>658</v>
      </c>
      <c r="G143" s="42"/>
      <c r="H143" s="42"/>
      <c r="I143" s="221"/>
      <c r="J143" s="42"/>
      <c r="K143" s="42"/>
      <c r="L143" s="46"/>
      <c r="M143" s="222"/>
      <c r="N143" s="223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147</v>
      </c>
      <c r="AU143" s="19" t="s">
        <v>145</v>
      </c>
    </row>
    <row r="144" spans="1:65" s="2" customFormat="1" ht="16.5" customHeight="1">
      <c r="A144" s="40"/>
      <c r="B144" s="41"/>
      <c r="C144" s="206" t="s">
        <v>305</v>
      </c>
      <c r="D144" s="206" t="s">
        <v>140</v>
      </c>
      <c r="E144" s="207" t="s">
        <v>659</v>
      </c>
      <c r="F144" s="208" t="s">
        <v>660</v>
      </c>
      <c r="G144" s="209" t="s">
        <v>188</v>
      </c>
      <c r="H144" s="210">
        <v>4</v>
      </c>
      <c r="I144" s="211"/>
      <c r="J144" s="212">
        <f>ROUND(I144*H144,2)</f>
        <v>0</v>
      </c>
      <c r="K144" s="208" t="s">
        <v>19</v>
      </c>
      <c r="L144" s="46"/>
      <c r="M144" s="213" t="s">
        <v>19</v>
      </c>
      <c r="N144" s="214" t="s">
        <v>44</v>
      </c>
      <c r="O144" s="86"/>
      <c r="P144" s="215">
        <f>O144*H144</f>
        <v>0</v>
      </c>
      <c r="Q144" s="215">
        <v>0.00153</v>
      </c>
      <c r="R144" s="215">
        <f>Q144*H144</f>
        <v>0.00612</v>
      </c>
      <c r="S144" s="215">
        <v>0</v>
      </c>
      <c r="T144" s="216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17" t="s">
        <v>233</v>
      </c>
      <c r="AT144" s="217" t="s">
        <v>140</v>
      </c>
      <c r="AU144" s="217" t="s">
        <v>145</v>
      </c>
      <c r="AY144" s="19" t="s">
        <v>137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9" t="s">
        <v>145</v>
      </c>
      <c r="BK144" s="218">
        <f>ROUND(I144*H144,2)</f>
        <v>0</v>
      </c>
      <c r="BL144" s="19" t="s">
        <v>233</v>
      </c>
      <c r="BM144" s="217" t="s">
        <v>661</v>
      </c>
    </row>
    <row r="145" spans="1:47" s="2" customFormat="1" ht="12">
      <c r="A145" s="40"/>
      <c r="B145" s="41"/>
      <c r="C145" s="42"/>
      <c r="D145" s="219" t="s">
        <v>147</v>
      </c>
      <c r="E145" s="42"/>
      <c r="F145" s="220" t="s">
        <v>662</v>
      </c>
      <c r="G145" s="42"/>
      <c r="H145" s="42"/>
      <c r="I145" s="221"/>
      <c r="J145" s="42"/>
      <c r="K145" s="42"/>
      <c r="L145" s="46"/>
      <c r="M145" s="222"/>
      <c r="N145" s="223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147</v>
      </c>
      <c r="AU145" s="19" t="s">
        <v>145</v>
      </c>
    </row>
    <row r="146" spans="1:65" s="2" customFormat="1" ht="21.75" customHeight="1">
      <c r="A146" s="40"/>
      <c r="B146" s="41"/>
      <c r="C146" s="206" t="s">
        <v>310</v>
      </c>
      <c r="D146" s="206" t="s">
        <v>140</v>
      </c>
      <c r="E146" s="207" t="s">
        <v>663</v>
      </c>
      <c r="F146" s="208" t="s">
        <v>664</v>
      </c>
      <c r="G146" s="209" t="s">
        <v>188</v>
      </c>
      <c r="H146" s="210">
        <v>40</v>
      </c>
      <c r="I146" s="211"/>
      <c r="J146" s="212">
        <f>ROUND(I146*H146,2)</f>
        <v>0</v>
      </c>
      <c r="K146" s="208" t="s">
        <v>19</v>
      </c>
      <c r="L146" s="46"/>
      <c r="M146" s="213" t="s">
        <v>19</v>
      </c>
      <c r="N146" s="214" t="s">
        <v>44</v>
      </c>
      <c r="O146" s="86"/>
      <c r="P146" s="215">
        <f>O146*H146</f>
        <v>0</v>
      </c>
      <c r="Q146" s="215">
        <v>5E-05</v>
      </c>
      <c r="R146" s="215">
        <f>Q146*H146</f>
        <v>0.002</v>
      </c>
      <c r="S146" s="215">
        <v>0</v>
      </c>
      <c r="T146" s="216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7" t="s">
        <v>233</v>
      </c>
      <c r="AT146" s="217" t="s">
        <v>140</v>
      </c>
      <c r="AU146" s="217" t="s">
        <v>145</v>
      </c>
      <c r="AY146" s="19" t="s">
        <v>137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9" t="s">
        <v>145</v>
      </c>
      <c r="BK146" s="218">
        <f>ROUND(I146*H146,2)</f>
        <v>0</v>
      </c>
      <c r="BL146" s="19" t="s">
        <v>233</v>
      </c>
      <c r="BM146" s="217" t="s">
        <v>665</v>
      </c>
    </row>
    <row r="147" spans="1:47" s="2" customFormat="1" ht="12">
      <c r="A147" s="40"/>
      <c r="B147" s="41"/>
      <c r="C147" s="42"/>
      <c r="D147" s="219" t="s">
        <v>147</v>
      </c>
      <c r="E147" s="42"/>
      <c r="F147" s="220" t="s">
        <v>666</v>
      </c>
      <c r="G147" s="42"/>
      <c r="H147" s="42"/>
      <c r="I147" s="221"/>
      <c r="J147" s="42"/>
      <c r="K147" s="42"/>
      <c r="L147" s="46"/>
      <c r="M147" s="222"/>
      <c r="N147" s="223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147</v>
      </c>
      <c r="AU147" s="19" t="s">
        <v>145</v>
      </c>
    </row>
    <row r="148" spans="1:65" s="2" customFormat="1" ht="21.75" customHeight="1">
      <c r="A148" s="40"/>
      <c r="B148" s="41"/>
      <c r="C148" s="206" t="s">
        <v>317</v>
      </c>
      <c r="D148" s="206" t="s">
        <v>140</v>
      </c>
      <c r="E148" s="207" t="s">
        <v>667</v>
      </c>
      <c r="F148" s="208" t="s">
        <v>668</v>
      </c>
      <c r="G148" s="209" t="s">
        <v>188</v>
      </c>
      <c r="H148" s="210">
        <v>36</v>
      </c>
      <c r="I148" s="211"/>
      <c r="J148" s="212">
        <f>ROUND(I148*H148,2)</f>
        <v>0</v>
      </c>
      <c r="K148" s="208" t="s">
        <v>19</v>
      </c>
      <c r="L148" s="46"/>
      <c r="M148" s="213" t="s">
        <v>19</v>
      </c>
      <c r="N148" s="214" t="s">
        <v>44</v>
      </c>
      <c r="O148" s="86"/>
      <c r="P148" s="215">
        <f>O148*H148</f>
        <v>0</v>
      </c>
      <c r="Q148" s="215">
        <v>7E-05</v>
      </c>
      <c r="R148" s="215">
        <f>Q148*H148</f>
        <v>0.0025199999999999997</v>
      </c>
      <c r="S148" s="215">
        <v>0</v>
      </c>
      <c r="T148" s="216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7" t="s">
        <v>233</v>
      </c>
      <c r="AT148" s="217" t="s">
        <v>140</v>
      </c>
      <c r="AU148" s="217" t="s">
        <v>145</v>
      </c>
      <c r="AY148" s="19" t="s">
        <v>137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9" t="s">
        <v>145</v>
      </c>
      <c r="BK148" s="218">
        <f>ROUND(I148*H148,2)</f>
        <v>0</v>
      </c>
      <c r="BL148" s="19" t="s">
        <v>233</v>
      </c>
      <c r="BM148" s="217" t="s">
        <v>669</v>
      </c>
    </row>
    <row r="149" spans="1:47" s="2" customFormat="1" ht="12">
      <c r="A149" s="40"/>
      <c r="B149" s="41"/>
      <c r="C149" s="42"/>
      <c r="D149" s="219" t="s">
        <v>147</v>
      </c>
      <c r="E149" s="42"/>
      <c r="F149" s="220" t="s">
        <v>670</v>
      </c>
      <c r="G149" s="42"/>
      <c r="H149" s="42"/>
      <c r="I149" s="221"/>
      <c r="J149" s="42"/>
      <c r="K149" s="42"/>
      <c r="L149" s="46"/>
      <c r="M149" s="222"/>
      <c r="N149" s="223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147</v>
      </c>
      <c r="AU149" s="19" t="s">
        <v>145</v>
      </c>
    </row>
    <row r="150" spans="1:51" s="14" customFormat="1" ht="12">
      <c r="A150" s="14"/>
      <c r="B150" s="234"/>
      <c r="C150" s="235"/>
      <c r="D150" s="219" t="s">
        <v>149</v>
      </c>
      <c r="E150" s="236" t="s">
        <v>19</v>
      </c>
      <c r="F150" s="237" t="s">
        <v>671</v>
      </c>
      <c r="G150" s="235"/>
      <c r="H150" s="238">
        <v>36</v>
      </c>
      <c r="I150" s="239"/>
      <c r="J150" s="235"/>
      <c r="K150" s="235"/>
      <c r="L150" s="240"/>
      <c r="M150" s="241"/>
      <c r="N150" s="242"/>
      <c r="O150" s="242"/>
      <c r="P150" s="242"/>
      <c r="Q150" s="242"/>
      <c r="R150" s="242"/>
      <c r="S150" s="242"/>
      <c r="T150" s="243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4" t="s">
        <v>149</v>
      </c>
      <c r="AU150" s="244" t="s">
        <v>145</v>
      </c>
      <c r="AV150" s="14" t="s">
        <v>145</v>
      </c>
      <c r="AW150" s="14" t="s">
        <v>33</v>
      </c>
      <c r="AX150" s="14" t="s">
        <v>72</v>
      </c>
      <c r="AY150" s="244" t="s">
        <v>137</v>
      </c>
    </row>
    <row r="151" spans="1:51" s="15" customFormat="1" ht="12">
      <c r="A151" s="15"/>
      <c r="B151" s="245"/>
      <c r="C151" s="246"/>
      <c r="D151" s="219" t="s">
        <v>149</v>
      </c>
      <c r="E151" s="247" t="s">
        <v>19</v>
      </c>
      <c r="F151" s="248" t="s">
        <v>151</v>
      </c>
      <c r="G151" s="246"/>
      <c r="H151" s="249">
        <v>36</v>
      </c>
      <c r="I151" s="250"/>
      <c r="J151" s="246"/>
      <c r="K151" s="246"/>
      <c r="L151" s="251"/>
      <c r="M151" s="252"/>
      <c r="N151" s="253"/>
      <c r="O151" s="253"/>
      <c r="P151" s="253"/>
      <c r="Q151" s="253"/>
      <c r="R151" s="253"/>
      <c r="S151" s="253"/>
      <c r="T151" s="254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55" t="s">
        <v>149</v>
      </c>
      <c r="AU151" s="255" t="s">
        <v>145</v>
      </c>
      <c r="AV151" s="15" t="s">
        <v>144</v>
      </c>
      <c r="AW151" s="15" t="s">
        <v>33</v>
      </c>
      <c r="AX151" s="15" t="s">
        <v>80</v>
      </c>
      <c r="AY151" s="255" t="s">
        <v>137</v>
      </c>
    </row>
    <row r="152" spans="1:65" s="2" customFormat="1" ht="21.75" customHeight="1">
      <c r="A152" s="40"/>
      <c r="B152" s="41"/>
      <c r="C152" s="206" t="s">
        <v>324</v>
      </c>
      <c r="D152" s="206" t="s">
        <v>140</v>
      </c>
      <c r="E152" s="207" t="s">
        <v>672</v>
      </c>
      <c r="F152" s="208" t="s">
        <v>673</v>
      </c>
      <c r="G152" s="209" t="s">
        <v>188</v>
      </c>
      <c r="H152" s="210">
        <v>8</v>
      </c>
      <c r="I152" s="211"/>
      <c r="J152" s="212">
        <f>ROUND(I152*H152,2)</f>
        <v>0</v>
      </c>
      <c r="K152" s="208" t="s">
        <v>19</v>
      </c>
      <c r="L152" s="46"/>
      <c r="M152" s="213" t="s">
        <v>19</v>
      </c>
      <c r="N152" s="214" t="s">
        <v>44</v>
      </c>
      <c r="O152" s="86"/>
      <c r="P152" s="215">
        <f>O152*H152</f>
        <v>0</v>
      </c>
      <c r="Q152" s="215">
        <v>8E-05</v>
      </c>
      <c r="R152" s="215">
        <f>Q152*H152</f>
        <v>0.00064</v>
      </c>
      <c r="S152" s="215">
        <v>0</v>
      </c>
      <c r="T152" s="216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7" t="s">
        <v>233</v>
      </c>
      <c r="AT152" s="217" t="s">
        <v>140</v>
      </c>
      <c r="AU152" s="217" t="s">
        <v>145</v>
      </c>
      <c r="AY152" s="19" t="s">
        <v>137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9" t="s">
        <v>145</v>
      </c>
      <c r="BK152" s="218">
        <f>ROUND(I152*H152,2)</f>
        <v>0</v>
      </c>
      <c r="BL152" s="19" t="s">
        <v>233</v>
      </c>
      <c r="BM152" s="217" t="s">
        <v>674</v>
      </c>
    </row>
    <row r="153" spans="1:47" s="2" customFormat="1" ht="12">
      <c r="A153" s="40"/>
      <c r="B153" s="41"/>
      <c r="C153" s="42"/>
      <c r="D153" s="219" t="s">
        <v>147</v>
      </c>
      <c r="E153" s="42"/>
      <c r="F153" s="220" t="s">
        <v>675</v>
      </c>
      <c r="G153" s="42"/>
      <c r="H153" s="42"/>
      <c r="I153" s="221"/>
      <c r="J153" s="42"/>
      <c r="K153" s="42"/>
      <c r="L153" s="46"/>
      <c r="M153" s="222"/>
      <c r="N153" s="223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147</v>
      </c>
      <c r="AU153" s="19" t="s">
        <v>145</v>
      </c>
    </row>
    <row r="154" spans="1:65" s="2" customFormat="1" ht="16.5" customHeight="1">
      <c r="A154" s="40"/>
      <c r="B154" s="41"/>
      <c r="C154" s="206" t="s">
        <v>292</v>
      </c>
      <c r="D154" s="206" t="s">
        <v>140</v>
      </c>
      <c r="E154" s="207" t="s">
        <v>676</v>
      </c>
      <c r="F154" s="208" t="s">
        <v>677</v>
      </c>
      <c r="G154" s="209" t="s">
        <v>165</v>
      </c>
      <c r="H154" s="210">
        <v>17</v>
      </c>
      <c r="I154" s="211"/>
      <c r="J154" s="212">
        <f>ROUND(I154*H154,2)</f>
        <v>0</v>
      </c>
      <c r="K154" s="208" t="s">
        <v>19</v>
      </c>
      <c r="L154" s="46"/>
      <c r="M154" s="213" t="s">
        <v>19</v>
      </c>
      <c r="N154" s="214" t="s">
        <v>44</v>
      </c>
      <c r="O154" s="86"/>
      <c r="P154" s="215">
        <f>O154*H154</f>
        <v>0</v>
      </c>
      <c r="Q154" s="215">
        <v>0</v>
      </c>
      <c r="R154" s="215">
        <f>Q154*H154</f>
        <v>0</v>
      </c>
      <c r="S154" s="215">
        <v>0</v>
      </c>
      <c r="T154" s="216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7" t="s">
        <v>233</v>
      </c>
      <c r="AT154" s="217" t="s">
        <v>140</v>
      </c>
      <c r="AU154" s="217" t="s">
        <v>145</v>
      </c>
      <c r="AY154" s="19" t="s">
        <v>137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9" t="s">
        <v>145</v>
      </c>
      <c r="BK154" s="218">
        <f>ROUND(I154*H154,2)</f>
        <v>0</v>
      </c>
      <c r="BL154" s="19" t="s">
        <v>233</v>
      </c>
      <c r="BM154" s="217" t="s">
        <v>678</v>
      </c>
    </row>
    <row r="155" spans="1:47" s="2" customFormat="1" ht="12">
      <c r="A155" s="40"/>
      <c r="B155" s="41"/>
      <c r="C155" s="42"/>
      <c r="D155" s="219" t="s">
        <v>147</v>
      </c>
      <c r="E155" s="42"/>
      <c r="F155" s="220" t="s">
        <v>679</v>
      </c>
      <c r="G155" s="42"/>
      <c r="H155" s="42"/>
      <c r="I155" s="221"/>
      <c r="J155" s="42"/>
      <c r="K155" s="42"/>
      <c r="L155" s="46"/>
      <c r="M155" s="222"/>
      <c r="N155" s="223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147</v>
      </c>
      <c r="AU155" s="19" t="s">
        <v>145</v>
      </c>
    </row>
    <row r="156" spans="1:65" s="2" customFormat="1" ht="16.5" customHeight="1">
      <c r="A156" s="40"/>
      <c r="B156" s="41"/>
      <c r="C156" s="206" t="s">
        <v>336</v>
      </c>
      <c r="D156" s="206" t="s">
        <v>140</v>
      </c>
      <c r="E156" s="207" t="s">
        <v>680</v>
      </c>
      <c r="F156" s="208" t="s">
        <v>681</v>
      </c>
      <c r="G156" s="209" t="s">
        <v>165</v>
      </c>
      <c r="H156" s="210">
        <v>2</v>
      </c>
      <c r="I156" s="211"/>
      <c r="J156" s="212">
        <f>ROUND(I156*H156,2)</f>
        <v>0</v>
      </c>
      <c r="K156" s="208" t="s">
        <v>19</v>
      </c>
      <c r="L156" s="46"/>
      <c r="M156" s="213" t="s">
        <v>19</v>
      </c>
      <c r="N156" s="214" t="s">
        <v>44</v>
      </c>
      <c r="O156" s="86"/>
      <c r="P156" s="215">
        <f>O156*H156</f>
        <v>0</v>
      </c>
      <c r="Q156" s="215">
        <v>0.00034</v>
      </c>
      <c r="R156" s="215">
        <f>Q156*H156</f>
        <v>0.00068</v>
      </c>
      <c r="S156" s="215">
        <v>0</v>
      </c>
      <c r="T156" s="216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7" t="s">
        <v>233</v>
      </c>
      <c r="AT156" s="217" t="s">
        <v>140</v>
      </c>
      <c r="AU156" s="217" t="s">
        <v>145</v>
      </c>
      <c r="AY156" s="19" t="s">
        <v>137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9" t="s">
        <v>145</v>
      </c>
      <c r="BK156" s="218">
        <f>ROUND(I156*H156,2)</f>
        <v>0</v>
      </c>
      <c r="BL156" s="19" t="s">
        <v>233</v>
      </c>
      <c r="BM156" s="217" t="s">
        <v>682</v>
      </c>
    </row>
    <row r="157" spans="1:47" s="2" customFormat="1" ht="12">
      <c r="A157" s="40"/>
      <c r="B157" s="41"/>
      <c r="C157" s="42"/>
      <c r="D157" s="219" t="s">
        <v>147</v>
      </c>
      <c r="E157" s="42"/>
      <c r="F157" s="220" t="s">
        <v>683</v>
      </c>
      <c r="G157" s="42"/>
      <c r="H157" s="42"/>
      <c r="I157" s="221"/>
      <c r="J157" s="42"/>
      <c r="K157" s="42"/>
      <c r="L157" s="46"/>
      <c r="M157" s="222"/>
      <c r="N157" s="223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147</v>
      </c>
      <c r="AU157" s="19" t="s">
        <v>145</v>
      </c>
    </row>
    <row r="158" spans="1:65" s="2" customFormat="1" ht="16.5" customHeight="1">
      <c r="A158" s="40"/>
      <c r="B158" s="41"/>
      <c r="C158" s="206" t="s">
        <v>342</v>
      </c>
      <c r="D158" s="206" t="s">
        <v>140</v>
      </c>
      <c r="E158" s="207" t="s">
        <v>684</v>
      </c>
      <c r="F158" s="208" t="s">
        <v>685</v>
      </c>
      <c r="G158" s="209" t="s">
        <v>165</v>
      </c>
      <c r="H158" s="210">
        <v>1</v>
      </c>
      <c r="I158" s="211"/>
      <c r="J158" s="212">
        <f>ROUND(I158*H158,2)</f>
        <v>0</v>
      </c>
      <c r="K158" s="208" t="s">
        <v>19</v>
      </c>
      <c r="L158" s="46"/>
      <c r="M158" s="213" t="s">
        <v>19</v>
      </c>
      <c r="N158" s="214" t="s">
        <v>44</v>
      </c>
      <c r="O158" s="86"/>
      <c r="P158" s="215">
        <f>O158*H158</f>
        <v>0</v>
      </c>
      <c r="Q158" s="215">
        <v>0.0007</v>
      </c>
      <c r="R158" s="215">
        <f>Q158*H158</f>
        <v>0.0007</v>
      </c>
      <c r="S158" s="215">
        <v>0</v>
      </c>
      <c r="T158" s="216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17" t="s">
        <v>233</v>
      </c>
      <c r="AT158" s="217" t="s">
        <v>140</v>
      </c>
      <c r="AU158" s="217" t="s">
        <v>145</v>
      </c>
      <c r="AY158" s="19" t="s">
        <v>137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9" t="s">
        <v>145</v>
      </c>
      <c r="BK158" s="218">
        <f>ROUND(I158*H158,2)</f>
        <v>0</v>
      </c>
      <c r="BL158" s="19" t="s">
        <v>233</v>
      </c>
      <c r="BM158" s="217" t="s">
        <v>686</v>
      </c>
    </row>
    <row r="159" spans="1:47" s="2" customFormat="1" ht="12">
      <c r="A159" s="40"/>
      <c r="B159" s="41"/>
      <c r="C159" s="42"/>
      <c r="D159" s="219" t="s">
        <v>147</v>
      </c>
      <c r="E159" s="42"/>
      <c r="F159" s="220" t="s">
        <v>687</v>
      </c>
      <c r="G159" s="42"/>
      <c r="H159" s="42"/>
      <c r="I159" s="221"/>
      <c r="J159" s="42"/>
      <c r="K159" s="42"/>
      <c r="L159" s="46"/>
      <c r="M159" s="222"/>
      <c r="N159" s="223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147</v>
      </c>
      <c r="AU159" s="19" t="s">
        <v>145</v>
      </c>
    </row>
    <row r="160" spans="1:65" s="2" customFormat="1" ht="16.5" customHeight="1">
      <c r="A160" s="40"/>
      <c r="B160" s="41"/>
      <c r="C160" s="206" t="s">
        <v>347</v>
      </c>
      <c r="D160" s="206" t="s">
        <v>140</v>
      </c>
      <c r="E160" s="207" t="s">
        <v>688</v>
      </c>
      <c r="F160" s="208" t="s">
        <v>689</v>
      </c>
      <c r="G160" s="209" t="s">
        <v>165</v>
      </c>
      <c r="H160" s="210">
        <v>1</v>
      </c>
      <c r="I160" s="211"/>
      <c r="J160" s="212">
        <f>ROUND(I160*H160,2)</f>
        <v>0</v>
      </c>
      <c r="K160" s="208" t="s">
        <v>19</v>
      </c>
      <c r="L160" s="46"/>
      <c r="M160" s="213" t="s">
        <v>19</v>
      </c>
      <c r="N160" s="214" t="s">
        <v>44</v>
      </c>
      <c r="O160" s="86"/>
      <c r="P160" s="215">
        <f>O160*H160</f>
        <v>0</v>
      </c>
      <c r="Q160" s="215">
        <v>0.00168</v>
      </c>
      <c r="R160" s="215">
        <f>Q160*H160</f>
        <v>0.00168</v>
      </c>
      <c r="S160" s="215">
        <v>0</v>
      </c>
      <c r="T160" s="216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7" t="s">
        <v>233</v>
      </c>
      <c r="AT160" s="217" t="s">
        <v>140</v>
      </c>
      <c r="AU160" s="217" t="s">
        <v>145</v>
      </c>
      <c r="AY160" s="19" t="s">
        <v>137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9" t="s">
        <v>145</v>
      </c>
      <c r="BK160" s="218">
        <f>ROUND(I160*H160,2)</f>
        <v>0</v>
      </c>
      <c r="BL160" s="19" t="s">
        <v>233</v>
      </c>
      <c r="BM160" s="217" t="s">
        <v>690</v>
      </c>
    </row>
    <row r="161" spans="1:47" s="2" customFormat="1" ht="12">
      <c r="A161" s="40"/>
      <c r="B161" s="41"/>
      <c r="C161" s="42"/>
      <c r="D161" s="219" t="s">
        <v>147</v>
      </c>
      <c r="E161" s="42"/>
      <c r="F161" s="220" t="s">
        <v>691</v>
      </c>
      <c r="G161" s="42"/>
      <c r="H161" s="42"/>
      <c r="I161" s="221"/>
      <c r="J161" s="42"/>
      <c r="K161" s="42"/>
      <c r="L161" s="46"/>
      <c r="M161" s="222"/>
      <c r="N161" s="223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147</v>
      </c>
      <c r="AU161" s="19" t="s">
        <v>145</v>
      </c>
    </row>
    <row r="162" spans="1:65" s="2" customFormat="1" ht="16.5" customHeight="1">
      <c r="A162" s="40"/>
      <c r="B162" s="41"/>
      <c r="C162" s="206" t="s">
        <v>354</v>
      </c>
      <c r="D162" s="206" t="s">
        <v>140</v>
      </c>
      <c r="E162" s="207" t="s">
        <v>692</v>
      </c>
      <c r="F162" s="208" t="s">
        <v>693</v>
      </c>
      <c r="G162" s="209" t="s">
        <v>188</v>
      </c>
      <c r="H162" s="210">
        <v>84</v>
      </c>
      <c r="I162" s="211"/>
      <c r="J162" s="212">
        <f>ROUND(I162*H162,2)</f>
        <v>0</v>
      </c>
      <c r="K162" s="208" t="s">
        <v>19</v>
      </c>
      <c r="L162" s="46"/>
      <c r="M162" s="213" t="s">
        <v>19</v>
      </c>
      <c r="N162" s="214" t="s">
        <v>44</v>
      </c>
      <c r="O162" s="86"/>
      <c r="P162" s="215">
        <f>O162*H162</f>
        <v>0</v>
      </c>
      <c r="Q162" s="215">
        <v>0.00019</v>
      </c>
      <c r="R162" s="215">
        <f>Q162*H162</f>
        <v>0.015960000000000002</v>
      </c>
      <c r="S162" s="215">
        <v>0</v>
      </c>
      <c r="T162" s="216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7" t="s">
        <v>233</v>
      </c>
      <c r="AT162" s="217" t="s">
        <v>140</v>
      </c>
      <c r="AU162" s="217" t="s">
        <v>145</v>
      </c>
      <c r="AY162" s="19" t="s">
        <v>137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9" t="s">
        <v>145</v>
      </c>
      <c r="BK162" s="218">
        <f>ROUND(I162*H162,2)</f>
        <v>0</v>
      </c>
      <c r="BL162" s="19" t="s">
        <v>233</v>
      </c>
      <c r="BM162" s="217" t="s">
        <v>694</v>
      </c>
    </row>
    <row r="163" spans="1:47" s="2" customFormat="1" ht="12">
      <c r="A163" s="40"/>
      <c r="B163" s="41"/>
      <c r="C163" s="42"/>
      <c r="D163" s="219" t="s">
        <v>147</v>
      </c>
      <c r="E163" s="42"/>
      <c r="F163" s="220" t="s">
        <v>695</v>
      </c>
      <c r="G163" s="42"/>
      <c r="H163" s="42"/>
      <c r="I163" s="221"/>
      <c r="J163" s="42"/>
      <c r="K163" s="42"/>
      <c r="L163" s="46"/>
      <c r="M163" s="222"/>
      <c r="N163" s="223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147</v>
      </c>
      <c r="AU163" s="19" t="s">
        <v>145</v>
      </c>
    </row>
    <row r="164" spans="1:65" s="2" customFormat="1" ht="16.5" customHeight="1">
      <c r="A164" s="40"/>
      <c r="B164" s="41"/>
      <c r="C164" s="206" t="s">
        <v>360</v>
      </c>
      <c r="D164" s="206" t="s">
        <v>140</v>
      </c>
      <c r="E164" s="207" t="s">
        <v>696</v>
      </c>
      <c r="F164" s="208" t="s">
        <v>697</v>
      </c>
      <c r="G164" s="209" t="s">
        <v>188</v>
      </c>
      <c r="H164" s="210">
        <v>84</v>
      </c>
      <c r="I164" s="211"/>
      <c r="J164" s="212">
        <f>ROUND(I164*H164,2)</f>
        <v>0</v>
      </c>
      <c r="K164" s="208" t="s">
        <v>19</v>
      </c>
      <c r="L164" s="46"/>
      <c r="M164" s="213" t="s">
        <v>19</v>
      </c>
      <c r="N164" s="214" t="s">
        <v>44</v>
      </c>
      <c r="O164" s="86"/>
      <c r="P164" s="215">
        <f>O164*H164</f>
        <v>0</v>
      </c>
      <c r="Q164" s="215">
        <v>1E-05</v>
      </c>
      <c r="R164" s="215">
        <f>Q164*H164</f>
        <v>0.00084</v>
      </c>
      <c r="S164" s="215">
        <v>0</v>
      </c>
      <c r="T164" s="216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17" t="s">
        <v>233</v>
      </c>
      <c r="AT164" s="217" t="s">
        <v>140</v>
      </c>
      <c r="AU164" s="217" t="s">
        <v>145</v>
      </c>
      <c r="AY164" s="19" t="s">
        <v>137</v>
      </c>
      <c r="BE164" s="218">
        <f>IF(N164="základní",J164,0)</f>
        <v>0</v>
      </c>
      <c r="BF164" s="218">
        <f>IF(N164="snížená",J164,0)</f>
        <v>0</v>
      </c>
      <c r="BG164" s="218">
        <f>IF(N164="zákl. přenesená",J164,0)</f>
        <v>0</v>
      </c>
      <c r="BH164" s="218">
        <f>IF(N164="sníž. přenesená",J164,0)</f>
        <v>0</v>
      </c>
      <c r="BI164" s="218">
        <f>IF(N164="nulová",J164,0)</f>
        <v>0</v>
      </c>
      <c r="BJ164" s="19" t="s">
        <v>145</v>
      </c>
      <c r="BK164" s="218">
        <f>ROUND(I164*H164,2)</f>
        <v>0</v>
      </c>
      <c r="BL164" s="19" t="s">
        <v>233</v>
      </c>
      <c r="BM164" s="217" t="s">
        <v>698</v>
      </c>
    </row>
    <row r="165" spans="1:47" s="2" customFormat="1" ht="12">
      <c r="A165" s="40"/>
      <c r="B165" s="41"/>
      <c r="C165" s="42"/>
      <c r="D165" s="219" t="s">
        <v>147</v>
      </c>
      <c r="E165" s="42"/>
      <c r="F165" s="220" t="s">
        <v>699</v>
      </c>
      <c r="G165" s="42"/>
      <c r="H165" s="42"/>
      <c r="I165" s="221"/>
      <c r="J165" s="42"/>
      <c r="K165" s="42"/>
      <c r="L165" s="46"/>
      <c r="M165" s="222"/>
      <c r="N165" s="223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147</v>
      </c>
      <c r="AU165" s="19" t="s">
        <v>145</v>
      </c>
    </row>
    <row r="166" spans="1:65" s="2" customFormat="1" ht="16.5" customHeight="1">
      <c r="A166" s="40"/>
      <c r="B166" s="41"/>
      <c r="C166" s="206" t="s">
        <v>366</v>
      </c>
      <c r="D166" s="206" t="s">
        <v>140</v>
      </c>
      <c r="E166" s="207" t="s">
        <v>700</v>
      </c>
      <c r="F166" s="208" t="s">
        <v>701</v>
      </c>
      <c r="G166" s="209" t="s">
        <v>254</v>
      </c>
      <c r="H166" s="210">
        <v>0.154</v>
      </c>
      <c r="I166" s="211"/>
      <c r="J166" s="212">
        <f>ROUND(I166*H166,2)</f>
        <v>0</v>
      </c>
      <c r="K166" s="208" t="s">
        <v>19</v>
      </c>
      <c r="L166" s="46"/>
      <c r="M166" s="213" t="s">
        <v>19</v>
      </c>
      <c r="N166" s="214" t="s">
        <v>44</v>
      </c>
      <c r="O166" s="86"/>
      <c r="P166" s="215">
        <f>O166*H166</f>
        <v>0</v>
      </c>
      <c r="Q166" s="215">
        <v>0</v>
      </c>
      <c r="R166" s="215">
        <f>Q166*H166</f>
        <v>0</v>
      </c>
      <c r="S166" s="215">
        <v>0</v>
      </c>
      <c r="T166" s="216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17" t="s">
        <v>233</v>
      </c>
      <c r="AT166" s="217" t="s">
        <v>140</v>
      </c>
      <c r="AU166" s="217" t="s">
        <v>145</v>
      </c>
      <c r="AY166" s="19" t="s">
        <v>137</v>
      </c>
      <c r="BE166" s="218">
        <f>IF(N166="základní",J166,0)</f>
        <v>0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9" t="s">
        <v>145</v>
      </c>
      <c r="BK166" s="218">
        <f>ROUND(I166*H166,2)</f>
        <v>0</v>
      </c>
      <c r="BL166" s="19" t="s">
        <v>233</v>
      </c>
      <c r="BM166" s="217" t="s">
        <v>702</v>
      </c>
    </row>
    <row r="167" spans="1:47" s="2" customFormat="1" ht="12">
      <c r="A167" s="40"/>
      <c r="B167" s="41"/>
      <c r="C167" s="42"/>
      <c r="D167" s="219" t="s">
        <v>147</v>
      </c>
      <c r="E167" s="42"/>
      <c r="F167" s="220" t="s">
        <v>703</v>
      </c>
      <c r="G167" s="42"/>
      <c r="H167" s="42"/>
      <c r="I167" s="221"/>
      <c r="J167" s="42"/>
      <c r="K167" s="42"/>
      <c r="L167" s="46"/>
      <c r="M167" s="222"/>
      <c r="N167" s="223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147</v>
      </c>
      <c r="AU167" s="19" t="s">
        <v>145</v>
      </c>
    </row>
    <row r="168" spans="1:63" s="12" customFormat="1" ht="22.8" customHeight="1">
      <c r="A168" s="12"/>
      <c r="B168" s="190"/>
      <c r="C168" s="191"/>
      <c r="D168" s="192" t="s">
        <v>71</v>
      </c>
      <c r="E168" s="204" t="s">
        <v>328</v>
      </c>
      <c r="F168" s="204" t="s">
        <v>329</v>
      </c>
      <c r="G168" s="191"/>
      <c r="H168" s="191"/>
      <c r="I168" s="194"/>
      <c r="J168" s="205">
        <f>BK168</f>
        <v>0</v>
      </c>
      <c r="K168" s="191"/>
      <c r="L168" s="196"/>
      <c r="M168" s="197"/>
      <c r="N168" s="198"/>
      <c r="O168" s="198"/>
      <c r="P168" s="199">
        <f>SUM(P169:P184)</f>
        <v>0</v>
      </c>
      <c r="Q168" s="198"/>
      <c r="R168" s="199">
        <f>SUM(R169:R184)</f>
        <v>0.057139999999999996</v>
      </c>
      <c r="S168" s="198"/>
      <c r="T168" s="200">
        <f>SUM(T169:T184)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01" t="s">
        <v>145</v>
      </c>
      <c r="AT168" s="202" t="s">
        <v>71</v>
      </c>
      <c r="AU168" s="202" t="s">
        <v>80</v>
      </c>
      <c r="AY168" s="201" t="s">
        <v>137</v>
      </c>
      <c r="BK168" s="203">
        <f>SUM(BK169:BK184)</f>
        <v>0</v>
      </c>
    </row>
    <row r="169" spans="1:65" s="2" customFormat="1" ht="16.5" customHeight="1">
      <c r="A169" s="40"/>
      <c r="B169" s="41"/>
      <c r="C169" s="206" t="s">
        <v>371</v>
      </c>
      <c r="D169" s="206" t="s">
        <v>140</v>
      </c>
      <c r="E169" s="207" t="s">
        <v>704</v>
      </c>
      <c r="F169" s="208" t="s">
        <v>705</v>
      </c>
      <c r="G169" s="209" t="s">
        <v>332</v>
      </c>
      <c r="H169" s="210">
        <v>2</v>
      </c>
      <c r="I169" s="211"/>
      <c r="J169" s="212">
        <f>ROUND(I169*H169,2)</f>
        <v>0</v>
      </c>
      <c r="K169" s="208" t="s">
        <v>19</v>
      </c>
      <c r="L169" s="46"/>
      <c r="M169" s="213" t="s">
        <v>19</v>
      </c>
      <c r="N169" s="214" t="s">
        <v>44</v>
      </c>
      <c r="O169" s="86"/>
      <c r="P169" s="215">
        <f>O169*H169</f>
        <v>0</v>
      </c>
      <c r="Q169" s="215">
        <v>0.01647</v>
      </c>
      <c r="R169" s="215">
        <f>Q169*H169</f>
        <v>0.03294</v>
      </c>
      <c r="S169" s="215">
        <v>0</v>
      </c>
      <c r="T169" s="216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17" t="s">
        <v>233</v>
      </c>
      <c r="AT169" s="217" t="s">
        <v>140</v>
      </c>
      <c r="AU169" s="217" t="s">
        <v>145</v>
      </c>
      <c r="AY169" s="19" t="s">
        <v>137</v>
      </c>
      <c r="BE169" s="218">
        <f>IF(N169="základní",J169,0)</f>
        <v>0</v>
      </c>
      <c r="BF169" s="218">
        <f>IF(N169="snížená",J169,0)</f>
        <v>0</v>
      </c>
      <c r="BG169" s="218">
        <f>IF(N169="zákl. přenesená",J169,0)</f>
        <v>0</v>
      </c>
      <c r="BH169" s="218">
        <f>IF(N169="sníž. přenesená",J169,0)</f>
        <v>0</v>
      </c>
      <c r="BI169" s="218">
        <f>IF(N169="nulová",J169,0)</f>
        <v>0</v>
      </c>
      <c r="BJ169" s="19" t="s">
        <v>145</v>
      </c>
      <c r="BK169" s="218">
        <f>ROUND(I169*H169,2)</f>
        <v>0</v>
      </c>
      <c r="BL169" s="19" t="s">
        <v>233</v>
      </c>
      <c r="BM169" s="217" t="s">
        <v>706</v>
      </c>
    </row>
    <row r="170" spans="1:47" s="2" customFormat="1" ht="12">
      <c r="A170" s="40"/>
      <c r="B170" s="41"/>
      <c r="C170" s="42"/>
      <c r="D170" s="219" t="s">
        <v>147</v>
      </c>
      <c r="E170" s="42"/>
      <c r="F170" s="220" t="s">
        <v>707</v>
      </c>
      <c r="G170" s="42"/>
      <c r="H170" s="42"/>
      <c r="I170" s="221"/>
      <c r="J170" s="42"/>
      <c r="K170" s="42"/>
      <c r="L170" s="46"/>
      <c r="M170" s="222"/>
      <c r="N170" s="223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147</v>
      </c>
      <c r="AU170" s="19" t="s">
        <v>145</v>
      </c>
    </row>
    <row r="171" spans="1:65" s="2" customFormat="1" ht="16.5" customHeight="1">
      <c r="A171" s="40"/>
      <c r="B171" s="41"/>
      <c r="C171" s="206" t="s">
        <v>377</v>
      </c>
      <c r="D171" s="206" t="s">
        <v>140</v>
      </c>
      <c r="E171" s="207" t="s">
        <v>708</v>
      </c>
      <c r="F171" s="208" t="s">
        <v>709</v>
      </c>
      <c r="G171" s="209" t="s">
        <v>332</v>
      </c>
      <c r="H171" s="210">
        <v>5</v>
      </c>
      <c r="I171" s="211"/>
      <c r="J171" s="212">
        <f>ROUND(I171*H171,2)</f>
        <v>0</v>
      </c>
      <c r="K171" s="208" t="s">
        <v>19</v>
      </c>
      <c r="L171" s="46"/>
      <c r="M171" s="213" t="s">
        <v>19</v>
      </c>
      <c r="N171" s="214" t="s">
        <v>44</v>
      </c>
      <c r="O171" s="86"/>
      <c r="P171" s="215">
        <f>O171*H171</f>
        <v>0</v>
      </c>
      <c r="Q171" s="215">
        <v>0.00024</v>
      </c>
      <c r="R171" s="215">
        <f>Q171*H171</f>
        <v>0.0012000000000000001</v>
      </c>
      <c r="S171" s="215">
        <v>0</v>
      </c>
      <c r="T171" s="216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17" t="s">
        <v>233</v>
      </c>
      <c r="AT171" s="217" t="s">
        <v>140</v>
      </c>
      <c r="AU171" s="217" t="s">
        <v>145</v>
      </c>
      <c r="AY171" s="19" t="s">
        <v>137</v>
      </c>
      <c r="BE171" s="218">
        <f>IF(N171="základní",J171,0)</f>
        <v>0</v>
      </c>
      <c r="BF171" s="218">
        <f>IF(N171="snížená",J171,0)</f>
        <v>0</v>
      </c>
      <c r="BG171" s="218">
        <f>IF(N171="zákl. přenesená",J171,0)</f>
        <v>0</v>
      </c>
      <c r="BH171" s="218">
        <f>IF(N171="sníž. přenesená",J171,0)</f>
        <v>0</v>
      </c>
      <c r="BI171" s="218">
        <f>IF(N171="nulová",J171,0)</f>
        <v>0</v>
      </c>
      <c r="BJ171" s="19" t="s">
        <v>145</v>
      </c>
      <c r="BK171" s="218">
        <f>ROUND(I171*H171,2)</f>
        <v>0</v>
      </c>
      <c r="BL171" s="19" t="s">
        <v>233</v>
      </c>
      <c r="BM171" s="217" t="s">
        <v>710</v>
      </c>
    </row>
    <row r="172" spans="1:47" s="2" customFormat="1" ht="12">
      <c r="A172" s="40"/>
      <c r="B172" s="41"/>
      <c r="C172" s="42"/>
      <c r="D172" s="219" t="s">
        <v>147</v>
      </c>
      <c r="E172" s="42"/>
      <c r="F172" s="220" t="s">
        <v>711</v>
      </c>
      <c r="G172" s="42"/>
      <c r="H172" s="42"/>
      <c r="I172" s="221"/>
      <c r="J172" s="42"/>
      <c r="K172" s="42"/>
      <c r="L172" s="46"/>
      <c r="M172" s="222"/>
      <c r="N172" s="223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147</v>
      </c>
      <c r="AU172" s="19" t="s">
        <v>145</v>
      </c>
    </row>
    <row r="173" spans="1:65" s="2" customFormat="1" ht="16.5" customHeight="1">
      <c r="A173" s="40"/>
      <c r="B173" s="41"/>
      <c r="C173" s="206" t="s">
        <v>382</v>
      </c>
      <c r="D173" s="206" t="s">
        <v>140</v>
      </c>
      <c r="E173" s="207" t="s">
        <v>712</v>
      </c>
      <c r="F173" s="208" t="s">
        <v>713</v>
      </c>
      <c r="G173" s="209" t="s">
        <v>165</v>
      </c>
      <c r="H173" s="210">
        <v>10</v>
      </c>
      <c r="I173" s="211"/>
      <c r="J173" s="212">
        <f>ROUND(I173*H173,2)</f>
        <v>0</v>
      </c>
      <c r="K173" s="208" t="s">
        <v>19</v>
      </c>
      <c r="L173" s="46"/>
      <c r="M173" s="213" t="s">
        <v>19</v>
      </c>
      <c r="N173" s="214" t="s">
        <v>44</v>
      </c>
      <c r="O173" s="86"/>
      <c r="P173" s="215">
        <f>O173*H173</f>
        <v>0</v>
      </c>
      <c r="Q173" s="215">
        <v>0.00109</v>
      </c>
      <c r="R173" s="215">
        <f>Q173*H173</f>
        <v>0.0109</v>
      </c>
      <c r="S173" s="215">
        <v>0</v>
      </c>
      <c r="T173" s="216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17" t="s">
        <v>233</v>
      </c>
      <c r="AT173" s="217" t="s">
        <v>140</v>
      </c>
      <c r="AU173" s="217" t="s">
        <v>145</v>
      </c>
      <c r="AY173" s="19" t="s">
        <v>137</v>
      </c>
      <c r="BE173" s="218">
        <f>IF(N173="základní",J173,0)</f>
        <v>0</v>
      </c>
      <c r="BF173" s="218">
        <f>IF(N173="snížená",J173,0)</f>
        <v>0</v>
      </c>
      <c r="BG173" s="218">
        <f>IF(N173="zákl. přenesená",J173,0)</f>
        <v>0</v>
      </c>
      <c r="BH173" s="218">
        <f>IF(N173="sníž. přenesená",J173,0)</f>
        <v>0</v>
      </c>
      <c r="BI173" s="218">
        <f>IF(N173="nulová",J173,0)</f>
        <v>0</v>
      </c>
      <c r="BJ173" s="19" t="s">
        <v>145</v>
      </c>
      <c r="BK173" s="218">
        <f>ROUND(I173*H173,2)</f>
        <v>0</v>
      </c>
      <c r="BL173" s="19" t="s">
        <v>233</v>
      </c>
      <c r="BM173" s="217" t="s">
        <v>714</v>
      </c>
    </row>
    <row r="174" spans="1:47" s="2" customFormat="1" ht="12">
      <c r="A174" s="40"/>
      <c r="B174" s="41"/>
      <c r="C174" s="42"/>
      <c r="D174" s="219" t="s">
        <v>147</v>
      </c>
      <c r="E174" s="42"/>
      <c r="F174" s="220" t="s">
        <v>715</v>
      </c>
      <c r="G174" s="42"/>
      <c r="H174" s="42"/>
      <c r="I174" s="221"/>
      <c r="J174" s="42"/>
      <c r="K174" s="42"/>
      <c r="L174" s="46"/>
      <c r="M174" s="222"/>
      <c r="N174" s="223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147</v>
      </c>
      <c r="AU174" s="19" t="s">
        <v>145</v>
      </c>
    </row>
    <row r="175" spans="1:65" s="2" customFormat="1" ht="16.5" customHeight="1">
      <c r="A175" s="40"/>
      <c r="B175" s="41"/>
      <c r="C175" s="206" t="s">
        <v>386</v>
      </c>
      <c r="D175" s="206" t="s">
        <v>140</v>
      </c>
      <c r="E175" s="207" t="s">
        <v>716</v>
      </c>
      <c r="F175" s="208" t="s">
        <v>717</v>
      </c>
      <c r="G175" s="209" t="s">
        <v>332</v>
      </c>
      <c r="H175" s="210">
        <v>2</v>
      </c>
      <c r="I175" s="211"/>
      <c r="J175" s="212">
        <f>ROUND(I175*H175,2)</f>
        <v>0</v>
      </c>
      <c r="K175" s="208" t="s">
        <v>19</v>
      </c>
      <c r="L175" s="46"/>
      <c r="M175" s="213" t="s">
        <v>19</v>
      </c>
      <c r="N175" s="214" t="s">
        <v>44</v>
      </c>
      <c r="O175" s="86"/>
      <c r="P175" s="215">
        <f>O175*H175</f>
        <v>0</v>
      </c>
      <c r="Q175" s="215">
        <v>0.00184</v>
      </c>
      <c r="R175" s="215">
        <f>Q175*H175</f>
        <v>0.00368</v>
      </c>
      <c r="S175" s="215">
        <v>0</v>
      </c>
      <c r="T175" s="216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17" t="s">
        <v>233</v>
      </c>
      <c r="AT175" s="217" t="s">
        <v>140</v>
      </c>
      <c r="AU175" s="217" t="s">
        <v>145</v>
      </c>
      <c r="AY175" s="19" t="s">
        <v>137</v>
      </c>
      <c r="BE175" s="218">
        <f>IF(N175="základní",J175,0)</f>
        <v>0</v>
      </c>
      <c r="BF175" s="218">
        <f>IF(N175="snížená",J175,0)</f>
        <v>0</v>
      </c>
      <c r="BG175" s="218">
        <f>IF(N175="zákl. přenesená",J175,0)</f>
        <v>0</v>
      </c>
      <c r="BH175" s="218">
        <f>IF(N175="sníž. přenesená",J175,0)</f>
        <v>0</v>
      </c>
      <c r="BI175" s="218">
        <f>IF(N175="nulová",J175,0)</f>
        <v>0</v>
      </c>
      <c r="BJ175" s="19" t="s">
        <v>145</v>
      </c>
      <c r="BK175" s="218">
        <f>ROUND(I175*H175,2)</f>
        <v>0</v>
      </c>
      <c r="BL175" s="19" t="s">
        <v>233</v>
      </c>
      <c r="BM175" s="217" t="s">
        <v>718</v>
      </c>
    </row>
    <row r="176" spans="1:47" s="2" customFormat="1" ht="12">
      <c r="A176" s="40"/>
      <c r="B176" s="41"/>
      <c r="C176" s="42"/>
      <c r="D176" s="219" t="s">
        <v>147</v>
      </c>
      <c r="E176" s="42"/>
      <c r="F176" s="220" t="s">
        <v>719</v>
      </c>
      <c r="G176" s="42"/>
      <c r="H176" s="42"/>
      <c r="I176" s="221"/>
      <c r="J176" s="42"/>
      <c r="K176" s="42"/>
      <c r="L176" s="46"/>
      <c r="M176" s="222"/>
      <c r="N176" s="223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9" t="s">
        <v>147</v>
      </c>
      <c r="AU176" s="19" t="s">
        <v>145</v>
      </c>
    </row>
    <row r="177" spans="1:65" s="2" customFormat="1" ht="16.5" customHeight="1">
      <c r="A177" s="40"/>
      <c r="B177" s="41"/>
      <c r="C177" s="206" t="s">
        <v>390</v>
      </c>
      <c r="D177" s="206" t="s">
        <v>140</v>
      </c>
      <c r="E177" s="207" t="s">
        <v>720</v>
      </c>
      <c r="F177" s="208" t="s">
        <v>721</v>
      </c>
      <c r="G177" s="209" t="s">
        <v>332</v>
      </c>
      <c r="H177" s="210">
        <v>1</v>
      </c>
      <c r="I177" s="211"/>
      <c r="J177" s="212">
        <f>ROUND(I177*H177,2)</f>
        <v>0</v>
      </c>
      <c r="K177" s="208" t="s">
        <v>19</v>
      </c>
      <c r="L177" s="46"/>
      <c r="M177" s="213" t="s">
        <v>19</v>
      </c>
      <c r="N177" s="214" t="s">
        <v>44</v>
      </c>
      <c r="O177" s="86"/>
      <c r="P177" s="215">
        <f>O177*H177</f>
        <v>0</v>
      </c>
      <c r="Q177" s="215">
        <v>0.00154</v>
      </c>
      <c r="R177" s="215">
        <f>Q177*H177</f>
        <v>0.00154</v>
      </c>
      <c r="S177" s="215">
        <v>0</v>
      </c>
      <c r="T177" s="216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17" t="s">
        <v>233</v>
      </c>
      <c r="AT177" s="217" t="s">
        <v>140</v>
      </c>
      <c r="AU177" s="217" t="s">
        <v>145</v>
      </c>
      <c r="AY177" s="19" t="s">
        <v>137</v>
      </c>
      <c r="BE177" s="218">
        <f>IF(N177="základní",J177,0)</f>
        <v>0</v>
      </c>
      <c r="BF177" s="218">
        <f>IF(N177="snížená",J177,0)</f>
        <v>0</v>
      </c>
      <c r="BG177" s="218">
        <f>IF(N177="zákl. přenesená",J177,0)</f>
        <v>0</v>
      </c>
      <c r="BH177" s="218">
        <f>IF(N177="sníž. přenesená",J177,0)</f>
        <v>0</v>
      </c>
      <c r="BI177" s="218">
        <f>IF(N177="nulová",J177,0)</f>
        <v>0</v>
      </c>
      <c r="BJ177" s="19" t="s">
        <v>145</v>
      </c>
      <c r="BK177" s="218">
        <f>ROUND(I177*H177,2)</f>
        <v>0</v>
      </c>
      <c r="BL177" s="19" t="s">
        <v>233</v>
      </c>
      <c r="BM177" s="217" t="s">
        <v>722</v>
      </c>
    </row>
    <row r="178" spans="1:47" s="2" customFormat="1" ht="12">
      <c r="A178" s="40"/>
      <c r="B178" s="41"/>
      <c r="C178" s="42"/>
      <c r="D178" s="219" t="s">
        <v>147</v>
      </c>
      <c r="E178" s="42"/>
      <c r="F178" s="220" t="s">
        <v>723</v>
      </c>
      <c r="G178" s="42"/>
      <c r="H178" s="42"/>
      <c r="I178" s="221"/>
      <c r="J178" s="42"/>
      <c r="K178" s="42"/>
      <c r="L178" s="46"/>
      <c r="M178" s="222"/>
      <c r="N178" s="223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147</v>
      </c>
      <c r="AU178" s="19" t="s">
        <v>145</v>
      </c>
    </row>
    <row r="179" spans="1:65" s="2" customFormat="1" ht="16.5" customHeight="1">
      <c r="A179" s="40"/>
      <c r="B179" s="41"/>
      <c r="C179" s="206" t="s">
        <v>397</v>
      </c>
      <c r="D179" s="206" t="s">
        <v>140</v>
      </c>
      <c r="E179" s="207" t="s">
        <v>724</v>
      </c>
      <c r="F179" s="208" t="s">
        <v>725</v>
      </c>
      <c r="G179" s="209" t="s">
        <v>165</v>
      </c>
      <c r="H179" s="210">
        <v>2</v>
      </c>
      <c r="I179" s="211"/>
      <c r="J179" s="212">
        <f>ROUND(I179*H179,2)</f>
        <v>0</v>
      </c>
      <c r="K179" s="208" t="s">
        <v>19</v>
      </c>
      <c r="L179" s="46"/>
      <c r="M179" s="213" t="s">
        <v>19</v>
      </c>
      <c r="N179" s="214" t="s">
        <v>44</v>
      </c>
      <c r="O179" s="86"/>
      <c r="P179" s="215">
        <f>O179*H179</f>
        <v>0</v>
      </c>
      <c r="Q179" s="215">
        <v>0.00024</v>
      </c>
      <c r="R179" s="215">
        <f>Q179*H179</f>
        <v>0.00048</v>
      </c>
      <c r="S179" s="215">
        <v>0</v>
      </c>
      <c r="T179" s="216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17" t="s">
        <v>233</v>
      </c>
      <c r="AT179" s="217" t="s">
        <v>140</v>
      </c>
      <c r="AU179" s="217" t="s">
        <v>145</v>
      </c>
      <c r="AY179" s="19" t="s">
        <v>137</v>
      </c>
      <c r="BE179" s="218">
        <f>IF(N179="základní",J179,0)</f>
        <v>0</v>
      </c>
      <c r="BF179" s="218">
        <f>IF(N179="snížená",J179,0)</f>
        <v>0</v>
      </c>
      <c r="BG179" s="218">
        <f>IF(N179="zákl. přenesená",J179,0)</f>
        <v>0</v>
      </c>
      <c r="BH179" s="218">
        <f>IF(N179="sníž. přenesená",J179,0)</f>
        <v>0</v>
      </c>
      <c r="BI179" s="218">
        <f>IF(N179="nulová",J179,0)</f>
        <v>0</v>
      </c>
      <c r="BJ179" s="19" t="s">
        <v>145</v>
      </c>
      <c r="BK179" s="218">
        <f>ROUND(I179*H179,2)</f>
        <v>0</v>
      </c>
      <c r="BL179" s="19" t="s">
        <v>233</v>
      </c>
      <c r="BM179" s="217" t="s">
        <v>726</v>
      </c>
    </row>
    <row r="180" spans="1:47" s="2" customFormat="1" ht="12">
      <c r="A180" s="40"/>
      <c r="B180" s="41"/>
      <c r="C180" s="42"/>
      <c r="D180" s="219" t="s">
        <v>147</v>
      </c>
      <c r="E180" s="42"/>
      <c r="F180" s="220" t="s">
        <v>727</v>
      </c>
      <c r="G180" s="42"/>
      <c r="H180" s="42"/>
      <c r="I180" s="221"/>
      <c r="J180" s="42"/>
      <c r="K180" s="42"/>
      <c r="L180" s="46"/>
      <c r="M180" s="222"/>
      <c r="N180" s="223"/>
      <c r="O180" s="86"/>
      <c r="P180" s="86"/>
      <c r="Q180" s="86"/>
      <c r="R180" s="86"/>
      <c r="S180" s="86"/>
      <c r="T180" s="87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9" t="s">
        <v>147</v>
      </c>
      <c r="AU180" s="19" t="s">
        <v>145</v>
      </c>
    </row>
    <row r="181" spans="1:65" s="2" customFormat="1" ht="16.5" customHeight="1">
      <c r="A181" s="40"/>
      <c r="B181" s="41"/>
      <c r="C181" s="206" t="s">
        <v>402</v>
      </c>
      <c r="D181" s="206" t="s">
        <v>140</v>
      </c>
      <c r="E181" s="207" t="s">
        <v>728</v>
      </c>
      <c r="F181" s="208" t="s">
        <v>729</v>
      </c>
      <c r="G181" s="209" t="s">
        <v>165</v>
      </c>
      <c r="H181" s="210">
        <v>5</v>
      </c>
      <c r="I181" s="211"/>
      <c r="J181" s="212">
        <f>ROUND(I181*H181,2)</f>
        <v>0</v>
      </c>
      <c r="K181" s="208" t="s">
        <v>19</v>
      </c>
      <c r="L181" s="46"/>
      <c r="M181" s="213" t="s">
        <v>19</v>
      </c>
      <c r="N181" s="214" t="s">
        <v>44</v>
      </c>
      <c r="O181" s="86"/>
      <c r="P181" s="215">
        <f>O181*H181</f>
        <v>0</v>
      </c>
      <c r="Q181" s="215">
        <v>0.00128</v>
      </c>
      <c r="R181" s="215">
        <f>Q181*H181</f>
        <v>0.0064</v>
      </c>
      <c r="S181" s="215">
        <v>0</v>
      </c>
      <c r="T181" s="216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17" t="s">
        <v>233</v>
      </c>
      <c r="AT181" s="217" t="s">
        <v>140</v>
      </c>
      <c r="AU181" s="217" t="s">
        <v>145</v>
      </c>
      <c r="AY181" s="19" t="s">
        <v>137</v>
      </c>
      <c r="BE181" s="218">
        <f>IF(N181="základní",J181,0)</f>
        <v>0</v>
      </c>
      <c r="BF181" s="218">
        <f>IF(N181="snížená",J181,0)</f>
        <v>0</v>
      </c>
      <c r="BG181" s="218">
        <f>IF(N181="zákl. přenesená",J181,0)</f>
        <v>0</v>
      </c>
      <c r="BH181" s="218">
        <f>IF(N181="sníž. přenesená",J181,0)</f>
        <v>0</v>
      </c>
      <c r="BI181" s="218">
        <f>IF(N181="nulová",J181,0)</f>
        <v>0</v>
      </c>
      <c r="BJ181" s="19" t="s">
        <v>145</v>
      </c>
      <c r="BK181" s="218">
        <f>ROUND(I181*H181,2)</f>
        <v>0</v>
      </c>
      <c r="BL181" s="19" t="s">
        <v>233</v>
      </c>
      <c r="BM181" s="217" t="s">
        <v>730</v>
      </c>
    </row>
    <row r="182" spans="1:47" s="2" customFormat="1" ht="12">
      <c r="A182" s="40"/>
      <c r="B182" s="41"/>
      <c r="C182" s="42"/>
      <c r="D182" s="219" t="s">
        <v>147</v>
      </c>
      <c r="E182" s="42"/>
      <c r="F182" s="220" t="s">
        <v>731</v>
      </c>
      <c r="G182" s="42"/>
      <c r="H182" s="42"/>
      <c r="I182" s="221"/>
      <c r="J182" s="42"/>
      <c r="K182" s="42"/>
      <c r="L182" s="46"/>
      <c r="M182" s="222"/>
      <c r="N182" s="223"/>
      <c r="O182" s="86"/>
      <c r="P182" s="86"/>
      <c r="Q182" s="86"/>
      <c r="R182" s="86"/>
      <c r="S182" s="86"/>
      <c r="T182" s="87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9" t="s">
        <v>147</v>
      </c>
      <c r="AU182" s="19" t="s">
        <v>145</v>
      </c>
    </row>
    <row r="183" spans="1:65" s="2" customFormat="1" ht="16.5" customHeight="1">
      <c r="A183" s="40"/>
      <c r="B183" s="41"/>
      <c r="C183" s="206" t="s">
        <v>407</v>
      </c>
      <c r="D183" s="206" t="s">
        <v>140</v>
      </c>
      <c r="E183" s="207" t="s">
        <v>732</v>
      </c>
      <c r="F183" s="208" t="s">
        <v>733</v>
      </c>
      <c r="G183" s="209" t="s">
        <v>254</v>
      </c>
      <c r="H183" s="210">
        <v>0.057</v>
      </c>
      <c r="I183" s="211"/>
      <c r="J183" s="212">
        <f>ROUND(I183*H183,2)</f>
        <v>0</v>
      </c>
      <c r="K183" s="208" t="s">
        <v>19</v>
      </c>
      <c r="L183" s="46"/>
      <c r="M183" s="213" t="s">
        <v>19</v>
      </c>
      <c r="N183" s="214" t="s">
        <v>44</v>
      </c>
      <c r="O183" s="86"/>
      <c r="P183" s="215">
        <f>O183*H183</f>
        <v>0</v>
      </c>
      <c r="Q183" s="215">
        <v>0</v>
      </c>
      <c r="R183" s="215">
        <f>Q183*H183</f>
        <v>0</v>
      </c>
      <c r="S183" s="215">
        <v>0</v>
      </c>
      <c r="T183" s="216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17" t="s">
        <v>233</v>
      </c>
      <c r="AT183" s="217" t="s">
        <v>140</v>
      </c>
      <c r="AU183" s="217" t="s">
        <v>145</v>
      </c>
      <c r="AY183" s="19" t="s">
        <v>137</v>
      </c>
      <c r="BE183" s="218">
        <f>IF(N183="základní",J183,0)</f>
        <v>0</v>
      </c>
      <c r="BF183" s="218">
        <f>IF(N183="snížená",J183,0)</f>
        <v>0</v>
      </c>
      <c r="BG183" s="218">
        <f>IF(N183="zákl. přenesená",J183,0)</f>
        <v>0</v>
      </c>
      <c r="BH183" s="218">
        <f>IF(N183="sníž. přenesená",J183,0)</f>
        <v>0</v>
      </c>
      <c r="BI183" s="218">
        <f>IF(N183="nulová",J183,0)</f>
        <v>0</v>
      </c>
      <c r="BJ183" s="19" t="s">
        <v>145</v>
      </c>
      <c r="BK183" s="218">
        <f>ROUND(I183*H183,2)</f>
        <v>0</v>
      </c>
      <c r="BL183" s="19" t="s">
        <v>233</v>
      </c>
      <c r="BM183" s="217" t="s">
        <v>734</v>
      </c>
    </row>
    <row r="184" spans="1:47" s="2" customFormat="1" ht="12">
      <c r="A184" s="40"/>
      <c r="B184" s="41"/>
      <c r="C184" s="42"/>
      <c r="D184" s="219" t="s">
        <v>147</v>
      </c>
      <c r="E184" s="42"/>
      <c r="F184" s="220" t="s">
        <v>735</v>
      </c>
      <c r="G184" s="42"/>
      <c r="H184" s="42"/>
      <c r="I184" s="221"/>
      <c r="J184" s="42"/>
      <c r="K184" s="42"/>
      <c r="L184" s="46"/>
      <c r="M184" s="222"/>
      <c r="N184" s="223"/>
      <c r="O184" s="86"/>
      <c r="P184" s="86"/>
      <c r="Q184" s="86"/>
      <c r="R184" s="86"/>
      <c r="S184" s="86"/>
      <c r="T184" s="87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9" t="s">
        <v>147</v>
      </c>
      <c r="AU184" s="19" t="s">
        <v>145</v>
      </c>
    </row>
    <row r="185" spans="1:63" s="12" customFormat="1" ht="25.9" customHeight="1">
      <c r="A185" s="12"/>
      <c r="B185" s="190"/>
      <c r="C185" s="191"/>
      <c r="D185" s="192" t="s">
        <v>71</v>
      </c>
      <c r="E185" s="193" t="s">
        <v>736</v>
      </c>
      <c r="F185" s="193" t="s">
        <v>737</v>
      </c>
      <c r="G185" s="191"/>
      <c r="H185" s="191"/>
      <c r="I185" s="194"/>
      <c r="J185" s="195">
        <f>BK185</f>
        <v>0</v>
      </c>
      <c r="K185" s="191"/>
      <c r="L185" s="196"/>
      <c r="M185" s="197"/>
      <c r="N185" s="198"/>
      <c r="O185" s="198"/>
      <c r="P185" s="199">
        <f>SUM(P186:P189)</f>
        <v>0</v>
      </c>
      <c r="Q185" s="198"/>
      <c r="R185" s="199">
        <f>SUM(R186:R189)</f>
        <v>0</v>
      </c>
      <c r="S185" s="198"/>
      <c r="T185" s="200">
        <f>SUM(T186:T189)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01" t="s">
        <v>144</v>
      </c>
      <c r="AT185" s="202" t="s">
        <v>71</v>
      </c>
      <c r="AU185" s="202" t="s">
        <v>72</v>
      </c>
      <c r="AY185" s="201" t="s">
        <v>137</v>
      </c>
      <c r="BK185" s="203">
        <f>SUM(BK186:BK189)</f>
        <v>0</v>
      </c>
    </row>
    <row r="186" spans="1:65" s="2" customFormat="1" ht="16.5" customHeight="1">
      <c r="A186" s="40"/>
      <c r="B186" s="41"/>
      <c r="C186" s="206" t="s">
        <v>412</v>
      </c>
      <c r="D186" s="206" t="s">
        <v>140</v>
      </c>
      <c r="E186" s="207" t="s">
        <v>738</v>
      </c>
      <c r="F186" s="208" t="s">
        <v>739</v>
      </c>
      <c r="G186" s="209" t="s">
        <v>740</v>
      </c>
      <c r="H186" s="210">
        <v>50</v>
      </c>
      <c r="I186" s="211"/>
      <c r="J186" s="212">
        <f>ROUND(I186*H186,2)</f>
        <v>0</v>
      </c>
      <c r="K186" s="208" t="s">
        <v>19</v>
      </c>
      <c r="L186" s="46"/>
      <c r="M186" s="213" t="s">
        <v>19</v>
      </c>
      <c r="N186" s="214" t="s">
        <v>44</v>
      </c>
      <c r="O186" s="86"/>
      <c r="P186" s="215">
        <f>O186*H186</f>
        <v>0</v>
      </c>
      <c r="Q186" s="215">
        <v>0</v>
      </c>
      <c r="R186" s="215">
        <f>Q186*H186</f>
        <v>0</v>
      </c>
      <c r="S186" s="215">
        <v>0</v>
      </c>
      <c r="T186" s="216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17" t="s">
        <v>741</v>
      </c>
      <c r="AT186" s="217" t="s">
        <v>140</v>
      </c>
      <c r="AU186" s="217" t="s">
        <v>80</v>
      </c>
      <c r="AY186" s="19" t="s">
        <v>137</v>
      </c>
      <c r="BE186" s="218">
        <f>IF(N186="základní",J186,0)</f>
        <v>0</v>
      </c>
      <c r="BF186" s="218">
        <f>IF(N186="snížená",J186,0)</f>
        <v>0</v>
      </c>
      <c r="BG186" s="218">
        <f>IF(N186="zákl. přenesená",J186,0)</f>
        <v>0</v>
      </c>
      <c r="BH186" s="218">
        <f>IF(N186="sníž. přenesená",J186,0)</f>
        <v>0</v>
      </c>
      <c r="BI186" s="218">
        <f>IF(N186="nulová",J186,0)</f>
        <v>0</v>
      </c>
      <c r="BJ186" s="19" t="s">
        <v>145</v>
      </c>
      <c r="BK186" s="218">
        <f>ROUND(I186*H186,2)</f>
        <v>0</v>
      </c>
      <c r="BL186" s="19" t="s">
        <v>741</v>
      </c>
      <c r="BM186" s="217" t="s">
        <v>742</v>
      </c>
    </row>
    <row r="187" spans="1:47" s="2" customFormat="1" ht="12">
      <c r="A187" s="40"/>
      <c r="B187" s="41"/>
      <c r="C187" s="42"/>
      <c r="D187" s="219" t="s">
        <v>147</v>
      </c>
      <c r="E187" s="42"/>
      <c r="F187" s="220" t="s">
        <v>743</v>
      </c>
      <c r="G187" s="42"/>
      <c r="H187" s="42"/>
      <c r="I187" s="221"/>
      <c r="J187" s="42"/>
      <c r="K187" s="42"/>
      <c r="L187" s="46"/>
      <c r="M187" s="222"/>
      <c r="N187" s="223"/>
      <c r="O187" s="86"/>
      <c r="P187" s="86"/>
      <c r="Q187" s="86"/>
      <c r="R187" s="86"/>
      <c r="S187" s="86"/>
      <c r="T187" s="87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9" t="s">
        <v>147</v>
      </c>
      <c r="AU187" s="19" t="s">
        <v>80</v>
      </c>
    </row>
    <row r="188" spans="1:51" s="14" customFormat="1" ht="12">
      <c r="A188" s="14"/>
      <c r="B188" s="234"/>
      <c r="C188" s="235"/>
      <c r="D188" s="219" t="s">
        <v>149</v>
      </c>
      <c r="E188" s="236" t="s">
        <v>19</v>
      </c>
      <c r="F188" s="237" t="s">
        <v>424</v>
      </c>
      <c r="G188" s="235"/>
      <c r="H188" s="238">
        <v>50</v>
      </c>
      <c r="I188" s="239"/>
      <c r="J188" s="235"/>
      <c r="K188" s="235"/>
      <c r="L188" s="240"/>
      <c r="M188" s="241"/>
      <c r="N188" s="242"/>
      <c r="O188" s="242"/>
      <c r="P188" s="242"/>
      <c r="Q188" s="242"/>
      <c r="R188" s="242"/>
      <c r="S188" s="242"/>
      <c r="T188" s="243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4" t="s">
        <v>149</v>
      </c>
      <c r="AU188" s="244" t="s">
        <v>80</v>
      </c>
      <c r="AV188" s="14" t="s">
        <v>145</v>
      </c>
      <c r="AW188" s="14" t="s">
        <v>33</v>
      </c>
      <c r="AX188" s="14" t="s">
        <v>72</v>
      </c>
      <c r="AY188" s="244" t="s">
        <v>137</v>
      </c>
    </row>
    <row r="189" spans="1:51" s="15" customFormat="1" ht="12">
      <c r="A189" s="15"/>
      <c r="B189" s="245"/>
      <c r="C189" s="246"/>
      <c r="D189" s="219" t="s">
        <v>149</v>
      </c>
      <c r="E189" s="247" t="s">
        <v>19</v>
      </c>
      <c r="F189" s="248" t="s">
        <v>151</v>
      </c>
      <c r="G189" s="246"/>
      <c r="H189" s="249">
        <v>50</v>
      </c>
      <c r="I189" s="250"/>
      <c r="J189" s="246"/>
      <c r="K189" s="246"/>
      <c r="L189" s="251"/>
      <c r="M189" s="270"/>
      <c r="N189" s="271"/>
      <c r="O189" s="271"/>
      <c r="P189" s="271"/>
      <c r="Q189" s="271"/>
      <c r="R189" s="271"/>
      <c r="S189" s="271"/>
      <c r="T189" s="272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55" t="s">
        <v>149</v>
      </c>
      <c r="AU189" s="255" t="s">
        <v>80</v>
      </c>
      <c r="AV189" s="15" t="s">
        <v>144</v>
      </c>
      <c r="AW189" s="15" t="s">
        <v>33</v>
      </c>
      <c r="AX189" s="15" t="s">
        <v>80</v>
      </c>
      <c r="AY189" s="255" t="s">
        <v>137</v>
      </c>
    </row>
    <row r="190" spans="1:31" s="2" customFormat="1" ht="6.95" customHeight="1">
      <c r="A190" s="40"/>
      <c r="B190" s="61"/>
      <c r="C190" s="62"/>
      <c r="D190" s="62"/>
      <c r="E190" s="62"/>
      <c r="F190" s="62"/>
      <c r="G190" s="62"/>
      <c r="H190" s="62"/>
      <c r="I190" s="62"/>
      <c r="J190" s="62"/>
      <c r="K190" s="62"/>
      <c r="L190" s="46"/>
      <c r="M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</row>
  </sheetData>
  <sheetProtection password="CC35" sheet="1" objects="1" scenarios="1" formatColumns="0" formatRows="0" autoFilter="0"/>
  <autoFilter ref="C83:K189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87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80</v>
      </c>
    </row>
    <row r="4" spans="2:46" s="1" customFormat="1" ht="24.95" customHeight="1">
      <c r="B4" s="22"/>
      <c r="D4" s="132" t="s">
        <v>94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Modernizace prádelny - Domov pro seniory Krásné Březno, Rozcestí 796/9, Ústí nad Labem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95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744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28. 3. 2024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ROUND(J82,2)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ROUND((SUM(BE82:BE139)),2)</f>
        <v>0</v>
      </c>
      <c r="G33" s="40"/>
      <c r="H33" s="40"/>
      <c r="I33" s="150">
        <v>0.21</v>
      </c>
      <c r="J33" s="149">
        <f>ROUND(((SUM(BE82:BE139))*I33),2)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ROUND((SUM(BF82:BF139)),2)</f>
        <v>0</v>
      </c>
      <c r="G34" s="40"/>
      <c r="H34" s="40"/>
      <c r="I34" s="150">
        <v>0.12</v>
      </c>
      <c r="J34" s="149">
        <f>ROUND(((SUM(BF82:BF139))*I34),2)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ROUND((SUM(BG82:BG139)),2)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ROUND((SUM(BH82:BH139)),2)</f>
        <v>0</v>
      </c>
      <c r="G36" s="40"/>
      <c r="H36" s="40"/>
      <c r="I36" s="150">
        <v>0.12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ROUND((SUM(BI82:BI139)),2)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97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Modernizace prádelny - Domov pro seniory Krásné Březno, Rozcestí 796/9, Ústí nad Labem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95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03 - VZT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Krásné  Březno</v>
      </c>
      <c r="G52" s="42"/>
      <c r="H52" s="42"/>
      <c r="I52" s="34" t="s">
        <v>23</v>
      </c>
      <c r="J52" s="74" t="str">
        <f>IF(J12="","",J12)</f>
        <v>28. 3. 2024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 xml:space="preserve"> </v>
      </c>
      <c r="G54" s="42"/>
      <c r="H54" s="42"/>
      <c r="I54" s="34" t="s">
        <v>31</v>
      </c>
      <c r="J54" s="38" t="str">
        <f>E21</f>
        <v>DRAKISA s.r.o.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Krajovský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98</v>
      </c>
      <c r="D57" s="164"/>
      <c r="E57" s="164"/>
      <c r="F57" s="164"/>
      <c r="G57" s="164"/>
      <c r="H57" s="164"/>
      <c r="I57" s="164"/>
      <c r="J57" s="165" t="s">
        <v>99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J82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100</v>
      </c>
    </row>
    <row r="60" spans="1:31" s="9" customFormat="1" ht="24.95" customHeight="1">
      <c r="A60" s="9"/>
      <c r="B60" s="167"/>
      <c r="C60" s="168"/>
      <c r="D60" s="169" t="s">
        <v>107</v>
      </c>
      <c r="E60" s="170"/>
      <c r="F60" s="170"/>
      <c r="G60" s="170"/>
      <c r="H60" s="170"/>
      <c r="I60" s="170"/>
      <c r="J60" s="171">
        <f>J83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113</v>
      </c>
      <c r="E61" s="176"/>
      <c r="F61" s="176"/>
      <c r="G61" s="176"/>
      <c r="H61" s="176"/>
      <c r="I61" s="176"/>
      <c r="J61" s="177">
        <f>J84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7"/>
      <c r="C62" s="168"/>
      <c r="D62" s="169" t="s">
        <v>555</v>
      </c>
      <c r="E62" s="170"/>
      <c r="F62" s="170"/>
      <c r="G62" s="170"/>
      <c r="H62" s="170"/>
      <c r="I62" s="170"/>
      <c r="J62" s="171">
        <f>J135</f>
        <v>0</v>
      </c>
      <c r="K62" s="168"/>
      <c r="L62" s="172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2" customFormat="1" ht="21.8" customHeight="1">
      <c r="A63" s="40"/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13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6.95" customHeight="1">
      <c r="A64" s="40"/>
      <c r="B64" s="61"/>
      <c r="C64" s="62"/>
      <c r="D64" s="62"/>
      <c r="E64" s="62"/>
      <c r="F64" s="62"/>
      <c r="G64" s="62"/>
      <c r="H64" s="62"/>
      <c r="I64" s="62"/>
      <c r="J64" s="62"/>
      <c r="K64" s="62"/>
      <c r="L64" s="136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8" spans="1:31" s="2" customFormat="1" ht="6.95" customHeight="1">
      <c r="A68" s="40"/>
      <c r="B68" s="63"/>
      <c r="C68" s="64"/>
      <c r="D68" s="64"/>
      <c r="E68" s="64"/>
      <c r="F68" s="64"/>
      <c r="G68" s="64"/>
      <c r="H68" s="64"/>
      <c r="I68" s="64"/>
      <c r="J68" s="64"/>
      <c r="K68" s="64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24.95" customHeight="1">
      <c r="A69" s="40"/>
      <c r="B69" s="41"/>
      <c r="C69" s="25" t="s">
        <v>122</v>
      </c>
      <c r="D69" s="42"/>
      <c r="E69" s="42"/>
      <c r="F69" s="42"/>
      <c r="G69" s="42"/>
      <c r="H69" s="42"/>
      <c r="I69" s="42"/>
      <c r="J69" s="42"/>
      <c r="K69" s="4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2" customHeight="1">
      <c r="A71" s="40"/>
      <c r="B71" s="41"/>
      <c r="C71" s="34" t="s">
        <v>16</v>
      </c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6.5" customHeight="1">
      <c r="A72" s="40"/>
      <c r="B72" s="41"/>
      <c r="C72" s="42"/>
      <c r="D72" s="42"/>
      <c r="E72" s="162" t="str">
        <f>E7</f>
        <v>Modernizace prádelny - Domov pro seniory Krásné Březno, Rozcestí 796/9, Ústí nad Labem</v>
      </c>
      <c r="F72" s="34"/>
      <c r="G72" s="34"/>
      <c r="H72" s="34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95</v>
      </c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6.5" customHeight="1">
      <c r="A74" s="40"/>
      <c r="B74" s="41"/>
      <c r="C74" s="42"/>
      <c r="D74" s="42"/>
      <c r="E74" s="71" t="str">
        <f>E9</f>
        <v>03 - VZT</v>
      </c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21</v>
      </c>
      <c r="D76" s="42"/>
      <c r="E76" s="42"/>
      <c r="F76" s="29" t="str">
        <f>F12</f>
        <v xml:space="preserve">Krásné  Březno</v>
      </c>
      <c r="G76" s="42"/>
      <c r="H76" s="42"/>
      <c r="I76" s="34" t="s">
        <v>23</v>
      </c>
      <c r="J76" s="74" t="str">
        <f>IF(J12="","",J12)</f>
        <v>28. 3. 2024</v>
      </c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5.15" customHeight="1">
      <c r="A78" s="40"/>
      <c r="B78" s="41"/>
      <c r="C78" s="34" t="s">
        <v>25</v>
      </c>
      <c r="D78" s="42"/>
      <c r="E78" s="42"/>
      <c r="F78" s="29" t="str">
        <f>E15</f>
        <v xml:space="preserve"> </v>
      </c>
      <c r="G78" s="42"/>
      <c r="H78" s="42"/>
      <c r="I78" s="34" t="s">
        <v>31</v>
      </c>
      <c r="J78" s="38" t="str">
        <f>E21</f>
        <v>DRAKISA s.r.o.</v>
      </c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5.15" customHeight="1">
      <c r="A79" s="40"/>
      <c r="B79" s="41"/>
      <c r="C79" s="34" t="s">
        <v>29</v>
      </c>
      <c r="D79" s="42"/>
      <c r="E79" s="42"/>
      <c r="F79" s="29" t="str">
        <f>IF(E18="","",E18)</f>
        <v>Vyplň údaj</v>
      </c>
      <c r="G79" s="42"/>
      <c r="H79" s="42"/>
      <c r="I79" s="34" t="s">
        <v>34</v>
      </c>
      <c r="J79" s="38" t="str">
        <f>E24</f>
        <v>Krajovský</v>
      </c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0.3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11" customFormat="1" ht="29.25" customHeight="1">
      <c r="A81" s="179"/>
      <c r="B81" s="180"/>
      <c r="C81" s="181" t="s">
        <v>123</v>
      </c>
      <c r="D81" s="182" t="s">
        <v>57</v>
      </c>
      <c r="E81" s="182" t="s">
        <v>53</v>
      </c>
      <c r="F81" s="182" t="s">
        <v>54</v>
      </c>
      <c r="G81" s="182" t="s">
        <v>124</v>
      </c>
      <c r="H81" s="182" t="s">
        <v>125</v>
      </c>
      <c r="I81" s="182" t="s">
        <v>126</v>
      </c>
      <c r="J81" s="182" t="s">
        <v>99</v>
      </c>
      <c r="K81" s="183" t="s">
        <v>127</v>
      </c>
      <c r="L81" s="184"/>
      <c r="M81" s="94" t="s">
        <v>19</v>
      </c>
      <c r="N81" s="95" t="s">
        <v>42</v>
      </c>
      <c r="O81" s="95" t="s">
        <v>128</v>
      </c>
      <c r="P81" s="95" t="s">
        <v>129</v>
      </c>
      <c r="Q81" s="95" t="s">
        <v>130</v>
      </c>
      <c r="R81" s="95" t="s">
        <v>131</v>
      </c>
      <c r="S81" s="95" t="s">
        <v>132</v>
      </c>
      <c r="T81" s="96" t="s">
        <v>133</v>
      </c>
      <c r="U81" s="179"/>
      <c r="V81" s="179"/>
      <c r="W81" s="179"/>
      <c r="X81" s="179"/>
      <c r="Y81" s="179"/>
      <c r="Z81" s="179"/>
      <c r="AA81" s="179"/>
      <c r="AB81" s="179"/>
      <c r="AC81" s="179"/>
      <c r="AD81" s="179"/>
      <c r="AE81" s="179"/>
    </row>
    <row r="82" spans="1:63" s="2" customFormat="1" ht="22.8" customHeight="1">
      <c r="A82" s="40"/>
      <c r="B82" s="41"/>
      <c r="C82" s="101" t="s">
        <v>134</v>
      </c>
      <c r="D82" s="42"/>
      <c r="E82" s="42"/>
      <c r="F82" s="42"/>
      <c r="G82" s="42"/>
      <c r="H82" s="42"/>
      <c r="I82" s="42"/>
      <c r="J82" s="185">
        <f>BK82</f>
        <v>0</v>
      </c>
      <c r="K82" s="42"/>
      <c r="L82" s="46"/>
      <c r="M82" s="97"/>
      <c r="N82" s="186"/>
      <c r="O82" s="98"/>
      <c r="P82" s="187">
        <f>P83+P135</f>
        <v>0</v>
      </c>
      <c r="Q82" s="98"/>
      <c r="R82" s="187">
        <f>R83+R135</f>
        <v>0.1053</v>
      </c>
      <c r="S82" s="98"/>
      <c r="T82" s="188">
        <f>T83+T135</f>
        <v>0</v>
      </c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T82" s="19" t="s">
        <v>71</v>
      </c>
      <c r="AU82" s="19" t="s">
        <v>100</v>
      </c>
      <c r="BK82" s="189">
        <f>BK83+BK135</f>
        <v>0</v>
      </c>
    </row>
    <row r="83" spans="1:63" s="12" customFormat="1" ht="25.9" customHeight="1">
      <c r="A83" s="12"/>
      <c r="B83" s="190"/>
      <c r="C83" s="191"/>
      <c r="D83" s="192" t="s">
        <v>71</v>
      </c>
      <c r="E83" s="193" t="s">
        <v>279</v>
      </c>
      <c r="F83" s="193" t="s">
        <v>280</v>
      </c>
      <c r="G83" s="191"/>
      <c r="H83" s="191"/>
      <c r="I83" s="194"/>
      <c r="J83" s="195">
        <f>BK83</f>
        <v>0</v>
      </c>
      <c r="K83" s="191"/>
      <c r="L83" s="196"/>
      <c r="M83" s="197"/>
      <c r="N83" s="198"/>
      <c r="O83" s="198"/>
      <c r="P83" s="199">
        <f>P84</f>
        <v>0</v>
      </c>
      <c r="Q83" s="198"/>
      <c r="R83" s="199">
        <f>R84</f>
        <v>0.1053</v>
      </c>
      <c r="S83" s="198"/>
      <c r="T83" s="200">
        <f>T84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1" t="s">
        <v>145</v>
      </c>
      <c r="AT83" s="202" t="s">
        <v>71</v>
      </c>
      <c r="AU83" s="202" t="s">
        <v>72</v>
      </c>
      <c r="AY83" s="201" t="s">
        <v>137</v>
      </c>
      <c r="BK83" s="203">
        <f>BK84</f>
        <v>0</v>
      </c>
    </row>
    <row r="84" spans="1:63" s="12" customFormat="1" ht="22.8" customHeight="1">
      <c r="A84" s="12"/>
      <c r="B84" s="190"/>
      <c r="C84" s="191"/>
      <c r="D84" s="192" t="s">
        <v>71</v>
      </c>
      <c r="E84" s="204" t="s">
        <v>340</v>
      </c>
      <c r="F84" s="204" t="s">
        <v>341</v>
      </c>
      <c r="G84" s="191"/>
      <c r="H84" s="191"/>
      <c r="I84" s="194"/>
      <c r="J84" s="205">
        <f>BK84</f>
        <v>0</v>
      </c>
      <c r="K84" s="191"/>
      <c r="L84" s="196"/>
      <c r="M84" s="197"/>
      <c r="N84" s="198"/>
      <c r="O84" s="198"/>
      <c r="P84" s="199">
        <f>SUM(P85:P134)</f>
        <v>0</v>
      </c>
      <c r="Q84" s="198"/>
      <c r="R84" s="199">
        <f>SUM(R85:R134)</f>
        <v>0.1053</v>
      </c>
      <c r="S84" s="198"/>
      <c r="T84" s="200">
        <f>SUM(T85:T134)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1" t="s">
        <v>145</v>
      </c>
      <c r="AT84" s="202" t="s">
        <v>71</v>
      </c>
      <c r="AU84" s="202" t="s">
        <v>80</v>
      </c>
      <c r="AY84" s="201" t="s">
        <v>137</v>
      </c>
      <c r="BK84" s="203">
        <f>SUM(BK85:BK134)</f>
        <v>0</v>
      </c>
    </row>
    <row r="85" spans="1:65" s="2" customFormat="1" ht="16.5" customHeight="1">
      <c r="A85" s="40"/>
      <c r="B85" s="41"/>
      <c r="C85" s="206" t="s">
        <v>80</v>
      </c>
      <c r="D85" s="206" t="s">
        <v>140</v>
      </c>
      <c r="E85" s="207" t="s">
        <v>196</v>
      </c>
      <c r="F85" s="208" t="s">
        <v>745</v>
      </c>
      <c r="G85" s="209" t="s">
        <v>746</v>
      </c>
      <c r="H85" s="210">
        <v>20</v>
      </c>
      <c r="I85" s="211"/>
      <c r="J85" s="212">
        <f>ROUND(I85*H85,2)</f>
        <v>0</v>
      </c>
      <c r="K85" s="208" t="s">
        <v>19</v>
      </c>
      <c r="L85" s="46"/>
      <c r="M85" s="213" t="s">
        <v>19</v>
      </c>
      <c r="N85" s="214" t="s">
        <v>44</v>
      </c>
      <c r="O85" s="86"/>
      <c r="P85" s="215">
        <f>O85*H85</f>
        <v>0</v>
      </c>
      <c r="Q85" s="215">
        <v>0</v>
      </c>
      <c r="R85" s="215">
        <f>Q85*H85</f>
        <v>0</v>
      </c>
      <c r="S85" s="215">
        <v>0</v>
      </c>
      <c r="T85" s="216">
        <f>S85*H85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R85" s="217" t="s">
        <v>233</v>
      </c>
      <c r="AT85" s="217" t="s">
        <v>140</v>
      </c>
      <c r="AU85" s="217" t="s">
        <v>145</v>
      </c>
      <c r="AY85" s="19" t="s">
        <v>137</v>
      </c>
      <c r="BE85" s="218">
        <f>IF(N85="základní",J85,0)</f>
        <v>0</v>
      </c>
      <c r="BF85" s="218">
        <f>IF(N85="snížená",J85,0)</f>
        <v>0</v>
      </c>
      <c r="BG85" s="218">
        <f>IF(N85="zákl. přenesená",J85,0)</f>
        <v>0</v>
      </c>
      <c r="BH85" s="218">
        <f>IF(N85="sníž. přenesená",J85,0)</f>
        <v>0</v>
      </c>
      <c r="BI85" s="218">
        <f>IF(N85="nulová",J85,0)</f>
        <v>0</v>
      </c>
      <c r="BJ85" s="19" t="s">
        <v>145</v>
      </c>
      <c r="BK85" s="218">
        <f>ROUND(I85*H85,2)</f>
        <v>0</v>
      </c>
      <c r="BL85" s="19" t="s">
        <v>233</v>
      </c>
      <c r="BM85" s="217" t="s">
        <v>747</v>
      </c>
    </row>
    <row r="86" spans="1:47" s="2" customFormat="1" ht="12">
      <c r="A86" s="40"/>
      <c r="B86" s="41"/>
      <c r="C86" s="42"/>
      <c r="D86" s="219" t="s">
        <v>147</v>
      </c>
      <c r="E86" s="42"/>
      <c r="F86" s="220" t="s">
        <v>745</v>
      </c>
      <c r="G86" s="42"/>
      <c r="H86" s="42"/>
      <c r="I86" s="221"/>
      <c r="J86" s="42"/>
      <c r="K86" s="42"/>
      <c r="L86" s="46"/>
      <c r="M86" s="222"/>
      <c r="N86" s="223"/>
      <c r="O86" s="86"/>
      <c r="P86" s="86"/>
      <c r="Q86" s="86"/>
      <c r="R86" s="86"/>
      <c r="S86" s="86"/>
      <c r="T86" s="87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147</v>
      </c>
      <c r="AU86" s="19" t="s">
        <v>145</v>
      </c>
    </row>
    <row r="87" spans="1:65" s="2" customFormat="1" ht="16.5" customHeight="1">
      <c r="A87" s="40"/>
      <c r="B87" s="41"/>
      <c r="C87" s="206" t="s">
        <v>145</v>
      </c>
      <c r="D87" s="206" t="s">
        <v>140</v>
      </c>
      <c r="E87" s="207" t="s">
        <v>202</v>
      </c>
      <c r="F87" s="208" t="s">
        <v>748</v>
      </c>
      <c r="G87" s="209" t="s">
        <v>746</v>
      </c>
      <c r="H87" s="210">
        <v>40</v>
      </c>
      <c r="I87" s="211"/>
      <c r="J87" s="212">
        <f>ROUND(I87*H87,2)</f>
        <v>0</v>
      </c>
      <c r="K87" s="208" t="s">
        <v>19</v>
      </c>
      <c r="L87" s="46"/>
      <c r="M87" s="213" t="s">
        <v>19</v>
      </c>
      <c r="N87" s="214" t="s">
        <v>44</v>
      </c>
      <c r="O87" s="86"/>
      <c r="P87" s="215">
        <f>O87*H87</f>
        <v>0</v>
      </c>
      <c r="Q87" s="215">
        <v>0</v>
      </c>
      <c r="R87" s="215">
        <f>Q87*H87</f>
        <v>0</v>
      </c>
      <c r="S87" s="215">
        <v>0</v>
      </c>
      <c r="T87" s="216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17" t="s">
        <v>233</v>
      </c>
      <c r="AT87" s="217" t="s">
        <v>140</v>
      </c>
      <c r="AU87" s="217" t="s">
        <v>145</v>
      </c>
      <c r="AY87" s="19" t="s">
        <v>137</v>
      </c>
      <c r="BE87" s="218">
        <f>IF(N87="základní",J87,0)</f>
        <v>0</v>
      </c>
      <c r="BF87" s="218">
        <f>IF(N87="snížená",J87,0)</f>
        <v>0</v>
      </c>
      <c r="BG87" s="218">
        <f>IF(N87="zákl. přenesená",J87,0)</f>
        <v>0</v>
      </c>
      <c r="BH87" s="218">
        <f>IF(N87="sníž. přenesená",J87,0)</f>
        <v>0</v>
      </c>
      <c r="BI87" s="218">
        <f>IF(N87="nulová",J87,0)</f>
        <v>0</v>
      </c>
      <c r="BJ87" s="19" t="s">
        <v>145</v>
      </c>
      <c r="BK87" s="218">
        <f>ROUND(I87*H87,2)</f>
        <v>0</v>
      </c>
      <c r="BL87" s="19" t="s">
        <v>233</v>
      </c>
      <c r="BM87" s="217" t="s">
        <v>749</v>
      </c>
    </row>
    <row r="88" spans="1:47" s="2" customFormat="1" ht="12">
      <c r="A88" s="40"/>
      <c r="B88" s="41"/>
      <c r="C88" s="42"/>
      <c r="D88" s="219" t="s">
        <v>147</v>
      </c>
      <c r="E88" s="42"/>
      <c r="F88" s="220" t="s">
        <v>748</v>
      </c>
      <c r="G88" s="42"/>
      <c r="H88" s="42"/>
      <c r="I88" s="221"/>
      <c r="J88" s="42"/>
      <c r="K88" s="42"/>
      <c r="L88" s="46"/>
      <c r="M88" s="222"/>
      <c r="N88" s="223"/>
      <c r="O88" s="86"/>
      <c r="P88" s="86"/>
      <c r="Q88" s="86"/>
      <c r="R88" s="86"/>
      <c r="S88" s="86"/>
      <c r="T88" s="87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147</v>
      </c>
      <c r="AU88" s="19" t="s">
        <v>145</v>
      </c>
    </row>
    <row r="89" spans="1:65" s="2" customFormat="1" ht="16.5" customHeight="1">
      <c r="A89" s="40"/>
      <c r="B89" s="41"/>
      <c r="C89" s="206" t="s">
        <v>138</v>
      </c>
      <c r="D89" s="206" t="s">
        <v>140</v>
      </c>
      <c r="E89" s="207" t="s">
        <v>8</v>
      </c>
      <c r="F89" s="208" t="s">
        <v>750</v>
      </c>
      <c r="G89" s="209" t="s">
        <v>746</v>
      </c>
      <c r="H89" s="210">
        <v>10</v>
      </c>
      <c r="I89" s="211"/>
      <c r="J89" s="212">
        <f>ROUND(I89*H89,2)</f>
        <v>0</v>
      </c>
      <c r="K89" s="208" t="s">
        <v>19</v>
      </c>
      <c r="L89" s="46"/>
      <c r="M89" s="213" t="s">
        <v>19</v>
      </c>
      <c r="N89" s="214" t="s">
        <v>44</v>
      </c>
      <c r="O89" s="86"/>
      <c r="P89" s="215">
        <f>O89*H89</f>
        <v>0</v>
      </c>
      <c r="Q89" s="215">
        <v>0</v>
      </c>
      <c r="R89" s="215">
        <f>Q89*H89</f>
        <v>0</v>
      </c>
      <c r="S89" s="215">
        <v>0</v>
      </c>
      <c r="T89" s="216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7" t="s">
        <v>233</v>
      </c>
      <c r="AT89" s="217" t="s">
        <v>140</v>
      </c>
      <c r="AU89" s="217" t="s">
        <v>145</v>
      </c>
      <c r="AY89" s="19" t="s">
        <v>137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9" t="s">
        <v>145</v>
      </c>
      <c r="BK89" s="218">
        <f>ROUND(I89*H89,2)</f>
        <v>0</v>
      </c>
      <c r="BL89" s="19" t="s">
        <v>233</v>
      </c>
      <c r="BM89" s="217" t="s">
        <v>751</v>
      </c>
    </row>
    <row r="90" spans="1:47" s="2" customFormat="1" ht="12">
      <c r="A90" s="40"/>
      <c r="B90" s="41"/>
      <c r="C90" s="42"/>
      <c r="D90" s="219" t="s">
        <v>147</v>
      </c>
      <c r="E90" s="42"/>
      <c r="F90" s="220" t="s">
        <v>752</v>
      </c>
      <c r="G90" s="42"/>
      <c r="H90" s="42"/>
      <c r="I90" s="221"/>
      <c r="J90" s="42"/>
      <c r="K90" s="42"/>
      <c r="L90" s="46"/>
      <c r="M90" s="222"/>
      <c r="N90" s="223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147</v>
      </c>
      <c r="AU90" s="19" t="s">
        <v>145</v>
      </c>
    </row>
    <row r="91" spans="1:65" s="2" customFormat="1" ht="16.5" customHeight="1">
      <c r="A91" s="40"/>
      <c r="B91" s="41"/>
      <c r="C91" s="206" t="s">
        <v>144</v>
      </c>
      <c r="D91" s="206" t="s">
        <v>140</v>
      </c>
      <c r="E91" s="207" t="s">
        <v>753</v>
      </c>
      <c r="F91" s="208" t="s">
        <v>754</v>
      </c>
      <c r="G91" s="209" t="s">
        <v>165</v>
      </c>
      <c r="H91" s="210">
        <v>8</v>
      </c>
      <c r="I91" s="211"/>
      <c r="J91" s="212">
        <f>ROUND(I91*H91,2)</f>
        <v>0</v>
      </c>
      <c r="K91" s="208" t="s">
        <v>19</v>
      </c>
      <c r="L91" s="46"/>
      <c r="M91" s="213" t="s">
        <v>19</v>
      </c>
      <c r="N91" s="214" t="s">
        <v>44</v>
      </c>
      <c r="O91" s="86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7" t="s">
        <v>233</v>
      </c>
      <c r="AT91" s="217" t="s">
        <v>140</v>
      </c>
      <c r="AU91" s="217" t="s">
        <v>145</v>
      </c>
      <c r="AY91" s="19" t="s">
        <v>137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9" t="s">
        <v>145</v>
      </c>
      <c r="BK91" s="218">
        <f>ROUND(I91*H91,2)</f>
        <v>0</v>
      </c>
      <c r="BL91" s="19" t="s">
        <v>233</v>
      </c>
      <c r="BM91" s="217" t="s">
        <v>755</v>
      </c>
    </row>
    <row r="92" spans="1:47" s="2" customFormat="1" ht="12">
      <c r="A92" s="40"/>
      <c r="B92" s="41"/>
      <c r="C92" s="42"/>
      <c r="D92" s="219" t="s">
        <v>147</v>
      </c>
      <c r="E92" s="42"/>
      <c r="F92" s="220" t="s">
        <v>756</v>
      </c>
      <c r="G92" s="42"/>
      <c r="H92" s="42"/>
      <c r="I92" s="221"/>
      <c r="J92" s="42"/>
      <c r="K92" s="42"/>
      <c r="L92" s="46"/>
      <c r="M92" s="222"/>
      <c r="N92" s="223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147</v>
      </c>
      <c r="AU92" s="19" t="s">
        <v>145</v>
      </c>
    </row>
    <row r="93" spans="1:65" s="2" customFormat="1" ht="24.15" customHeight="1">
      <c r="A93" s="40"/>
      <c r="B93" s="41"/>
      <c r="C93" s="256" t="s">
        <v>168</v>
      </c>
      <c r="D93" s="256" t="s">
        <v>197</v>
      </c>
      <c r="E93" s="257" t="s">
        <v>77</v>
      </c>
      <c r="F93" s="258" t="s">
        <v>757</v>
      </c>
      <c r="G93" s="259" t="s">
        <v>758</v>
      </c>
      <c r="H93" s="260">
        <v>8</v>
      </c>
      <c r="I93" s="261"/>
      <c r="J93" s="262">
        <f>ROUND(I93*H93,2)</f>
        <v>0</v>
      </c>
      <c r="K93" s="258" t="s">
        <v>19</v>
      </c>
      <c r="L93" s="263"/>
      <c r="M93" s="264" t="s">
        <v>19</v>
      </c>
      <c r="N93" s="265" t="s">
        <v>44</v>
      </c>
      <c r="O93" s="86"/>
      <c r="P93" s="215">
        <f>O93*H93</f>
        <v>0</v>
      </c>
      <c r="Q93" s="215">
        <v>0</v>
      </c>
      <c r="R93" s="215">
        <f>Q93*H93</f>
        <v>0</v>
      </c>
      <c r="S93" s="215">
        <v>0</v>
      </c>
      <c r="T93" s="216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7" t="s">
        <v>292</v>
      </c>
      <c r="AT93" s="217" t="s">
        <v>197</v>
      </c>
      <c r="AU93" s="217" t="s">
        <v>145</v>
      </c>
      <c r="AY93" s="19" t="s">
        <v>137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9" t="s">
        <v>145</v>
      </c>
      <c r="BK93" s="218">
        <f>ROUND(I93*H93,2)</f>
        <v>0</v>
      </c>
      <c r="BL93" s="19" t="s">
        <v>233</v>
      </c>
      <c r="BM93" s="217" t="s">
        <v>759</v>
      </c>
    </row>
    <row r="94" spans="1:47" s="2" customFormat="1" ht="12">
      <c r="A94" s="40"/>
      <c r="B94" s="41"/>
      <c r="C94" s="42"/>
      <c r="D94" s="219" t="s">
        <v>147</v>
      </c>
      <c r="E94" s="42"/>
      <c r="F94" s="220" t="s">
        <v>757</v>
      </c>
      <c r="G94" s="42"/>
      <c r="H94" s="42"/>
      <c r="I94" s="221"/>
      <c r="J94" s="42"/>
      <c r="K94" s="42"/>
      <c r="L94" s="46"/>
      <c r="M94" s="222"/>
      <c r="N94" s="223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147</v>
      </c>
      <c r="AU94" s="19" t="s">
        <v>145</v>
      </c>
    </row>
    <row r="95" spans="1:65" s="2" customFormat="1" ht="16.5" customHeight="1">
      <c r="A95" s="40"/>
      <c r="B95" s="41"/>
      <c r="C95" s="206" t="s">
        <v>156</v>
      </c>
      <c r="D95" s="206" t="s">
        <v>140</v>
      </c>
      <c r="E95" s="207" t="s">
        <v>760</v>
      </c>
      <c r="F95" s="208" t="s">
        <v>761</v>
      </c>
      <c r="G95" s="209" t="s">
        <v>165</v>
      </c>
      <c r="H95" s="210">
        <v>7</v>
      </c>
      <c r="I95" s="211"/>
      <c r="J95" s="212">
        <f>ROUND(I95*H95,2)</f>
        <v>0</v>
      </c>
      <c r="K95" s="208" t="s">
        <v>19</v>
      </c>
      <c r="L95" s="46"/>
      <c r="M95" s="213" t="s">
        <v>19</v>
      </c>
      <c r="N95" s="214" t="s">
        <v>44</v>
      </c>
      <c r="O95" s="86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7" t="s">
        <v>233</v>
      </c>
      <c r="AT95" s="217" t="s">
        <v>140</v>
      </c>
      <c r="AU95" s="217" t="s">
        <v>145</v>
      </c>
      <c r="AY95" s="19" t="s">
        <v>137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145</v>
      </c>
      <c r="BK95" s="218">
        <f>ROUND(I95*H95,2)</f>
        <v>0</v>
      </c>
      <c r="BL95" s="19" t="s">
        <v>233</v>
      </c>
      <c r="BM95" s="217" t="s">
        <v>762</v>
      </c>
    </row>
    <row r="96" spans="1:47" s="2" customFormat="1" ht="12">
      <c r="A96" s="40"/>
      <c r="B96" s="41"/>
      <c r="C96" s="42"/>
      <c r="D96" s="219" t="s">
        <v>147</v>
      </c>
      <c r="E96" s="42"/>
      <c r="F96" s="220" t="s">
        <v>763</v>
      </c>
      <c r="G96" s="42"/>
      <c r="H96" s="42"/>
      <c r="I96" s="221"/>
      <c r="J96" s="42"/>
      <c r="K96" s="42"/>
      <c r="L96" s="46"/>
      <c r="M96" s="222"/>
      <c r="N96" s="223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147</v>
      </c>
      <c r="AU96" s="19" t="s">
        <v>145</v>
      </c>
    </row>
    <row r="97" spans="1:65" s="2" customFormat="1" ht="16.5" customHeight="1">
      <c r="A97" s="40"/>
      <c r="B97" s="41"/>
      <c r="C97" s="256" t="s">
        <v>179</v>
      </c>
      <c r="D97" s="256" t="s">
        <v>197</v>
      </c>
      <c r="E97" s="257" t="s">
        <v>764</v>
      </c>
      <c r="F97" s="258" t="s">
        <v>765</v>
      </c>
      <c r="G97" s="259" t="s">
        <v>758</v>
      </c>
      <c r="H97" s="260">
        <v>7</v>
      </c>
      <c r="I97" s="261"/>
      <c r="J97" s="262">
        <f>ROUND(I97*H97,2)</f>
        <v>0</v>
      </c>
      <c r="K97" s="258" t="s">
        <v>19</v>
      </c>
      <c r="L97" s="263"/>
      <c r="M97" s="264" t="s">
        <v>19</v>
      </c>
      <c r="N97" s="265" t="s">
        <v>44</v>
      </c>
      <c r="O97" s="86"/>
      <c r="P97" s="215">
        <f>O97*H97</f>
        <v>0</v>
      </c>
      <c r="Q97" s="215">
        <v>0</v>
      </c>
      <c r="R97" s="215">
        <f>Q97*H97</f>
        <v>0</v>
      </c>
      <c r="S97" s="215">
        <v>0</v>
      </c>
      <c r="T97" s="21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7" t="s">
        <v>292</v>
      </c>
      <c r="AT97" s="217" t="s">
        <v>197</v>
      </c>
      <c r="AU97" s="217" t="s">
        <v>145</v>
      </c>
      <c r="AY97" s="19" t="s">
        <v>137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9" t="s">
        <v>145</v>
      </c>
      <c r="BK97" s="218">
        <f>ROUND(I97*H97,2)</f>
        <v>0</v>
      </c>
      <c r="BL97" s="19" t="s">
        <v>233</v>
      </c>
      <c r="BM97" s="217" t="s">
        <v>766</v>
      </c>
    </row>
    <row r="98" spans="1:47" s="2" customFormat="1" ht="12">
      <c r="A98" s="40"/>
      <c r="B98" s="41"/>
      <c r="C98" s="42"/>
      <c r="D98" s="219" t="s">
        <v>147</v>
      </c>
      <c r="E98" s="42"/>
      <c r="F98" s="220" t="s">
        <v>765</v>
      </c>
      <c r="G98" s="42"/>
      <c r="H98" s="42"/>
      <c r="I98" s="221"/>
      <c r="J98" s="42"/>
      <c r="K98" s="42"/>
      <c r="L98" s="46"/>
      <c r="M98" s="222"/>
      <c r="N98" s="223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147</v>
      </c>
      <c r="AU98" s="19" t="s">
        <v>145</v>
      </c>
    </row>
    <row r="99" spans="1:65" s="2" customFormat="1" ht="16.5" customHeight="1">
      <c r="A99" s="40"/>
      <c r="B99" s="41"/>
      <c r="C99" s="206" t="s">
        <v>185</v>
      </c>
      <c r="D99" s="206" t="s">
        <v>140</v>
      </c>
      <c r="E99" s="207" t="s">
        <v>767</v>
      </c>
      <c r="F99" s="208" t="s">
        <v>768</v>
      </c>
      <c r="G99" s="209" t="s">
        <v>165</v>
      </c>
      <c r="H99" s="210">
        <v>1</v>
      </c>
      <c r="I99" s="211"/>
      <c r="J99" s="212">
        <f>ROUND(I99*H99,2)</f>
        <v>0</v>
      </c>
      <c r="K99" s="208" t="s">
        <v>19</v>
      </c>
      <c r="L99" s="46"/>
      <c r="M99" s="213" t="s">
        <v>19</v>
      </c>
      <c r="N99" s="214" t="s">
        <v>44</v>
      </c>
      <c r="O99" s="86"/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7" t="s">
        <v>233</v>
      </c>
      <c r="AT99" s="217" t="s">
        <v>140</v>
      </c>
      <c r="AU99" s="217" t="s">
        <v>145</v>
      </c>
      <c r="AY99" s="19" t="s">
        <v>137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9" t="s">
        <v>145</v>
      </c>
      <c r="BK99" s="218">
        <f>ROUND(I99*H99,2)</f>
        <v>0</v>
      </c>
      <c r="BL99" s="19" t="s">
        <v>233</v>
      </c>
      <c r="BM99" s="217" t="s">
        <v>769</v>
      </c>
    </row>
    <row r="100" spans="1:47" s="2" customFormat="1" ht="12">
      <c r="A100" s="40"/>
      <c r="B100" s="41"/>
      <c r="C100" s="42"/>
      <c r="D100" s="219" t="s">
        <v>147</v>
      </c>
      <c r="E100" s="42"/>
      <c r="F100" s="220" t="s">
        <v>770</v>
      </c>
      <c r="G100" s="42"/>
      <c r="H100" s="42"/>
      <c r="I100" s="221"/>
      <c r="J100" s="42"/>
      <c r="K100" s="42"/>
      <c r="L100" s="46"/>
      <c r="M100" s="222"/>
      <c r="N100" s="223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147</v>
      </c>
      <c r="AU100" s="19" t="s">
        <v>145</v>
      </c>
    </row>
    <row r="101" spans="1:65" s="2" customFormat="1" ht="16.5" customHeight="1">
      <c r="A101" s="40"/>
      <c r="B101" s="41"/>
      <c r="C101" s="256" t="s">
        <v>191</v>
      </c>
      <c r="D101" s="256" t="s">
        <v>197</v>
      </c>
      <c r="E101" s="257" t="s">
        <v>88</v>
      </c>
      <c r="F101" s="258" t="s">
        <v>771</v>
      </c>
      <c r="G101" s="259" t="s">
        <v>758</v>
      </c>
      <c r="H101" s="260">
        <v>3</v>
      </c>
      <c r="I101" s="261"/>
      <c r="J101" s="262">
        <f>ROUND(I101*H101,2)</f>
        <v>0</v>
      </c>
      <c r="K101" s="258" t="s">
        <v>19</v>
      </c>
      <c r="L101" s="263"/>
      <c r="M101" s="264" t="s">
        <v>19</v>
      </c>
      <c r="N101" s="265" t="s">
        <v>44</v>
      </c>
      <c r="O101" s="86"/>
      <c r="P101" s="215">
        <f>O101*H101</f>
        <v>0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7" t="s">
        <v>292</v>
      </c>
      <c r="AT101" s="217" t="s">
        <v>197</v>
      </c>
      <c r="AU101" s="217" t="s">
        <v>145</v>
      </c>
      <c r="AY101" s="19" t="s">
        <v>137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145</v>
      </c>
      <c r="BK101" s="218">
        <f>ROUND(I101*H101,2)</f>
        <v>0</v>
      </c>
      <c r="BL101" s="19" t="s">
        <v>233</v>
      </c>
      <c r="BM101" s="217" t="s">
        <v>772</v>
      </c>
    </row>
    <row r="102" spans="1:47" s="2" customFormat="1" ht="12">
      <c r="A102" s="40"/>
      <c r="B102" s="41"/>
      <c r="C102" s="42"/>
      <c r="D102" s="219" t="s">
        <v>147</v>
      </c>
      <c r="E102" s="42"/>
      <c r="F102" s="220" t="s">
        <v>771</v>
      </c>
      <c r="G102" s="42"/>
      <c r="H102" s="42"/>
      <c r="I102" s="221"/>
      <c r="J102" s="42"/>
      <c r="K102" s="42"/>
      <c r="L102" s="46"/>
      <c r="M102" s="222"/>
      <c r="N102" s="223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147</v>
      </c>
      <c r="AU102" s="19" t="s">
        <v>145</v>
      </c>
    </row>
    <row r="103" spans="1:65" s="2" customFormat="1" ht="16.5" customHeight="1">
      <c r="A103" s="40"/>
      <c r="B103" s="41"/>
      <c r="C103" s="256" t="s">
        <v>196</v>
      </c>
      <c r="D103" s="256" t="s">
        <v>197</v>
      </c>
      <c r="E103" s="257" t="s">
        <v>91</v>
      </c>
      <c r="F103" s="258" t="s">
        <v>773</v>
      </c>
      <c r="G103" s="259" t="s">
        <v>758</v>
      </c>
      <c r="H103" s="260">
        <v>1</v>
      </c>
      <c r="I103" s="261"/>
      <c r="J103" s="262">
        <f>ROUND(I103*H103,2)</f>
        <v>0</v>
      </c>
      <c r="K103" s="258" t="s">
        <v>19</v>
      </c>
      <c r="L103" s="263"/>
      <c r="M103" s="264" t="s">
        <v>19</v>
      </c>
      <c r="N103" s="265" t="s">
        <v>44</v>
      </c>
      <c r="O103" s="86"/>
      <c r="P103" s="215">
        <f>O103*H103</f>
        <v>0</v>
      </c>
      <c r="Q103" s="215">
        <v>0</v>
      </c>
      <c r="R103" s="215">
        <f>Q103*H103</f>
        <v>0</v>
      </c>
      <c r="S103" s="215">
        <v>0</v>
      </c>
      <c r="T103" s="21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7" t="s">
        <v>292</v>
      </c>
      <c r="AT103" s="217" t="s">
        <v>197</v>
      </c>
      <c r="AU103" s="217" t="s">
        <v>145</v>
      </c>
      <c r="AY103" s="19" t="s">
        <v>137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9" t="s">
        <v>145</v>
      </c>
      <c r="BK103" s="218">
        <f>ROUND(I103*H103,2)</f>
        <v>0</v>
      </c>
      <c r="BL103" s="19" t="s">
        <v>233</v>
      </c>
      <c r="BM103" s="217" t="s">
        <v>774</v>
      </c>
    </row>
    <row r="104" spans="1:47" s="2" customFormat="1" ht="12">
      <c r="A104" s="40"/>
      <c r="B104" s="41"/>
      <c r="C104" s="42"/>
      <c r="D104" s="219" t="s">
        <v>147</v>
      </c>
      <c r="E104" s="42"/>
      <c r="F104" s="220" t="s">
        <v>775</v>
      </c>
      <c r="G104" s="42"/>
      <c r="H104" s="42"/>
      <c r="I104" s="221"/>
      <c r="J104" s="42"/>
      <c r="K104" s="42"/>
      <c r="L104" s="46"/>
      <c r="M104" s="222"/>
      <c r="N104" s="223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147</v>
      </c>
      <c r="AU104" s="19" t="s">
        <v>145</v>
      </c>
    </row>
    <row r="105" spans="1:65" s="2" customFormat="1" ht="16.5" customHeight="1">
      <c r="A105" s="40"/>
      <c r="B105" s="41"/>
      <c r="C105" s="256" t="s">
        <v>202</v>
      </c>
      <c r="D105" s="256" t="s">
        <v>197</v>
      </c>
      <c r="E105" s="257" t="s">
        <v>776</v>
      </c>
      <c r="F105" s="258" t="s">
        <v>777</v>
      </c>
      <c r="G105" s="259" t="s">
        <v>758</v>
      </c>
      <c r="H105" s="260">
        <v>1</v>
      </c>
      <c r="I105" s="261"/>
      <c r="J105" s="262">
        <f>ROUND(I105*H105,2)</f>
        <v>0</v>
      </c>
      <c r="K105" s="258" t="s">
        <v>19</v>
      </c>
      <c r="L105" s="263"/>
      <c r="M105" s="264" t="s">
        <v>19</v>
      </c>
      <c r="N105" s="265" t="s">
        <v>44</v>
      </c>
      <c r="O105" s="86"/>
      <c r="P105" s="215">
        <f>O105*H105</f>
        <v>0</v>
      </c>
      <c r="Q105" s="215">
        <v>0</v>
      </c>
      <c r="R105" s="215">
        <f>Q105*H105</f>
        <v>0</v>
      </c>
      <c r="S105" s="215">
        <v>0</v>
      </c>
      <c r="T105" s="21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7" t="s">
        <v>292</v>
      </c>
      <c r="AT105" s="217" t="s">
        <v>197</v>
      </c>
      <c r="AU105" s="217" t="s">
        <v>145</v>
      </c>
      <c r="AY105" s="19" t="s">
        <v>137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9" t="s">
        <v>145</v>
      </c>
      <c r="BK105" s="218">
        <f>ROUND(I105*H105,2)</f>
        <v>0</v>
      </c>
      <c r="BL105" s="19" t="s">
        <v>233</v>
      </c>
      <c r="BM105" s="217" t="s">
        <v>778</v>
      </c>
    </row>
    <row r="106" spans="1:47" s="2" customFormat="1" ht="12">
      <c r="A106" s="40"/>
      <c r="B106" s="41"/>
      <c r="C106" s="42"/>
      <c r="D106" s="219" t="s">
        <v>147</v>
      </c>
      <c r="E106" s="42"/>
      <c r="F106" s="220" t="s">
        <v>779</v>
      </c>
      <c r="G106" s="42"/>
      <c r="H106" s="42"/>
      <c r="I106" s="221"/>
      <c r="J106" s="42"/>
      <c r="K106" s="42"/>
      <c r="L106" s="46"/>
      <c r="M106" s="222"/>
      <c r="N106" s="223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147</v>
      </c>
      <c r="AU106" s="19" t="s">
        <v>145</v>
      </c>
    </row>
    <row r="107" spans="1:65" s="2" customFormat="1" ht="16.5" customHeight="1">
      <c r="A107" s="40"/>
      <c r="B107" s="41"/>
      <c r="C107" s="206" t="s">
        <v>8</v>
      </c>
      <c r="D107" s="206" t="s">
        <v>140</v>
      </c>
      <c r="E107" s="207" t="s">
        <v>780</v>
      </c>
      <c r="F107" s="208" t="s">
        <v>781</v>
      </c>
      <c r="G107" s="209" t="s">
        <v>165</v>
      </c>
      <c r="H107" s="210">
        <v>15</v>
      </c>
      <c r="I107" s="211"/>
      <c r="J107" s="212">
        <f>ROUND(I107*H107,2)</f>
        <v>0</v>
      </c>
      <c r="K107" s="208" t="s">
        <v>19</v>
      </c>
      <c r="L107" s="46"/>
      <c r="M107" s="213" t="s">
        <v>19</v>
      </c>
      <c r="N107" s="214" t="s">
        <v>44</v>
      </c>
      <c r="O107" s="86"/>
      <c r="P107" s="215">
        <f>O107*H107</f>
        <v>0</v>
      </c>
      <c r="Q107" s="215">
        <v>0</v>
      </c>
      <c r="R107" s="215">
        <f>Q107*H107</f>
        <v>0</v>
      </c>
      <c r="S107" s="215">
        <v>0</v>
      </c>
      <c r="T107" s="21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7" t="s">
        <v>233</v>
      </c>
      <c r="AT107" s="217" t="s">
        <v>140</v>
      </c>
      <c r="AU107" s="217" t="s">
        <v>145</v>
      </c>
      <c r="AY107" s="19" t="s">
        <v>137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9" t="s">
        <v>145</v>
      </c>
      <c r="BK107" s="218">
        <f>ROUND(I107*H107,2)</f>
        <v>0</v>
      </c>
      <c r="BL107" s="19" t="s">
        <v>233</v>
      </c>
      <c r="BM107" s="217" t="s">
        <v>782</v>
      </c>
    </row>
    <row r="108" spans="1:47" s="2" customFormat="1" ht="12">
      <c r="A108" s="40"/>
      <c r="B108" s="41"/>
      <c r="C108" s="42"/>
      <c r="D108" s="219" t="s">
        <v>147</v>
      </c>
      <c r="E108" s="42"/>
      <c r="F108" s="220" t="s">
        <v>783</v>
      </c>
      <c r="G108" s="42"/>
      <c r="H108" s="42"/>
      <c r="I108" s="221"/>
      <c r="J108" s="42"/>
      <c r="K108" s="42"/>
      <c r="L108" s="46"/>
      <c r="M108" s="222"/>
      <c r="N108" s="223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147</v>
      </c>
      <c r="AU108" s="19" t="s">
        <v>145</v>
      </c>
    </row>
    <row r="109" spans="1:65" s="2" customFormat="1" ht="16.5" customHeight="1">
      <c r="A109" s="40"/>
      <c r="B109" s="41"/>
      <c r="C109" s="256" t="s">
        <v>214</v>
      </c>
      <c r="D109" s="256" t="s">
        <v>197</v>
      </c>
      <c r="E109" s="257" t="s">
        <v>82</v>
      </c>
      <c r="F109" s="258" t="s">
        <v>784</v>
      </c>
      <c r="G109" s="259" t="s">
        <v>758</v>
      </c>
      <c r="H109" s="260">
        <v>7</v>
      </c>
      <c r="I109" s="261"/>
      <c r="J109" s="262">
        <f>ROUND(I109*H109,2)</f>
        <v>0</v>
      </c>
      <c r="K109" s="258" t="s">
        <v>19</v>
      </c>
      <c r="L109" s="263"/>
      <c r="M109" s="264" t="s">
        <v>19</v>
      </c>
      <c r="N109" s="265" t="s">
        <v>44</v>
      </c>
      <c r="O109" s="86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7" t="s">
        <v>292</v>
      </c>
      <c r="AT109" s="217" t="s">
        <v>197</v>
      </c>
      <c r="AU109" s="217" t="s">
        <v>145</v>
      </c>
      <c r="AY109" s="19" t="s">
        <v>137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9" t="s">
        <v>145</v>
      </c>
      <c r="BK109" s="218">
        <f>ROUND(I109*H109,2)</f>
        <v>0</v>
      </c>
      <c r="BL109" s="19" t="s">
        <v>233</v>
      </c>
      <c r="BM109" s="217" t="s">
        <v>785</v>
      </c>
    </row>
    <row r="110" spans="1:47" s="2" customFormat="1" ht="12">
      <c r="A110" s="40"/>
      <c r="B110" s="41"/>
      <c r="C110" s="42"/>
      <c r="D110" s="219" t="s">
        <v>147</v>
      </c>
      <c r="E110" s="42"/>
      <c r="F110" s="220" t="s">
        <v>784</v>
      </c>
      <c r="G110" s="42"/>
      <c r="H110" s="42"/>
      <c r="I110" s="221"/>
      <c r="J110" s="42"/>
      <c r="K110" s="42"/>
      <c r="L110" s="46"/>
      <c r="M110" s="222"/>
      <c r="N110" s="223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147</v>
      </c>
      <c r="AU110" s="19" t="s">
        <v>145</v>
      </c>
    </row>
    <row r="111" spans="1:65" s="2" customFormat="1" ht="16.5" customHeight="1">
      <c r="A111" s="40"/>
      <c r="B111" s="41"/>
      <c r="C111" s="256" t="s">
        <v>220</v>
      </c>
      <c r="D111" s="256" t="s">
        <v>197</v>
      </c>
      <c r="E111" s="257" t="s">
        <v>85</v>
      </c>
      <c r="F111" s="258" t="s">
        <v>786</v>
      </c>
      <c r="G111" s="259" t="s">
        <v>758</v>
      </c>
      <c r="H111" s="260">
        <v>8</v>
      </c>
      <c r="I111" s="261"/>
      <c r="J111" s="262">
        <f>ROUND(I111*H111,2)</f>
        <v>0</v>
      </c>
      <c r="K111" s="258" t="s">
        <v>19</v>
      </c>
      <c r="L111" s="263"/>
      <c r="M111" s="264" t="s">
        <v>19</v>
      </c>
      <c r="N111" s="265" t="s">
        <v>44</v>
      </c>
      <c r="O111" s="86"/>
      <c r="P111" s="215">
        <f>O111*H111</f>
        <v>0</v>
      </c>
      <c r="Q111" s="215">
        <v>0</v>
      </c>
      <c r="R111" s="215">
        <f>Q111*H111</f>
        <v>0</v>
      </c>
      <c r="S111" s="215">
        <v>0</v>
      </c>
      <c r="T111" s="21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7" t="s">
        <v>292</v>
      </c>
      <c r="AT111" s="217" t="s">
        <v>197</v>
      </c>
      <c r="AU111" s="217" t="s">
        <v>145</v>
      </c>
      <c r="AY111" s="19" t="s">
        <v>137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9" t="s">
        <v>145</v>
      </c>
      <c r="BK111" s="218">
        <f>ROUND(I111*H111,2)</f>
        <v>0</v>
      </c>
      <c r="BL111" s="19" t="s">
        <v>233</v>
      </c>
      <c r="BM111" s="217" t="s">
        <v>787</v>
      </c>
    </row>
    <row r="112" spans="1:47" s="2" customFormat="1" ht="12">
      <c r="A112" s="40"/>
      <c r="B112" s="41"/>
      <c r="C112" s="42"/>
      <c r="D112" s="219" t="s">
        <v>147</v>
      </c>
      <c r="E112" s="42"/>
      <c r="F112" s="220" t="s">
        <v>786</v>
      </c>
      <c r="G112" s="42"/>
      <c r="H112" s="42"/>
      <c r="I112" s="221"/>
      <c r="J112" s="42"/>
      <c r="K112" s="42"/>
      <c r="L112" s="46"/>
      <c r="M112" s="222"/>
      <c r="N112" s="223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147</v>
      </c>
      <c r="AU112" s="19" t="s">
        <v>145</v>
      </c>
    </row>
    <row r="113" spans="1:65" s="2" customFormat="1" ht="16.5" customHeight="1">
      <c r="A113" s="40"/>
      <c r="B113" s="41"/>
      <c r="C113" s="206" t="s">
        <v>226</v>
      </c>
      <c r="D113" s="206" t="s">
        <v>140</v>
      </c>
      <c r="E113" s="207" t="s">
        <v>780</v>
      </c>
      <c r="F113" s="208" t="s">
        <v>781</v>
      </c>
      <c r="G113" s="209" t="s">
        <v>165</v>
      </c>
      <c r="H113" s="210">
        <v>4</v>
      </c>
      <c r="I113" s="211"/>
      <c r="J113" s="212">
        <f>ROUND(I113*H113,2)</f>
        <v>0</v>
      </c>
      <c r="K113" s="208" t="s">
        <v>19</v>
      </c>
      <c r="L113" s="46"/>
      <c r="M113" s="213" t="s">
        <v>19</v>
      </c>
      <c r="N113" s="214" t="s">
        <v>44</v>
      </c>
      <c r="O113" s="86"/>
      <c r="P113" s="215">
        <f>O113*H113</f>
        <v>0</v>
      </c>
      <c r="Q113" s="215">
        <v>0</v>
      </c>
      <c r="R113" s="215">
        <f>Q113*H113</f>
        <v>0</v>
      </c>
      <c r="S113" s="215">
        <v>0</v>
      </c>
      <c r="T113" s="21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7" t="s">
        <v>233</v>
      </c>
      <c r="AT113" s="217" t="s">
        <v>140</v>
      </c>
      <c r="AU113" s="217" t="s">
        <v>145</v>
      </c>
      <c r="AY113" s="19" t="s">
        <v>137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9" t="s">
        <v>145</v>
      </c>
      <c r="BK113" s="218">
        <f>ROUND(I113*H113,2)</f>
        <v>0</v>
      </c>
      <c r="BL113" s="19" t="s">
        <v>233</v>
      </c>
      <c r="BM113" s="217" t="s">
        <v>788</v>
      </c>
    </row>
    <row r="114" spans="1:47" s="2" customFormat="1" ht="12">
      <c r="A114" s="40"/>
      <c r="B114" s="41"/>
      <c r="C114" s="42"/>
      <c r="D114" s="219" t="s">
        <v>147</v>
      </c>
      <c r="E114" s="42"/>
      <c r="F114" s="220" t="s">
        <v>783</v>
      </c>
      <c r="G114" s="42"/>
      <c r="H114" s="42"/>
      <c r="I114" s="221"/>
      <c r="J114" s="42"/>
      <c r="K114" s="42"/>
      <c r="L114" s="46"/>
      <c r="M114" s="222"/>
      <c r="N114" s="223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147</v>
      </c>
      <c r="AU114" s="19" t="s">
        <v>145</v>
      </c>
    </row>
    <row r="115" spans="1:65" s="2" customFormat="1" ht="16.5" customHeight="1">
      <c r="A115" s="40"/>
      <c r="B115" s="41"/>
      <c r="C115" s="206" t="s">
        <v>233</v>
      </c>
      <c r="D115" s="206" t="s">
        <v>140</v>
      </c>
      <c r="E115" s="207" t="s">
        <v>789</v>
      </c>
      <c r="F115" s="208" t="s">
        <v>790</v>
      </c>
      <c r="G115" s="209" t="s">
        <v>165</v>
      </c>
      <c r="H115" s="210">
        <v>7</v>
      </c>
      <c r="I115" s="211"/>
      <c r="J115" s="212">
        <f>ROUND(I115*H115,2)</f>
        <v>0</v>
      </c>
      <c r="K115" s="208" t="s">
        <v>19</v>
      </c>
      <c r="L115" s="46"/>
      <c r="M115" s="213" t="s">
        <v>19</v>
      </c>
      <c r="N115" s="214" t="s">
        <v>44</v>
      </c>
      <c r="O115" s="86"/>
      <c r="P115" s="215">
        <f>O115*H115</f>
        <v>0</v>
      </c>
      <c r="Q115" s="215">
        <v>0</v>
      </c>
      <c r="R115" s="215">
        <f>Q115*H115</f>
        <v>0</v>
      </c>
      <c r="S115" s="215">
        <v>0</v>
      </c>
      <c r="T115" s="21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7" t="s">
        <v>233</v>
      </c>
      <c r="AT115" s="217" t="s">
        <v>140</v>
      </c>
      <c r="AU115" s="217" t="s">
        <v>145</v>
      </c>
      <c r="AY115" s="19" t="s">
        <v>137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9" t="s">
        <v>145</v>
      </c>
      <c r="BK115" s="218">
        <f>ROUND(I115*H115,2)</f>
        <v>0</v>
      </c>
      <c r="BL115" s="19" t="s">
        <v>233</v>
      </c>
      <c r="BM115" s="217" t="s">
        <v>791</v>
      </c>
    </row>
    <row r="116" spans="1:47" s="2" customFormat="1" ht="12">
      <c r="A116" s="40"/>
      <c r="B116" s="41"/>
      <c r="C116" s="42"/>
      <c r="D116" s="219" t="s">
        <v>147</v>
      </c>
      <c r="E116" s="42"/>
      <c r="F116" s="220" t="s">
        <v>790</v>
      </c>
      <c r="G116" s="42"/>
      <c r="H116" s="42"/>
      <c r="I116" s="221"/>
      <c r="J116" s="42"/>
      <c r="K116" s="42"/>
      <c r="L116" s="46"/>
      <c r="M116" s="222"/>
      <c r="N116" s="223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147</v>
      </c>
      <c r="AU116" s="19" t="s">
        <v>145</v>
      </c>
    </row>
    <row r="117" spans="1:65" s="2" customFormat="1" ht="16.5" customHeight="1">
      <c r="A117" s="40"/>
      <c r="B117" s="41"/>
      <c r="C117" s="206" t="s">
        <v>238</v>
      </c>
      <c r="D117" s="206" t="s">
        <v>140</v>
      </c>
      <c r="E117" s="207" t="s">
        <v>792</v>
      </c>
      <c r="F117" s="208" t="s">
        <v>793</v>
      </c>
      <c r="G117" s="209" t="s">
        <v>188</v>
      </c>
      <c r="H117" s="210">
        <v>6</v>
      </c>
      <c r="I117" s="211"/>
      <c r="J117" s="212">
        <f>ROUND(I117*H117,2)</f>
        <v>0</v>
      </c>
      <c r="K117" s="208" t="s">
        <v>19</v>
      </c>
      <c r="L117" s="46"/>
      <c r="M117" s="213" t="s">
        <v>19</v>
      </c>
      <c r="N117" s="214" t="s">
        <v>44</v>
      </c>
      <c r="O117" s="86"/>
      <c r="P117" s="215">
        <f>O117*H117</f>
        <v>0</v>
      </c>
      <c r="Q117" s="215">
        <v>0.00175</v>
      </c>
      <c r="R117" s="215">
        <f>Q117*H117</f>
        <v>0.0105</v>
      </c>
      <c r="S117" s="215">
        <v>0</v>
      </c>
      <c r="T117" s="21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7" t="s">
        <v>233</v>
      </c>
      <c r="AT117" s="217" t="s">
        <v>140</v>
      </c>
      <c r="AU117" s="217" t="s">
        <v>145</v>
      </c>
      <c r="AY117" s="19" t="s">
        <v>137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9" t="s">
        <v>145</v>
      </c>
      <c r="BK117" s="218">
        <f>ROUND(I117*H117,2)</f>
        <v>0</v>
      </c>
      <c r="BL117" s="19" t="s">
        <v>233</v>
      </c>
      <c r="BM117" s="217" t="s">
        <v>794</v>
      </c>
    </row>
    <row r="118" spans="1:47" s="2" customFormat="1" ht="12">
      <c r="A118" s="40"/>
      <c r="B118" s="41"/>
      <c r="C118" s="42"/>
      <c r="D118" s="219" t="s">
        <v>147</v>
      </c>
      <c r="E118" s="42"/>
      <c r="F118" s="220" t="s">
        <v>795</v>
      </c>
      <c r="G118" s="42"/>
      <c r="H118" s="42"/>
      <c r="I118" s="221"/>
      <c r="J118" s="42"/>
      <c r="K118" s="42"/>
      <c r="L118" s="46"/>
      <c r="M118" s="222"/>
      <c r="N118" s="223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147</v>
      </c>
      <c r="AU118" s="19" t="s">
        <v>145</v>
      </c>
    </row>
    <row r="119" spans="1:65" s="2" customFormat="1" ht="16.5" customHeight="1">
      <c r="A119" s="40"/>
      <c r="B119" s="41"/>
      <c r="C119" s="206" t="s">
        <v>244</v>
      </c>
      <c r="D119" s="206" t="s">
        <v>140</v>
      </c>
      <c r="E119" s="207" t="s">
        <v>796</v>
      </c>
      <c r="F119" s="208" t="s">
        <v>797</v>
      </c>
      <c r="G119" s="209" t="s">
        <v>188</v>
      </c>
      <c r="H119" s="210">
        <v>15</v>
      </c>
      <c r="I119" s="211"/>
      <c r="J119" s="212">
        <f>ROUND(I119*H119,2)</f>
        <v>0</v>
      </c>
      <c r="K119" s="208" t="s">
        <v>19</v>
      </c>
      <c r="L119" s="46"/>
      <c r="M119" s="213" t="s">
        <v>19</v>
      </c>
      <c r="N119" s="214" t="s">
        <v>44</v>
      </c>
      <c r="O119" s="86"/>
      <c r="P119" s="215">
        <f>O119*H119</f>
        <v>0</v>
      </c>
      <c r="Q119" s="215">
        <v>0.00312</v>
      </c>
      <c r="R119" s="215">
        <f>Q119*H119</f>
        <v>0.0468</v>
      </c>
      <c r="S119" s="215">
        <v>0</v>
      </c>
      <c r="T119" s="216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7" t="s">
        <v>233</v>
      </c>
      <c r="AT119" s="217" t="s">
        <v>140</v>
      </c>
      <c r="AU119" s="217" t="s">
        <v>145</v>
      </c>
      <c r="AY119" s="19" t="s">
        <v>137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9" t="s">
        <v>145</v>
      </c>
      <c r="BK119" s="218">
        <f>ROUND(I119*H119,2)</f>
        <v>0</v>
      </c>
      <c r="BL119" s="19" t="s">
        <v>233</v>
      </c>
      <c r="BM119" s="217" t="s">
        <v>798</v>
      </c>
    </row>
    <row r="120" spans="1:47" s="2" customFormat="1" ht="12">
      <c r="A120" s="40"/>
      <c r="B120" s="41"/>
      <c r="C120" s="42"/>
      <c r="D120" s="219" t="s">
        <v>147</v>
      </c>
      <c r="E120" s="42"/>
      <c r="F120" s="220" t="s">
        <v>799</v>
      </c>
      <c r="G120" s="42"/>
      <c r="H120" s="42"/>
      <c r="I120" s="221"/>
      <c r="J120" s="42"/>
      <c r="K120" s="42"/>
      <c r="L120" s="46"/>
      <c r="M120" s="222"/>
      <c r="N120" s="223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147</v>
      </c>
      <c r="AU120" s="19" t="s">
        <v>145</v>
      </c>
    </row>
    <row r="121" spans="1:51" s="14" customFormat="1" ht="12">
      <c r="A121" s="14"/>
      <c r="B121" s="234"/>
      <c r="C121" s="235"/>
      <c r="D121" s="219" t="s">
        <v>149</v>
      </c>
      <c r="E121" s="236" t="s">
        <v>19</v>
      </c>
      <c r="F121" s="237" t="s">
        <v>800</v>
      </c>
      <c r="G121" s="235"/>
      <c r="H121" s="238">
        <v>15</v>
      </c>
      <c r="I121" s="239"/>
      <c r="J121" s="235"/>
      <c r="K121" s="235"/>
      <c r="L121" s="240"/>
      <c r="M121" s="241"/>
      <c r="N121" s="242"/>
      <c r="O121" s="242"/>
      <c r="P121" s="242"/>
      <c r="Q121" s="242"/>
      <c r="R121" s="242"/>
      <c r="S121" s="242"/>
      <c r="T121" s="243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4" t="s">
        <v>149</v>
      </c>
      <c r="AU121" s="244" t="s">
        <v>145</v>
      </c>
      <c r="AV121" s="14" t="s">
        <v>145</v>
      </c>
      <c r="AW121" s="14" t="s">
        <v>33</v>
      </c>
      <c r="AX121" s="14" t="s">
        <v>72</v>
      </c>
      <c r="AY121" s="244" t="s">
        <v>137</v>
      </c>
    </row>
    <row r="122" spans="1:51" s="15" customFormat="1" ht="12">
      <c r="A122" s="15"/>
      <c r="B122" s="245"/>
      <c r="C122" s="246"/>
      <c r="D122" s="219" t="s">
        <v>149</v>
      </c>
      <c r="E122" s="247" t="s">
        <v>19</v>
      </c>
      <c r="F122" s="248" t="s">
        <v>151</v>
      </c>
      <c r="G122" s="246"/>
      <c r="H122" s="249">
        <v>15</v>
      </c>
      <c r="I122" s="250"/>
      <c r="J122" s="246"/>
      <c r="K122" s="246"/>
      <c r="L122" s="251"/>
      <c r="M122" s="252"/>
      <c r="N122" s="253"/>
      <c r="O122" s="253"/>
      <c r="P122" s="253"/>
      <c r="Q122" s="253"/>
      <c r="R122" s="253"/>
      <c r="S122" s="253"/>
      <c r="T122" s="254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55" t="s">
        <v>149</v>
      </c>
      <c r="AU122" s="255" t="s">
        <v>145</v>
      </c>
      <c r="AV122" s="15" t="s">
        <v>144</v>
      </c>
      <c r="AW122" s="15" t="s">
        <v>33</v>
      </c>
      <c r="AX122" s="15" t="s">
        <v>80</v>
      </c>
      <c r="AY122" s="255" t="s">
        <v>137</v>
      </c>
    </row>
    <row r="123" spans="1:65" s="2" customFormat="1" ht="16.5" customHeight="1">
      <c r="A123" s="40"/>
      <c r="B123" s="41"/>
      <c r="C123" s="206" t="s">
        <v>251</v>
      </c>
      <c r="D123" s="206" t="s">
        <v>140</v>
      </c>
      <c r="E123" s="207" t="s">
        <v>801</v>
      </c>
      <c r="F123" s="208" t="s">
        <v>802</v>
      </c>
      <c r="G123" s="209" t="s">
        <v>165</v>
      </c>
      <c r="H123" s="210">
        <v>7</v>
      </c>
      <c r="I123" s="211"/>
      <c r="J123" s="212">
        <f>ROUND(I123*H123,2)</f>
        <v>0</v>
      </c>
      <c r="K123" s="208" t="s">
        <v>19</v>
      </c>
      <c r="L123" s="46"/>
      <c r="M123" s="213" t="s">
        <v>19</v>
      </c>
      <c r="N123" s="214" t="s">
        <v>44</v>
      </c>
      <c r="O123" s="86"/>
      <c r="P123" s="215">
        <f>O123*H123</f>
        <v>0</v>
      </c>
      <c r="Q123" s="215">
        <v>0</v>
      </c>
      <c r="R123" s="215">
        <f>Q123*H123</f>
        <v>0</v>
      </c>
      <c r="S123" s="215">
        <v>0</v>
      </c>
      <c r="T123" s="21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7" t="s">
        <v>233</v>
      </c>
      <c r="AT123" s="217" t="s">
        <v>140</v>
      </c>
      <c r="AU123" s="217" t="s">
        <v>145</v>
      </c>
      <c r="AY123" s="19" t="s">
        <v>137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9" t="s">
        <v>145</v>
      </c>
      <c r="BK123" s="218">
        <f>ROUND(I123*H123,2)</f>
        <v>0</v>
      </c>
      <c r="BL123" s="19" t="s">
        <v>233</v>
      </c>
      <c r="BM123" s="217" t="s">
        <v>803</v>
      </c>
    </row>
    <row r="124" spans="1:47" s="2" customFormat="1" ht="12">
      <c r="A124" s="40"/>
      <c r="B124" s="41"/>
      <c r="C124" s="42"/>
      <c r="D124" s="219" t="s">
        <v>147</v>
      </c>
      <c r="E124" s="42"/>
      <c r="F124" s="220" t="s">
        <v>804</v>
      </c>
      <c r="G124" s="42"/>
      <c r="H124" s="42"/>
      <c r="I124" s="221"/>
      <c r="J124" s="42"/>
      <c r="K124" s="42"/>
      <c r="L124" s="46"/>
      <c r="M124" s="222"/>
      <c r="N124" s="223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147</v>
      </c>
      <c r="AU124" s="19" t="s">
        <v>145</v>
      </c>
    </row>
    <row r="125" spans="1:65" s="2" customFormat="1" ht="16.5" customHeight="1">
      <c r="A125" s="40"/>
      <c r="B125" s="41"/>
      <c r="C125" s="256" t="s">
        <v>257</v>
      </c>
      <c r="D125" s="256" t="s">
        <v>197</v>
      </c>
      <c r="E125" s="257" t="s">
        <v>805</v>
      </c>
      <c r="F125" s="258" t="s">
        <v>806</v>
      </c>
      <c r="G125" s="259" t="s">
        <v>758</v>
      </c>
      <c r="H125" s="260">
        <v>7</v>
      </c>
      <c r="I125" s="261"/>
      <c r="J125" s="262">
        <f>ROUND(I125*H125,2)</f>
        <v>0</v>
      </c>
      <c r="K125" s="258" t="s">
        <v>19</v>
      </c>
      <c r="L125" s="263"/>
      <c r="M125" s="264" t="s">
        <v>19</v>
      </c>
      <c r="N125" s="265" t="s">
        <v>44</v>
      </c>
      <c r="O125" s="86"/>
      <c r="P125" s="215">
        <f>O125*H125</f>
        <v>0</v>
      </c>
      <c r="Q125" s="215">
        <v>0</v>
      </c>
      <c r="R125" s="215">
        <f>Q125*H125</f>
        <v>0</v>
      </c>
      <c r="S125" s="215">
        <v>0</v>
      </c>
      <c r="T125" s="216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17" t="s">
        <v>292</v>
      </c>
      <c r="AT125" s="217" t="s">
        <v>197</v>
      </c>
      <c r="AU125" s="217" t="s">
        <v>145</v>
      </c>
      <c r="AY125" s="19" t="s">
        <v>137</v>
      </c>
      <c r="BE125" s="218">
        <f>IF(N125="základní",J125,0)</f>
        <v>0</v>
      </c>
      <c r="BF125" s="218">
        <f>IF(N125="snížená",J125,0)</f>
        <v>0</v>
      </c>
      <c r="BG125" s="218">
        <f>IF(N125="zákl. přenesená",J125,0)</f>
        <v>0</v>
      </c>
      <c r="BH125" s="218">
        <f>IF(N125="sníž. přenesená",J125,0)</f>
        <v>0</v>
      </c>
      <c r="BI125" s="218">
        <f>IF(N125="nulová",J125,0)</f>
        <v>0</v>
      </c>
      <c r="BJ125" s="19" t="s">
        <v>145</v>
      </c>
      <c r="BK125" s="218">
        <f>ROUND(I125*H125,2)</f>
        <v>0</v>
      </c>
      <c r="BL125" s="19" t="s">
        <v>233</v>
      </c>
      <c r="BM125" s="217" t="s">
        <v>807</v>
      </c>
    </row>
    <row r="126" spans="1:47" s="2" customFormat="1" ht="12">
      <c r="A126" s="40"/>
      <c r="B126" s="41"/>
      <c r="C126" s="42"/>
      <c r="D126" s="219" t="s">
        <v>147</v>
      </c>
      <c r="E126" s="42"/>
      <c r="F126" s="220" t="s">
        <v>765</v>
      </c>
      <c r="G126" s="42"/>
      <c r="H126" s="42"/>
      <c r="I126" s="221"/>
      <c r="J126" s="42"/>
      <c r="K126" s="42"/>
      <c r="L126" s="46"/>
      <c r="M126" s="222"/>
      <c r="N126" s="223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147</v>
      </c>
      <c r="AU126" s="19" t="s">
        <v>145</v>
      </c>
    </row>
    <row r="127" spans="1:65" s="2" customFormat="1" ht="16.5" customHeight="1">
      <c r="A127" s="40"/>
      <c r="B127" s="41"/>
      <c r="C127" s="206" t="s">
        <v>7</v>
      </c>
      <c r="D127" s="206" t="s">
        <v>140</v>
      </c>
      <c r="E127" s="207" t="s">
        <v>808</v>
      </c>
      <c r="F127" s="208" t="s">
        <v>809</v>
      </c>
      <c r="G127" s="209" t="s">
        <v>188</v>
      </c>
      <c r="H127" s="210">
        <v>27</v>
      </c>
      <c r="I127" s="211"/>
      <c r="J127" s="212">
        <f>ROUND(I127*H127,2)</f>
        <v>0</v>
      </c>
      <c r="K127" s="208" t="s">
        <v>19</v>
      </c>
      <c r="L127" s="46"/>
      <c r="M127" s="213" t="s">
        <v>19</v>
      </c>
      <c r="N127" s="214" t="s">
        <v>44</v>
      </c>
      <c r="O127" s="86"/>
      <c r="P127" s="215">
        <f>O127*H127</f>
        <v>0</v>
      </c>
      <c r="Q127" s="215">
        <v>0</v>
      </c>
      <c r="R127" s="215">
        <f>Q127*H127</f>
        <v>0</v>
      </c>
      <c r="S127" s="215">
        <v>0</v>
      </c>
      <c r="T127" s="216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17" t="s">
        <v>233</v>
      </c>
      <c r="AT127" s="217" t="s">
        <v>140</v>
      </c>
      <c r="AU127" s="217" t="s">
        <v>145</v>
      </c>
      <c r="AY127" s="19" t="s">
        <v>137</v>
      </c>
      <c r="BE127" s="218">
        <f>IF(N127="základní",J127,0)</f>
        <v>0</v>
      </c>
      <c r="BF127" s="218">
        <f>IF(N127="snížená",J127,0)</f>
        <v>0</v>
      </c>
      <c r="BG127" s="218">
        <f>IF(N127="zákl. přenesená",J127,0)</f>
        <v>0</v>
      </c>
      <c r="BH127" s="218">
        <f>IF(N127="sníž. přenesená",J127,0)</f>
        <v>0</v>
      </c>
      <c r="BI127" s="218">
        <f>IF(N127="nulová",J127,0)</f>
        <v>0</v>
      </c>
      <c r="BJ127" s="19" t="s">
        <v>145</v>
      </c>
      <c r="BK127" s="218">
        <f>ROUND(I127*H127,2)</f>
        <v>0</v>
      </c>
      <c r="BL127" s="19" t="s">
        <v>233</v>
      </c>
      <c r="BM127" s="217" t="s">
        <v>810</v>
      </c>
    </row>
    <row r="128" spans="1:47" s="2" customFormat="1" ht="12">
      <c r="A128" s="40"/>
      <c r="B128" s="41"/>
      <c r="C128" s="42"/>
      <c r="D128" s="219" t="s">
        <v>147</v>
      </c>
      <c r="E128" s="42"/>
      <c r="F128" s="220" t="s">
        <v>811</v>
      </c>
      <c r="G128" s="42"/>
      <c r="H128" s="42"/>
      <c r="I128" s="221"/>
      <c r="J128" s="42"/>
      <c r="K128" s="42"/>
      <c r="L128" s="46"/>
      <c r="M128" s="222"/>
      <c r="N128" s="223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147</v>
      </c>
      <c r="AU128" s="19" t="s">
        <v>145</v>
      </c>
    </row>
    <row r="129" spans="1:51" s="14" customFormat="1" ht="12">
      <c r="A129" s="14"/>
      <c r="B129" s="234"/>
      <c r="C129" s="235"/>
      <c r="D129" s="219" t="s">
        <v>149</v>
      </c>
      <c r="E129" s="236" t="s">
        <v>19</v>
      </c>
      <c r="F129" s="237" t="s">
        <v>812</v>
      </c>
      <c r="G129" s="235"/>
      <c r="H129" s="238">
        <v>27</v>
      </c>
      <c r="I129" s="239"/>
      <c r="J129" s="235"/>
      <c r="K129" s="235"/>
      <c r="L129" s="240"/>
      <c r="M129" s="241"/>
      <c r="N129" s="242"/>
      <c r="O129" s="242"/>
      <c r="P129" s="242"/>
      <c r="Q129" s="242"/>
      <c r="R129" s="242"/>
      <c r="S129" s="242"/>
      <c r="T129" s="243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4" t="s">
        <v>149</v>
      </c>
      <c r="AU129" s="244" t="s">
        <v>145</v>
      </c>
      <c r="AV129" s="14" t="s">
        <v>145</v>
      </c>
      <c r="AW129" s="14" t="s">
        <v>33</v>
      </c>
      <c r="AX129" s="14" t="s">
        <v>72</v>
      </c>
      <c r="AY129" s="244" t="s">
        <v>137</v>
      </c>
    </row>
    <row r="130" spans="1:51" s="15" customFormat="1" ht="12">
      <c r="A130" s="15"/>
      <c r="B130" s="245"/>
      <c r="C130" s="246"/>
      <c r="D130" s="219" t="s">
        <v>149</v>
      </c>
      <c r="E130" s="247" t="s">
        <v>19</v>
      </c>
      <c r="F130" s="248" t="s">
        <v>151</v>
      </c>
      <c r="G130" s="246"/>
      <c r="H130" s="249">
        <v>27</v>
      </c>
      <c r="I130" s="250"/>
      <c r="J130" s="246"/>
      <c r="K130" s="246"/>
      <c r="L130" s="251"/>
      <c r="M130" s="252"/>
      <c r="N130" s="253"/>
      <c r="O130" s="253"/>
      <c r="P130" s="253"/>
      <c r="Q130" s="253"/>
      <c r="R130" s="253"/>
      <c r="S130" s="253"/>
      <c r="T130" s="254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55" t="s">
        <v>149</v>
      </c>
      <c r="AU130" s="255" t="s">
        <v>145</v>
      </c>
      <c r="AV130" s="15" t="s">
        <v>144</v>
      </c>
      <c r="AW130" s="15" t="s">
        <v>33</v>
      </c>
      <c r="AX130" s="15" t="s">
        <v>80</v>
      </c>
      <c r="AY130" s="255" t="s">
        <v>137</v>
      </c>
    </row>
    <row r="131" spans="1:65" s="2" customFormat="1" ht="16.5" customHeight="1">
      <c r="A131" s="40"/>
      <c r="B131" s="41"/>
      <c r="C131" s="256" t="s">
        <v>267</v>
      </c>
      <c r="D131" s="256" t="s">
        <v>197</v>
      </c>
      <c r="E131" s="257" t="s">
        <v>813</v>
      </c>
      <c r="F131" s="258" t="s">
        <v>814</v>
      </c>
      <c r="G131" s="259" t="s">
        <v>746</v>
      </c>
      <c r="H131" s="260">
        <v>27</v>
      </c>
      <c r="I131" s="261"/>
      <c r="J131" s="262">
        <f>ROUND(I131*H131,2)</f>
        <v>0</v>
      </c>
      <c r="K131" s="258" t="s">
        <v>19</v>
      </c>
      <c r="L131" s="263"/>
      <c r="M131" s="264" t="s">
        <v>19</v>
      </c>
      <c r="N131" s="265" t="s">
        <v>44</v>
      </c>
      <c r="O131" s="86"/>
      <c r="P131" s="215">
        <f>O131*H131</f>
        <v>0</v>
      </c>
      <c r="Q131" s="215">
        <v>0</v>
      </c>
      <c r="R131" s="215">
        <f>Q131*H131</f>
        <v>0</v>
      </c>
      <c r="S131" s="215">
        <v>0</v>
      </c>
      <c r="T131" s="21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7" t="s">
        <v>292</v>
      </c>
      <c r="AT131" s="217" t="s">
        <v>197</v>
      </c>
      <c r="AU131" s="217" t="s">
        <v>145</v>
      </c>
      <c r="AY131" s="19" t="s">
        <v>137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9" t="s">
        <v>145</v>
      </c>
      <c r="BK131" s="218">
        <f>ROUND(I131*H131,2)</f>
        <v>0</v>
      </c>
      <c r="BL131" s="19" t="s">
        <v>233</v>
      </c>
      <c r="BM131" s="217" t="s">
        <v>815</v>
      </c>
    </row>
    <row r="132" spans="1:47" s="2" customFormat="1" ht="12">
      <c r="A132" s="40"/>
      <c r="B132" s="41"/>
      <c r="C132" s="42"/>
      <c r="D132" s="219" t="s">
        <v>147</v>
      </c>
      <c r="E132" s="42"/>
      <c r="F132" s="220" t="s">
        <v>814</v>
      </c>
      <c r="G132" s="42"/>
      <c r="H132" s="42"/>
      <c r="I132" s="221"/>
      <c r="J132" s="42"/>
      <c r="K132" s="42"/>
      <c r="L132" s="46"/>
      <c r="M132" s="222"/>
      <c r="N132" s="223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147</v>
      </c>
      <c r="AU132" s="19" t="s">
        <v>145</v>
      </c>
    </row>
    <row r="133" spans="1:65" s="2" customFormat="1" ht="21.75" customHeight="1">
      <c r="A133" s="40"/>
      <c r="B133" s="41"/>
      <c r="C133" s="206" t="s">
        <v>274</v>
      </c>
      <c r="D133" s="206" t="s">
        <v>140</v>
      </c>
      <c r="E133" s="207" t="s">
        <v>816</v>
      </c>
      <c r="F133" s="208" t="s">
        <v>817</v>
      </c>
      <c r="G133" s="209" t="s">
        <v>188</v>
      </c>
      <c r="H133" s="210">
        <v>48</v>
      </c>
      <c r="I133" s="211"/>
      <c r="J133" s="212">
        <f>ROUND(I133*H133,2)</f>
        <v>0</v>
      </c>
      <c r="K133" s="208" t="s">
        <v>19</v>
      </c>
      <c r="L133" s="46"/>
      <c r="M133" s="213" t="s">
        <v>19</v>
      </c>
      <c r="N133" s="214" t="s">
        <v>44</v>
      </c>
      <c r="O133" s="86"/>
      <c r="P133" s="215">
        <f>O133*H133</f>
        <v>0</v>
      </c>
      <c r="Q133" s="215">
        <v>0.001</v>
      </c>
      <c r="R133" s="215">
        <f>Q133*H133</f>
        <v>0.048</v>
      </c>
      <c r="S133" s="215">
        <v>0</v>
      </c>
      <c r="T133" s="216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7" t="s">
        <v>233</v>
      </c>
      <c r="AT133" s="217" t="s">
        <v>140</v>
      </c>
      <c r="AU133" s="217" t="s">
        <v>145</v>
      </c>
      <c r="AY133" s="19" t="s">
        <v>137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9" t="s">
        <v>145</v>
      </c>
      <c r="BK133" s="218">
        <f>ROUND(I133*H133,2)</f>
        <v>0</v>
      </c>
      <c r="BL133" s="19" t="s">
        <v>233</v>
      </c>
      <c r="BM133" s="217" t="s">
        <v>818</v>
      </c>
    </row>
    <row r="134" spans="1:47" s="2" customFormat="1" ht="12">
      <c r="A134" s="40"/>
      <c r="B134" s="41"/>
      <c r="C134" s="42"/>
      <c r="D134" s="219" t="s">
        <v>147</v>
      </c>
      <c r="E134" s="42"/>
      <c r="F134" s="220" t="s">
        <v>819</v>
      </c>
      <c r="G134" s="42"/>
      <c r="H134" s="42"/>
      <c r="I134" s="221"/>
      <c r="J134" s="42"/>
      <c r="K134" s="42"/>
      <c r="L134" s="46"/>
      <c r="M134" s="222"/>
      <c r="N134" s="223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147</v>
      </c>
      <c r="AU134" s="19" t="s">
        <v>145</v>
      </c>
    </row>
    <row r="135" spans="1:63" s="12" customFormat="1" ht="25.9" customHeight="1">
      <c r="A135" s="12"/>
      <c r="B135" s="190"/>
      <c r="C135" s="191"/>
      <c r="D135" s="192" t="s">
        <v>71</v>
      </c>
      <c r="E135" s="193" t="s">
        <v>736</v>
      </c>
      <c r="F135" s="193" t="s">
        <v>737</v>
      </c>
      <c r="G135" s="191"/>
      <c r="H135" s="191"/>
      <c r="I135" s="194"/>
      <c r="J135" s="195">
        <f>BK135</f>
        <v>0</v>
      </c>
      <c r="K135" s="191"/>
      <c r="L135" s="196"/>
      <c r="M135" s="197"/>
      <c r="N135" s="198"/>
      <c r="O135" s="198"/>
      <c r="P135" s="199">
        <f>SUM(P136:P139)</f>
        <v>0</v>
      </c>
      <c r="Q135" s="198"/>
      <c r="R135" s="199">
        <f>SUM(R136:R139)</f>
        <v>0</v>
      </c>
      <c r="S135" s="198"/>
      <c r="T135" s="200">
        <f>SUM(T136:T139)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01" t="s">
        <v>144</v>
      </c>
      <c r="AT135" s="202" t="s">
        <v>71</v>
      </c>
      <c r="AU135" s="202" t="s">
        <v>72</v>
      </c>
      <c r="AY135" s="201" t="s">
        <v>137</v>
      </c>
      <c r="BK135" s="203">
        <f>SUM(BK136:BK139)</f>
        <v>0</v>
      </c>
    </row>
    <row r="136" spans="1:65" s="2" customFormat="1" ht="16.5" customHeight="1">
      <c r="A136" s="40"/>
      <c r="B136" s="41"/>
      <c r="C136" s="206" t="s">
        <v>283</v>
      </c>
      <c r="D136" s="206" t="s">
        <v>140</v>
      </c>
      <c r="E136" s="207" t="s">
        <v>820</v>
      </c>
      <c r="F136" s="208" t="s">
        <v>821</v>
      </c>
      <c r="G136" s="209" t="s">
        <v>740</v>
      </c>
      <c r="H136" s="210">
        <v>48</v>
      </c>
      <c r="I136" s="211"/>
      <c r="J136" s="212">
        <f>ROUND(I136*H136,2)</f>
        <v>0</v>
      </c>
      <c r="K136" s="208" t="s">
        <v>19</v>
      </c>
      <c r="L136" s="46"/>
      <c r="M136" s="213" t="s">
        <v>19</v>
      </c>
      <c r="N136" s="214" t="s">
        <v>44</v>
      </c>
      <c r="O136" s="86"/>
      <c r="P136" s="215">
        <f>O136*H136</f>
        <v>0</v>
      </c>
      <c r="Q136" s="215">
        <v>0</v>
      </c>
      <c r="R136" s="215">
        <f>Q136*H136</f>
        <v>0</v>
      </c>
      <c r="S136" s="215">
        <v>0</v>
      </c>
      <c r="T136" s="21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7" t="s">
        <v>741</v>
      </c>
      <c r="AT136" s="217" t="s">
        <v>140</v>
      </c>
      <c r="AU136" s="217" t="s">
        <v>80</v>
      </c>
      <c r="AY136" s="19" t="s">
        <v>137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9" t="s">
        <v>145</v>
      </c>
      <c r="BK136" s="218">
        <f>ROUND(I136*H136,2)</f>
        <v>0</v>
      </c>
      <c r="BL136" s="19" t="s">
        <v>741</v>
      </c>
      <c r="BM136" s="217" t="s">
        <v>822</v>
      </c>
    </row>
    <row r="137" spans="1:47" s="2" customFormat="1" ht="12">
      <c r="A137" s="40"/>
      <c r="B137" s="41"/>
      <c r="C137" s="42"/>
      <c r="D137" s="219" t="s">
        <v>147</v>
      </c>
      <c r="E137" s="42"/>
      <c r="F137" s="220" t="s">
        <v>823</v>
      </c>
      <c r="G137" s="42"/>
      <c r="H137" s="42"/>
      <c r="I137" s="221"/>
      <c r="J137" s="42"/>
      <c r="K137" s="42"/>
      <c r="L137" s="46"/>
      <c r="M137" s="222"/>
      <c r="N137" s="223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147</v>
      </c>
      <c r="AU137" s="19" t="s">
        <v>80</v>
      </c>
    </row>
    <row r="138" spans="1:65" s="2" customFormat="1" ht="16.5" customHeight="1">
      <c r="A138" s="40"/>
      <c r="B138" s="41"/>
      <c r="C138" s="206" t="s">
        <v>289</v>
      </c>
      <c r="D138" s="206" t="s">
        <v>140</v>
      </c>
      <c r="E138" s="207" t="s">
        <v>824</v>
      </c>
      <c r="F138" s="208" t="s">
        <v>825</v>
      </c>
      <c r="G138" s="209" t="s">
        <v>740</v>
      </c>
      <c r="H138" s="210">
        <v>24</v>
      </c>
      <c r="I138" s="211"/>
      <c r="J138" s="212">
        <f>ROUND(I138*H138,2)</f>
        <v>0</v>
      </c>
      <c r="K138" s="208" t="s">
        <v>19</v>
      </c>
      <c r="L138" s="46"/>
      <c r="M138" s="213" t="s">
        <v>19</v>
      </c>
      <c r="N138" s="214" t="s">
        <v>44</v>
      </c>
      <c r="O138" s="86"/>
      <c r="P138" s="215">
        <f>O138*H138</f>
        <v>0</v>
      </c>
      <c r="Q138" s="215">
        <v>0</v>
      </c>
      <c r="R138" s="215">
        <f>Q138*H138</f>
        <v>0</v>
      </c>
      <c r="S138" s="215">
        <v>0</v>
      </c>
      <c r="T138" s="21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7" t="s">
        <v>741</v>
      </c>
      <c r="AT138" s="217" t="s">
        <v>140</v>
      </c>
      <c r="AU138" s="217" t="s">
        <v>80</v>
      </c>
      <c r="AY138" s="19" t="s">
        <v>137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9" t="s">
        <v>145</v>
      </c>
      <c r="BK138" s="218">
        <f>ROUND(I138*H138,2)</f>
        <v>0</v>
      </c>
      <c r="BL138" s="19" t="s">
        <v>741</v>
      </c>
      <c r="BM138" s="217" t="s">
        <v>826</v>
      </c>
    </row>
    <row r="139" spans="1:47" s="2" customFormat="1" ht="12">
      <c r="A139" s="40"/>
      <c r="B139" s="41"/>
      <c r="C139" s="42"/>
      <c r="D139" s="219" t="s">
        <v>147</v>
      </c>
      <c r="E139" s="42"/>
      <c r="F139" s="220" t="s">
        <v>827</v>
      </c>
      <c r="G139" s="42"/>
      <c r="H139" s="42"/>
      <c r="I139" s="221"/>
      <c r="J139" s="42"/>
      <c r="K139" s="42"/>
      <c r="L139" s="46"/>
      <c r="M139" s="266"/>
      <c r="N139" s="267"/>
      <c r="O139" s="268"/>
      <c r="P139" s="268"/>
      <c r="Q139" s="268"/>
      <c r="R139" s="268"/>
      <c r="S139" s="268"/>
      <c r="T139" s="269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147</v>
      </c>
      <c r="AU139" s="19" t="s">
        <v>80</v>
      </c>
    </row>
    <row r="140" spans="1:31" s="2" customFormat="1" ht="6.95" customHeight="1">
      <c r="A140" s="40"/>
      <c r="B140" s="61"/>
      <c r="C140" s="62"/>
      <c r="D140" s="62"/>
      <c r="E140" s="62"/>
      <c r="F140" s="62"/>
      <c r="G140" s="62"/>
      <c r="H140" s="62"/>
      <c r="I140" s="62"/>
      <c r="J140" s="62"/>
      <c r="K140" s="62"/>
      <c r="L140" s="46"/>
      <c r="M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</row>
  </sheetData>
  <sheetProtection password="CC35" sheet="1" objects="1" scenarios="1" formatColumns="0" formatRows="0" autoFilter="0"/>
  <autoFilter ref="C81:K139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90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80</v>
      </c>
    </row>
    <row r="4" spans="2:46" s="1" customFormat="1" ht="24.95" customHeight="1">
      <c r="B4" s="22"/>
      <c r="D4" s="132" t="s">
        <v>94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Modernizace prádelny - Domov pro seniory Krásné Březno, Rozcestí 796/9, Ústí nad Labem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95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828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28. 3. 2024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ROUND(J86,2)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ROUND((SUM(BE86:BE222)),2)</f>
        <v>0</v>
      </c>
      <c r="G33" s="40"/>
      <c r="H33" s="40"/>
      <c r="I33" s="150">
        <v>0.21</v>
      </c>
      <c r="J33" s="149">
        <f>ROUND(((SUM(BE86:BE222))*I33),2)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ROUND((SUM(BF86:BF222)),2)</f>
        <v>0</v>
      </c>
      <c r="G34" s="40"/>
      <c r="H34" s="40"/>
      <c r="I34" s="150">
        <v>0.12</v>
      </c>
      <c r="J34" s="149">
        <f>ROUND(((SUM(BF86:BF222))*I34),2)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ROUND((SUM(BG86:BG222)),2)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ROUND((SUM(BH86:BH222)),2)</f>
        <v>0</v>
      </c>
      <c r="G36" s="40"/>
      <c r="H36" s="40"/>
      <c r="I36" s="150">
        <v>0.12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ROUND((SUM(BI86:BI222)),2)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97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Modernizace prádelny - Domov pro seniory Krásné Březno, Rozcestí 796/9, Ústí nad Labem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95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04 - Elektro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Krásné  Březno</v>
      </c>
      <c r="G52" s="42"/>
      <c r="H52" s="42"/>
      <c r="I52" s="34" t="s">
        <v>23</v>
      </c>
      <c r="J52" s="74" t="str">
        <f>IF(J12="","",J12)</f>
        <v>28. 3. 2024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 xml:space="preserve"> </v>
      </c>
      <c r="G54" s="42"/>
      <c r="H54" s="42"/>
      <c r="I54" s="34" t="s">
        <v>31</v>
      </c>
      <c r="J54" s="38" t="str">
        <f>E21</f>
        <v>DRAKISA s.r.o.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Krajovský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98</v>
      </c>
      <c r="D57" s="164"/>
      <c r="E57" s="164"/>
      <c r="F57" s="164"/>
      <c r="G57" s="164"/>
      <c r="H57" s="164"/>
      <c r="I57" s="164"/>
      <c r="J57" s="165" t="s">
        <v>99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J86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100</v>
      </c>
    </row>
    <row r="60" spans="1:31" s="9" customFormat="1" ht="24.95" customHeight="1">
      <c r="A60" s="9"/>
      <c r="B60" s="167"/>
      <c r="C60" s="168"/>
      <c r="D60" s="169" t="s">
        <v>107</v>
      </c>
      <c r="E60" s="170"/>
      <c r="F60" s="170"/>
      <c r="G60" s="170"/>
      <c r="H60" s="170"/>
      <c r="I60" s="170"/>
      <c r="J60" s="171">
        <f>J87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112</v>
      </c>
      <c r="E61" s="176"/>
      <c r="F61" s="176"/>
      <c r="G61" s="176"/>
      <c r="H61" s="176"/>
      <c r="I61" s="176"/>
      <c r="J61" s="177">
        <f>J88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7"/>
      <c r="C62" s="168"/>
      <c r="D62" s="169" t="s">
        <v>829</v>
      </c>
      <c r="E62" s="170"/>
      <c r="F62" s="170"/>
      <c r="G62" s="170"/>
      <c r="H62" s="170"/>
      <c r="I62" s="170"/>
      <c r="J62" s="171">
        <f>J201</f>
        <v>0</v>
      </c>
      <c r="K62" s="168"/>
      <c r="L62" s="172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3"/>
      <c r="C63" s="174"/>
      <c r="D63" s="175" t="s">
        <v>830</v>
      </c>
      <c r="E63" s="176"/>
      <c r="F63" s="176"/>
      <c r="G63" s="176"/>
      <c r="H63" s="176"/>
      <c r="I63" s="176"/>
      <c r="J63" s="177">
        <f>J202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9" customFormat="1" ht="24.95" customHeight="1">
      <c r="A64" s="9"/>
      <c r="B64" s="167"/>
      <c r="C64" s="168"/>
      <c r="D64" s="169" t="s">
        <v>555</v>
      </c>
      <c r="E64" s="170"/>
      <c r="F64" s="170"/>
      <c r="G64" s="170"/>
      <c r="H64" s="170"/>
      <c r="I64" s="170"/>
      <c r="J64" s="171">
        <f>J207</f>
        <v>0</v>
      </c>
      <c r="K64" s="168"/>
      <c r="L64" s="17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67"/>
      <c r="C65" s="168"/>
      <c r="D65" s="169" t="s">
        <v>120</v>
      </c>
      <c r="E65" s="170"/>
      <c r="F65" s="170"/>
      <c r="G65" s="170"/>
      <c r="H65" s="170"/>
      <c r="I65" s="170"/>
      <c r="J65" s="171">
        <f>J219</f>
        <v>0</v>
      </c>
      <c r="K65" s="168"/>
      <c r="L65" s="172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73"/>
      <c r="C66" s="174"/>
      <c r="D66" s="175" t="s">
        <v>831</v>
      </c>
      <c r="E66" s="176"/>
      <c r="F66" s="176"/>
      <c r="G66" s="176"/>
      <c r="H66" s="176"/>
      <c r="I66" s="176"/>
      <c r="J66" s="177">
        <f>J220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40"/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6.95" customHeight="1">
      <c r="A68" s="40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72" spans="1:31" s="2" customFormat="1" ht="6.95" customHeight="1">
      <c r="A72" s="40"/>
      <c r="B72" s="63"/>
      <c r="C72" s="64"/>
      <c r="D72" s="64"/>
      <c r="E72" s="64"/>
      <c r="F72" s="64"/>
      <c r="G72" s="64"/>
      <c r="H72" s="64"/>
      <c r="I72" s="64"/>
      <c r="J72" s="64"/>
      <c r="K72" s="64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24.95" customHeight="1">
      <c r="A73" s="40"/>
      <c r="B73" s="41"/>
      <c r="C73" s="25" t="s">
        <v>122</v>
      </c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16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162" t="str">
        <f>E7</f>
        <v>Modernizace prádelny - Domov pro seniory Krásné Březno, Rozcestí 796/9, Ústí nad Labem</v>
      </c>
      <c r="F76" s="34"/>
      <c r="G76" s="34"/>
      <c r="H76" s="34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95</v>
      </c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71" t="str">
        <f>E9</f>
        <v>04 - Elektro</v>
      </c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21</v>
      </c>
      <c r="D80" s="42"/>
      <c r="E80" s="42"/>
      <c r="F80" s="29" t="str">
        <f>F12</f>
        <v xml:space="preserve">Krásné  Březno</v>
      </c>
      <c r="G80" s="42"/>
      <c r="H80" s="42"/>
      <c r="I80" s="34" t="s">
        <v>23</v>
      </c>
      <c r="J80" s="74" t="str">
        <f>IF(J12="","",J12)</f>
        <v>28. 3. 2024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25</v>
      </c>
      <c r="D82" s="42"/>
      <c r="E82" s="42"/>
      <c r="F82" s="29" t="str">
        <f>E15</f>
        <v xml:space="preserve"> </v>
      </c>
      <c r="G82" s="42"/>
      <c r="H82" s="42"/>
      <c r="I82" s="34" t="s">
        <v>31</v>
      </c>
      <c r="J82" s="38" t="str">
        <f>E21</f>
        <v>DRAKISA s.r.o.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5.15" customHeight="1">
      <c r="A83" s="40"/>
      <c r="B83" s="41"/>
      <c r="C83" s="34" t="s">
        <v>29</v>
      </c>
      <c r="D83" s="42"/>
      <c r="E83" s="42"/>
      <c r="F83" s="29" t="str">
        <f>IF(E18="","",E18)</f>
        <v>Vyplň údaj</v>
      </c>
      <c r="G83" s="42"/>
      <c r="H83" s="42"/>
      <c r="I83" s="34" t="s">
        <v>34</v>
      </c>
      <c r="J83" s="38" t="str">
        <f>E24</f>
        <v>Krajovský</v>
      </c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0.3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11" customFormat="1" ht="29.25" customHeight="1">
      <c r="A85" s="179"/>
      <c r="B85" s="180"/>
      <c r="C85" s="181" t="s">
        <v>123</v>
      </c>
      <c r="D85" s="182" t="s">
        <v>57</v>
      </c>
      <c r="E85" s="182" t="s">
        <v>53</v>
      </c>
      <c r="F85" s="182" t="s">
        <v>54</v>
      </c>
      <c r="G85" s="182" t="s">
        <v>124</v>
      </c>
      <c r="H85" s="182" t="s">
        <v>125</v>
      </c>
      <c r="I85" s="182" t="s">
        <v>126</v>
      </c>
      <c r="J85" s="182" t="s">
        <v>99</v>
      </c>
      <c r="K85" s="183" t="s">
        <v>127</v>
      </c>
      <c r="L85" s="184"/>
      <c r="M85" s="94" t="s">
        <v>19</v>
      </c>
      <c r="N85" s="95" t="s">
        <v>42</v>
      </c>
      <c r="O85" s="95" t="s">
        <v>128</v>
      </c>
      <c r="P85" s="95" t="s">
        <v>129</v>
      </c>
      <c r="Q85" s="95" t="s">
        <v>130</v>
      </c>
      <c r="R85" s="95" t="s">
        <v>131</v>
      </c>
      <c r="S85" s="95" t="s">
        <v>132</v>
      </c>
      <c r="T85" s="96" t="s">
        <v>133</v>
      </c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</row>
    <row r="86" spans="1:63" s="2" customFormat="1" ht="22.8" customHeight="1">
      <c r="A86" s="40"/>
      <c r="B86" s="41"/>
      <c r="C86" s="101" t="s">
        <v>134</v>
      </c>
      <c r="D86" s="42"/>
      <c r="E86" s="42"/>
      <c r="F86" s="42"/>
      <c r="G86" s="42"/>
      <c r="H86" s="42"/>
      <c r="I86" s="42"/>
      <c r="J86" s="185">
        <f>BK86</f>
        <v>0</v>
      </c>
      <c r="K86" s="42"/>
      <c r="L86" s="46"/>
      <c r="M86" s="97"/>
      <c r="N86" s="186"/>
      <c r="O86" s="98"/>
      <c r="P86" s="187">
        <f>P87+P201+P207+P219</f>
        <v>0</v>
      </c>
      <c r="Q86" s="98"/>
      <c r="R86" s="187">
        <f>R87+R201+R207+R219</f>
        <v>25.238920000000004</v>
      </c>
      <c r="S86" s="98"/>
      <c r="T86" s="188">
        <f>T87+T201+T207+T219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71</v>
      </c>
      <c r="AU86" s="19" t="s">
        <v>100</v>
      </c>
      <c r="BK86" s="189">
        <f>BK87+BK201+BK207+BK219</f>
        <v>0</v>
      </c>
    </row>
    <row r="87" spans="1:63" s="12" customFormat="1" ht="25.9" customHeight="1">
      <c r="A87" s="12"/>
      <c r="B87" s="190"/>
      <c r="C87" s="191"/>
      <c r="D87" s="192" t="s">
        <v>71</v>
      </c>
      <c r="E87" s="193" t="s">
        <v>279</v>
      </c>
      <c r="F87" s="193" t="s">
        <v>280</v>
      </c>
      <c r="G87" s="191"/>
      <c r="H87" s="191"/>
      <c r="I87" s="194"/>
      <c r="J87" s="195">
        <f>BK87</f>
        <v>0</v>
      </c>
      <c r="K87" s="191"/>
      <c r="L87" s="196"/>
      <c r="M87" s="197"/>
      <c r="N87" s="198"/>
      <c r="O87" s="198"/>
      <c r="P87" s="199">
        <f>P88</f>
        <v>0</v>
      </c>
      <c r="Q87" s="198"/>
      <c r="R87" s="199">
        <f>R88</f>
        <v>25.238920000000004</v>
      </c>
      <c r="S87" s="198"/>
      <c r="T87" s="200">
        <f>T88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1" t="s">
        <v>145</v>
      </c>
      <c r="AT87" s="202" t="s">
        <v>71</v>
      </c>
      <c r="AU87" s="202" t="s">
        <v>72</v>
      </c>
      <c r="AY87" s="201" t="s">
        <v>137</v>
      </c>
      <c r="BK87" s="203">
        <f>BK88</f>
        <v>0</v>
      </c>
    </row>
    <row r="88" spans="1:63" s="12" customFormat="1" ht="22.8" customHeight="1">
      <c r="A88" s="12"/>
      <c r="B88" s="190"/>
      <c r="C88" s="191"/>
      <c r="D88" s="192" t="s">
        <v>71</v>
      </c>
      <c r="E88" s="204" t="s">
        <v>334</v>
      </c>
      <c r="F88" s="204" t="s">
        <v>335</v>
      </c>
      <c r="G88" s="191"/>
      <c r="H88" s="191"/>
      <c r="I88" s="194"/>
      <c r="J88" s="205">
        <f>BK88</f>
        <v>0</v>
      </c>
      <c r="K88" s="191"/>
      <c r="L88" s="196"/>
      <c r="M88" s="197"/>
      <c r="N88" s="198"/>
      <c r="O88" s="198"/>
      <c r="P88" s="199">
        <f>SUM(P89:P200)</f>
        <v>0</v>
      </c>
      <c r="Q88" s="198"/>
      <c r="R88" s="199">
        <f>SUM(R89:R200)</f>
        <v>25.238920000000004</v>
      </c>
      <c r="S88" s="198"/>
      <c r="T88" s="200">
        <f>SUM(T89:T200)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1" t="s">
        <v>145</v>
      </c>
      <c r="AT88" s="202" t="s">
        <v>71</v>
      </c>
      <c r="AU88" s="202" t="s">
        <v>80</v>
      </c>
      <c r="AY88" s="201" t="s">
        <v>137</v>
      </c>
      <c r="BK88" s="203">
        <f>SUM(BK89:BK200)</f>
        <v>0</v>
      </c>
    </row>
    <row r="89" spans="1:65" s="2" customFormat="1" ht="16.5" customHeight="1">
      <c r="A89" s="40"/>
      <c r="B89" s="41"/>
      <c r="C89" s="206" t="s">
        <v>80</v>
      </c>
      <c r="D89" s="206" t="s">
        <v>140</v>
      </c>
      <c r="E89" s="207" t="s">
        <v>832</v>
      </c>
      <c r="F89" s="208" t="s">
        <v>833</v>
      </c>
      <c r="G89" s="209" t="s">
        <v>188</v>
      </c>
      <c r="H89" s="210">
        <v>110</v>
      </c>
      <c r="I89" s="211"/>
      <c r="J89" s="212">
        <f>ROUND(I89*H89,2)</f>
        <v>0</v>
      </c>
      <c r="K89" s="208" t="s">
        <v>19</v>
      </c>
      <c r="L89" s="46"/>
      <c r="M89" s="213" t="s">
        <v>19</v>
      </c>
      <c r="N89" s="214" t="s">
        <v>44</v>
      </c>
      <c r="O89" s="86"/>
      <c r="P89" s="215">
        <f>O89*H89</f>
        <v>0</v>
      </c>
      <c r="Q89" s="215">
        <v>0</v>
      </c>
      <c r="R89" s="215">
        <f>Q89*H89</f>
        <v>0</v>
      </c>
      <c r="S89" s="215">
        <v>0</v>
      </c>
      <c r="T89" s="216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7" t="s">
        <v>233</v>
      </c>
      <c r="AT89" s="217" t="s">
        <v>140</v>
      </c>
      <c r="AU89" s="217" t="s">
        <v>145</v>
      </c>
      <c r="AY89" s="19" t="s">
        <v>137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9" t="s">
        <v>145</v>
      </c>
      <c r="BK89" s="218">
        <f>ROUND(I89*H89,2)</f>
        <v>0</v>
      </c>
      <c r="BL89" s="19" t="s">
        <v>233</v>
      </c>
      <c r="BM89" s="217" t="s">
        <v>834</v>
      </c>
    </row>
    <row r="90" spans="1:47" s="2" customFormat="1" ht="12">
      <c r="A90" s="40"/>
      <c r="B90" s="41"/>
      <c r="C90" s="42"/>
      <c r="D90" s="219" t="s">
        <v>147</v>
      </c>
      <c r="E90" s="42"/>
      <c r="F90" s="220" t="s">
        <v>835</v>
      </c>
      <c r="G90" s="42"/>
      <c r="H90" s="42"/>
      <c r="I90" s="221"/>
      <c r="J90" s="42"/>
      <c r="K90" s="42"/>
      <c r="L90" s="46"/>
      <c r="M90" s="222"/>
      <c r="N90" s="223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147</v>
      </c>
      <c r="AU90" s="19" t="s">
        <v>145</v>
      </c>
    </row>
    <row r="91" spans="1:65" s="2" customFormat="1" ht="16.5" customHeight="1">
      <c r="A91" s="40"/>
      <c r="B91" s="41"/>
      <c r="C91" s="256" t="s">
        <v>145</v>
      </c>
      <c r="D91" s="256" t="s">
        <v>197</v>
      </c>
      <c r="E91" s="257" t="s">
        <v>836</v>
      </c>
      <c r="F91" s="258" t="s">
        <v>837</v>
      </c>
      <c r="G91" s="259" t="s">
        <v>188</v>
      </c>
      <c r="H91" s="260">
        <v>110</v>
      </c>
      <c r="I91" s="261"/>
      <c r="J91" s="262">
        <f>ROUND(I91*H91,2)</f>
        <v>0</v>
      </c>
      <c r="K91" s="258" t="s">
        <v>19</v>
      </c>
      <c r="L91" s="263"/>
      <c r="M91" s="264" t="s">
        <v>19</v>
      </c>
      <c r="N91" s="265" t="s">
        <v>44</v>
      </c>
      <c r="O91" s="86"/>
      <c r="P91" s="215">
        <f>O91*H91</f>
        <v>0</v>
      </c>
      <c r="Q91" s="215">
        <v>0.00019</v>
      </c>
      <c r="R91" s="215">
        <f>Q91*H91</f>
        <v>0.020900000000000002</v>
      </c>
      <c r="S91" s="215">
        <v>0</v>
      </c>
      <c r="T91" s="216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7" t="s">
        <v>292</v>
      </c>
      <c r="AT91" s="217" t="s">
        <v>197</v>
      </c>
      <c r="AU91" s="217" t="s">
        <v>145</v>
      </c>
      <c r="AY91" s="19" t="s">
        <v>137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9" t="s">
        <v>145</v>
      </c>
      <c r="BK91" s="218">
        <f>ROUND(I91*H91,2)</f>
        <v>0</v>
      </c>
      <c r="BL91" s="19" t="s">
        <v>233</v>
      </c>
      <c r="BM91" s="217" t="s">
        <v>838</v>
      </c>
    </row>
    <row r="92" spans="1:47" s="2" customFormat="1" ht="12">
      <c r="A92" s="40"/>
      <c r="B92" s="41"/>
      <c r="C92" s="42"/>
      <c r="D92" s="219" t="s">
        <v>147</v>
      </c>
      <c r="E92" s="42"/>
      <c r="F92" s="220" t="s">
        <v>837</v>
      </c>
      <c r="G92" s="42"/>
      <c r="H92" s="42"/>
      <c r="I92" s="221"/>
      <c r="J92" s="42"/>
      <c r="K92" s="42"/>
      <c r="L92" s="46"/>
      <c r="M92" s="222"/>
      <c r="N92" s="223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147</v>
      </c>
      <c r="AU92" s="19" t="s">
        <v>145</v>
      </c>
    </row>
    <row r="93" spans="1:65" s="2" customFormat="1" ht="16.5" customHeight="1">
      <c r="A93" s="40"/>
      <c r="B93" s="41"/>
      <c r="C93" s="206" t="s">
        <v>138</v>
      </c>
      <c r="D93" s="206" t="s">
        <v>140</v>
      </c>
      <c r="E93" s="207" t="s">
        <v>839</v>
      </c>
      <c r="F93" s="208" t="s">
        <v>840</v>
      </c>
      <c r="G93" s="209" t="s">
        <v>188</v>
      </c>
      <c r="H93" s="210">
        <v>4</v>
      </c>
      <c r="I93" s="211"/>
      <c r="J93" s="212">
        <f>ROUND(I93*H93,2)</f>
        <v>0</v>
      </c>
      <c r="K93" s="208" t="s">
        <v>19</v>
      </c>
      <c r="L93" s="46"/>
      <c r="M93" s="213" t="s">
        <v>19</v>
      </c>
      <c r="N93" s="214" t="s">
        <v>44</v>
      </c>
      <c r="O93" s="86"/>
      <c r="P93" s="215">
        <f>O93*H93</f>
        <v>0</v>
      </c>
      <c r="Q93" s="215">
        <v>0</v>
      </c>
      <c r="R93" s="215">
        <f>Q93*H93</f>
        <v>0</v>
      </c>
      <c r="S93" s="215">
        <v>0</v>
      </c>
      <c r="T93" s="216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7" t="s">
        <v>233</v>
      </c>
      <c r="AT93" s="217" t="s">
        <v>140</v>
      </c>
      <c r="AU93" s="217" t="s">
        <v>145</v>
      </c>
      <c r="AY93" s="19" t="s">
        <v>137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9" t="s">
        <v>145</v>
      </c>
      <c r="BK93" s="218">
        <f>ROUND(I93*H93,2)</f>
        <v>0</v>
      </c>
      <c r="BL93" s="19" t="s">
        <v>233</v>
      </c>
      <c r="BM93" s="217" t="s">
        <v>841</v>
      </c>
    </row>
    <row r="94" spans="1:47" s="2" customFormat="1" ht="12">
      <c r="A94" s="40"/>
      <c r="B94" s="41"/>
      <c r="C94" s="42"/>
      <c r="D94" s="219" t="s">
        <v>147</v>
      </c>
      <c r="E94" s="42"/>
      <c r="F94" s="220" t="s">
        <v>842</v>
      </c>
      <c r="G94" s="42"/>
      <c r="H94" s="42"/>
      <c r="I94" s="221"/>
      <c r="J94" s="42"/>
      <c r="K94" s="42"/>
      <c r="L94" s="46"/>
      <c r="M94" s="222"/>
      <c r="N94" s="223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147</v>
      </c>
      <c r="AU94" s="19" t="s">
        <v>145</v>
      </c>
    </row>
    <row r="95" spans="1:65" s="2" customFormat="1" ht="16.5" customHeight="1">
      <c r="A95" s="40"/>
      <c r="B95" s="41"/>
      <c r="C95" s="256" t="s">
        <v>144</v>
      </c>
      <c r="D95" s="256" t="s">
        <v>197</v>
      </c>
      <c r="E95" s="257" t="s">
        <v>843</v>
      </c>
      <c r="F95" s="258" t="s">
        <v>844</v>
      </c>
      <c r="G95" s="259" t="s">
        <v>188</v>
      </c>
      <c r="H95" s="260">
        <v>4</v>
      </c>
      <c r="I95" s="261"/>
      <c r="J95" s="262">
        <f>ROUND(I95*H95,2)</f>
        <v>0</v>
      </c>
      <c r="K95" s="258" t="s">
        <v>19</v>
      </c>
      <c r="L95" s="263"/>
      <c r="M95" s="264" t="s">
        <v>19</v>
      </c>
      <c r="N95" s="265" t="s">
        <v>44</v>
      </c>
      <c r="O95" s="86"/>
      <c r="P95" s="215">
        <f>O95*H95</f>
        <v>0</v>
      </c>
      <c r="Q95" s="215">
        <v>0.00023</v>
      </c>
      <c r="R95" s="215">
        <f>Q95*H95</f>
        <v>0.00092</v>
      </c>
      <c r="S95" s="215">
        <v>0</v>
      </c>
      <c r="T95" s="21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7" t="s">
        <v>292</v>
      </c>
      <c r="AT95" s="217" t="s">
        <v>197</v>
      </c>
      <c r="AU95" s="217" t="s">
        <v>145</v>
      </c>
      <c r="AY95" s="19" t="s">
        <v>137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145</v>
      </c>
      <c r="BK95" s="218">
        <f>ROUND(I95*H95,2)</f>
        <v>0</v>
      </c>
      <c r="BL95" s="19" t="s">
        <v>233</v>
      </c>
      <c r="BM95" s="217" t="s">
        <v>845</v>
      </c>
    </row>
    <row r="96" spans="1:47" s="2" customFormat="1" ht="12">
      <c r="A96" s="40"/>
      <c r="B96" s="41"/>
      <c r="C96" s="42"/>
      <c r="D96" s="219" t="s">
        <v>147</v>
      </c>
      <c r="E96" s="42"/>
      <c r="F96" s="220" t="s">
        <v>844</v>
      </c>
      <c r="G96" s="42"/>
      <c r="H96" s="42"/>
      <c r="I96" s="221"/>
      <c r="J96" s="42"/>
      <c r="K96" s="42"/>
      <c r="L96" s="46"/>
      <c r="M96" s="222"/>
      <c r="N96" s="223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147</v>
      </c>
      <c r="AU96" s="19" t="s">
        <v>145</v>
      </c>
    </row>
    <row r="97" spans="1:65" s="2" customFormat="1" ht="16.5" customHeight="1">
      <c r="A97" s="40"/>
      <c r="B97" s="41"/>
      <c r="C97" s="206" t="s">
        <v>168</v>
      </c>
      <c r="D97" s="206" t="s">
        <v>140</v>
      </c>
      <c r="E97" s="207" t="s">
        <v>846</v>
      </c>
      <c r="F97" s="208" t="s">
        <v>847</v>
      </c>
      <c r="G97" s="209" t="s">
        <v>165</v>
      </c>
      <c r="H97" s="210">
        <v>30</v>
      </c>
      <c r="I97" s="211"/>
      <c r="J97" s="212">
        <f>ROUND(I97*H97,2)</f>
        <v>0</v>
      </c>
      <c r="K97" s="208" t="s">
        <v>19</v>
      </c>
      <c r="L97" s="46"/>
      <c r="M97" s="213" t="s">
        <v>19</v>
      </c>
      <c r="N97" s="214" t="s">
        <v>44</v>
      </c>
      <c r="O97" s="86"/>
      <c r="P97" s="215">
        <f>O97*H97</f>
        <v>0</v>
      </c>
      <c r="Q97" s="215">
        <v>0</v>
      </c>
      <c r="R97" s="215">
        <f>Q97*H97</f>
        <v>0</v>
      </c>
      <c r="S97" s="215">
        <v>0</v>
      </c>
      <c r="T97" s="21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7" t="s">
        <v>233</v>
      </c>
      <c r="AT97" s="217" t="s">
        <v>140</v>
      </c>
      <c r="AU97" s="217" t="s">
        <v>145</v>
      </c>
      <c r="AY97" s="19" t="s">
        <v>137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9" t="s">
        <v>145</v>
      </c>
      <c r="BK97" s="218">
        <f>ROUND(I97*H97,2)</f>
        <v>0</v>
      </c>
      <c r="BL97" s="19" t="s">
        <v>233</v>
      </c>
      <c r="BM97" s="217" t="s">
        <v>848</v>
      </c>
    </row>
    <row r="98" spans="1:47" s="2" customFormat="1" ht="12">
      <c r="A98" s="40"/>
      <c r="B98" s="41"/>
      <c r="C98" s="42"/>
      <c r="D98" s="219" t="s">
        <v>147</v>
      </c>
      <c r="E98" s="42"/>
      <c r="F98" s="220" t="s">
        <v>849</v>
      </c>
      <c r="G98" s="42"/>
      <c r="H98" s="42"/>
      <c r="I98" s="221"/>
      <c r="J98" s="42"/>
      <c r="K98" s="42"/>
      <c r="L98" s="46"/>
      <c r="M98" s="222"/>
      <c r="N98" s="223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147</v>
      </c>
      <c r="AU98" s="19" t="s">
        <v>145</v>
      </c>
    </row>
    <row r="99" spans="1:65" s="2" customFormat="1" ht="16.5" customHeight="1">
      <c r="A99" s="40"/>
      <c r="B99" s="41"/>
      <c r="C99" s="256" t="s">
        <v>156</v>
      </c>
      <c r="D99" s="256" t="s">
        <v>197</v>
      </c>
      <c r="E99" s="257" t="s">
        <v>850</v>
      </c>
      <c r="F99" s="258" t="s">
        <v>851</v>
      </c>
      <c r="G99" s="259" t="s">
        <v>165</v>
      </c>
      <c r="H99" s="260">
        <v>30</v>
      </c>
      <c r="I99" s="261"/>
      <c r="J99" s="262">
        <f>ROUND(I99*H99,2)</f>
        <v>0</v>
      </c>
      <c r="K99" s="258" t="s">
        <v>19</v>
      </c>
      <c r="L99" s="263"/>
      <c r="M99" s="264" t="s">
        <v>19</v>
      </c>
      <c r="N99" s="265" t="s">
        <v>44</v>
      </c>
      <c r="O99" s="86"/>
      <c r="P99" s="215">
        <f>O99*H99</f>
        <v>0</v>
      </c>
      <c r="Q99" s="215">
        <v>0.00023</v>
      </c>
      <c r="R99" s="215">
        <f>Q99*H99</f>
        <v>0.0069</v>
      </c>
      <c r="S99" s="215">
        <v>0</v>
      </c>
      <c r="T99" s="21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7" t="s">
        <v>292</v>
      </c>
      <c r="AT99" s="217" t="s">
        <v>197</v>
      </c>
      <c r="AU99" s="217" t="s">
        <v>145</v>
      </c>
      <c r="AY99" s="19" t="s">
        <v>137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9" t="s">
        <v>145</v>
      </c>
      <c r="BK99" s="218">
        <f>ROUND(I99*H99,2)</f>
        <v>0</v>
      </c>
      <c r="BL99" s="19" t="s">
        <v>233</v>
      </c>
      <c r="BM99" s="217" t="s">
        <v>852</v>
      </c>
    </row>
    <row r="100" spans="1:47" s="2" customFormat="1" ht="12">
      <c r="A100" s="40"/>
      <c r="B100" s="41"/>
      <c r="C100" s="42"/>
      <c r="D100" s="219" t="s">
        <v>147</v>
      </c>
      <c r="E100" s="42"/>
      <c r="F100" s="220" t="s">
        <v>851</v>
      </c>
      <c r="G100" s="42"/>
      <c r="H100" s="42"/>
      <c r="I100" s="221"/>
      <c r="J100" s="42"/>
      <c r="K100" s="42"/>
      <c r="L100" s="46"/>
      <c r="M100" s="222"/>
      <c r="N100" s="223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147</v>
      </c>
      <c r="AU100" s="19" t="s">
        <v>145</v>
      </c>
    </row>
    <row r="101" spans="1:65" s="2" customFormat="1" ht="16.5" customHeight="1">
      <c r="A101" s="40"/>
      <c r="B101" s="41"/>
      <c r="C101" s="206" t="s">
        <v>179</v>
      </c>
      <c r="D101" s="206" t="s">
        <v>140</v>
      </c>
      <c r="E101" s="207" t="s">
        <v>853</v>
      </c>
      <c r="F101" s="208" t="s">
        <v>854</v>
      </c>
      <c r="G101" s="209" t="s">
        <v>188</v>
      </c>
      <c r="H101" s="210">
        <v>180</v>
      </c>
      <c r="I101" s="211"/>
      <c r="J101" s="212">
        <f>ROUND(I101*H101,2)</f>
        <v>0</v>
      </c>
      <c r="K101" s="208" t="s">
        <v>19</v>
      </c>
      <c r="L101" s="46"/>
      <c r="M101" s="213" t="s">
        <v>19</v>
      </c>
      <c r="N101" s="214" t="s">
        <v>44</v>
      </c>
      <c r="O101" s="86"/>
      <c r="P101" s="215">
        <f>O101*H101</f>
        <v>0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7" t="s">
        <v>233</v>
      </c>
      <c r="AT101" s="217" t="s">
        <v>140</v>
      </c>
      <c r="AU101" s="217" t="s">
        <v>145</v>
      </c>
      <c r="AY101" s="19" t="s">
        <v>137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145</v>
      </c>
      <c r="BK101" s="218">
        <f>ROUND(I101*H101,2)</f>
        <v>0</v>
      </c>
      <c r="BL101" s="19" t="s">
        <v>233</v>
      </c>
      <c r="BM101" s="217" t="s">
        <v>855</v>
      </c>
    </row>
    <row r="102" spans="1:47" s="2" customFormat="1" ht="12">
      <c r="A102" s="40"/>
      <c r="B102" s="41"/>
      <c r="C102" s="42"/>
      <c r="D102" s="219" t="s">
        <v>147</v>
      </c>
      <c r="E102" s="42"/>
      <c r="F102" s="220" t="s">
        <v>856</v>
      </c>
      <c r="G102" s="42"/>
      <c r="H102" s="42"/>
      <c r="I102" s="221"/>
      <c r="J102" s="42"/>
      <c r="K102" s="42"/>
      <c r="L102" s="46"/>
      <c r="M102" s="222"/>
      <c r="N102" s="223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147</v>
      </c>
      <c r="AU102" s="19" t="s">
        <v>145</v>
      </c>
    </row>
    <row r="103" spans="1:51" s="14" customFormat="1" ht="12">
      <c r="A103" s="14"/>
      <c r="B103" s="234"/>
      <c r="C103" s="235"/>
      <c r="D103" s="219" t="s">
        <v>149</v>
      </c>
      <c r="E103" s="236" t="s">
        <v>19</v>
      </c>
      <c r="F103" s="237" t="s">
        <v>857</v>
      </c>
      <c r="G103" s="235"/>
      <c r="H103" s="238">
        <v>180</v>
      </c>
      <c r="I103" s="239"/>
      <c r="J103" s="235"/>
      <c r="K103" s="235"/>
      <c r="L103" s="240"/>
      <c r="M103" s="241"/>
      <c r="N103" s="242"/>
      <c r="O103" s="242"/>
      <c r="P103" s="242"/>
      <c r="Q103" s="242"/>
      <c r="R103" s="242"/>
      <c r="S103" s="242"/>
      <c r="T103" s="243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4" t="s">
        <v>149</v>
      </c>
      <c r="AU103" s="244" t="s">
        <v>145</v>
      </c>
      <c r="AV103" s="14" t="s">
        <v>145</v>
      </c>
      <c r="AW103" s="14" t="s">
        <v>33</v>
      </c>
      <c r="AX103" s="14" t="s">
        <v>72</v>
      </c>
      <c r="AY103" s="244" t="s">
        <v>137</v>
      </c>
    </row>
    <row r="104" spans="1:51" s="15" customFormat="1" ht="12">
      <c r="A104" s="15"/>
      <c r="B104" s="245"/>
      <c r="C104" s="246"/>
      <c r="D104" s="219" t="s">
        <v>149</v>
      </c>
      <c r="E104" s="247" t="s">
        <v>19</v>
      </c>
      <c r="F104" s="248" t="s">
        <v>151</v>
      </c>
      <c r="G104" s="246"/>
      <c r="H104" s="249">
        <v>180</v>
      </c>
      <c r="I104" s="250"/>
      <c r="J104" s="246"/>
      <c r="K104" s="246"/>
      <c r="L104" s="251"/>
      <c r="M104" s="252"/>
      <c r="N104" s="253"/>
      <c r="O104" s="253"/>
      <c r="P104" s="253"/>
      <c r="Q104" s="253"/>
      <c r="R104" s="253"/>
      <c r="S104" s="253"/>
      <c r="T104" s="254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T104" s="255" t="s">
        <v>149</v>
      </c>
      <c r="AU104" s="255" t="s">
        <v>145</v>
      </c>
      <c r="AV104" s="15" t="s">
        <v>144</v>
      </c>
      <c r="AW104" s="15" t="s">
        <v>33</v>
      </c>
      <c r="AX104" s="15" t="s">
        <v>80</v>
      </c>
      <c r="AY104" s="255" t="s">
        <v>137</v>
      </c>
    </row>
    <row r="105" spans="1:65" s="2" customFormat="1" ht="16.5" customHeight="1">
      <c r="A105" s="40"/>
      <c r="B105" s="41"/>
      <c r="C105" s="256" t="s">
        <v>185</v>
      </c>
      <c r="D105" s="256" t="s">
        <v>197</v>
      </c>
      <c r="E105" s="257" t="s">
        <v>858</v>
      </c>
      <c r="F105" s="258" t="s">
        <v>859</v>
      </c>
      <c r="G105" s="259" t="s">
        <v>188</v>
      </c>
      <c r="H105" s="260">
        <v>100</v>
      </c>
      <c r="I105" s="261"/>
      <c r="J105" s="262">
        <f>ROUND(I105*H105,2)</f>
        <v>0</v>
      </c>
      <c r="K105" s="258" t="s">
        <v>19</v>
      </c>
      <c r="L105" s="263"/>
      <c r="M105" s="264" t="s">
        <v>19</v>
      </c>
      <c r="N105" s="265" t="s">
        <v>44</v>
      </c>
      <c r="O105" s="86"/>
      <c r="P105" s="215">
        <f>O105*H105</f>
        <v>0</v>
      </c>
      <c r="Q105" s="215">
        <v>5E-05</v>
      </c>
      <c r="R105" s="215">
        <f>Q105*H105</f>
        <v>0.005</v>
      </c>
      <c r="S105" s="215">
        <v>0</v>
      </c>
      <c r="T105" s="21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7" t="s">
        <v>292</v>
      </c>
      <c r="AT105" s="217" t="s">
        <v>197</v>
      </c>
      <c r="AU105" s="217" t="s">
        <v>145</v>
      </c>
      <c r="AY105" s="19" t="s">
        <v>137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9" t="s">
        <v>145</v>
      </c>
      <c r="BK105" s="218">
        <f>ROUND(I105*H105,2)</f>
        <v>0</v>
      </c>
      <c r="BL105" s="19" t="s">
        <v>233</v>
      </c>
      <c r="BM105" s="217" t="s">
        <v>860</v>
      </c>
    </row>
    <row r="106" spans="1:47" s="2" customFormat="1" ht="12">
      <c r="A106" s="40"/>
      <c r="B106" s="41"/>
      <c r="C106" s="42"/>
      <c r="D106" s="219" t="s">
        <v>147</v>
      </c>
      <c r="E106" s="42"/>
      <c r="F106" s="220" t="s">
        <v>859</v>
      </c>
      <c r="G106" s="42"/>
      <c r="H106" s="42"/>
      <c r="I106" s="221"/>
      <c r="J106" s="42"/>
      <c r="K106" s="42"/>
      <c r="L106" s="46"/>
      <c r="M106" s="222"/>
      <c r="N106" s="223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147</v>
      </c>
      <c r="AU106" s="19" t="s">
        <v>145</v>
      </c>
    </row>
    <row r="107" spans="1:65" s="2" customFormat="1" ht="16.5" customHeight="1">
      <c r="A107" s="40"/>
      <c r="B107" s="41"/>
      <c r="C107" s="256" t="s">
        <v>191</v>
      </c>
      <c r="D107" s="256" t="s">
        <v>197</v>
      </c>
      <c r="E107" s="257" t="s">
        <v>861</v>
      </c>
      <c r="F107" s="258" t="s">
        <v>862</v>
      </c>
      <c r="G107" s="259" t="s">
        <v>188</v>
      </c>
      <c r="H107" s="260">
        <v>80</v>
      </c>
      <c r="I107" s="261"/>
      <c r="J107" s="262">
        <f>ROUND(I107*H107,2)</f>
        <v>0</v>
      </c>
      <c r="K107" s="258" t="s">
        <v>19</v>
      </c>
      <c r="L107" s="263"/>
      <c r="M107" s="264" t="s">
        <v>19</v>
      </c>
      <c r="N107" s="265" t="s">
        <v>44</v>
      </c>
      <c r="O107" s="86"/>
      <c r="P107" s="215">
        <f>O107*H107</f>
        <v>0</v>
      </c>
      <c r="Q107" s="215">
        <v>8E-05</v>
      </c>
      <c r="R107" s="215">
        <f>Q107*H107</f>
        <v>0.0064</v>
      </c>
      <c r="S107" s="215">
        <v>0</v>
      </c>
      <c r="T107" s="21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7" t="s">
        <v>292</v>
      </c>
      <c r="AT107" s="217" t="s">
        <v>197</v>
      </c>
      <c r="AU107" s="217" t="s">
        <v>145</v>
      </c>
      <c r="AY107" s="19" t="s">
        <v>137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9" t="s">
        <v>145</v>
      </c>
      <c r="BK107" s="218">
        <f>ROUND(I107*H107,2)</f>
        <v>0</v>
      </c>
      <c r="BL107" s="19" t="s">
        <v>233</v>
      </c>
      <c r="BM107" s="217" t="s">
        <v>863</v>
      </c>
    </row>
    <row r="108" spans="1:47" s="2" customFormat="1" ht="12">
      <c r="A108" s="40"/>
      <c r="B108" s="41"/>
      <c r="C108" s="42"/>
      <c r="D108" s="219" t="s">
        <v>147</v>
      </c>
      <c r="E108" s="42"/>
      <c r="F108" s="220" t="s">
        <v>862</v>
      </c>
      <c r="G108" s="42"/>
      <c r="H108" s="42"/>
      <c r="I108" s="221"/>
      <c r="J108" s="42"/>
      <c r="K108" s="42"/>
      <c r="L108" s="46"/>
      <c r="M108" s="222"/>
      <c r="N108" s="223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147</v>
      </c>
      <c r="AU108" s="19" t="s">
        <v>145</v>
      </c>
    </row>
    <row r="109" spans="1:65" s="2" customFormat="1" ht="16.5" customHeight="1">
      <c r="A109" s="40"/>
      <c r="B109" s="41"/>
      <c r="C109" s="206" t="s">
        <v>196</v>
      </c>
      <c r="D109" s="206" t="s">
        <v>140</v>
      </c>
      <c r="E109" s="207" t="s">
        <v>864</v>
      </c>
      <c r="F109" s="208" t="s">
        <v>865</v>
      </c>
      <c r="G109" s="209" t="s">
        <v>188</v>
      </c>
      <c r="H109" s="210">
        <v>350</v>
      </c>
      <c r="I109" s="211"/>
      <c r="J109" s="212">
        <f>ROUND(I109*H109,2)</f>
        <v>0</v>
      </c>
      <c r="K109" s="208" t="s">
        <v>19</v>
      </c>
      <c r="L109" s="46"/>
      <c r="M109" s="213" t="s">
        <v>19</v>
      </c>
      <c r="N109" s="214" t="s">
        <v>44</v>
      </c>
      <c r="O109" s="86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7" t="s">
        <v>233</v>
      </c>
      <c r="AT109" s="217" t="s">
        <v>140</v>
      </c>
      <c r="AU109" s="217" t="s">
        <v>145</v>
      </c>
      <c r="AY109" s="19" t="s">
        <v>137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9" t="s">
        <v>145</v>
      </c>
      <c r="BK109" s="218">
        <f>ROUND(I109*H109,2)</f>
        <v>0</v>
      </c>
      <c r="BL109" s="19" t="s">
        <v>233</v>
      </c>
      <c r="BM109" s="217" t="s">
        <v>866</v>
      </c>
    </row>
    <row r="110" spans="1:47" s="2" customFormat="1" ht="12">
      <c r="A110" s="40"/>
      <c r="B110" s="41"/>
      <c r="C110" s="42"/>
      <c r="D110" s="219" t="s">
        <v>147</v>
      </c>
      <c r="E110" s="42"/>
      <c r="F110" s="220" t="s">
        <v>867</v>
      </c>
      <c r="G110" s="42"/>
      <c r="H110" s="42"/>
      <c r="I110" s="221"/>
      <c r="J110" s="42"/>
      <c r="K110" s="42"/>
      <c r="L110" s="46"/>
      <c r="M110" s="222"/>
      <c r="N110" s="223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147</v>
      </c>
      <c r="AU110" s="19" t="s">
        <v>145</v>
      </c>
    </row>
    <row r="111" spans="1:65" s="2" customFormat="1" ht="16.5" customHeight="1">
      <c r="A111" s="40"/>
      <c r="B111" s="41"/>
      <c r="C111" s="256" t="s">
        <v>202</v>
      </c>
      <c r="D111" s="256" t="s">
        <v>197</v>
      </c>
      <c r="E111" s="257" t="s">
        <v>868</v>
      </c>
      <c r="F111" s="258" t="s">
        <v>869</v>
      </c>
      <c r="G111" s="259" t="s">
        <v>188</v>
      </c>
      <c r="H111" s="260">
        <v>420</v>
      </c>
      <c r="I111" s="261"/>
      <c r="J111" s="262">
        <f>ROUND(I111*H111,2)</f>
        <v>0</v>
      </c>
      <c r="K111" s="258" t="s">
        <v>19</v>
      </c>
      <c r="L111" s="263"/>
      <c r="M111" s="264" t="s">
        <v>19</v>
      </c>
      <c r="N111" s="265" t="s">
        <v>44</v>
      </c>
      <c r="O111" s="86"/>
      <c r="P111" s="215">
        <f>O111*H111</f>
        <v>0</v>
      </c>
      <c r="Q111" s="215">
        <v>0.00012</v>
      </c>
      <c r="R111" s="215">
        <f>Q111*H111</f>
        <v>0.0504</v>
      </c>
      <c r="S111" s="215">
        <v>0</v>
      </c>
      <c r="T111" s="21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7" t="s">
        <v>292</v>
      </c>
      <c r="AT111" s="217" t="s">
        <v>197</v>
      </c>
      <c r="AU111" s="217" t="s">
        <v>145</v>
      </c>
      <c r="AY111" s="19" t="s">
        <v>137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9" t="s">
        <v>145</v>
      </c>
      <c r="BK111" s="218">
        <f>ROUND(I111*H111,2)</f>
        <v>0</v>
      </c>
      <c r="BL111" s="19" t="s">
        <v>233</v>
      </c>
      <c r="BM111" s="217" t="s">
        <v>870</v>
      </c>
    </row>
    <row r="112" spans="1:47" s="2" customFormat="1" ht="12">
      <c r="A112" s="40"/>
      <c r="B112" s="41"/>
      <c r="C112" s="42"/>
      <c r="D112" s="219" t="s">
        <v>147</v>
      </c>
      <c r="E112" s="42"/>
      <c r="F112" s="220" t="s">
        <v>869</v>
      </c>
      <c r="G112" s="42"/>
      <c r="H112" s="42"/>
      <c r="I112" s="221"/>
      <c r="J112" s="42"/>
      <c r="K112" s="42"/>
      <c r="L112" s="46"/>
      <c r="M112" s="222"/>
      <c r="N112" s="223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147</v>
      </c>
      <c r="AU112" s="19" t="s">
        <v>145</v>
      </c>
    </row>
    <row r="113" spans="1:51" s="14" customFormat="1" ht="12">
      <c r="A113" s="14"/>
      <c r="B113" s="234"/>
      <c r="C113" s="235"/>
      <c r="D113" s="219" t="s">
        <v>149</v>
      </c>
      <c r="E113" s="236" t="s">
        <v>19</v>
      </c>
      <c r="F113" s="237" t="s">
        <v>871</v>
      </c>
      <c r="G113" s="235"/>
      <c r="H113" s="238">
        <v>420</v>
      </c>
      <c r="I113" s="239"/>
      <c r="J113" s="235"/>
      <c r="K113" s="235"/>
      <c r="L113" s="240"/>
      <c r="M113" s="241"/>
      <c r="N113" s="242"/>
      <c r="O113" s="242"/>
      <c r="P113" s="242"/>
      <c r="Q113" s="242"/>
      <c r="R113" s="242"/>
      <c r="S113" s="242"/>
      <c r="T113" s="243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4" t="s">
        <v>149</v>
      </c>
      <c r="AU113" s="244" t="s">
        <v>145</v>
      </c>
      <c r="AV113" s="14" t="s">
        <v>145</v>
      </c>
      <c r="AW113" s="14" t="s">
        <v>33</v>
      </c>
      <c r="AX113" s="14" t="s">
        <v>80</v>
      </c>
      <c r="AY113" s="244" t="s">
        <v>137</v>
      </c>
    </row>
    <row r="114" spans="1:65" s="2" customFormat="1" ht="16.5" customHeight="1">
      <c r="A114" s="40"/>
      <c r="B114" s="41"/>
      <c r="C114" s="206" t="s">
        <v>8</v>
      </c>
      <c r="D114" s="206" t="s">
        <v>140</v>
      </c>
      <c r="E114" s="207" t="s">
        <v>872</v>
      </c>
      <c r="F114" s="208" t="s">
        <v>873</v>
      </c>
      <c r="G114" s="209" t="s">
        <v>188</v>
      </c>
      <c r="H114" s="210">
        <v>350</v>
      </c>
      <c r="I114" s="211"/>
      <c r="J114" s="212">
        <f>ROUND(I114*H114,2)</f>
        <v>0</v>
      </c>
      <c r="K114" s="208" t="s">
        <v>19</v>
      </c>
      <c r="L114" s="46"/>
      <c r="M114" s="213" t="s">
        <v>19</v>
      </c>
      <c r="N114" s="214" t="s">
        <v>44</v>
      </c>
      <c r="O114" s="86"/>
      <c r="P114" s="215">
        <f>O114*H114</f>
        <v>0</v>
      </c>
      <c r="Q114" s="215">
        <v>0</v>
      </c>
      <c r="R114" s="215">
        <f>Q114*H114</f>
        <v>0</v>
      </c>
      <c r="S114" s="215">
        <v>0</v>
      </c>
      <c r="T114" s="216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7" t="s">
        <v>233</v>
      </c>
      <c r="AT114" s="217" t="s">
        <v>140</v>
      </c>
      <c r="AU114" s="217" t="s">
        <v>145</v>
      </c>
      <c r="AY114" s="19" t="s">
        <v>137</v>
      </c>
      <c r="BE114" s="218">
        <f>IF(N114="základní",J114,0)</f>
        <v>0</v>
      </c>
      <c r="BF114" s="218">
        <f>IF(N114="snížená",J114,0)</f>
        <v>0</v>
      </c>
      <c r="BG114" s="218">
        <f>IF(N114="zákl. přenesená",J114,0)</f>
        <v>0</v>
      </c>
      <c r="BH114" s="218">
        <f>IF(N114="sníž. přenesená",J114,0)</f>
        <v>0</v>
      </c>
      <c r="BI114" s="218">
        <f>IF(N114="nulová",J114,0)</f>
        <v>0</v>
      </c>
      <c r="BJ114" s="19" t="s">
        <v>145</v>
      </c>
      <c r="BK114" s="218">
        <f>ROUND(I114*H114,2)</f>
        <v>0</v>
      </c>
      <c r="BL114" s="19" t="s">
        <v>233</v>
      </c>
      <c r="BM114" s="217" t="s">
        <v>874</v>
      </c>
    </row>
    <row r="115" spans="1:47" s="2" customFormat="1" ht="12">
      <c r="A115" s="40"/>
      <c r="B115" s="41"/>
      <c r="C115" s="42"/>
      <c r="D115" s="219" t="s">
        <v>147</v>
      </c>
      <c r="E115" s="42"/>
      <c r="F115" s="220" t="s">
        <v>875</v>
      </c>
      <c r="G115" s="42"/>
      <c r="H115" s="42"/>
      <c r="I115" s="221"/>
      <c r="J115" s="42"/>
      <c r="K115" s="42"/>
      <c r="L115" s="46"/>
      <c r="M115" s="222"/>
      <c r="N115" s="223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147</v>
      </c>
      <c r="AU115" s="19" t="s">
        <v>145</v>
      </c>
    </row>
    <row r="116" spans="1:65" s="2" customFormat="1" ht="16.5" customHeight="1">
      <c r="A116" s="40"/>
      <c r="B116" s="41"/>
      <c r="C116" s="256" t="s">
        <v>214</v>
      </c>
      <c r="D116" s="256" t="s">
        <v>197</v>
      </c>
      <c r="E116" s="257" t="s">
        <v>876</v>
      </c>
      <c r="F116" s="258" t="s">
        <v>877</v>
      </c>
      <c r="G116" s="259" t="s">
        <v>188</v>
      </c>
      <c r="H116" s="260">
        <v>420</v>
      </c>
      <c r="I116" s="261"/>
      <c r="J116" s="262">
        <f>ROUND(I116*H116,2)</f>
        <v>0</v>
      </c>
      <c r="K116" s="258" t="s">
        <v>19</v>
      </c>
      <c r="L116" s="263"/>
      <c r="M116" s="264" t="s">
        <v>19</v>
      </c>
      <c r="N116" s="265" t="s">
        <v>44</v>
      </c>
      <c r="O116" s="86"/>
      <c r="P116" s="215">
        <f>O116*H116</f>
        <v>0</v>
      </c>
      <c r="Q116" s="215">
        <v>0.00017</v>
      </c>
      <c r="R116" s="215">
        <f>Q116*H116</f>
        <v>0.0714</v>
      </c>
      <c r="S116" s="215">
        <v>0</v>
      </c>
      <c r="T116" s="216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7" t="s">
        <v>292</v>
      </c>
      <c r="AT116" s="217" t="s">
        <v>197</v>
      </c>
      <c r="AU116" s="217" t="s">
        <v>145</v>
      </c>
      <c r="AY116" s="19" t="s">
        <v>137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9" t="s">
        <v>145</v>
      </c>
      <c r="BK116" s="218">
        <f>ROUND(I116*H116,2)</f>
        <v>0</v>
      </c>
      <c r="BL116" s="19" t="s">
        <v>233</v>
      </c>
      <c r="BM116" s="217" t="s">
        <v>878</v>
      </c>
    </row>
    <row r="117" spans="1:47" s="2" customFormat="1" ht="12">
      <c r="A117" s="40"/>
      <c r="B117" s="41"/>
      <c r="C117" s="42"/>
      <c r="D117" s="219" t="s">
        <v>147</v>
      </c>
      <c r="E117" s="42"/>
      <c r="F117" s="220" t="s">
        <v>877</v>
      </c>
      <c r="G117" s="42"/>
      <c r="H117" s="42"/>
      <c r="I117" s="221"/>
      <c r="J117" s="42"/>
      <c r="K117" s="42"/>
      <c r="L117" s="46"/>
      <c r="M117" s="222"/>
      <c r="N117" s="223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147</v>
      </c>
      <c r="AU117" s="19" t="s">
        <v>145</v>
      </c>
    </row>
    <row r="118" spans="1:51" s="14" customFormat="1" ht="12">
      <c r="A118" s="14"/>
      <c r="B118" s="234"/>
      <c r="C118" s="235"/>
      <c r="D118" s="219" t="s">
        <v>149</v>
      </c>
      <c r="E118" s="236" t="s">
        <v>19</v>
      </c>
      <c r="F118" s="237" t="s">
        <v>871</v>
      </c>
      <c r="G118" s="235"/>
      <c r="H118" s="238">
        <v>420</v>
      </c>
      <c r="I118" s="239"/>
      <c r="J118" s="235"/>
      <c r="K118" s="235"/>
      <c r="L118" s="240"/>
      <c r="M118" s="241"/>
      <c r="N118" s="242"/>
      <c r="O118" s="242"/>
      <c r="P118" s="242"/>
      <c r="Q118" s="242"/>
      <c r="R118" s="242"/>
      <c r="S118" s="242"/>
      <c r="T118" s="243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4" t="s">
        <v>149</v>
      </c>
      <c r="AU118" s="244" t="s">
        <v>145</v>
      </c>
      <c r="AV118" s="14" t="s">
        <v>145</v>
      </c>
      <c r="AW118" s="14" t="s">
        <v>33</v>
      </c>
      <c r="AX118" s="14" t="s">
        <v>80</v>
      </c>
      <c r="AY118" s="244" t="s">
        <v>137</v>
      </c>
    </row>
    <row r="119" spans="1:65" s="2" customFormat="1" ht="16.5" customHeight="1">
      <c r="A119" s="40"/>
      <c r="B119" s="41"/>
      <c r="C119" s="206" t="s">
        <v>220</v>
      </c>
      <c r="D119" s="206" t="s">
        <v>140</v>
      </c>
      <c r="E119" s="207" t="s">
        <v>879</v>
      </c>
      <c r="F119" s="208" t="s">
        <v>880</v>
      </c>
      <c r="G119" s="209" t="s">
        <v>188</v>
      </c>
      <c r="H119" s="210">
        <v>315</v>
      </c>
      <c r="I119" s="211"/>
      <c r="J119" s="212">
        <f>ROUND(I119*H119,2)</f>
        <v>0</v>
      </c>
      <c r="K119" s="208" t="s">
        <v>19</v>
      </c>
      <c r="L119" s="46"/>
      <c r="M119" s="213" t="s">
        <v>19</v>
      </c>
      <c r="N119" s="214" t="s">
        <v>44</v>
      </c>
      <c r="O119" s="86"/>
      <c r="P119" s="215">
        <f>O119*H119</f>
        <v>0</v>
      </c>
      <c r="Q119" s="215">
        <v>0</v>
      </c>
      <c r="R119" s="215">
        <f>Q119*H119</f>
        <v>0</v>
      </c>
      <c r="S119" s="215">
        <v>0</v>
      </c>
      <c r="T119" s="216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7" t="s">
        <v>233</v>
      </c>
      <c r="AT119" s="217" t="s">
        <v>140</v>
      </c>
      <c r="AU119" s="217" t="s">
        <v>145</v>
      </c>
      <c r="AY119" s="19" t="s">
        <v>137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9" t="s">
        <v>145</v>
      </c>
      <c r="BK119" s="218">
        <f>ROUND(I119*H119,2)</f>
        <v>0</v>
      </c>
      <c r="BL119" s="19" t="s">
        <v>233</v>
      </c>
      <c r="BM119" s="217" t="s">
        <v>881</v>
      </c>
    </row>
    <row r="120" spans="1:47" s="2" customFormat="1" ht="12">
      <c r="A120" s="40"/>
      <c r="B120" s="41"/>
      <c r="C120" s="42"/>
      <c r="D120" s="219" t="s">
        <v>147</v>
      </c>
      <c r="E120" s="42"/>
      <c r="F120" s="220" t="s">
        <v>882</v>
      </c>
      <c r="G120" s="42"/>
      <c r="H120" s="42"/>
      <c r="I120" s="221"/>
      <c r="J120" s="42"/>
      <c r="K120" s="42"/>
      <c r="L120" s="46"/>
      <c r="M120" s="222"/>
      <c r="N120" s="223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147</v>
      </c>
      <c r="AU120" s="19" t="s">
        <v>145</v>
      </c>
    </row>
    <row r="121" spans="1:65" s="2" customFormat="1" ht="16.5" customHeight="1">
      <c r="A121" s="40"/>
      <c r="B121" s="41"/>
      <c r="C121" s="256" t="s">
        <v>226</v>
      </c>
      <c r="D121" s="256" t="s">
        <v>197</v>
      </c>
      <c r="E121" s="257" t="s">
        <v>883</v>
      </c>
      <c r="F121" s="258" t="s">
        <v>884</v>
      </c>
      <c r="G121" s="259" t="s">
        <v>188</v>
      </c>
      <c r="H121" s="260">
        <v>378</v>
      </c>
      <c r="I121" s="261"/>
      <c r="J121" s="262">
        <f>ROUND(I121*H121,2)</f>
        <v>0</v>
      </c>
      <c r="K121" s="258" t="s">
        <v>19</v>
      </c>
      <c r="L121" s="263"/>
      <c r="M121" s="264" t="s">
        <v>19</v>
      </c>
      <c r="N121" s="265" t="s">
        <v>44</v>
      </c>
      <c r="O121" s="86"/>
      <c r="P121" s="215">
        <f>O121*H121</f>
        <v>0</v>
      </c>
      <c r="Q121" s="215">
        <v>0.00025</v>
      </c>
      <c r="R121" s="215">
        <f>Q121*H121</f>
        <v>0.0945</v>
      </c>
      <c r="S121" s="215">
        <v>0</v>
      </c>
      <c r="T121" s="21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7" t="s">
        <v>292</v>
      </c>
      <c r="AT121" s="217" t="s">
        <v>197</v>
      </c>
      <c r="AU121" s="217" t="s">
        <v>145</v>
      </c>
      <c r="AY121" s="19" t="s">
        <v>137</v>
      </c>
      <c r="BE121" s="218">
        <f>IF(N121="základní",J121,0)</f>
        <v>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9" t="s">
        <v>145</v>
      </c>
      <c r="BK121" s="218">
        <f>ROUND(I121*H121,2)</f>
        <v>0</v>
      </c>
      <c r="BL121" s="19" t="s">
        <v>233</v>
      </c>
      <c r="BM121" s="217" t="s">
        <v>885</v>
      </c>
    </row>
    <row r="122" spans="1:47" s="2" customFormat="1" ht="12">
      <c r="A122" s="40"/>
      <c r="B122" s="41"/>
      <c r="C122" s="42"/>
      <c r="D122" s="219" t="s">
        <v>147</v>
      </c>
      <c r="E122" s="42"/>
      <c r="F122" s="220" t="s">
        <v>884</v>
      </c>
      <c r="G122" s="42"/>
      <c r="H122" s="42"/>
      <c r="I122" s="221"/>
      <c r="J122" s="42"/>
      <c r="K122" s="42"/>
      <c r="L122" s="46"/>
      <c r="M122" s="222"/>
      <c r="N122" s="223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147</v>
      </c>
      <c r="AU122" s="19" t="s">
        <v>145</v>
      </c>
    </row>
    <row r="123" spans="1:51" s="14" customFormat="1" ht="12">
      <c r="A123" s="14"/>
      <c r="B123" s="234"/>
      <c r="C123" s="235"/>
      <c r="D123" s="219" t="s">
        <v>149</v>
      </c>
      <c r="E123" s="236" t="s">
        <v>19</v>
      </c>
      <c r="F123" s="237" t="s">
        <v>886</v>
      </c>
      <c r="G123" s="235"/>
      <c r="H123" s="238">
        <v>378</v>
      </c>
      <c r="I123" s="239"/>
      <c r="J123" s="235"/>
      <c r="K123" s="235"/>
      <c r="L123" s="240"/>
      <c r="M123" s="241"/>
      <c r="N123" s="242"/>
      <c r="O123" s="242"/>
      <c r="P123" s="242"/>
      <c r="Q123" s="242"/>
      <c r="R123" s="242"/>
      <c r="S123" s="242"/>
      <c r="T123" s="243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4" t="s">
        <v>149</v>
      </c>
      <c r="AU123" s="244" t="s">
        <v>145</v>
      </c>
      <c r="AV123" s="14" t="s">
        <v>145</v>
      </c>
      <c r="AW123" s="14" t="s">
        <v>33</v>
      </c>
      <c r="AX123" s="14" t="s">
        <v>80</v>
      </c>
      <c r="AY123" s="244" t="s">
        <v>137</v>
      </c>
    </row>
    <row r="124" spans="1:65" s="2" customFormat="1" ht="16.5" customHeight="1">
      <c r="A124" s="40"/>
      <c r="B124" s="41"/>
      <c r="C124" s="206" t="s">
        <v>233</v>
      </c>
      <c r="D124" s="206" t="s">
        <v>140</v>
      </c>
      <c r="E124" s="207" t="s">
        <v>887</v>
      </c>
      <c r="F124" s="208" t="s">
        <v>888</v>
      </c>
      <c r="G124" s="209" t="s">
        <v>188</v>
      </c>
      <c r="H124" s="210">
        <v>240</v>
      </c>
      <c r="I124" s="211"/>
      <c r="J124" s="212">
        <f>ROUND(I124*H124,2)</f>
        <v>0</v>
      </c>
      <c r="K124" s="208" t="s">
        <v>19</v>
      </c>
      <c r="L124" s="46"/>
      <c r="M124" s="213" t="s">
        <v>19</v>
      </c>
      <c r="N124" s="214" t="s">
        <v>44</v>
      </c>
      <c r="O124" s="86"/>
      <c r="P124" s="215">
        <f>O124*H124</f>
        <v>0</v>
      </c>
      <c r="Q124" s="215">
        <v>0</v>
      </c>
      <c r="R124" s="215">
        <f>Q124*H124</f>
        <v>0</v>
      </c>
      <c r="S124" s="215">
        <v>0</v>
      </c>
      <c r="T124" s="21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7" t="s">
        <v>233</v>
      </c>
      <c r="AT124" s="217" t="s">
        <v>140</v>
      </c>
      <c r="AU124" s="217" t="s">
        <v>145</v>
      </c>
      <c r="AY124" s="19" t="s">
        <v>137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9" t="s">
        <v>145</v>
      </c>
      <c r="BK124" s="218">
        <f>ROUND(I124*H124,2)</f>
        <v>0</v>
      </c>
      <c r="BL124" s="19" t="s">
        <v>233</v>
      </c>
      <c r="BM124" s="217" t="s">
        <v>889</v>
      </c>
    </row>
    <row r="125" spans="1:47" s="2" customFormat="1" ht="12">
      <c r="A125" s="40"/>
      <c r="B125" s="41"/>
      <c r="C125" s="42"/>
      <c r="D125" s="219" t="s">
        <v>147</v>
      </c>
      <c r="E125" s="42"/>
      <c r="F125" s="220" t="s">
        <v>890</v>
      </c>
      <c r="G125" s="42"/>
      <c r="H125" s="42"/>
      <c r="I125" s="221"/>
      <c r="J125" s="42"/>
      <c r="K125" s="42"/>
      <c r="L125" s="46"/>
      <c r="M125" s="222"/>
      <c r="N125" s="223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147</v>
      </c>
      <c r="AU125" s="19" t="s">
        <v>145</v>
      </c>
    </row>
    <row r="126" spans="1:51" s="14" customFormat="1" ht="12">
      <c r="A126" s="14"/>
      <c r="B126" s="234"/>
      <c r="C126" s="235"/>
      <c r="D126" s="219" t="s">
        <v>149</v>
      </c>
      <c r="E126" s="236" t="s">
        <v>19</v>
      </c>
      <c r="F126" s="237" t="s">
        <v>891</v>
      </c>
      <c r="G126" s="235"/>
      <c r="H126" s="238">
        <v>240</v>
      </c>
      <c r="I126" s="239"/>
      <c r="J126" s="235"/>
      <c r="K126" s="235"/>
      <c r="L126" s="240"/>
      <c r="M126" s="241"/>
      <c r="N126" s="242"/>
      <c r="O126" s="242"/>
      <c r="P126" s="242"/>
      <c r="Q126" s="242"/>
      <c r="R126" s="242"/>
      <c r="S126" s="242"/>
      <c r="T126" s="243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4" t="s">
        <v>149</v>
      </c>
      <c r="AU126" s="244" t="s">
        <v>145</v>
      </c>
      <c r="AV126" s="14" t="s">
        <v>145</v>
      </c>
      <c r="AW126" s="14" t="s">
        <v>33</v>
      </c>
      <c r="AX126" s="14" t="s">
        <v>72</v>
      </c>
      <c r="AY126" s="244" t="s">
        <v>137</v>
      </c>
    </row>
    <row r="127" spans="1:51" s="15" customFormat="1" ht="12">
      <c r="A127" s="15"/>
      <c r="B127" s="245"/>
      <c r="C127" s="246"/>
      <c r="D127" s="219" t="s">
        <v>149</v>
      </c>
      <c r="E127" s="247" t="s">
        <v>19</v>
      </c>
      <c r="F127" s="248" t="s">
        <v>151</v>
      </c>
      <c r="G127" s="246"/>
      <c r="H127" s="249">
        <v>240</v>
      </c>
      <c r="I127" s="250"/>
      <c r="J127" s="246"/>
      <c r="K127" s="246"/>
      <c r="L127" s="251"/>
      <c r="M127" s="252"/>
      <c r="N127" s="253"/>
      <c r="O127" s="253"/>
      <c r="P127" s="253"/>
      <c r="Q127" s="253"/>
      <c r="R127" s="253"/>
      <c r="S127" s="253"/>
      <c r="T127" s="254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55" t="s">
        <v>149</v>
      </c>
      <c r="AU127" s="255" t="s">
        <v>145</v>
      </c>
      <c r="AV127" s="15" t="s">
        <v>144</v>
      </c>
      <c r="AW127" s="15" t="s">
        <v>33</v>
      </c>
      <c r="AX127" s="15" t="s">
        <v>80</v>
      </c>
      <c r="AY127" s="255" t="s">
        <v>137</v>
      </c>
    </row>
    <row r="128" spans="1:65" s="2" customFormat="1" ht="16.5" customHeight="1">
      <c r="A128" s="40"/>
      <c r="B128" s="41"/>
      <c r="C128" s="256" t="s">
        <v>238</v>
      </c>
      <c r="D128" s="256" t="s">
        <v>197</v>
      </c>
      <c r="E128" s="257" t="s">
        <v>892</v>
      </c>
      <c r="F128" s="258" t="s">
        <v>893</v>
      </c>
      <c r="G128" s="259" t="s">
        <v>188</v>
      </c>
      <c r="H128" s="260">
        <v>192</v>
      </c>
      <c r="I128" s="261"/>
      <c r="J128" s="262">
        <f>ROUND(I128*H128,2)</f>
        <v>0</v>
      </c>
      <c r="K128" s="258" t="s">
        <v>19</v>
      </c>
      <c r="L128" s="263"/>
      <c r="M128" s="264" t="s">
        <v>19</v>
      </c>
      <c r="N128" s="265" t="s">
        <v>44</v>
      </c>
      <c r="O128" s="86"/>
      <c r="P128" s="215">
        <f>O128*H128</f>
        <v>0</v>
      </c>
      <c r="Q128" s="215">
        <v>0.00034</v>
      </c>
      <c r="R128" s="215">
        <f>Q128*H128</f>
        <v>0.06528</v>
      </c>
      <c r="S128" s="215">
        <v>0</v>
      </c>
      <c r="T128" s="21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7" t="s">
        <v>292</v>
      </c>
      <c r="AT128" s="217" t="s">
        <v>197</v>
      </c>
      <c r="AU128" s="217" t="s">
        <v>145</v>
      </c>
      <c r="AY128" s="19" t="s">
        <v>137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9" t="s">
        <v>145</v>
      </c>
      <c r="BK128" s="218">
        <f>ROUND(I128*H128,2)</f>
        <v>0</v>
      </c>
      <c r="BL128" s="19" t="s">
        <v>233</v>
      </c>
      <c r="BM128" s="217" t="s">
        <v>894</v>
      </c>
    </row>
    <row r="129" spans="1:47" s="2" customFormat="1" ht="12">
      <c r="A129" s="40"/>
      <c r="B129" s="41"/>
      <c r="C129" s="42"/>
      <c r="D129" s="219" t="s">
        <v>147</v>
      </c>
      <c r="E129" s="42"/>
      <c r="F129" s="220" t="s">
        <v>893</v>
      </c>
      <c r="G129" s="42"/>
      <c r="H129" s="42"/>
      <c r="I129" s="221"/>
      <c r="J129" s="42"/>
      <c r="K129" s="42"/>
      <c r="L129" s="46"/>
      <c r="M129" s="222"/>
      <c r="N129" s="223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147</v>
      </c>
      <c r="AU129" s="19" t="s">
        <v>145</v>
      </c>
    </row>
    <row r="130" spans="1:51" s="14" customFormat="1" ht="12">
      <c r="A130" s="14"/>
      <c r="B130" s="234"/>
      <c r="C130" s="235"/>
      <c r="D130" s="219" t="s">
        <v>149</v>
      </c>
      <c r="E130" s="236" t="s">
        <v>19</v>
      </c>
      <c r="F130" s="237" t="s">
        <v>895</v>
      </c>
      <c r="G130" s="235"/>
      <c r="H130" s="238">
        <v>192</v>
      </c>
      <c r="I130" s="239"/>
      <c r="J130" s="235"/>
      <c r="K130" s="235"/>
      <c r="L130" s="240"/>
      <c r="M130" s="241"/>
      <c r="N130" s="242"/>
      <c r="O130" s="242"/>
      <c r="P130" s="242"/>
      <c r="Q130" s="242"/>
      <c r="R130" s="242"/>
      <c r="S130" s="242"/>
      <c r="T130" s="243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4" t="s">
        <v>149</v>
      </c>
      <c r="AU130" s="244" t="s">
        <v>145</v>
      </c>
      <c r="AV130" s="14" t="s">
        <v>145</v>
      </c>
      <c r="AW130" s="14" t="s">
        <v>33</v>
      </c>
      <c r="AX130" s="14" t="s">
        <v>80</v>
      </c>
      <c r="AY130" s="244" t="s">
        <v>137</v>
      </c>
    </row>
    <row r="131" spans="1:65" s="2" customFormat="1" ht="16.5" customHeight="1">
      <c r="A131" s="40"/>
      <c r="B131" s="41"/>
      <c r="C131" s="256" t="s">
        <v>244</v>
      </c>
      <c r="D131" s="256" t="s">
        <v>197</v>
      </c>
      <c r="E131" s="257" t="s">
        <v>896</v>
      </c>
      <c r="F131" s="258" t="s">
        <v>897</v>
      </c>
      <c r="G131" s="259" t="s">
        <v>188</v>
      </c>
      <c r="H131" s="260">
        <v>96</v>
      </c>
      <c r="I131" s="261"/>
      <c r="J131" s="262">
        <f>ROUND(I131*H131,2)</f>
        <v>0</v>
      </c>
      <c r="K131" s="258" t="s">
        <v>19</v>
      </c>
      <c r="L131" s="263"/>
      <c r="M131" s="264" t="s">
        <v>19</v>
      </c>
      <c r="N131" s="265" t="s">
        <v>44</v>
      </c>
      <c r="O131" s="86"/>
      <c r="P131" s="215">
        <f>O131*H131</f>
        <v>0</v>
      </c>
      <c r="Q131" s="215">
        <v>0.00053</v>
      </c>
      <c r="R131" s="215">
        <f>Q131*H131</f>
        <v>0.050879999999999995</v>
      </c>
      <c r="S131" s="215">
        <v>0</v>
      </c>
      <c r="T131" s="21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7" t="s">
        <v>292</v>
      </c>
      <c r="AT131" s="217" t="s">
        <v>197</v>
      </c>
      <c r="AU131" s="217" t="s">
        <v>145</v>
      </c>
      <c r="AY131" s="19" t="s">
        <v>137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9" t="s">
        <v>145</v>
      </c>
      <c r="BK131" s="218">
        <f>ROUND(I131*H131,2)</f>
        <v>0</v>
      </c>
      <c r="BL131" s="19" t="s">
        <v>233</v>
      </c>
      <c r="BM131" s="217" t="s">
        <v>898</v>
      </c>
    </row>
    <row r="132" spans="1:47" s="2" customFormat="1" ht="12">
      <c r="A132" s="40"/>
      <c r="B132" s="41"/>
      <c r="C132" s="42"/>
      <c r="D132" s="219" t="s">
        <v>147</v>
      </c>
      <c r="E132" s="42"/>
      <c r="F132" s="220" t="s">
        <v>897</v>
      </c>
      <c r="G132" s="42"/>
      <c r="H132" s="42"/>
      <c r="I132" s="221"/>
      <c r="J132" s="42"/>
      <c r="K132" s="42"/>
      <c r="L132" s="46"/>
      <c r="M132" s="222"/>
      <c r="N132" s="223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147</v>
      </c>
      <c r="AU132" s="19" t="s">
        <v>145</v>
      </c>
    </row>
    <row r="133" spans="1:51" s="14" customFormat="1" ht="12">
      <c r="A133" s="14"/>
      <c r="B133" s="234"/>
      <c r="C133" s="235"/>
      <c r="D133" s="219" t="s">
        <v>149</v>
      </c>
      <c r="E133" s="236" t="s">
        <v>19</v>
      </c>
      <c r="F133" s="237" t="s">
        <v>899</v>
      </c>
      <c r="G133" s="235"/>
      <c r="H133" s="238">
        <v>96</v>
      </c>
      <c r="I133" s="239"/>
      <c r="J133" s="235"/>
      <c r="K133" s="235"/>
      <c r="L133" s="240"/>
      <c r="M133" s="241"/>
      <c r="N133" s="242"/>
      <c r="O133" s="242"/>
      <c r="P133" s="242"/>
      <c r="Q133" s="242"/>
      <c r="R133" s="242"/>
      <c r="S133" s="242"/>
      <c r="T133" s="243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4" t="s">
        <v>149</v>
      </c>
      <c r="AU133" s="244" t="s">
        <v>145</v>
      </c>
      <c r="AV133" s="14" t="s">
        <v>145</v>
      </c>
      <c r="AW133" s="14" t="s">
        <v>33</v>
      </c>
      <c r="AX133" s="14" t="s">
        <v>80</v>
      </c>
      <c r="AY133" s="244" t="s">
        <v>137</v>
      </c>
    </row>
    <row r="134" spans="1:65" s="2" customFormat="1" ht="16.5" customHeight="1">
      <c r="A134" s="40"/>
      <c r="B134" s="41"/>
      <c r="C134" s="256" t="s">
        <v>251</v>
      </c>
      <c r="D134" s="256" t="s">
        <v>197</v>
      </c>
      <c r="E134" s="257" t="s">
        <v>900</v>
      </c>
      <c r="F134" s="258" t="s">
        <v>901</v>
      </c>
      <c r="G134" s="259" t="s">
        <v>188</v>
      </c>
      <c r="H134" s="260">
        <v>288</v>
      </c>
      <c r="I134" s="261"/>
      <c r="J134" s="262">
        <f>ROUND(I134*H134,2)</f>
        <v>0</v>
      </c>
      <c r="K134" s="258" t="s">
        <v>19</v>
      </c>
      <c r="L134" s="263"/>
      <c r="M134" s="264" t="s">
        <v>19</v>
      </c>
      <c r="N134" s="265" t="s">
        <v>44</v>
      </c>
      <c r="O134" s="86"/>
      <c r="P134" s="215">
        <f>O134*H134</f>
        <v>0</v>
      </c>
      <c r="Q134" s="215">
        <v>0.00021</v>
      </c>
      <c r="R134" s="215">
        <f>Q134*H134</f>
        <v>0.060480000000000006</v>
      </c>
      <c r="S134" s="215">
        <v>0</v>
      </c>
      <c r="T134" s="21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7" t="s">
        <v>292</v>
      </c>
      <c r="AT134" s="217" t="s">
        <v>197</v>
      </c>
      <c r="AU134" s="217" t="s">
        <v>145</v>
      </c>
      <c r="AY134" s="19" t="s">
        <v>137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9" t="s">
        <v>145</v>
      </c>
      <c r="BK134" s="218">
        <f>ROUND(I134*H134,2)</f>
        <v>0</v>
      </c>
      <c r="BL134" s="19" t="s">
        <v>233</v>
      </c>
      <c r="BM134" s="217" t="s">
        <v>902</v>
      </c>
    </row>
    <row r="135" spans="1:47" s="2" customFormat="1" ht="12">
      <c r="A135" s="40"/>
      <c r="B135" s="41"/>
      <c r="C135" s="42"/>
      <c r="D135" s="219" t="s">
        <v>147</v>
      </c>
      <c r="E135" s="42"/>
      <c r="F135" s="220" t="s">
        <v>903</v>
      </c>
      <c r="G135" s="42"/>
      <c r="H135" s="42"/>
      <c r="I135" s="221"/>
      <c r="J135" s="42"/>
      <c r="K135" s="42"/>
      <c r="L135" s="46"/>
      <c r="M135" s="222"/>
      <c r="N135" s="223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147</v>
      </c>
      <c r="AU135" s="19" t="s">
        <v>145</v>
      </c>
    </row>
    <row r="136" spans="1:51" s="14" customFormat="1" ht="12">
      <c r="A136" s="14"/>
      <c r="B136" s="234"/>
      <c r="C136" s="235"/>
      <c r="D136" s="219" t="s">
        <v>149</v>
      </c>
      <c r="E136" s="236" t="s">
        <v>19</v>
      </c>
      <c r="F136" s="237" t="s">
        <v>904</v>
      </c>
      <c r="G136" s="235"/>
      <c r="H136" s="238">
        <v>288</v>
      </c>
      <c r="I136" s="239"/>
      <c r="J136" s="235"/>
      <c r="K136" s="235"/>
      <c r="L136" s="240"/>
      <c r="M136" s="241"/>
      <c r="N136" s="242"/>
      <c r="O136" s="242"/>
      <c r="P136" s="242"/>
      <c r="Q136" s="242"/>
      <c r="R136" s="242"/>
      <c r="S136" s="242"/>
      <c r="T136" s="243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4" t="s">
        <v>149</v>
      </c>
      <c r="AU136" s="244" t="s">
        <v>145</v>
      </c>
      <c r="AV136" s="14" t="s">
        <v>145</v>
      </c>
      <c r="AW136" s="14" t="s">
        <v>33</v>
      </c>
      <c r="AX136" s="14" t="s">
        <v>80</v>
      </c>
      <c r="AY136" s="244" t="s">
        <v>137</v>
      </c>
    </row>
    <row r="137" spans="1:65" s="2" customFormat="1" ht="16.5" customHeight="1">
      <c r="A137" s="40"/>
      <c r="B137" s="41"/>
      <c r="C137" s="206" t="s">
        <v>257</v>
      </c>
      <c r="D137" s="206" t="s">
        <v>140</v>
      </c>
      <c r="E137" s="207" t="s">
        <v>905</v>
      </c>
      <c r="F137" s="208" t="s">
        <v>906</v>
      </c>
      <c r="G137" s="209" t="s">
        <v>188</v>
      </c>
      <c r="H137" s="210">
        <v>240</v>
      </c>
      <c r="I137" s="211"/>
      <c r="J137" s="212">
        <f>ROUND(I137*H137,2)</f>
        <v>0</v>
      </c>
      <c r="K137" s="208" t="s">
        <v>19</v>
      </c>
      <c r="L137" s="46"/>
      <c r="M137" s="213" t="s">
        <v>19</v>
      </c>
      <c r="N137" s="214" t="s">
        <v>44</v>
      </c>
      <c r="O137" s="86"/>
      <c r="P137" s="215">
        <f>O137*H137</f>
        <v>0</v>
      </c>
      <c r="Q137" s="215">
        <v>0</v>
      </c>
      <c r="R137" s="215">
        <f>Q137*H137</f>
        <v>0</v>
      </c>
      <c r="S137" s="215">
        <v>0</v>
      </c>
      <c r="T137" s="216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17" t="s">
        <v>233</v>
      </c>
      <c r="AT137" s="217" t="s">
        <v>140</v>
      </c>
      <c r="AU137" s="217" t="s">
        <v>145</v>
      </c>
      <c r="AY137" s="19" t="s">
        <v>137</v>
      </c>
      <c r="BE137" s="218">
        <f>IF(N137="základní",J137,0)</f>
        <v>0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9" t="s">
        <v>145</v>
      </c>
      <c r="BK137" s="218">
        <f>ROUND(I137*H137,2)</f>
        <v>0</v>
      </c>
      <c r="BL137" s="19" t="s">
        <v>233</v>
      </c>
      <c r="BM137" s="217" t="s">
        <v>907</v>
      </c>
    </row>
    <row r="138" spans="1:47" s="2" customFormat="1" ht="12">
      <c r="A138" s="40"/>
      <c r="B138" s="41"/>
      <c r="C138" s="42"/>
      <c r="D138" s="219" t="s">
        <v>147</v>
      </c>
      <c r="E138" s="42"/>
      <c r="F138" s="220" t="s">
        <v>908</v>
      </c>
      <c r="G138" s="42"/>
      <c r="H138" s="42"/>
      <c r="I138" s="221"/>
      <c r="J138" s="42"/>
      <c r="K138" s="42"/>
      <c r="L138" s="46"/>
      <c r="M138" s="222"/>
      <c r="N138" s="223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147</v>
      </c>
      <c r="AU138" s="19" t="s">
        <v>145</v>
      </c>
    </row>
    <row r="139" spans="1:65" s="2" customFormat="1" ht="16.5" customHeight="1">
      <c r="A139" s="40"/>
      <c r="B139" s="41"/>
      <c r="C139" s="206" t="s">
        <v>7</v>
      </c>
      <c r="D139" s="206" t="s">
        <v>140</v>
      </c>
      <c r="E139" s="207" t="s">
        <v>909</v>
      </c>
      <c r="F139" s="208" t="s">
        <v>910</v>
      </c>
      <c r="G139" s="209" t="s">
        <v>188</v>
      </c>
      <c r="H139" s="210">
        <v>80</v>
      </c>
      <c r="I139" s="211"/>
      <c r="J139" s="212">
        <f>ROUND(I139*H139,2)</f>
        <v>0</v>
      </c>
      <c r="K139" s="208" t="s">
        <v>19</v>
      </c>
      <c r="L139" s="46"/>
      <c r="M139" s="213" t="s">
        <v>19</v>
      </c>
      <c r="N139" s="214" t="s">
        <v>44</v>
      </c>
      <c r="O139" s="86"/>
      <c r="P139" s="215">
        <f>O139*H139</f>
        <v>0</v>
      </c>
      <c r="Q139" s="215">
        <v>0</v>
      </c>
      <c r="R139" s="215">
        <f>Q139*H139</f>
        <v>0</v>
      </c>
      <c r="S139" s="215">
        <v>0</v>
      </c>
      <c r="T139" s="216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17" t="s">
        <v>233</v>
      </c>
      <c r="AT139" s="217" t="s">
        <v>140</v>
      </c>
      <c r="AU139" s="217" t="s">
        <v>145</v>
      </c>
      <c r="AY139" s="19" t="s">
        <v>137</v>
      </c>
      <c r="BE139" s="218">
        <f>IF(N139="základní",J139,0)</f>
        <v>0</v>
      </c>
      <c r="BF139" s="218">
        <f>IF(N139="snížená",J139,0)</f>
        <v>0</v>
      </c>
      <c r="BG139" s="218">
        <f>IF(N139="zákl. přenesená",J139,0)</f>
        <v>0</v>
      </c>
      <c r="BH139" s="218">
        <f>IF(N139="sníž. přenesená",J139,0)</f>
        <v>0</v>
      </c>
      <c r="BI139" s="218">
        <f>IF(N139="nulová",J139,0)</f>
        <v>0</v>
      </c>
      <c r="BJ139" s="19" t="s">
        <v>145</v>
      </c>
      <c r="BK139" s="218">
        <f>ROUND(I139*H139,2)</f>
        <v>0</v>
      </c>
      <c r="BL139" s="19" t="s">
        <v>233</v>
      </c>
      <c r="BM139" s="217" t="s">
        <v>911</v>
      </c>
    </row>
    <row r="140" spans="1:47" s="2" customFormat="1" ht="12">
      <c r="A140" s="40"/>
      <c r="B140" s="41"/>
      <c r="C140" s="42"/>
      <c r="D140" s="219" t="s">
        <v>147</v>
      </c>
      <c r="E140" s="42"/>
      <c r="F140" s="220" t="s">
        <v>912</v>
      </c>
      <c r="G140" s="42"/>
      <c r="H140" s="42"/>
      <c r="I140" s="221"/>
      <c r="J140" s="42"/>
      <c r="K140" s="42"/>
      <c r="L140" s="46"/>
      <c r="M140" s="222"/>
      <c r="N140" s="223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147</v>
      </c>
      <c r="AU140" s="19" t="s">
        <v>145</v>
      </c>
    </row>
    <row r="141" spans="1:65" s="2" customFormat="1" ht="16.5" customHeight="1">
      <c r="A141" s="40"/>
      <c r="B141" s="41"/>
      <c r="C141" s="256" t="s">
        <v>267</v>
      </c>
      <c r="D141" s="256" t="s">
        <v>197</v>
      </c>
      <c r="E141" s="257" t="s">
        <v>913</v>
      </c>
      <c r="F141" s="258" t="s">
        <v>914</v>
      </c>
      <c r="G141" s="259" t="s">
        <v>188</v>
      </c>
      <c r="H141" s="260">
        <v>80</v>
      </c>
      <c r="I141" s="261"/>
      <c r="J141" s="262">
        <f>ROUND(I141*H141,2)</f>
        <v>0</v>
      </c>
      <c r="K141" s="258" t="s">
        <v>19</v>
      </c>
      <c r="L141" s="263"/>
      <c r="M141" s="264" t="s">
        <v>19</v>
      </c>
      <c r="N141" s="265" t="s">
        <v>44</v>
      </c>
      <c r="O141" s="86"/>
      <c r="P141" s="215">
        <f>O141*H141</f>
        <v>0</v>
      </c>
      <c r="Q141" s="215">
        <v>0.31</v>
      </c>
      <c r="R141" s="215">
        <f>Q141*H141</f>
        <v>24.8</v>
      </c>
      <c r="S141" s="215">
        <v>0</v>
      </c>
      <c r="T141" s="216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7" t="s">
        <v>292</v>
      </c>
      <c r="AT141" s="217" t="s">
        <v>197</v>
      </c>
      <c r="AU141" s="217" t="s">
        <v>145</v>
      </c>
      <c r="AY141" s="19" t="s">
        <v>137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9" t="s">
        <v>145</v>
      </c>
      <c r="BK141" s="218">
        <f>ROUND(I141*H141,2)</f>
        <v>0</v>
      </c>
      <c r="BL141" s="19" t="s">
        <v>233</v>
      </c>
      <c r="BM141" s="217" t="s">
        <v>915</v>
      </c>
    </row>
    <row r="142" spans="1:47" s="2" customFormat="1" ht="12">
      <c r="A142" s="40"/>
      <c r="B142" s="41"/>
      <c r="C142" s="42"/>
      <c r="D142" s="219" t="s">
        <v>147</v>
      </c>
      <c r="E142" s="42"/>
      <c r="F142" s="220" t="s">
        <v>916</v>
      </c>
      <c r="G142" s="42"/>
      <c r="H142" s="42"/>
      <c r="I142" s="221"/>
      <c r="J142" s="42"/>
      <c r="K142" s="42"/>
      <c r="L142" s="46"/>
      <c r="M142" s="222"/>
      <c r="N142" s="223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147</v>
      </c>
      <c r="AU142" s="19" t="s">
        <v>145</v>
      </c>
    </row>
    <row r="143" spans="1:65" s="2" customFormat="1" ht="16.5" customHeight="1">
      <c r="A143" s="40"/>
      <c r="B143" s="41"/>
      <c r="C143" s="206" t="s">
        <v>274</v>
      </c>
      <c r="D143" s="206" t="s">
        <v>140</v>
      </c>
      <c r="E143" s="207" t="s">
        <v>917</v>
      </c>
      <c r="F143" s="208" t="s">
        <v>918</v>
      </c>
      <c r="G143" s="209" t="s">
        <v>165</v>
      </c>
      <c r="H143" s="210">
        <v>8</v>
      </c>
      <c r="I143" s="211"/>
      <c r="J143" s="212">
        <f>ROUND(I143*H143,2)</f>
        <v>0</v>
      </c>
      <c r="K143" s="208" t="s">
        <v>19</v>
      </c>
      <c r="L143" s="46"/>
      <c r="M143" s="213" t="s">
        <v>19</v>
      </c>
      <c r="N143" s="214" t="s">
        <v>44</v>
      </c>
      <c r="O143" s="86"/>
      <c r="P143" s="215">
        <f>O143*H143</f>
        <v>0</v>
      </c>
      <c r="Q143" s="215">
        <v>0</v>
      </c>
      <c r="R143" s="215">
        <f>Q143*H143</f>
        <v>0</v>
      </c>
      <c r="S143" s="215">
        <v>0</v>
      </c>
      <c r="T143" s="216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17" t="s">
        <v>233</v>
      </c>
      <c r="AT143" s="217" t="s">
        <v>140</v>
      </c>
      <c r="AU143" s="217" t="s">
        <v>145</v>
      </c>
      <c r="AY143" s="19" t="s">
        <v>137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9" t="s">
        <v>145</v>
      </c>
      <c r="BK143" s="218">
        <f>ROUND(I143*H143,2)</f>
        <v>0</v>
      </c>
      <c r="BL143" s="19" t="s">
        <v>233</v>
      </c>
      <c r="BM143" s="217" t="s">
        <v>919</v>
      </c>
    </row>
    <row r="144" spans="1:47" s="2" customFormat="1" ht="12">
      <c r="A144" s="40"/>
      <c r="B144" s="41"/>
      <c r="C144" s="42"/>
      <c r="D144" s="219" t="s">
        <v>147</v>
      </c>
      <c r="E144" s="42"/>
      <c r="F144" s="220" t="s">
        <v>920</v>
      </c>
      <c r="G144" s="42"/>
      <c r="H144" s="42"/>
      <c r="I144" s="221"/>
      <c r="J144" s="42"/>
      <c r="K144" s="42"/>
      <c r="L144" s="46"/>
      <c r="M144" s="222"/>
      <c r="N144" s="223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147</v>
      </c>
      <c r="AU144" s="19" t="s">
        <v>145</v>
      </c>
    </row>
    <row r="145" spans="1:65" s="2" customFormat="1" ht="16.5" customHeight="1">
      <c r="A145" s="40"/>
      <c r="B145" s="41"/>
      <c r="C145" s="256" t="s">
        <v>283</v>
      </c>
      <c r="D145" s="256" t="s">
        <v>197</v>
      </c>
      <c r="E145" s="257" t="s">
        <v>921</v>
      </c>
      <c r="F145" s="258" t="s">
        <v>922</v>
      </c>
      <c r="G145" s="259" t="s">
        <v>165</v>
      </c>
      <c r="H145" s="260">
        <v>8</v>
      </c>
      <c r="I145" s="261"/>
      <c r="J145" s="262">
        <f>ROUND(I145*H145,2)</f>
        <v>0</v>
      </c>
      <c r="K145" s="258" t="s">
        <v>19</v>
      </c>
      <c r="L145" s="263"/>
      <c r="M145" s="264" t="s">
        <v>19</v>
      </c>
      <c r="N145" s="265" t="s">
        <v>44</v>
      </c>
      <c r="O145" s="86"/>
      <c r="P145" s="215">
        <f>O145*H145</f>
        <v>0</v>
      </c>
      <c r="Q145" s="215">
        <v>5E-05</v>
      </c>
      <c r="R145" s="215">
        <f>Q145*H145</f>
        <v>0.0004</v>
      </c>
      <c r="S145" s="215">
        <v>0</v>
      </c>
      <c r="T145" s="216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17" t="s">
        <v>292</v>
      </c>
      <c r="AT145" s="217" t="s">
        <v>197</v>
      </c>
      <c r="AU145" s="217" t="s">
        <v>145</v>
      </c>
      <c r="AY145" s="19" t="s">
        <v>137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9" t="s">
        <v>145</v>
      </c>
      <c r="BK145" s="218">
        <f>ROUND(I145*H145,2)</f>
        <v>0</v>
      </c>
      <c r="BL145" s="19" t="s">
        <v>233</v>
      </c>
      <c r="BM145" s="217" t="s">
        <v>923</v>
      </c>
    </row>
    <row r="146" spans="1:47" s="2" customFormat="1" ht="12">
      <c r="A146" s="40"/>
      <c r="B146" s="41"/>
      <c r="C146" s="42"/>
      <c r="D146" s="219" t="s">
        <v>147</v>
      </c>
      <c r="E146" s="42"/>
      <c r="F146" s="220" t="s">
        <v>922</v>
      </c>
      <c r="G146" s="42"/>
      <c r="H146" s="42"/>
      <c r="I146" s="221"/>
      <c r="J146" s="42"/>
      <c r="K146" s="42"/>
      <c r="L146" s="46"/>
      <c r="M146" s="222"/>
      <c r="N146" s="223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147</v>
      </c>
      <c r="AU146" s="19" t="s">
        <v>145</v>
      </c>
    </row>
    <row r="147" spans="1:65" s="2" customFormat="1" ht="16.5" customHeight="1">
      <c r="A147" s="40"/>
      <c r="B147" s="41"/>
      <c r="C147" s="256" t="s">
        <v>289</v>
      </c>
      <c r="D147" s="256" t="s">
        <v>197</v>
      </c>
      <c r="E147" s="257" t="s">
        <v>924</v>
      </c>
      <c r="F147" s="258" t="s">
        <v>925</v>
      </c>
      <c r="G147" s="259" t="s">
        <v>165</v>
      </c>
      <c r="H147" s="260">
        <v>2</v>
      </c>
      <c r="I147" s="261"/>
      <c r="J147" s="262">
        <f>ROUND(I147*H147,2)</f>
        <v>0</v>
      </c>
      <c r="K147" s="258" t="s">
        <v>19</v>
      </c>
      <c r="L147" s="263"/>
      <c r="M147" s="264" t="s">
        <v>19</v>
      </c>
      <c r="N147" s="265" t="s">
        <v>44</v>
      </c>
      <c r="O147" s="86"/>
      <c r="P147" s="215">
        <f>O147*H147</f>
        <v>0</v>
      </c>
      <c r="Q147" s="215">
        <v>5E-05</v>
      </c>
      <c r="R147" s="215">
        <f>Q147*H147</f>
        <v>0.0001</v>
      </c>
      <c r="S147" s="215">
        <v>0</v>
      </c>
      <c r="T147" s="216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17" t="s">
        <v>292</v>
      </c>
      <c r="AT147" s="217" t="s">
        <v>197</v>
      </c>
      <c r="AU147" s="217" t="s">
        <v>145</v>
      </c>
      <c r="AY147" s="19" t="s">
        <v>137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9" t="s">
        <v>145</v>
      </c>
      <c r="BK147" s="218">
        <f>ROUND(I147*H147,2)</f>
        <v>0</v>
      </c>
      <c r="BL147" s="19" t="s">
        <v>233</v>
      </c>
      <c r="BM147" s="217" t="s">
        <v>926</v>
      </c>
    </row>
    <row r="148" spans="1:47" s="2" customFormat="1" ht="12">
      <c r="A148" s="40"/>
      <c r="B148" s="41"/>
      <c r="C148" s="42"/>
      <c r="D148" s="219" t="s">
        <v>147</v>
      </c>
      <c r="E148" s="42"/>
      <c r="F148" s="220" t="s">
        <v>925</v>
      </c>
      <c r="G148" s="42"/>
      <c r="H148" s="42"/>
      <c r="I148" s="221"/>
      <c r="J148" s="42"/>
      <c r="K148" s="42"/>
      <c r="L148" s="46"/>
      <c r="M148" s="222"/>
      <c r="N148" s="223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147</v>
      </c>
      <c r="AU148" s="19" t="s">
        <v>145</v>
      </c>
    </row>
    <row r="149" spans="1:65" s="2" customFormat="1" ht="16.5" customHeight="1">
      <c r="A149" s="40"/>
      <c r="B149" s="41"/>
      <c r="C149" s="206" t="s">
        <v>295</v>
      </c>
      <c r="D149" s="206" t="s">
        <v>140</v>
      </c>
      <c r="E149" s="207" t="s">
        <v>927</v>
      </c>
      <c r="F149" s="208" t="s">
        <v>928</v>
      </c>
      <c r="G149" s="209" t="s">
        <v>165</v>
      </c>
      <c r="H149" s="210">
        <v>2</v>
      </c>
      <c r="I149" s="211"/>
      <c r="J149" s="212">
        <f>ROUND(I149*H149,2)</f>
        <v>0</v>
      </c>
      <c r="K149" s="208" t="s">
        <v>19</v>
      </c>
      <c r="L149" s="46"/>
      <c r="M149" s="213" t="s">
        <v>19</v>
      </c>
      <c r="N149" s="214" t="s">
        <v>44</v>
      </c>
      <c r="O149" s="86"/>
      <c r="P149" s="215">
        <f>O149*H149</f>
        <v>0</v>
      </c>
      <c r="Q149" s="215">
        <v>0</v>
      </c>
      <c r="R149" s="215">
        <f>Q149*H149</f>
        <v>0</v>
      </c>
      <c r="S149" s="215">
        <v>0</v>
      </c>
      <c r="T149" s="216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17" t="s">
        <v>233</v>
      </c>
      <c r="AT149" s="217" t="s">
        <v>140</v>
      </c>
      <c r="AU149" s="217" t="s">
        <v>145</v>
      </c>
      <c r="AY149" s="19" t="s">
        <v>137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9" t="s">
        <v>145</v>
      </c>
      <c r="BK149" s="218">
        <f>ROUND(I149*H149,2)</f>
        <v>0</v>
      </c>
      <c r="BL149" s="19" t="s">
        <v>233</v>
      </c>
      <c r="BM149" s="217" t="s">
        <v>929</v>
      </c>
    </row>
    <row r="150" spans="1:47" s="2" customFormat="1" ht="12">
      <c r="A150" s="40"/>
      <c r="B150" s="41"/>
      <c r="C150" s="42"/>
      <c r="D150" s="219" t="s">
        <v>147</v>
      </c>
      <c r="E150" s="42"/>
      <c r="F150" s="220" t="s">
        <v>930</v>
      </c>
      <c r="G150" s="42"/>
      <c r="H150" s="42"/>
      <c r="I150" s="221"/>
      <c r="J150" s="42"/>
      <c r="K150" s="42"/>
      <c r="L150" s="46"/>
      <c r="M150" s="222"/>
      <c r="N150" s="223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147</v>
      </c>
      <c r="AU150" s="19" t="s">
        <v>145</v>
      </c>
    </row>
    <row r="151" spans="1:65" s="2" customFormat="1" ht="16.5" customHeight="1">
      <c r="A151" s="40"/>
      <c r="B151" s="41"/>
      <c r="C151" s="206" t="s">
        <v>300</v>
      </c>
      <c r="D151" s="206" t="s">
        <v>140</v>
      </c>
      <c r="E151" s="207" t="s">
        <v>931</v>
      </c>
      <c r="F151" s="208" t="s">
        <v>932</v>
      </c>
      <c r="G151" s="209" t="s">
        <v>165</v>
      </c>
      <c r="H151" s="210">
        <v>1</v>
      </c>
      <c r="I151" s="211"/>
      <c r="J151" s="212">
        <f>ROUND(I151*H151,2)</f>
        <v>0</v>
      </c>
      <c r="K151" s="208" t="s">
        <v>19</v>
      </c>
      <c r="L151" s="46"/>
      <c r="M151" s="213" t="s">
        <v>19</v>
      </c>
      <c r="N151" s="214" t="s">
        <v>44</v>
      </c>
      <c r="O151" s="86"/>
      <c r="P151" s="215">
        <f>O151*H151</f>
        <v>0</v>
      </c>
      <c r="Q151" s="215">
        <v>0</v>
      </c>
      <c r="R151" s="215">
        <f>Q151*H151</f>
        <v>0</v>
      </c>
      <c r="S151" s="215">
        <v>0</v>
      </c>
      <c r="T151" s="216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17" t="s">
        <v>233</v>
      </c>
      <c r="AT151" s="217" t="s">
        <v>140</v>
      </c>
      <c r="AU151" s="217" t="s">
        <v>145</v>
      </c>
      <c r="AY151" s="19" t="s">
        <v>137</v>
      </c>
      <c r="BE151" s="218">
        <f>IF(N151="základní",J151,0)</f>
        <v>0</v>
      </c>
      <c r="BF151" s="218">
        <f>IF(N151="snížená",J151,0)</f>
        <v>0</v>
      </c>
      <c r="BG151" s="218">
        <f>IF(N151="zákl. přenesená",J151,0)</f>
        <v>0</v>
      </c>
      <c r="BH151" s="218">
        <f>IF(N151="sníž. přenesená",J151,0)</f>
        <v>0</v>
      </c>
      <c r="BI151" s="218">
        <f>IF(N151="nulová",J151,0)</f>
        <v>0</v>
      </c>
      <c r="BJ151" s="19" t="s">
        <v>145</v>
      </c>
      <c r="BK151" s="218">
        <f>ROUND(I151*H151,2)</f>
        <v>0</v>
      </c>
      <c r="BL151" s="19" t="s">
        <v>233</v>
      </c>
      <c r="BM151" s="217" t="s">
        <v>933</v>
      </c>
    </row>
    <row r="152" spans="1:47" s="2" customFormat="1" ht="12">
      <c r="A152" s="40"/>
      <c r="B152" s="41"/>
      <c r="C152" s="42"/>
      <c r="D152" s="219" t="s">
        <v>147</v>
      </c>
      <c r="E152" s="42"/>
      <c r="F152" s="220" t="s">
        <v>934</v>
      </c>
      <c r="G152" s="42"/>
      <c r="H152" s="42"/>
      <c r="I152" s="221"/>
      <c r="J152" s="42"/>
      <c r="K152" s="42"/>
      <c r="L152" s="46"/>
      <c r="M152" s="222"/>
      <c r="N152" s="223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147</v>
      </c>
      <c r="AU152" s="19" t="s">
        <v>145</v>
      </c>
    </row>
    <row r="153" spans="1:65" s="2" customFormat="1" ht="16.5" customHeight="1">
      <c r="A153" s="40"/>
      <c r="B153" s="41"/>
      <c r="C153" s="256" t="s">
        <v>305</v>
      </c>
      <c r="D153" s="256" t="s">
        <v>197</v>
      </c>
      <c r="E153" s="257" t="s">
        <v>935</v>
      </c>
      <c r="F153" s="258" t="s">
        <v>936</v>
      </c>
      <c r="G153" s="259" t="s">
        <v>165</v>
      </c>
      <c r="H153" s="260">
        <v>1</v>
      </c>
      <c r="I153" s="261"/>
      <c r="J153" s="262">
        <f>ROUND(I153*H153,2)</f>
        <v>0</v>
      </c>
      <c r="K153" s="258" t="s">
        <v>19</v>
      </c>
      <c r="L153" s="263"/>
      <c r="M153" s="264" t="s">
        <v>19</v>
      </c>
      <c r="N153" s="265" t="s">
        <v>44</v>
      </c>
      <c r="O153" s="86"/>
      <c r="P153" s="215">
        <f>O153*H153</f>
        <v>0</v>
      </c>
      <c r="Q153" s="215">
        <v>5E-05</v>
      </c>
      <c r="R153" s="215">
        <f>Q153*H153</f>
        <v>5E-05</v>
      </c>
      <c r="S153" s="215">
        <v>0</v>
      </c>
      <c r="T153" s="216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17" t="s">
        <v>292</v>
      </c>
      <c r="AT153" s="217" t="s">
        <v>197</v>
      </c>
      <c r="AU153" s="217" t="s">
        <v>145</v>
      </c>
      <c r="AY153" s="19" t="s">
        <v>137</v>
      </c>
      <c r="BE153" s="218">
        <f>IF(N153="základní",J153,0)</f>
        <v>0</v>
      </c>
      <c r="BF153" s="218">
        <f>IF(N153="snížená",J153,0)</f>
        <v>0</v>
      </c>
      <c r="BG153" s="218">
        <f>IF(N153="zákl. přenesená",J153,0)</f>
        <v>0</v>
      </c>
      <c r="BH153" s="218">
        <f>IF(N153="sníž. přenesená",J153,0)</f>
        <v>0</v>
      </c>
      <c r="BI153" s="218">
        <f>IF(N153="nulová",J153,0)</f>
        <v>0</v>
      </c>
      <c r="BJ153" s="19" t="s">
        <v>145</v>
      </c>
      <c r="BK153" s="218">
        <f>ROUND(I153*H153,2)</f>
        <v>0</v>
      </c>
      <c r="BL153" s="19" t="s">
        <v>233</v>
      </c>
      <c r="BM153" s="217" t="s">
        <v>937</v>
      </c>
    </row>
    <row r="154" spans="1:47" s="2" customFormat="1" ht="12">
      <c r="A154" s="40"/>
      <c r="B154" s="41"/>
      <c r="C154" s="42"/>
      <c r="D154" s="219" t="s">
        <v>147</v>
      </c>
      <c r="E154" s="42"/>
      <c r="F154" s="220" t="s">
        <v>936</v>
      </c>
      <c r="G154" s="42"/>
      <c r="H154" s="42"/>
      <c r="I154" s="221"/>
      <c r="J154" s="42"/>
      <c r="K154" s="42"/>
      <c r="L154" s="46"/>
      <c r="M154" s="222"/>
      <c r="N154" s="223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147</v>
      </c>
      <c r="AU154" s="19" t="s">
        <v>145</v>
      </c>
    </row>
    <row r="155" spans="1:65" s="2" customFormat="1" ht="16.5" customHeight="1">
      <c r="A155" s="40"/>
      <c r="B155" s="41"/>
      <c r="C155" s="206" t="s">
        <v>310</v>
      </c>
      <c r="D155" s="206" t="s">
        <v>140</v>
      </c>
      <c r="E155" s="207" t="s">
        <v>938</v>
      </c>
      <c r="F155" s="208" t="s">
        <v>939</v>
      </c>
      <c r="G155" s="209" t="s">
        <v>165</v>
      </c>
      <c r="H155" s="210">
        <v>10</v>
      </c>
      <c r="I155" s="211"/>
      <c r="J155" s="212">
        <f>ROUND(I155*H155,2)</f>
        <v>0</v>
      </c>
      <c r="K155" s="208" t="s">
        <v>19</v>
      </c>
      <c r="L155" s="46"/>
      <c r="M155" s="213" t="s">
        <v>19</v>
      </c>
      <c r="N155" s="214" t="s">
        <v>44</v>
      </c>
      <c r="O155" s="86"/>
      <c r="P155" s="215">
        <f>O155*H155</f>
        <v>0</v>
      </c>
      <c r="Q155" s="215">
        <v>0</v>
      </c>
      <c r="R155" s="215">
        <f>Q155*H155</f>
        <v>0</v>
      </c>
      <c r="S155" s="215">
        <v>0</v>
      </c>
      <c r="T155" s="216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17" t="s">
        <v>233</v>
      </c>
      <c r="AT155" s="217" t="s">
        <v>140</v>
      </c>
      <c r="AU155" s="217" t="s">
        <v>145</v>
      </c>
      <c r="AY155" s="19" t="s">
        <v>137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9" t="s">
        <v>145</v>
      </c>
      <c r="BK155" s="218">
        <f>ROUND(I155*H155,2)</f>
        <v>0</v>
      </c>
      <c r="BL155" s="19" t="s">
        <v>233</v>
      </c>
      <c r="BM155" s="217" t="s">
        <v>940</v>
      </c>
    </row>
    <row r="156" spans="1:47" s="2" customFormat="1" ht="12">
      <c r="A156" s="40"/>
      <c r="B156" s="41"/>
      <c r="C156" s="42"/>
      <c r="D156" s="219" t="s">
        <v>147</v>
      </c>
      <c r="E156" s="42"/>
      <c r="F156" s="220" t="s">
        <v>941</v>
      </c>
      <c r="G156" s="42"/>
      <c r="H156" s="42"/>
      <c r="I156" s="221"/>
      <c r="J156" s="42"/>
      <c r="K156" s="42"/>
      <c r="L156" s="46"/>
      <c r="M156" s="222"/>
      <c r="N156" s="223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147</v>
      </c>
      <c r="AU156" s="19" t="s">
        <v>145</v>
      </c>
    </row>
    <row r="157" spans="1:51" s="14" customFormat="1" ht="12">
      <c r="A157" s="14"/>
      <c r="B157" s="234"/>
      <c r="C157" s="235"/>
      <c r="D157" s="219" t="s">
        <v>149</v>
      </c>
      <c r="E157" s="236" t="s">
        <v>19</v>
      </c>
      <c r="F157" s="237" t="s">
        <v>942</v>
      </c>
      <c r="G157" s="235"/>
      <c r="H157" s="238">
        <v>10</v>
      </c>
      <c r="I157" s="239"/>
      <c r="J157" s="235"/>
      <c r="K157" s="235"/>
      <c r="L157" s="240"/>
      <c r="M157" s="241"/>
      <c r="N157" s="242"/>
      <c r="O157" s="242"/>
      <c r="P157" s="242"/>
      <c r="Q157" s="242"/>
      <c r="R157" s="242"/>
      <c r="S157" s="242"/>
      <c r="T157" s="243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4" t="s">
        <v>149</v>
      </c>
      <c r="AU157" s="244" t="s">
        <v>145</v>
      </c>
      <c r="AV157" s="14" t="s">
        <v>145</v>
      </c>
      <c r="AW157" s="14" t="s">
        <v>33</v>
      </c>
      <c r="AX157" s="14" t="s">
        <v>72</v>
      </c>
      <c r="AY157" s="244" t="s">
        <v>137</v>
      </c>
    </row>
    <row r="158" spans="1:51" s="15" customFormat="1" ht="12">
      <c r="A158" s="15"/>
      <c r="B158" s="245"/>
      <c r="C158" s="246"/>
      <c r="D158" s="219" t="s">
        <v>149</v>
      </c>
      <c r="E158" s="247" t="s">
        <v>19</v>
      </c>
      <c r="F158" s="248" t="s">
        <v>151</v>
      </c>
      <c r="G158" s="246"/>
      <c r="H158" s="249">
        <v>10</v>
      </c>
      <c r="I158" s="250"/>
      <c r="J158" s="246"/>
      <c r="K158" s="246"/>
      <c r="L158" s="251"/>
      <c r="M158" s="252"/>
      <c r="N158" s="253"/>
      <c r="O158" s="253"/>
      <c r="P158" s="253"/>
      <c r="Q158" s="253"/>
      <c r="R158" s="253"/>
      <c r="S158" s="253"/>
      <c r="T158" s="254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55" t="s">
        <v>149</v>
      </c>
      <c r="AU158" s="255" t="s">
        <v>145</v>
      </c>
      <c r="AV158" s="15" t="s">
        <v>144</v>
      </c>
      <c r="AW158" s="15" t="s">
        <v>33</v>
      </c>
      <c r="AX158" s="15" t="s">
        <v>80</v>
      </c>
      <c r="AY158" s="255" t="s">
        <v>137</v>
      </c>
    </row>
    <row r="159" spans="1:65" s="2" customFormat="1" ht="16.5" customHeight="1">
      <c r="A159" s="40"/>
      <c r="B159" s="41"/>
      <c r="C159" s="256" t="s">
        <v>317</v>
      </c>
      <c r="D159" s="256" t="s">
        <v>197</v>
      </c>
      <c r="E159" s="257" t="s">
        <v>77</v>
      </c>
      <c r="F159" s="258" t="s">
        <v>943</v>
      </c>
      <c r="G159" s="259" t="s">
        <v>758</v>
      </c>
      <c r="H159" s="260">
        <v>10</v>
      </c>
      <c r="I159" s="261"/>
      <c r="J159" s="262">
        <f>ROUND(I159*H159,2)</f>
        <v>0</v>
      </c>
      <c r="K159" s="258" t="s">
        <v>19</v>
      </c>
      <c r="L159" s="263"/>
      <c r="M159" s="264" t="s">
        <v>19</v>
      </c>
      <c r="N159" s="265" t="s">
        <v>44</v>
      </c>
      <c r="O159" s="86"/>
      <c r="P159" s="215">
        <f>O159*H159</f>
        <v>0</v>
      </c>
      <c r="Q159" s="215">
        <v>0</v>
      </c>
      <c r="R159" s="215">
        <f>Q159*H159</f>
        <v>0</v>
      </c>
      <c r="S159" s="215">
        <v>0</v>
      </c>
      <c r="T159" s="216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17" t="s">
        <v>292</v>
      </c>
      <c r="AT159" s="217" t="s">
        <v>197</v>
      </c>
      <c r="AU159" s="217" t="s">
        <v>145</v>
      </c>
      <c r="AY159" s="19" t="s">
        <v>137</v>
      </c>
      <c r="BE159" s="218">
        <f>IF(N159="základní",J159,0)</f>
        <v>0</v>
      </c>
      <c r="BF159" s="218">
        <f>IF(N159="snížená",J159,0)</f>
        <v>0</v>
      </c>
      <c r="BG159" s="218">
        <f>IF(N159="zákl. přenesená",J159,0)</f>
        <v>0</v>
      </c>
      <c r="BH159" s="218">
        <f>IF(N159="sníž. přenesená",J159,0)</f>
        <v>0</v>
      </c>
      <c r="BI159" s="218">
        <f>IF(N159="nulová",J159,0)</f>
        <v>0</v>
      </c>
      <c r="BJ159" s="19" t="s">
        <v>145</v>
      </c>
      <c r="BK159" s="218">
        <f>ROUND(I159*H159,2)</f>
        <v>0</v>
      </c>
      <c r="BL159" s="19" t="s">
        <v>233</v>
      </c>
      <c r="BM159" s="217" t="s">
        <v>944</v>
      </c>
    </row>
    <row r="160" spans="1:47" s="2" customFormat="1" ht="12">
      <c r="A160" s="40"/>
      <c r="B160" s="41"/>
      <c r="C160" s="42"/>
      <c r="D160" s="219" t="s">
        <v>147</v>
      </c>
      <c r="E160" s="42"/>
      <c r="F160" s="220" t="s">
        <v>943</v>
      </c>
      <c r="G160" s="42"/>
      <c r="H160" s="42"/>
      <c r="I160" s="221"/>
      <c r="J160" s="42"/>
      <c r="K160" s="42"/>
      <c r="L160" s="46"/>
      <c r="M160" s="222"/>
      <c r="N160" s="223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147</v>
      </c>
      <c r="AU160" s="19" t="s">
        <v>145</v>
      </c>
    </row>
    <row r="161" spans="1:65" s="2" customFormat="1" ht="16.5" customHeight="1">
      <c r="A161" s="40"/>
      <c r="B161" s="41"/>
      <c r="C161" s="256" t="s">
        <v>324</v>
      </c>
      <c r="D161" s="256" t="s">
        <v>197</v>
      </c>
      <c r="E161" s="257" t="s">
        <v>82</v>
      </c>
      <c r="F161" s="258" t="s">
        <v>945</v>
      </c>
      <c r="G161" s="259" t="s">
        <v>758</v>
      </c>
      <c r="H161" s="260">
        <v>10</v>
      </c>
      <c r="I161" s="261"/>
      <c r="J161" s="262">
        <f>ROUND(I161*H161,2)</f>
        <v>0</v>
      </c>
      <c r="K161" s="258" t="s">
        <v>19</v>
      </c>
      <c r="L161" s="263"/>
      <c r="M161" s="264" t="s">
        <v>19</v>
      </c>
      <c r="N161" s="265" t="s">
        <v>44</v>
      </c>
      <c r="O161" s="86"/>
      <c r="P161" s="215">
        <f>O161*H161</f>
        <v>0</v>
      </c>
      <c r="Q161" s="215">
        <v>0</v>
      </c>
      <c r="R161" s="215">
        <f>Q161*H161</f>
        <v>0</v>
      </c>
      <c r="S161" s="215">
        <v>0</v>
      </c>
      <c r="T161" s="216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17" t="s">
        <v>292</v>
      </c>
      <c r="AT161" s="217" t="s">
        <v>197</v>
      </c>
      <c r="AU161" s="217" t="s">
        <v>145</v>
      </c>
      <c r="AY161" s="19" t="s">
        <v>137</v>
      </c>
      <c r="BE161" s="218">
        <f>IF(N161="základní",J161,0)</f>
        <v>0</v>
      </c>
      <c r="BF161" s="218">
        <f>IF(N161="snížená",J161,0)</f>
        <v>0</v>
      </c>
      <c r="BG161" s="218">
        <f>IF(N161="zákl. přenesená",J161,0)</f>
        <v>0</v>
      </c>
      <c r="BH161" s="218">
        <f>IF(N161="sníž. přenesená",J161,0)</f>
        <v>0</v>
      </c>
      <c r="BI161" s="218">
        <f>IF(N161="nulová",J161,0)</f>
        <v>0</v>
      </c>
      <c r="BJ161" s="19" t="s">
        <v>145</v>
      </c>
      <c r="BK161" s="218">
        <f>ROUND(I161*H161,2)</f>
        <v>0</v>
      </c>
      <c r="BL161" s="19" t="s">
        <v>233</v>
      </c>
      <c r="BM161" s="217" t="s">
        <v>946</v>
      </c>
    </row>
    <row r="162" spans="1:47" s="2" customFormat="1" ht="12">
      <c r="A162" s="40"/>
      <c r="B162" s="41"/>
      <c r="C162" s="42"/>
      <c r="D162" s="219" t="s">
        <v>147</v>
      </c>
      <c r="E162" s="42"/>
      <c r="F162" s="220" t="s">
        <v>947</v>
      </c>
      <c r="G162" s="42"/>
      <c r="H162" s="42"/>
      <c r="I162" s="221"/>
      <c r="J162" s="42"/>
      <c r="K162" s="42"/>
      <c r="L162" s="46"/>
      <c r="M162" s="222"/>
      <c r="N162" s="223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147</v>
      </c>
      <c r="AU162" s="19" t="s">
        <v>145</v>
      </c>
    </row>
    <row r="163" spans="1:65" s="2" customFormat="1" ht="16.5" customHeight="1">
      <c r="A163" s="40"/>
      <c r="B163" s="41"/>
      <c r="C163" s="256" t="s">
        <v>292</v>
      </c>
      <c r="D163" s="256" t="s">
        <v>197</v>
      </c>
      <c r="E163" s="257" t="s">
        <v>85</v>
      </c>
      <c r="F163" s="258" t="s">
        <v>948</v>
      </c>
      <c r="G163" s="259" t="s">
        <v>758</v>
      </c>
      <c r="H163" s="260">
        <v>10</v>
      </c>
      <c r="I163" s="261"/>
      <c r="J163" s="262">
        <f>ROUND(I163*H163,2)</f>
        <v>0</v>
      </c>
      <c r="K163" s="258" t="s">
        <v>19</v>
      </c>
      <c r="L163" s="263"/>
      <c r="M163" s="264" t="s">
        <v>19</v>
      </c>
      <c r="N163" s="265" t="s">
        <v>44</v>
      </c>
      <c r="O163" s="86"/>
      <c r="P163" s="215">
        <f>O163*H163</f>
        <v>0</v>
      </c>
      <c r="Q163" s="215">
        <v>0</v>
      </c>
      <c r="R163" s="215">
        <f>Q163*H163</f>
        <v>0</v>
      </c>
      <c r="S163" s="215">
        <v>0</v>
      </c>
      <c r="T163" s="216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17" t="s">
        <v>292</v>
      </c>
      <c r="AT163" s="217" t="s">
        <v>197</v>
      </c>
      <c r="AU163" s="217" t="s">
        <v>145</v>
      </c>
      <c r="AY163" s="19" t="s">
        <v>137</v>
      </c>
      <c r="BE163" s="218">
        <f>IF(N163="základní",J163,0)</f>
        <v>0</v>
      </c>
      <c r="BF163" s="218">
        <f>IF(N163="snížená",J163,0)</f>
        <v>0</v>
      </c>
      <c r="BG163" s="218">
        <f>IF(N163="zákl. přenesená",J163,0)</f>
        <v>0</v>
      </c>
      <c r="BH163" s="218">
        <f>IF(N163="sníž. přenesená",J163,0)</f>
        <v>0</v>
      </c>
      <c r="BI163" s="218">
        <f>IF(N163="nulová",J163,0)</f>
        <v>0</v>
      </c>
      <c r="BJ163" s="19" t="s">
        <v>145</v>
      </c>
      <c r="BK163" s="218">
        <f>ROUND(I163*H163,2)</f>
        <v>0</v>
      </c>
      <c r="BL163" s="19" t="s">
        <v>233</v>
      </c>
      <c r="BM163" s="217" t="s">
        <v>949</v>
      </c>
    </row>
    <row r="164" spans="1:47" s="2" customFormat="1" ht="12">
      <c r="A164" s="40"/>
      <c r="B164" s="41"/>
      <c r="C164" s="42"/>
      <c r="D164" s="219" t="s">
        <v>147</v>
      </c>
      <c r="E164" s="42"/>
      <c r="F164" s="220" t="s">
        <v>948</v>
      </c>
      <c r="G164" s="42"/>
      <c r="H164" s="42"/>
      <c r="I164" s="221"/>
      <c r="J164" s="42"/>
      <c r="K164" s="42"/>
      <c r="L164" s="46"/>
      <c r="M164" s="222"/>
      <c r="N164" s="223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147</v>
      </c>
      <c r="AU164" s="19" t="s">
        <v>145</v>
      </c>
    </row>
    <row r="165" spans="1:65" s="2" customFormat="1" ht="16.5" customHeight="1">
      <c r="A165" s="40"/>
      <c r="B165" s="41"/>
      <c r="C165" s="206" t="s">
        <v>336</v>
      </c>
      <c r="D165" s="206" t="s">
        <v>140</v>
      </c>
      <c r="E165" s="207" t="s">
        <v>950</v>
      </c>
      <c r="F165" s="208" t="s">
        <v>951</v>
      </c>
      <c r="G165" s="209" t="s">
        <v>165</v>
      </c>
      <c r="H165" s="210">
        <v>19</v>
      </c>
      <c r="I165" s="211"/>
      <c r="J165" s="212">
        <f>ROUND(I165*H165,2)</f>
        <v>0</v>
      </c>
      <c r="K165" s="208" t="s">
        <v>19</v>
      </c>
      <c r="L165" s="46"/>
      <c r="M165" s="213" t="s">
        <v>19</v>
      </c>
      <c r="N165" s="214" t="s">
        <v>44</v>
      </c>
      <c r="O165" s="86"/>
      <c r="P165" s="215">
        <f>O165*H165</f>
        <v>0</v>
      </c>
      <c r="Q165" s="215">
        <v>0</v>
      </c>
      <c r="R165" s="215">
        <f>Q165*H165</f>
        <v>0</v>
      </c>
      <c r="S165" s="215">
        <v>0</v>
      </c>
      <c r="T165" s="216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17" t="s">
        <v>233</v>
      </c>
      <c r="AT165" s="217" t="s">
        <v>140</v>
      </c>
      <c r="AU165" s="217" t="s">
        <v>145</v>
      </c>
      <c r="AY165" s="19" t="s">
        <v>137</v>
      </c>
      <c r="BE165" s="218">
        <f>IF(N165="základní",J165,0)</f>
        <v>0</v>
      </c>
      <c r="BF165" s="218">
        <f>IF(N165="snížená",J165,0)</f>
        <v>0</v>
      </c>
      <c r="BG165" s="218">
        <f>IF(N165="zákl. přenesená",J165,0)</f>
        <v>0</v>
      </c>
      <c r="BH165" s="218">
        <f>IF(N165="sníž. přenesená",J165,0)</f>
        <v>0</v>
      </c>
      <c r="BI165" s="218">
        <f>IF(N165="nulová",J165,0)</f>
        <v>0</v>
      </c>
      <c r="BJ165" s="19" t="s">
        <v>145</v>
      </c>
      <c r="BK165" s="218">
        <f>ROUND(I165*H165,2)</f>
        <v>0</v>
      </c>
      <c r="BL165" s="19" t="s">
        <v>233</v>
      </c>
      <c r="BM165" s="217" t="s">
        <v>952</v>
      </c>
    </row>
    <row r="166" spans="1:47" s="2" customFormat="1" ht="12">
      <c r="A166" s="40"/>
      <c r="B166" s="41"/>
      <c r="C166" s="42"/>
      <c r="D166" s="219" t="s">
        <v>147</v>
      </c>
      <c r="E166" s="42"/>
      <c r="F166" s="220" t="s">
        <v>953</v>
      </c>
      <c r="G166" s="42"/>
      <c r="H166" s="42"/>
      <c r="I166" s="221"/>
      <c r="J166" s="42"/>
      <c r="K166" s="42"/>
      <c r="L166" s="46"/>
      <c r="M166" s="222"/>
      <c r="N166" s="223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147</v>
      </c>
      <c r="AU166" s="19" t="s">
        <v>145</v>
      </c>
    </row>
    <row r="167" spans="1:65" s="2" customFormat="1" ht="16.5" customHeight="1">
      <c r="A167" s="40"/>
      <c r="B167" s="41"/>
      <c r="C167" s="256" t="s">
        <v>342</v>
      </c>
      <c r="D167" s="256" t="s">
        <v>197</v>
      </c>
      <c r="E167" s="257" t="s">
        <v>954</v>
      </c>
      <c r="F167" s="258" t="s">
        <v>955</v>
      </c>
      <c r="G167" s="259" t="s">
        <v>165</v>
      </c>
      <c r="H167" s="260">
        <v>19</v>
      </c>
      <c r="I167" s="261"/>
      <c r="J167" s="262">
        <f>ROUND(I167*H167,2)</f>
        <v>0</v>
      </c>
      <c r="K167" s="258" t="s">
        <v>19</v>
      </c>
      <c r="L167" s="263"/>
      <c r="M167" s="264" t="s">
        <v>19</v>
      </c>
      <c r="N167" s="265" t="s">
        <v>44</v>
      </c>
      <c r="O167" s="86"/>
      <c r="P167" s="215">
        <f>O167*H167</f>
        <v>0</v>
      </c>
      <c r="Q167" s="215">
        <v>0.00025</v>
      </c>
      <c r="R167" s="215">
        <f>Q167*H167</f>
        <v>0.00475</v>
      </c>
      <c r="S167" s="215">
        <v>0</v>
      </c>
      <c r="T167" s="216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17" t="s">
        <v>292</v>
      </c>
      <c r="AT167" s="217" t="s">
        <v>197</v>
      </c>
      <c r="AU167" s="217" t="s">
        <v>145</v>
      </c>
      <c r="AY167" s="19" t="s">
        <v>137</v>
      </c>
      <c r="BE167" s="218">
        <f>IF(N167="základní",J167,0)</f>
        <v>0</v>
      </c>
      <c r="BF167" s="218">
        <f>IF(N167="snížená",J167,0)</f>
        <v>0</v>
      </c>
      <c r="BG167" s="218">
        <f>IF(N167="zákl. přenesená",J167,0)</f>
        <v>0</v>
      </c>
      <c r="BH167" s="218">
        <f>IF(N167="sníž. přenesená",J167,0)</f>
        <v>0</v>
      </c>
      <c r="BI167" s="218">
        <f>IF(N167="nulová",J167,0)</f>
        <v>0</v>
      </c>
      <c r="BJ167" s="19" t="s">
        <v>145</v>
      </c>
      <c r="BK167" s="218">
        <f>ROUND(I167*H167,2)</f>
        <v>0</v>
      </c>
      <c r="BL167" s="19" t="s">
        <v>233</v>
      </c>
      <c r="BM167" s="217" t="s">
        <v>956</v>
      </c>
    </row>
    <row r="168" spans="1:47" s="2" customFormat="1" ht="12">
      <c r="A168" s="40"/>
      <c r="B168" s="41"/>
      <c r="C168" s="42"/>
      <c r="D168" s="219" t="s">
        <v>147</v>
      </c>
      <c r="E168" s="42"/>
      <c r="F168" s="220" t="s">
        <v>955</v>
      </c>
      <c r="G168" s="42"/>
      <c r="H168" s="42"/>
      <c r="I168" s="221"/>
      <c r="J168" s="42"/>
      <c r="K168" s="42"/>
      <c r="L168" s="46"/>
      <c r="M168" s="222"/>
      <c r="N168" s="223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147</v>
      </c>
      <c r="AU168" s="19" t="s">
        <v>145</v>
      </c>
    </row>
    <row r="169" spans="1:65" s="2" customFormat="1" ht="16.5" customHeight="1">
      <c r="A169" s="40"/>
      <c r="B169" s="41"/>
      <c r="C169" s="206" t="s">
        <v>347</v>
      </c>
      <c r="D169" s="206" t="s">
        <v>140</v>
      </c>
      <c r="E169" s="207" t="s">
        <v>957</v>
      </c>
      <c r="F169" s="208" t="s">
        <v>958</v>
      </c>
      <c r="G169" s="209" t="s">
        <v>165</v>
      </c>
      <c r="H169" s="210">
        <v>2</v>
      </c>
      <c r="I169" s="211"/>
      <c r="J169" s="212">
        <f>ROUND(I169*H169,2)</f>
        <v>0</v>
      </c>
      <c r="K169" s="208" t="s">
        <v>19</v>
      </c>
      <c r="L169" s="46"/>
      <c r="M169" s="213" t="s">
        <v>19</v>
      </c>
      <c r="N169" s="214" t="s">
        <v>44</v>
      </c>
      <c r="O169" s="86"/>
      <c r="P169" s="215">
        <f>O169*H169</f>
        <v>0</v>
      </c>
      <c r="Q169" s="215">
        <v>0</v>
      </c>
      <c r="R169" s="215">
        <f>Q169*H169</f>
        <v>0</v>
      </c>
      <c r="S169" s="215">
        <v>0</v>
      </c>
      <c r="T169" s="216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17" t="s">
        <v>233</v>
      </c>
      <c r="AT169" s="217" t="s">
        <v>140</v>
      </c>
      <c r="AU169" s="217" t="s">
        <v>145</v>
      </c>
      <c r="AY169" s="19" t="s">
        <v>137</v>
      </c>
      <c r="BE169" s="218">
        <f>IF(N169="základní",J169,0)</f>
        <v>0</v>
      </c>
      <c r="BF169" s="218">
        <f>IF(N169="snížená",J169,0)</f>
        <v>0</v>
      </c>
      <c r="BG169" s="218">
        <f>IF(N169="zákl. přenesená",J169,0)</f>
        <v>0</v>
      </c>
      <c r="BH169" s="218">
        <f>IF(N169="sníž. přenesená",J169,0)</f>
        <v>0</v>
      </c>
      <c r="BI169" s="218">
        <f>IF(N169="nulová",J169,0)</f>
        <v>0</v>
      </c>
      <c r="BJ169" s="19" t="s">
        <v>145</v>
      </c>
      <c r="BK169" s="218">
        <f>ROUND(I169*H169,2)</f>
        <v>0</v>
      </c>
      <c r="BL169" s="19" t="s">
        <v>233</v>
      </c>
      <c r="BM169" s="217" t="s">
        <v>959</v>
      </c>
    </row>
    <row r="170" spans="1:47" s="2" customFormat="1" ht="12">
      <c r="A170" s="40"/>
      <c r="B170" s="41"/>
      <c r="C170" s="42"/>
      <c r="D170" s="219" t="s">
        <v>147</v>
      </c>
      <c r="E170" s="42"/>
      <c r="F170" s="220" t="s">
        <v>960</v>
      </c>
      <c r="G170" s="42"/>
      <c r="H170" s="42"/>
      <c r="I170" s="221"/>
      <c r="J170" s="42"/>
      <c r="K170" s="42"/>
      <c r="L170" s="46"/>
      <c r="M170" s="222"/>
      <c r="N170" s="223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147</v>
      </c>
      <c r="AU170" s="19" t="s">
        <v>145</v>
      </c>
    </row>
    <row r="171" spans="1:65" s="2" customFormat="1" ht="16.5" customHeight="1">
      <c r="A171" s="40"/>
      <c r="B171" s="41"/>
      <c r="C171" s="256" t="s">
        <v>354</v>
      </c>
      <c r="D171" s="256" t="s">
        <v>197</v>
      </c>
      <c r="E171" s="257" t="s">
        <v>961</v>
      </c>
      <c r="F171" s="258" t="s">
        <v>962</v>
      </c>
      <c r="G171" s="259" t="s">
        <v>165</v>
      </c>
      <c r="H171" s="260">
        <v>2</v>
      </c>
      <c r="I171" s="261"/>
      <c r="J171" s="262">
        <f>ROUND(I171*H171,2)</f>
        <v>0</v>
      </c>
      <c r="K171" s="258" t="s">
        <v>19</v>
      </c>
      <c r="L171" s="263"/>
      <c r="M171" s="264" t="s">
        <v>19</v>
      </c>
      <c r="N171" s="265" t="s">
        <v>44</v>
      </c>
      <c r="O171" s="86"/>
      <c r="P171" s="215">
        <f>O171*H171</f>
        <v>0</v>
      </c>
      <c r="Q171" s="215">
        <v>0.00028</v>
      </c>
      <c r="R171" s="215">
        <f>Q171*H171</f>
        <v>0.00056</v>
      </c>
      <c r="S171" s="215">
        <v>0</v>
      </c>
      <c r="T171" s="216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17" t="s">
        <v>292</v>
      </c>
      <c r="AT171" s="217" t="s">
        <v>197</v>
      </c>
      <c r="AU171" s="217" t="s">
        <v>145</v>
      </c>
      <c r="AY171" s="19" t="s">
        <v>137</v>
      </c>
      <c r="BE171" s="218">
        <f>IF(N171="základní",J171,0)</f>
        <v>0</v>
      </c>
      <c r="BF171" s="218">
        <f>IF(N171="snížená",J171,0)</f>
        <v>0</v>
      </c>
      <c r="BG171" s="218">
        <f>IF(N171="zákl. přenesená",J171,0)</f>
        <v>0</v>
      </c>
      <c r="BH171" s="218">
        <f>IF(N171="sníž. přenesená",J171,0)</f>
        <v>0</v>
      </c>
      <c r="BI171" s="218">
        <f>IF(N171="nulová",J171,0)</f>
        <v>0</v>
      </c>
      <c r="BJ171" s="19" t="s">
        <v>145</v>
      </c>
      <c r="BK171" s="218">
        <f>ROUND(I171*H171,2)</f>
        <v>0</v>
      </c>
      <c r="BL171" s="19" t="s">
        <v>233</v>
      </c>
      <c r="BM171" s="217" t="s">
        <v>963</v>
      </c>
    </row>
    <row r="172" spans="1:47" s="2" customFormat="1" ht="12">
      <c r="A172" s="40"/>
      <c r="B172" s="41"/>
      <c r="C172" s="42"/>
      <c r="D172" s="219" t="s">
        <v>147</v>
      </c>
      <c r="E172" s="42"/>
      <c r="F172" s="220" t="s">
        <v>962</v>
      </c>
      <c r="G172" s="42"/>
      <c r="H172" s="42"/>
      <c r="I172" s="221"/>
      <c r="J172" s="42"/>
      <c r="K172" s="42"/>
      <c r="L172" s="46"/>
      <c r="M172" s="222"/>
      <c r="N172" s="223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147</v>
      </c>
      <c r="AU172" s="19" t="s">
        <v>145</v>
      </c>
    </row>
    <row r="173" spans="1:65" s="2" customFormat="1" ht="16.5" customHeight="1">
      <c r="A173" s="40"/>
      <c r="B173" s="41"/>
      <c r="C173" s="206" t="s">
        <v>360</v>
      </c>
      <c r="D173" s="206" t="s">
        <v>140</v>
      </c>
      <c r="E173" s="207" t="s">
        <v>964</v>
      </c>
      <c r="F173" s="208" t="s">
        <v>965</v>
      </c>
      <c r="G173" s="209" t="s">
        <v>165</v>
      </c>
      <c r="H173" s="210">
        <v>25</v>
      </c>
      <c r="I173" s="211"/>
      <c r="J173" s="212">
        <f>ROUND(I173*H173,2)</f>
        <v>0</v>
      </c>
      <c r="K173" s="208" t="s">
        <v>19</v>
      </c>
      <c r="L173" s="46"/>
      <c r="M173" s="213" t="s">
        <v>19</v>
      </c>
      <c r="N173" s="214" t="s">
        <v>44</v>
      </c>
      <c r="O173" s="86"/>
      <c r="P173" s="215">
        <f>O173*H173</f>
        <v>0</v>
      </c>
      <c r="Q173" s="215">
        <v>0</v>
      </c>
      <c r="R173" s="215">
        <f>Q173*H173</f>
        <v>0</v>
      </c>
      <c r="S173" s="215">
        <v>0</v>
      </c>
      <c r="T173" s="216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17" t="s">
        <v>233</v>
      </c>
      <c r="AT173" s="217" t="s">
        <v>140</v>
      </c>
      <c r="AU173" s="217" t="s">
        <v>145</v>
      </c>
      <c r="AY173" s="19" t="s">
        <v>137</v>
      </c>
      <c r="BE173" s="218">
        <f>IF(N173="základní",J173,0)</f>
        <v>0</v>
      </c>
      <c r="BF173" s="218">
        <f>IF(N173="snížená",J173,0)</f>
        <v>0</v>
      </c>
      <c r="BG173" s="218">
        <f>IF(N173="zákl. přenesená",J173,0)</f>
        <v>0</v>
      </c>
      <c r="BH173" s="218">
        <f>IF(N173="sníž. přenesená",J173,0)</f>
        <v>0</v>
      </c>
      <c r="BI173" s="218">
        <f>IF(N173="nulová",J173,0)</f>
        <v>0</v>
      </c>
      <c r="BJ173" s="19" t="s">
        <v>145</v>
      </c>
      <c r="BK173" s="218">
        <f>ROUND(I173*H173,2)</f>
        <v>0</v>
      </c>
      <c r="BL173" s="19" t="s">
        <v>233</v>
      </c>
      <c r="BM173" s="217" t="s">
        <v>966</v>
      </c>
    </row>
    <row r="174" spans="1:47" s="2" customFormat="1" ht="12">
      <c r="A174" s="40"/>
      <c r="B174" s="41"/>
      <c r="C174" s="42"/>
      <c r="D174" s="219" t="s">
        <v>147</v>
      </c>
      <c r="E174" s="42"/>
      <c r="F174" s="220" t="s">
        <v>967</v>
      </c>
      <c r="G174" s="42"/>
      <c r="H174" s="42"/>
      <c r="I174" s="221"/>
      <c r="J174" s="42"/>
      <c r="K174" s="42"/>
      <c r="L174" s="46"/>
      <c r="M174" s="222"/>
      <c r="N174" s="223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147</v>
      </c>
      <c r="AU174" s="19" t="s">
        <v>145</v>
      </c>
    </row>
    <row r="175" spans="1:65" s="2" customFormat="1" ht="16.5" customHeight="1">
      <c r="A175" s="40"/>
      <c r="B175" s="41"/>
      <c r="C175" s="256" t="s">
        <v>366</v>
      </c>
      <c r="D175" s="256" t="s">
        <v>197</v>
      </c>
      <c r="E175" s="257" t="s">
        <v>88</v>
      </c>
      <c r="F175" s="258" t="s">
        <v>943</v>
      </c>
      <c r="G175" s="259" t="s">
        <v>758</v>
      </c>
      <c r="H175" s="260">
        <v>1</v>
      </c>
      <c r="I175" s="261"/>
      <c r="J175" s="262">
        <f>ROUND(I175*H175,2)</f>
        <v>0</v>
      </c>
      <c r="K175" s="258" t="s">
        <v>19</v>
      </c>
      <c r="L175" s="263"/>
      <c r="M175" s="264" t="s">
        <v>19</v>
      </c>
      <c r="N175" s="265" t="s">
        <v>44</v>
      </c>
      <c r="O175" s="86"/>
      <c r="P175" s="215">
        <f>O175*H175</f>
        <v>0</v>
      </c>
      <c r="Q175" s="215">
        <v>0</v>
      </c>
      <c r="R175" s="215">
        <f>Q175*H175</f>
        <v>0</v>
      </c>
      <c r="S175" s="215">
        <v>0</v>
      </c>
      <c r="T175" s="216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17" t="s">
        <v>292</v>
      </c>
      <c r="AT175" s="217" t="s">
        <v>197</v>
      </c>
      <c r="AU175" s="217" t="s">
        <v>145</v>
      </c>
      <c r="AY175" s="19" t="s">
        <v>137</v>
      </c>
      <c r="BE175" s="218">
        <f>IF(N175="základní",J175,0)</f>
        <v>0</v>
      </c>
      <c r="BF175" s="218">
        <f>IF(N175="snížená",J175,0)</f>
        <v>0</v>
      </c>
      <c r="BG175" s="218">
        <f>IF(N175="zákl. přenesená",J175,0)</f>
        <v>0</v>
      </c>
      <c r="BH175" s="218">
        <f>IF(N175="sníž. přenesená",J175,0)</f>
        <v>0</v>
      </c>
      <c r="BI175" s="218">
        <f>IF(N175="nulová",J175,0)</f>
        <v>0</v>
      </c>
      <c r="BJ175" s="19" t="s">
        <v>145</v>
      </c>
      <c r="BK175" s="218">
        <f>ROUND(I175*H175,2)</f>
        <v>0</v>
      </c>
      <c r="BL175" s="19" t="s">
        <v>233</v>
      </c>
      <c r="BM175" s="217" t="s">
        <v>968</v>
      </c>
    </row>
    <row r="176" spans="1:47" s="2" customFormat="1" ht="12">
      <c r="A176" s="40"/>
      <c r="B176" s="41"/>
      <c r="C176" s="42"/>
      <c r="D176" s="219" t="s">
        <v>147</v>
      </c>
      <c r="E176" s="42"/>
      <c r="F176" s="220" t="s">
        <v>943</v>
      </c>
      <c r="G176" s="42"/>
      <c r="H176" s="42"/>
      <c r="I176" s="221"/>
      <c r="J176" s="42"/>
      <c r="K176" s="42"/>
      <c r="L176" s="46"/>
      <c r="M176" s="222"/>
      <c r="N176" s="223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9" t="s">
        <v>147</v>
      </c>
      <c r="AU176" s="19" t="s">
        <v>145</v>
      </c>
    </row>
    <row r="177" spans="1:65" s="2" customFormat="1" ht="16.5" customHeight="1">
      <c r="A177" s="40"/>
      <c r="B177" s="41"/>
      <c r="C177" s="256" t="s">
        <v>371</v>
      </c>
      <c r="D177" s="256" t="s">
        <v>197</v>
      </c>
      <c r="E177" s="257" t="s">
        <v>91</v>
      </c>
      <c r="F177" s="258" t="s">
        <v>969</v>
      </c>
      <c r="G177" s="259" t="s">
        <v>758</v>
      </c>
      <c r="H177" s="260">
        <v>4</v>
      </c>
      <c r="I177" s="261"/>
      <c r="J177" s="262">
        <f>ROUND(I177*H177,2)</f>
        <v>0</v>
      </c>
      <c r="K177" s="258" t="s">
        <v>19</v>
      </c>
      <c r="L177" s="263"/>
      <c r="M177" s="264" t="s">
        <v>19</v>
      </c>
      <c r="N177" s="265" t="s">
        <v>44</v>
      </c>
      <c r="O177" s="86"/>
      <c r="P177" s="215">
        <f>O177*H177</f>
        <v>0</v>
      </c>
      <c r="Q177" s="215">
        <v>0</v>
      </c>
      <c r="R177" s="215">
        <f>Q177*H177</f>
        <v>0</v>
      </c>
      <c r="S177" s="215">
        <v>0</v>
      </c>
      <c r="T177" s="216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17" t="s">
        <v>292</v>
      </c>
      <c r="AT177" s="217" t="s">
        <v>197</v>
      </c>
      <c r="AU177" s="217" t="s">
        <v>145</v>
      </c>
      <c r="AY177" s="19" t="s">
        <v>137</v>
      </c>
      <c r="BE177" s="218">
        <f>IF(N177="základní",J177,0)</f>
        <v>0</v>
      </c>
      <c r="BF177" s="218">
        <f>IF(N177="snížená",J177,0)</f>
        <v>0</v>
      </c>
      <c r="BG177" s="218">
        <f>IF(N177="zákl. přenesená",J177,0)</f>
        <v>0</v>
      </c>
      <c r="BH177" s="218">
        <f>IF(N177="sníž. přenesená",J177,0)</f>
        <v>0</v>
      </c>
      <c r="BI177" s="218">
        <f>IF(N177="nulová",J177,0)</f>
        <v>0</v>
      </c>
      <c r="BJ177" s="19" t="s">
        <v>145</v>
      </c>
      <c r="BK177" s="218">
        <f>ROUND(I177*H177,2)</f>
        <v>0</v>
      </c>
      <c r="BL177" s="19" t="s">
        <v>233</v>
      </c>
      <c r="BM177" s="217" t="s">
        <v>970</v>
      </c>
    </row>
    <row r="178" spans="1:47" s="2" customFormat="1" ht="12">
      <c r="A178" s="40"/>
      <c r="B178" s="41"/>
      <c r="C178" s="42"/>
      <c r="D178" s="219" t="s">
        <v>147</v>
      </c>
      <c r="E178" s="42"/>
      <c r="F178" s="220" t="s">
        <v>971</v>
      </c>
      <c r="G178" s="42"/>
      <c r="H178" s="42"/>
      <c r="I178" s="221"/>
      <c r="J178" s="42"/>
      <c r="K178" s="42"/>
      <c r="L178" s="46"/>
      <c r="M178" s="222"/>
      <c r="N178" s="223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147</v>
      </c>
      <c r="AU178" s="19" t="s">
        <v>145</v>
      </c>
    </row>
    <row r="179" spans="1:65" s="2" customFormat="1" ht="16.5" customHeight="1">
      <c r="A179" s="40"/>
      <c r="B179" s="41"/>
      <c r="C179" s="256" t="s">
        <v>377</v>
      </c>
      <c r="D179" s="256" t="s">
        <v>197</v>
      </c>
      <c r="E179" s="257" t="s">
        <v>776</v>
      </c>
      <c r="F179" s="258" t="s">
        <v>972</v>
      </c>
      <c r="G179" s="259" t="s">
        <v>758</v>
      </c>
      <c r="H179" s="260">
        <v>4</v>
      </c>
      <c r="I179" s="261"/>
      <c r="J179" s="262">
        <f>ROUND(I179*H179,2)</f>
        <v>0</v>
      </c>
      <c r="K179" s="258" t="s">
        <v>19</v>
      </c>
      <c r="L179" s="263"/>
      <c r="M179" s="264" t="s">
        <v>19</v>
      </c>
      <c r="N179" s="265" t="s">
        <v>44</v>
      </c>
      <c r="O179" s="86"/>
      <c r="P179" s="215">
        <f>O179*H179</f>
        <v>0</v>
      </c>
      <c r="Q179" s="215">
        <v>0</v>
      </c>
      <c r="R179" s="215">
        <f>Q179*H179</f>
        <v>0</v>
      </c>
      <c r="S179" s="215">
        <v>0</v>
      </c>
      <c r="T179" s="216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17" t="s">
        <v>292</v>
      </c>
      <c r="AT179" s="217" t="s">
        <v>197</v>
      </c>
      <c r="AU179" s="217" t="s">
        <v>145</v>
      </c>
      <c r="AY179" s="19" t="s">
        <v>137</v>
      </c>
      <c r="BE179" s="218">
        <f>IF(N179="základní",J179,0)</f>
        <v>0</v>
      </c>
      <c r="BF179" s="218">
        <f>IF(N179="snížená",J179,0)</f>
        <v>0</v>
      </c>
      <c r="BG179" s="218">
        <f>IF(N179="zákl. přenesená",J179,0)</f>
        <v>0</v>
      </c>
      <c r="BH179" s="218">
        <f>IF(N179="sníž. přenesená",J179,0)</f>
        <v>0</v>
      </c>
      <c r="BI179" s="218">
        <f>IF(N179="nulová",J179,0)</f>
        <v>0</v>
      </c>
      <c r="BJ179" s="19" t="s">
        <v>145</v>
      </c>
      <c r="BK179" s="218">
        <f>ROUND(I179*H179,2)</f>
        <v>0</v>
      </c>
      <c r="BL179" s="19" t="s">
        <v>233</v>
      </c>
      <c r="BM179" s="217" t="s">
        <v>973</v>
      </c>
    </row>
    <row r="180" spans="1:47" s="2" customFormat="1" ht="12">
      <c r="A180" s="40"/>
      <c r="B180" s="41"/>
      <c r="C180" s="42"/>
      <c r="D180" s="219" t="s">
        <v>147</v>
      </c>
      <c r="E180" s="42"/>
      <c r="F180" s="220" t="s">
        <v>974</v>
      </c>
      <c r="G180" s="42"/>
      <c r="H180" s="42"/>
      <c r="I180" s="221"/>
      <c r="J180" s="42"/>
      <c r="K180" s="42"/>
      <c r="L180" s="46"/>
      <c r="M180" s="222"/>
      <c r="N180" s="223"/>
      <c r="O180" s="86"/>
      <c r="P180" s="86"/>
      <c r="Q180" s="86"/>
      <c r="R180" s="86"/>
      <c r="S180" s="86"/>
      <c r="T180" s="87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9" t="s">
        <v>147</v>
      </c>
      <c r="AU180" s="19" t="s">
        <v>145</v>
      </c>
    </row>
    <row r="181" spans="1:65" s="2" customFormat="1" ht="16.5" customHeight="1">
      <c r="A181" s="40"/>
      <c r="B181" s="41"/>
      <c r="C181" s="256" t="s">
        <v>382</v>
      </c>
      <c r="D181" s="256" t="s">
        <v>197</v>
      </c>
      <c r="E181" s="257" t="s">
        <v>764</v>
      </c>
      <c r="F181" s="258" t="s">
        <v>975</v>
      </c>
      <c r="G181" s="259" t="s">
        <v>758</v>
      </c>
      <c r="H181" s="260">
        <v>1</v>
      </c>
      <c r="I181" s="261"/>
      <c r="J181" s="262">
        <f>ROUND(I181*H181,2)</f>
        <v>0</v>
      </c>
      <c r="K181" s="258" t="s">
        <v>19</v>
      </c>
      <c r="L181" s="263"/>
      <c r="M181" s="264" t="s">
        <v>19</v>
      </c>
      <c r="N181" s="265" t="s">
        <v>44</v>
      </c>
      <c r="O181" s="86"/>
      <c r="P181" s="215">
        <f>O181*H181</f>
        <v>0</v>
      </c>
      <c r="Q181" s="215">
        <v>0</v>
      </c>
      <c r="R181" s="215">
        <f>Q181*H181</f>
        <v>0</v>
      </c>
      <c r="S181" s="215">
        <v>0</v>
      </c>
      <c r="T181" s="216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17" t="s">
        <v>292</v>
      </c>
      <c r="AT181" s="217" t="s">
        <v>197</v>
      </c>
      <c r="AU181" s="217" t="s">
        <v>145</v>
      </c>
      <c r="AY181" s="19" t="s">
        <v>137</v>
      </c>
      <c r="BE181" s="218">
        <f>IF(N181="základní",J181,0)</f>
        <v>0</v>
      </c>
      <c r="BF181" s="218">
        <f>IF(N181="snížená",J181,0)</f>
        <v>0</v>
      </c>
      <c r="BG181" s="218">
        <f>IF(N181="zákl. přenesená",J181,0)</f>
        <v>0</v>
      </c>
      <c r="BH181" s="218">
        <f>IF(N181="sníž. přenesená",J181,0)</f>
        <v>0</v>
      </c>
      <c r="BI181" s="218">
        <f>IF(N181="nulová",J181,0)</f>
        <v>0</v>
      </c>
      <c r="BJ181" s="19" t="s">
        <v>145</v>
      </c>
      <c r="BK181" s="218">
        <f>ROUND(I181*H181,2)</f>
        <v>0</v>
      </c>
      <c r="BL181" s="19" t="s">
        <v>233</v>
      </c>
      <c r="BM181" s="217" t="s">
        <v>976</v>
      </c>
    </row>
    <row r="182" spans="1:47" s="2" customFormat="1" ht="12">
      <c r="A182" s="40"/>
      <c r="B182" s="41"/>
      <c r="C182" s="42"/>
      <c r="D182" s="219" t="s">
        <v>147</v>
      </c>
      <c r="E182" s="42"/>
      <c r="F182" s="220" t="s">
        <v>975</v>
      </c>
      <c r="G182" s="42"/>
      <c r="H182" s="42"/>
      <c r="I182" s="221"/>
      <c r="J182" s="42"/>
      <c r="K182" s="42"/>
      <c r="L182" s="46"/>
      <c r="M182" s="222"/>
      <c r="N182" s="223"/>
      <c r="O182" s="86"/>
      <c r="P182" s="86"/>
      <c r="Q182" s="86"/>
      <c r="R182" s="86"/>
      <c r="S182" s="86"/>
      <c r="T182" s="87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9" t="s">
        <v>147</v>
      </c>
      <c r="AU182" s="19" t="s">
        <v>145</v>
      </c>
    </row>
    <row r="183" spans="1:65" s="2" customFormat="1" ht="16.5" customHeight="1">
      <c r="A183" s="40"/>
      <c r="B183" s="41"/>
      <c r="C183" s="256" t="s">
        <v>386</v>
      </c>
      <c r="D183" s="256" t="s">
        <v>197</v>
      </c>
      <c r="E183" s="257" t="s">
        <v>805</v>
      </c>
      <c r="F183" s="258" t="s">
        <v>977</v>
      </c>
      <c r="G183" s="259" t="s">
        <v>758</v>
      </c>
      <c r="H183" s="260">
        <v>2</v>
      </c>
      <c r="I183" s="261"/>
      <c r="J183" s="262">
        <f>ROUND(I183*H183,2)</f>
        <v>0</v>
      </c>
      <c r="K183" s="258" t="s">
        <v>19</v>
      </c>
      <c r="L183" s="263"/>
      <c r="M183" s="264" t="s">
        <v>19</v>
      </c>
      <c r="N183" s="265" t="s">
        <v>44</v>
      </c>
      <c r="O183" s="86"/>
      <c r="P183" s="215">
        <f>O183*H183</f>
        <v>0</v>
      </c>
      <c r="Q183" s="215">
        <v>0</v>
      </c>
      <c r="R183" s="215">
        <f>Q183*H183</f>
        <v>0</v>
      </c>
      <c r="S183" s="215">
        <v>0</v>
      </c>
      <c r="T183" s="216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17" t="s">
        <v>292</v>
      </c>
      <c r="AT183" s="217" t="s">
        <v>197</v>
      </c>
      <c r="AU183" s="217" t="s">
        <v>145</v>
      </c>
      <c r="AY183" s="19" t="s">
        <v>137</v>
      </c>
      <c r="BE183" s="218">
        <f>IF(N183="základní",J183,0)</f>
        <v>0</v>
      </c>
      <c r="BF183" s="218">
        <f>IF(N183="snížená",J183,0)</f>
        <v>0</v>
      </c>
      <c r="BG183" s="218">
        <f>IF(N183="zákl. přenesená",J183,0)</f>
        <v>0</v>
      </c>
      <c r="BH183" s="218">
        <f>IF(N183="sníž. přenesená",J183,0)</f>
        <v>0</v>
      </c>
      <c r="BI183" s="218">
        <f>IF(N183="nulová",J183,0)</f>
        <v>0</v>
      </c>
      <c r="BJ183" s="19" t="s">
        <v>145</v>
      </c>
      <c r="BK183" s="218">
        <f>ROUND(I183*H183,2)</f>
        <v>0</v>
      </c>
      <c r="BL183" s="19" t="s">
        <v>233</v>
      </c>
      <c r="BM183" s="217" t="s">
        <v>978</v>
      </c>
    </row>
    <row r="184" spans="1:47" s="2" customFormat="1" ht="12">
      <c r="A184" s="40"/>
      <c r="B184" s="41"/>
      <c r="C184" s="42"/>
      <c r="D184" s="219" t="s">
        <v>147</v>
      </c>
      <c r="E184" s="42"/>
      <c r="F184" s="220" t="s">
        <v>979</v>
      </c>
      <c r="G184" s="42"/>
      <c r="H184" s="42"/>
      <c r="I184" s="221"/>
      <c r="J184" s="42"/>
      <c r="K184" s="42"/>
      <c r="L184" s="46"/>
      <c r="M184" s="222"/>
      <c r="N184" s="223"/>
      <c r="O184" s="86"/>
      <c r="P184" s="86"/>
      <c r="Q184" s="86"/>
      <c r="R184" s="86"/>
      <c r="S184" s="86"/>
      <c r="T184" s="87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9" t="s">
        <v>147</v>
      </c>
      <c r="AU184" s="19" t="s">
        <v>145</v>
      </c>
    </row>
    <row r="185" spans="1:65" s="2" customFormat="1" ht="16.5" customHeight="1">
      <c r="A185" s="40"/>
      <c r="B185" s="41"/>
      <c r="C185" s="256" t="s">
        <v>390</v>
      </c>
      <c r="D185" s="256" t="s">
        <v>197</v>
      </c>
      <c r="E185" s="257" t="s">
        <v>813</v>
      </c>
      <c r="F185" s="258" t="s">
        <v>980</v>
      </c>
      <c r="G185" s="259" t="s">
        <v>758</v>
      </c>
      <c r="H185" s="260">
        <v>1</v>
      </c>
      <c r="I185" s="261"/>
      <c r="J185" s="262">
        <f>ROUND(I185*H185,2)</f>
        <v>0</v>
      </c>
      <c r="K185" s="258" t="s">
        <v>19</v>
      </c>
      <c r="L185" s="263"/>
      <c r="M185" s="264" t="s">
        <v>19</v>
      </c>
      <c r="N185" s="265" t="s">
        <v>44</v>
      </c>
      <c r="O185" s="86"/>
      <c r="P185" s="215">
        <f>O185*H185</f>
        <v>0</v>
      </c>
      <c r="Q185" s="215">
        <v>0</v>
      </c>
      <c r="R185" s="215">
        <f>Q185*H185</f>
        <v>0</v>
      </c>
      <c r="S185" s="215">
        <v>0</v>
      </c>
      <c r="T185" s="216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17" t="s">
        <v>292</v>
      </c>
      <c r="AT185" s="217" t="s">
        <v>197</v>
      </c>
      <c r="AU185" s="217" t="s">
        <v>145</v>
      </c>
      <c r="AY185" s="19" t="s">
        <v>137</v>
      </c>
      <c r="BE185" s="218">
        <f>IF(N185="základní",J185,0)</f>
        <v>0</v>
      </c>
      <c r="BF185" s="218">
        <f>IF(N185="snížená",J185,0)</f>
        <v>0</v>
      </c>
      <c r="BG185" s="218">
        <f>IF(N185="zákl. přenesená",J185,0)</f>
        <v>0</v>
      </c>
      <c r="BH185" s="218">
        <f>IF(N185="sníž. přenesená",J185,0)</f>
        <v>0</v>
      </c>
      <c r="BI185" s="218">
        <f>IF(N185="nulová",J185,0)</f>
        <v>0</v>
      </c>
      <c r="BJ185" s="19" t="s">
        <v>145</v>
      </c>
      <c r="BK185" s="218">
        <f>ROUND(I185*H185,2)</f>
        <v>0</v>
      </c>
      <c r="BL185" s="19" t="s">
        <v>233</v>
      </c>
      <c r="BM185" s="217" t="s">
        <v>981</v>
      </c>
    </row>
    <row r="186" spans="1:47" s="2" customFormat="1" ht="12">
      <c r="A186" s="40"/>
      <c r="B186" s="41"/>
      <c r="C186" s="42"/>
      <c r="D186" s="219" t="s">
        <v>147</v>
      </c>
      <c r="E186" s="42"/>
      <c r="F186" s="220" t="s">
        <v>982</v>
      </c>
      <c r="G186" s="42"/>
      <c r="H186" s="42"/>
      <c r="I186" s="221"/>
      <c r="J186" s="42"/>
      <c r="K186" s="42"/>
      <c r="L186" s="46"/>
      <c r="M186" s="222"/>
      <c r="N186" s="223"/>
      <c r="O186" s="86"/>
      <c r="P186" s="86"/>
      <c r="Q186" s="86"/>
      <c r="R186" s="86"/>
      <c r="S186" s="86"/>
      <c r="T186" s="87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9" t="s">
        <v>147</v>
      </c>
      <c r="AU186" s="19" t="s">
        <v>145</v>
      </c>
    </row>
    <row r="187" spans="1:65" s="2" customFormat="1" ht="16.5" customHeight="1">
      <c r="A187" s="40"/>
      <c r="B187" s="41"/>
      <c r="C187" s="256" t="s">
        <v>397</v>
      </c>
      <c r="D187" s="256" t="s">
        <v>197</v>
      </c>
      <c r="E187" s="257" t="s">
        <v>196</v>
      </c>
      <c r="F187" s="258" t="s">
        <v>983</v>
      </c>
      <c r="G187" s="259" t="s">
        <v>758</v>
      </c>
      <c r="H187" s="260">
        <v>3</v>
      </c>
      <c r="I187" s="261"/>
      <c r="J187" s="262">
        <f>ROUND(I187*H187,2)</f>
        <v>0</v>
      </c>
      <c r="K187" s="258" t="s">
        <v>19</v>
      </c>
      <c r="L187" s="263"/>
      <c r="M187" s="264" t="s">
        <v>19</v>
      </c>
      <c r="N187" s="265" t="s">
        <v>44</v>
      </c>
      <c r="O187" s="86"/>
      <c r="P187" s="215">
        <f>O187*H187</f>
        <v>0</v>
      </c>
      <c r="Q187" s="215">
        <v>0</v>
      </c>
      <c r="R187" s="215">
        <f>Q187*H187</f>
        <v>0</v>
      </c>
      <c r="S187" s="215">
        <v>0</v>
      </c>
      <c r="T187" s="216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17" t="s">
        <v>292</v>
      </c>
      <c r="AT187" s="217" t="s">
        <v>197</v>
      </c>
      <c r="AU187" s="217" t="s">
        <v>145</v>
      </c>
      <c r="AY187" s="19" t="s">
        <v>137</v>
      </c>
      <c r="BE187" s="218">
        <f>IF(N187="základní",J187,0)</f>
        <v>0</v>
      </c>
      <c r="BF187" s="218">
        <f>IF(N187="snížená",J187,0)</f>
        <v>0</v>
      </c>
      <c r="BG187" s="218">
        <f>IF(N187="zákl. přenesená",J187,0)</f>
        <v>0</v>
      </c>
      <c r="BH187" s="218">
        <f>IF(N187="sníž. přenesená",J187,0)</f>
        <v>0</v>
      </c>
      <c r="BI187" s="218">
        <f>IF(N187="nulová",J187,0)</f>
        <v>0</v>
      </c>
      <c r="BJ187" s="19" t="s">
        <v>145</v>
      </c>
      <c r="BK187" s="218">
        <f>ROUND(I187*H187,2)</f>
        <v>0</v>
      </c>
      <c r="BL187" s="19" t="s">
        <v>233</v>
      </c>
      <c r="BM187" s="217" t="s">
        <v>984</v>
      </c>
    </row>
    <row r="188" spans="1:47" s="2" customFormat="1" ht="12">
      <c r="A188" s="40"/>
      <c r="B188" s="41"/>
      <c r="C188" s="42"/>
      <c r="D188" s="219" t="s">
        <v>147</v>
      </c>
      <c r="E188" s="42"/>
      <c r="F188" s="220" t="s">
        <v>985</v>
      </c>
      <c r="G188" s="42"/>
      <c r="H188" s="42"/>
      <c r="I188" s="221"/>
      <c r="J188" s="42"/>
      <c r="K188" s="42"/>
      <c r="L188" s="46"/>
      <c r="M188" s="222"/>
      <c r="N188" s="223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9" t="s">
        <v>147</v>
      </c>
      <c r="AU188" s="19" t="s">
        <v>145</v>
      </c>
    </row>
    <row r="189" spans="1:65" s="2" customFormat="1" ht="16.5" customHeight="1">
      <c r="A189" s="40"/>
      <c r="B189" s="41"/>
      <c r="C189" s="256" t="s">
        <v>402</v>
      </c>
      <c r="D189" s="256" t="s">
        <v>197</v>
      </c>
      <c r="E189" s="257" t="s">
        <v>202</v>
      </c>
      <c r="F189" s="258" t="s">
        <v>986</v>
      </c>
      <c r="G189" s="259" t="s">
        <v>758</v>
      </c>
      <c r="H189" s="260">
        <v>1</v>
      </c>
      <c r="I189" s="261"/>
      <c r="J189" s="262">
        <f>ROUND(I189*H189,2)</f>
        <v>0</v>
      </c>
      <c r="K189" s="258" t="s">
        <v>19</v>
      </c>
      <c r="L189" s="263"/>
      <c r="M189" s="264" t="s">
        <v>19</v>
      </c>
      <c r="N189" s="265" t="s">
        <v>44</v>
      </c>
      <c r="O189" s="86"/>
      <c r="P189" s="215">
        <f>O189*H189</f>
        <v>0</v>
      </c>
      <c r="Q189" s="215">
        <v>0</v>
      </c>
      <c r="R189" s="215">
        <f>Q189*H189</f>
        <v>0</v>
      </c>
      <c r="S189" s="215">
        <v>0</v>
      </c>
      <c r="T189" s="216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17" t="s">
        <v>292</v>
      </c>
      <c r="AT189" s="217" t="s">
        <v>197</v>
      </c>
      <c r="AU189" s="217" t="s">
        <v>145</v>
      </c>
      <c r="AY189" s="19" t="s">
        <v>137</v>
      </c>
      <c r="BE189" s="218">
        <f>IF(N189="základní",J189,0)</f>
        <v>0</v>
      </c>
      <c r="BF189" s="218">
        <f>IF(N189="snížená",J189,0)</f>
        <v>0</v>
      </c>
      <c r="BG189" s="218">
        <f>IF(N189="zákl. přenesená",J189,0)</f>
        <v>0</v>
      </c>
      <c r="BH189" s="218">
        <f>IF(N189="sníž. přenesená",J189,0)</f>
        <v>0</v>
      </c>
      <c r="BI189" s="218">
        <f>IF(N189="nulová",J189,0)</f>
        <v>0</v>
      </c>
      <c r="BJ189" s="19" t="s">
        <v>145</v>
      </c>
      <c r="BK189" s="218">
        <f>ROUND(I189*H189,2)</f>
        <v>0</v>
      </c>
      <c r="BL189" s="19" t="s">
        <v>233</v>
      </c>
      <c r="BM189" s="217" t="s">
        <v>987</v>
      </c>
    </row>
    <row r="190" spans="1:47" s="2" customFormat="1" ht="12">
      <c r="A190" s="40"/>
      <c r="B190" s="41"/>
      <c r="C190" s="42"/>
      <c r="D190" s="219" t="s">
        <v>147</v>
      </c>
      <c r="E190" s="42"/>
      <c r="F190" s="220" t="s">
        <v>988</v>
      </c>
      <c r="G190" s="42"/>
      <c r="H190" s="42"/>
      <c r="I190" s="221"/>
      <c r="J190" s="42"/>
      <c r="K190" s="42"/>
      <c r="L190" s="46"/>
      <c r="M190" s="222"/>
      <c r="N190" s="223"/>
      <c r="O190" s="86"/>
      <c r="P190" s="86"/>
      <c r="Q190" s="86"/>
      <c r="R190" s="86"/>
      <c r="S190" s="86"/>
      <c r="T190" s="87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9" t="s">
        <v>147</v>
      </c>
      <c r="AU190" s="19" t="s">
        <v>145</v>
      </c>
    </row>
    <row r="191" spans="1:65" s="2" customFormat="1" ht="16.5" customHeight="1">
      <c r="A191" s="40"/>
      <c r="B191" s="41"/>
      <c r="C191" s="256" t="s">
        <v>407</v>
      </c>
      <c r="D191" s="256" t="s">
        <v>197</v>
      </c>
      <c r="E191" s="257" t="s">
        <v>8</v>
      </c>
      <c r="F191" s="258" t="s">
        <v>989</v>
      </c>
      <c r="G191" s="259" t="s">
        <v>758</v>
      </c>
      <c r="H191" s="260">
        <v>5</v>
      </c>
      <c r="I191" s="261"/>
      <c r="J191" s="262">
        <f>ROUND(I191*H191,2)</f>
        <v>0</v>
      </c>
      <c r="K191" s="258" t="s">
        <v>19</v>
      </c>
      <c r="L191" s="263"/>
      <c r="M191" s="264" t="s">
        <v>19</v>
      </c>
      <c r="N191" s="265" t="s">
        <v>44</v>
      </c>
      <c r="O191" s="86"/>
      <c r="P191" s="215">
        <f>O191*H191</f>
        <v>0</v>
      </c>
      <c r="Q191" s="215">
        <v>0</v>
      </c>
      <c r="R191" s="215">
        <f>Q191*H191</f>
        <v>0</v>
      </c>
      <c r="S191" s="215">
        <v>0</v>
      </c>
      <c r="T191" s="216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17" t="s">
        <v>292</v>
      </c>
      <c r="AT191" s="217" t="s">
        <v>197</v>
      </c>
      <c r="AU191" s="217" t="s">
        <v>145</v>
      </c>
      <c r="AY191" s="19" t="s">
        <v>137</v>
      </c>
      <c r="BE191" s="218">
        <f>IF(N191="základní",J191,0)</f>
        <v>0</v>
      </c>
      <c r="BF191" s="218">
        <f>IF(N191="snížená",J191,0)</f>
        <v>0</v>
      </c>
      <c r="BG191" s="218">
        <f>IF(N191="zákl. přenesená",J191,0)</f>
        <v>0</v>
      </c>
      <c r="BH191" s="218">
        <f>IF(N191="sníž. přenesená",J191,0)</f>
        <v>0</v>
      </c>
      <c r="BI191" s="218">
        <f>IF(N191="nulová",J191,0)</f>
        <v>0</v>
      </c>
      <c r="BJ191" s="19" t="s">
        <v>145</v>
      </c>
      <c r="BK191" s="218">
        <f>ROUND(I191*H191,2)</f>
        <v>0</v>
      </c>
      <c r="BL191" s="19" t="s">
        <v>233</v>
      </c>
      <c r="BM191" s="217" t="s">
        <v>990</v>
      </c>
    </row>
    <row r="192" spans="1:47" s="2" customFormat="1" ht="12">
      <c r="A192" s="40"/>
      <c r="B192" s="41"/>
      <c r="C192" s="42"/>
      <c r="D192" s="219" t="s">
        <v>147</v>
      </c>
      <c r="E192" s="42"/>
      <c r="F192" s="220" t="s">
        <v>989</v>
      </c>
      <c r="G192" s="42"/>
      <c r="H192" s="42"/>
      <c r="I192" s="221"/>
      <c r="J192" s="42"/>
      <c r="K192" s="42"/>
      <c r="L192" s="46"/>
      <c r="M192" s="222"/>
      <c r="N192" s="223"/>
      <c r="O192" s="86"/>
      <c r="P192" s="86"/>
      <c r="Q192" s="86"/>
      <c r="R192" s="86"/>
      <c r="S192" s="86"/>
      <c r="T192" s="87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9" t="s">
        <v>147</v>
      </c>
      <c r="AU192" s="19" t="s">
        <v>145</v>
      </c>
    </row>
    <row r="193" spans="1:65" s="2" customFormat="1" ht="16.5" customHeight="1">
      <c r="A193" s="40"/>
      <c r="B193" s="41"/>
      <c r="C193" s="256" t="s">
        <v>412</v>
      </c>
      <c r="D193" s="256" t="s">
        <v>197</v>
      </c>
      <c r="E193" s="257" t="s">
        <v>214</v>
      </c>
      <c r="F193" s="258" t="s">
        <v>991</v>
      </c>
      <c r="G193" s="259" t="s">
        <v>758</v>
      </c>
      <c r="H193" s="260">
        <v>3</v>
      </c>
      <c r="I193" s="261"/>
      <c r="J193" s="262">
        <f>ROUND(I193*H193,2)</f>
        <v>0</v>
      </c>
      <c r="K193" s="258" t="s">
        <v>19</v>
      </c>
      <c r="L193" s="263"/>
      <c r="M193" s="264" t="s">
        <v>19</v>
      </c>
      <c r="N193" s="265" t="s">
        <v>44</v>
      </c>
      <c r="O193" s="86"/>
      <c r="P193" s="215">
        <f>O193*H193</f>
        <v>0</v>
      </c>
      <c r="Q193" s="215">
        <v>0</v>
      </c>
      <c r="R193" s="215">
        <f>Q193*H193</f>
        <v>0</v>
      </c>
      <c r="S193" s="215">
        <v>0</v>
      </c>
      <c r="T193" s="216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17" t="s">
        <v>292</v>
      </c>
      <c r="AT193" s="217" t="s">
        <v>197</v>
      </c>
      <c r="AU193" s="217" t="s">
        <v>145</v>
      </c>
      <c r="AY193" s="19" t="s">
        <v>137</v>
      </c>
      <c r="BE193" s="218">
        <f>IF(N193="základní",J193,0)</f>
        <v>0</v>
      </c>
      <c r="BF193" s="218">
        <f>IF(N193="snížená",J193,0)</f>
        <v>0</v>
      </c>
      <c r="BG193" s="218">
        <f>IF(N193="zákl. přenesená",J193,0)</f>
        <v>0</v>
      </c>
      <c r="BH193" s="218">
        <f>IF(N193="sníž. přenesená",J193,0)</f>
        <v>0</v>
      </c>
      <c r="BI193" s="218">
        <f>IF(N193="nulová",J193,0)</f>
        <v>0</v>
      </c>
      <c r="BJ193" s="19" t="s">
        <v>145</v>
      </c>
      <c r="BK193" s="218">
        <f>ROUND(I193*H193,2)</f>
        <v>0</v>
      </c>
      <c r="BL193" s="19" t="s">
        <v>233</v>
      </c>
      <c r="BM193" s="217" t="s">
        <v>992</v>
      </c>
    </row>
    <row r="194" spans="1:47" s="2" customFormat="1" ht="12">
      <c r="A194" s="40"/>
      <c r="B194" s="41"/>
      <c r="C194" s="42"/>
      <c r="D194" s="219" t="s">
        <v>147</v>
      </c>
      <c r="E194" s="42"/>
      <c r="F194" s="220" t="s">
        <v>993</v>
      </c>
      <c r="G194" s="42"/>
      <c r="H194" s="42"/>
      <c r="I194" s="221"/>
      <c r="J194" s="42"/>
      <c r="K194" s="42"/>
      <c r="L194" s="46"/>
      <c r="M194" s="222"/>
      <c r="N194" s="223"/>
      <c r="O194" s="86"/>
      <c r="P194" s="86"/>
      <c r="Q194" s="86"/>
      <c r="R194" s="86"/>
      <c r="S194" s="86"/>
      <c r="T194" s="87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9" t="s">
        <v>147</v>
      </c>
      <c r="AU194" s="19" t="s">
        <v>145</v>
      </c>
    </row>
    <row r="195" spans="1:65" s="2" customFormat="1" ht="16.5" customHeight="1">
      <c r="A195" s="40"/>
      <c r="B195" s="41"/>
      <c r="C195" s="256" t="s">
        <v>416</v>
      </c>
      <c r="D195" s="256" t="s">
        <v>197</v>
      </c>
      <c r="E195" s="257" t="s">
        <v>220</v>
      </c>
      <c r="F195" s="258" t="s">
        <v>994</v>
      </c>
      <c r="G195" s="259" t="s">
        <v>758</v>
      </c>
      <c r="H195" s="260">
        <v>3</v>
      </c>
      <c r="I195" s="261"/>
      <c r="J195" s="262">
        <f>ROUND(I195*H195,2)</f>
        <v>0</v>
      </c>
      <c r="K195" s="258" t="s">
        <v>19</v>
      </c>
      <c r="L195" s="263"/>
      <c r="M195" s="264" t="s">
        <v>19</v>
      </c>
      <c r="N195" s="265" t="s">
        <v>44</v>
      </c>
      <c r="O195" s="86"/>
      <c r="P195" s="215">
        <f>O195*H195</f>
        <v>0</v>
      </c>
      <c r="Q195" s="215">
        <v>0</v>
      </c>
      <c r="R195" s="215">
        <f>Q195*H195</f>
        <v>0</v>
      </c>
      <c r="S195" s="215">
        <v>0</v>
      </c>
      <c r="T195" s="216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17" t="s">
        <v>292</v>
      </c>
      <c r="AT195" s="217" t="s">
        <v>197</v>
      </c>
      <c r="AU195" s="217" t="s">
        <v>145</v>
      </c>
      <c r="AY195" s="19" t="s">
        <v>137</v>
      </c>
      <c r="BE195" s="218">
        <f>IF(N195="základní",J195,0)</f>
        <v>0</v>
      </c>
      <c r="BF195" s="218">
        <f>IF(N195="snížená",J195,0)</f>
        <v>0</v>
      </c>
      <c r="BG195" s="218">
        <f>IF(N195="zákl. přenesená",J195,0)</f>
        <v>0</v>
      </c>
      <c r="BH195" s="218">
        <f>IF(N195="sníž. přenesená",J195,0)</f>
        <v>0</v>
      </c>
      <c r="BI195" s="218">
        <f>IF(N195="nulová",J195,0)</f>
        <v>0</v>
      </c>
      <c r="BJ195" s="19" t="s">
        <v>145</v>
      </c>
      <c r="BK195" s="218">
        <f>ROUND(I195*H195,2)</f>
        <v>0</v>
      </c>
      <c r="BL195" s="19" t="s">
        <v>233</v>
      </c>
      <c r="BM195" s="217" t="s">
        <v>995</v>
      </c>
    </row>
    <row r="196" spans="1:47" s="2" customFormat="1" ht="12">
      <c r="A196" s="40"/>
      <c r="B196" s="41"/>
      <c r="C196" s="42"/>
      <c r="D196" s="219" t="s">
        <v>147</v>
      </c>
      <c r="E196" s="42"/>
      <c r="F196" s="220" t="s">
        <v>994</v>
      </c>
      <c r="G196" s="42"/>
      <c r="H196" s="42"/>
      <c r="I196" s="221"/>
      <c r="J196" s="42"/>
      <c r="K196" s="42"/>
      <c r="L196" s="46"/>
      <c r="M196" s="222"/>
      <c r="N196" s="223"/>
      <c r="O196" s="86"/>
      <c r="P196" s="86"/>
      <c r="Q196" s="86"/>
      <c r="R196" s="86"/>
      <c r="S196" s="86"/>
      <c r="T196" s="87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9" t="s">
        <v>147</v>
      </c>
      <c r="AU196" s="19" t="s">
        <v>145</v>
      </c>
    </row>
    <row r="197" spans="1:65" s="2" customFormat="1" ht="16.5" customHeight="1">
      <c r="A197" s="40"/>
      <c r="B197" s="41"/>
      <c r="C197" s="206" t="s">
        <v>420</v>
      </c>
      <c r="D197" s="206" t="s">
        <v>140</v>
      </c>
      <c r="E197" s="207" t="s">
        <v>996</v>
      </c>
      <c r="F197" s="208" t="s">
        <v>997</v>
      </c>
      <c r="G197" s="209" t="s">
        <v>165</v>
      </c>
      <c r="H197" s="210">
        <v>22</v>
      </c>
      <c r="I197" s="211"/>
      <c r="J197" s="212">
        <f>ROUND(I197*H197,2)</f>
        <v>0</v>
      </c>
      <c r="K197" s="208" t="s">
        <v>19</v>
      </c>
      <c r="L197" s="46"/>
      <c r="M197" s="213" t="s">
        <v>19</v>
      </c>
      <c r="N197" s="214" t="s">
        <v>44</v>
      </c>
      <c r="O197" s="86"/>
      <c r="P197" s="215">
        <f>O197*H197</f>
        <v>0</v>
      </c>
      <c r="Q197" s="215">
        <v>0</v>
      </c>
      <c r="R197" s="215">
        <f>Q197*H197</f>
        <v>0</v>
      </c>
      <c r="S197" s="215">
        <v>0</v>
      </c>
      <c r="T197" s="216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17" t="s">
        <v>233</v>
      </c>
      <c r="AT197" s="217" t="s">
        <v>140</v>
      </c>
      <c r="AU197" s="217" t="s">
        <v>145</v>
      </c>
      <c r="AY197" s="19" t="s">
        <v>137</v>
      </c>
      <c r="BE197" s="218">
        <f>IF(N197="základní",J197,0)</f>
        <v>0</v>
      </c>
      <c r="BF197" s="218">
        <f>IF(N197="snížená",J197,0)</f>
        <v>0</v>
      </c>
      <c r="BG197" s="218">
        <f>IF(N197="zákl. přenesená",J197,0)</f>
        <v>0</v>
      </c>
      <c r="BH197" s="218">
        <f>IF(N197="sníž. přenesená",J197,0)</f>
        <v>0</v>
      </c>
      <c r="BI197" s="218">
        <f>IF(N197="nulová",J197,0)</f>
        <v>0</v>
      </c>
      <c r="BJ197" s="19" t="s">
        <v>145</v>
      </c>
      <c r="BK197" s="218">
        <f>ROUND(I197*H197,2)</f>
        <v>0</v>
      </c>
      <c r="BL197" s="19" t="s">
        <v>233</v>
      </c>
      <c r="BM197" s="217" t="s">
        <v>998</v>
      </c>
    </row>
    <row r="198" spans="1:47" s="2" customFormat="1" ht="12">
      <c r="A198" s="40"/>
      <c r="B198" s="41"/>
      <c r="C198" s="42"/>
      <c r="D198" s="219" t="s">
        <v>147</v>
      </c>
      <c r="E198" s="42"/>
      <c r="F198" s="220" t="s">
        <v>999</v>
      </c>
      <c r="G198" s="42"/>
      <c r="H198" s="42"/>
      <c r="I198" s="221"/>
      <c r="J198" s="42"/>
      <c r="K198" s="42"/>
      <c r="L198" s="46"/>
      <c r="M198" s="222"/>
      <c r="N198" s="223"/>
      <c r="O198" s="86"/>
      <c r="P198" s="86"/>
      <c r="Q198" s="86"/>
      <c r="R198" s="86"/>
      <c r="S198" s="86"/>
      <c r="T198" s="87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9" t="s">
        <v>147</v>
      </c>
      <c r="AU198" s="19" t="s">
        <v>145</v>
      </c>
    </row>
    <row r="199" spans="1:65" s="2" customFormat="1" ht="16.5" customHeight="1">
      <c r="A199" s="40"/>
      <c r="B199" s="41"/>
      <c r="C199" s="206" t="s">
        <v>424</v>
      </c>
      <c r="D199" s="206" t="s">
        <v>140</v>
      </c>
      <c r="E199" s="207" t="s">
        <v>1000</v>
      </c>
      <c r="F199" s="208" t="s">
        <v>1001</v>
      </c>
      <c r="G199" s="209" t="s">
        <v>165</v>
      </c>
      <c r="H199" s="210">
        <v>1</v>
      </c>
      <c r="I199" s="211"/>
      <c r="J199" s="212">
        <f>ROUND(I199*H199,2)</f>
        <v>0</v>
      </c>
      <c r="K199" s="208" t="s">
        <v>19</v>
      </c>
      <c r="L199" s="46"/>
      <c r="M199" s="213" t="s">
        <v>19</v>
      </c>
      <c r="N199" s="214" t="s">
        <v>44</v>
      </c>
      <c r="O199" s="86"/>
      <c r="P199" s="215">
        <f>O199*H199</f>
        <v>0</v>
      </c>
      <c r="Q199" s="215">
        <v>0</v>
      </c>
      <c r="R199" s="215">
        <f>Q199*H199</f>
        <v>0</v>
      </c>
      <c r="S199" s="215">
        <v>0</v>
      </c>
      <c r="T199" s="216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17" t="s">
        <v>233</v>
      </c>
      <c r="AT199" s="217" t="s">
        <v>140</v>
      </c>
      <c r="AU199" s="217" t="s">
        <v>145</v>
      </c>
      <c r="AY199" s="19" t="s">
        <v>137</v>
      </c>
      <c r="BE199" s="218">
        <f>IF(N199="základní",J199,0)</f>
        <v>0</v>
      </c>
      <c r="BF199" s="218">
        <f>IF(N199="snížená",J199,0)</f>
        <v>0</v>
      </c>
      <c r="BG199" s="218">
        <f>IF(N199="zákl. přenesená",J199,0)</f>
        <v>0</v>
      </c>
      <c r="BH199" s="218">
        <f>IF(N199="sníž. přenesená",J199,0)</f>
        <v>0</v>
      </c>
      <c r="BI199" s="218">
        <f>IF(N199="nulová",J199,0)</f>
        <v>0</v>
      </c>
      <c r="BJ199" s="19" t="s">
        <v>145</v>
      </c>
      <c r="BK199" s="218">
        <f>ROUND(I199*H199,2)</f>
        <v>0</v>
      </c>
      <c r="BL199" s="19" t="s">
        <v>233</v>
      </c>
      <c r="BM199" s="217" t="s">
        <v>1002</v>
      </c>
    </row>
    <row r="200" spans="1:47" s="2" customFormat="1" ht="12">
      <c r="A200" s="40"/>
      <c r="B200" s="41"/>
      <c r="C200" s="42"/>
      <c r="D200" s="219" t="s">
        <v>147</v>
      </c>
      <c r="E200" s="42"/>
      <c r="F200" s="220" t="s">
        <v>1003</v>
      </c>
      <c r="G200" s="42"/>
      <c r="H200" s="42"/>
      <c r="I200" s="221"/>
      <c r="J200" s="42"/>
      <c r="K200" s="42"/>
      <c r="L200" s="46"/>
      <c r="M200" s="222"/>
      <c r="N200" s="223"/>
      <c r="O200" s="86"/>
      <c r="P200" s="86"/>
      <c r="Q200" s="86"/>
      <c r="R200" s="86"/>
      <c r="S200" s="86"/>
      <c r="T200" s="87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T200" s="19" t="s">
        <v>147</v>
      </c>
      <c r="AU200" s="19" t="s">
        <v>145</v>
      </c>
    </row>
    <row r="201" spans="1:63" s="12" customFormat="1" ht="25.9" customHeight="1">
      <c r="A201" s="12"/>
      <c r="B201" s="190"/>
      <c r="C201" s="191"/>
      <c r="D201" s="192" t="s">
        <v>71</v>
      </c>
      <c r="E201" s="193" t="s">
        <v>197</v>
      </c>
      <c r="F201" s="193" t="s">
        <v>1004</v>
      </c>
      <c r="G201" s="191"/>
      <c r="H201" s="191"/>
      <c r="I201" s="194"/>
      <c r="J201" s="195">
        <f>BK201</f>
        <v>0</v>
      </c>
      <c r="K201" s="191"/>
      <c r="L201" s="196"/>
      <c r="M201" s="197"/>
      <c r="N201" s="198"/>
      <c r="O201" s="198"/>
      <c r="P201" s="199">
        <f>P202</f>
        <v>0</v>
      </c>
      <c r="Q201" s="198"/>
      <c r="R201" s="199">
        <f>R202</f>
        <v>0</v>
      </c>
      <c r="S201" s="198"/>
      <c r="T201" s="200">
        <f>T202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01" t="s">
        <v>138</v>
      </c>
      <c r="AT201" s="202" t="s">
        <v>71</v>
      </c>
      <c r="AU201" s="202" t="s">
        <v>72</v>
      </c>
      <c r="AY201" s="201" t="s">
        <v>137</v>
      </c>
      <c r="BK201" s="203">
        <f>BK202</f>
        <v>0</v>
      </c>
    </row>
    <row r="202" spans="1:63" s="12" customFormat="1" ht="22.8" customHeight="1">
      <c r="A202" s="12"/>
      <c r="B202" s="190"/>
      <c r="C202" s="191"/>
      <c r="D202" s="192" t="s">
        <v>71</v>
      </c>
      <c r="E202" s="204" t="s">
        <v>1005</v>
      </c>
      <c r="F202" s="204" t="s">
        <v>1006</v>
      </c>
      <c r="G202" s="191"/>
      <c r="H202" s="191"/>
      <c r="I202" s="194"/>
      <c r="J202" s="205">
        <f>BK202</f>
        <v>0</v>
      </c>
      <c r="K202" s="191"/>
      <c r="L202" s="196"/>
      <c r="M202" s="197"/>
      <c r="N202" s="198"/>
      <c r="O202" s="198"/>
      <c r="P202" s="199">
        <f>SUM(P203:P206)</f>
        <v>0</v>
      </c>
      <c r="Q202" s="198"/>
      <c r="R202" s="199">
        <f>SUM(R203:R206)</f>
        <v>0</v>
      </c>
      <c r="S202" s="198"/>
      <c r="T202" s="200">
        <f>SUM(T203:T206)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01" t="s">
        <v>138</v>
      </c>
      <c r="AT202" s="202" t="s">
        <v>71</v>
      </c>
      <c r="AU202" s="202" t="s">
        <v>80</v>
      </c>
      <c r="AY202" s="201" t="s">
        <v>137</v>
      </c>
      <c r="BK202" s="203">
        <f>SUM(BK203:BK206)</f>
        <v>0</v>
      </c>
    </row>
    <row r="203" spans="1:65" s="2" customFormat="1" ht="21.75" customHeight="1">
      <c r="A203" s="40"/>
      <c r="B203" s="41"/>
      <c r="C203" s="206" t="s">
        <v>428</v>
      </c>
      <c r="D203" s="206" t="s">
        <v>140</v>
      </c>
      <c r="E203" s="207" t="s">
        <v>1007</v>
      </c>
      <c r="F203" s="208" t="s">
        <v>1008</v>
      </c>
      <c r="G203" s="209" t="s">
        <v>165</v>
      </c>
      <c r="H203" s="210">
        <v>22</v>
      </c>
      <c r="I203" s="211"/>
      <c r="J203" s="212">
        <f>ROUND(I203*H203,2)</f>
        <v>0</v>
      </c>
      <c r="K203" s="208" t="s">
        <v>19</v>
      </c>
      <c r="L203" s="46"/>
      <c r="M203" s="213" t="s">
        <v>19</v>
      </c>
      <c r="N203" s="214" t="s">
        <v>44</v>
      </c>
      <c r="O203" s="86"/>
      <c r="P203" s="215">
        <f>O203*H203</f>
        <v>0</v>
      </c>
      <c r="Q203" s="215">
        <v>0</v>
      </c>
      <c r="R203" s="215">
        <f>Q203*H203</f>
        <v>0</v>
      </c>
      <c r="S203" s="215">
        <v>0</v>
      </c>
      <c r="T203" s="216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17" t="s">
        <v>493</v>
      </c>
      <c r="AT203" s="217" t="s">
        <v>140</v>
      </c>
      <c r="AU203" s="217" t="s">
        <v>145</v>
      </c>
      <c r="AY203" s="19" t="s">
        <v>137</v>
      </c>
      <c r="BE203" s="218">
        <f>IF(N203="základní",J203,0)</f>
        <v>0</v>
      </c>
      <c r="BF203" s="218">
        <f>IF(N203="snížená",J203,0)</f>
        <v>0</v>
      </c>
      <c r="BG203" s="218">
        <f>IF(N203="zákl. přenesená",J203,0)</f>
        <v>0</v>
      </c>
      <c r="BH203" s="218">
        <f>IF(N203="sníž. přenesená",J203,0)</f>
        <v>0</v>
      </c>
      <c r="BI203" s="218">
        <f>IF(N203="nulová",J203,0)</f>
        <v>0</v>
      </c>
      <c r="BJ203" s="19" t="s">
        <v>145</v>
      </c>
      <c r="BK203" s="218">
        <f>ROUND(I203*H203,2)</f>
        <v>0</v>
      </c>
      <c r="BL203" s="19" t="s">
        <v>493</v>
      </c>
      <c r="BM203" s="217" t="s">
        <v>1009</v>
      </c>
    </row>
    <row r="204" spans="1:47" s="2" customFormat="1" ht="12">
      <c r="A204" s="40"/>
      <c r="B204" s="41"/>
      <c r="C204" s="42"/>
      <c r="D204" s="219" t="s">
        <v>147</v>
      </c>
      <c r="E204" s="42"/>
      <c r="F204" s="220" t="s">
        <v>1010</v>
      </c>
      <c r="G204" s="42"/>
      <c r="H204" s="42"/>
      <c r="I204" s="221"/>
      <c r="J204" s="42"/>
      <c r="K204" s="42"/>
      <c r="L204" s="46"/>
      <c r="M204" s="222"/>
      <c r="N204" s="223"/>
      <c r="O204" s="86"/>
      <c r="P204" s="86"/>
      <c r="Q204" s="86"/>
      <c r="R204" s="86"/>
      <c r="S204" s="86"/>
      <c r="T204" s="87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T204" s="19" t="s">
        <v>147</v>
      </c>
      <c r="AU204" s="19" t="s">
        <v>145</v>
      </c>
    </row>
    <row r="205" spans="1:65" s="2" customFormat="1" ht="16.5" customHeight="1">
      <c r="A205" s="40"/>
      <c r="B205" s="41"/>
      <c r="C205" s="206" t="s">
        <v>433</v>
      </c>
      <c r="D205" s="206" t="s">
        <v>140</v>
      </c>
      <c r="E205" s="207" t="s">
        <v>1011</v>
      </c>
      <c r="F205" s="208" t="s">
        <v>1012</v>
      </c>
      <c r="G205" s="209" t="s">
        <v>188</v>
      </c>
      <c r="H205" s="210">
        <v>150</v>
      </c>
      <c r="I205" s="211"/>
      <c r="J205" s="212">
        <f>ROUND(I205*H205,2)</f>
        <v>0</v>
      </c>
      <c r="K205" s="208" t="s">
        <v>19</v>
      </c>
      <c r="L205" s="46"/>
      <c r="M205" s="213" t="s">
        <v>19</v>
      </c>
      <c r="N205" s="214" t="s">
        <v>44</v>
      </c>
      <c r="O205" s="86"/>
      <c r="P205" s="215">
        <f>O205*H205</f>
        <v>0</v>
      </c>
      <c r="Q205" s="215">
        <v>0</v>
      </c>
      <c r="R205" s="215">
        <f>Q205*H205</f>
        <v>0</v>
      </c>
      <c r="S205" s="215">
        <v>0</v>
      </c>
      <c r="T205" s="216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17" t="s">
        <v>493</v>
      </c>
      <c r="AT205" s="217" t="s">
        <v>140</v>
      </c>
      <c r="AU205" s="217" t="s">
        <v>145</v>
      </c>
      <c r="AY205" s="19" t="s">
        <v>137</v>
      </c>
      <c r="BE205" s="218">
        <f>IF(N205="základní",J205,0)</f>
        <v>0</v>
      </c>
      <c r="BF205" s="218">
        <f>IF(N205="snížená",J205,0)</f>
        <v>0</v>
      </c>
      <c r="BG205" s="218">
        <f>IF(N205="zákl. přenesená",J205,0)</f>
        <v>0</v>
      </c>
      <c r="BH205" s="218">
        <f>IF(N205="sníž. přenesená",J205,0)</f>
        <v>0</v>
      </c>
      <c r="BI205" s="218">
        <f>IF(N205="nulová",J205,0)</f>
        <v>0</v>
      </c>
      <c r="BJ205" s="19" t="s">
        <v>145</v>
      </c>
      <c r="BK205" s="218">
        <f>ROUND(I205*H205,2)</f>
        <v>0</v>
      </c>
      <c r="BL205" s="19" t="s">
        <v>493</v>
      </c>
      <c r="BM205" s="217" t="s">
        <v>1013</v>
      </c>
    </row>
    <row r="206" spans="1:47" s="2" customFormat="1" ht="12">
      <c r="A206" s="40"/>
      <c r="B206" s="41"/>
      <c r="C206" s="42"/>
      <c r="D206" s="219" t="s">
        <v>147</v>
      </c>
      <c r="E206" s="42"/>
      <c r="F206" s="220" t="s">
        <v>1014</v>
      </c>
      <c r="G206" s="42"/>
      <c r="H206" s="42"/>
      <c r="I206" s="221"/>
      <c r="J206" s="42"/>
      <c r="K206" s="42"/>
      <c r="L206" s="46"/>
      <c r="M206" s="222"/>
      <c r="N206" s="223"/>
      <c r="O206" s="86"/>
      <c r="P206" s="86"/>
      <c r="Q206" s="86"/>
      <c r="R206" s="86"/>
      <c r="S206" s="86"/>
      <c r="T206" s="87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T206" s="19" t="s">
        <v>147</v>
      </c>
      <c r="AU206" s="19" t="s">
        <v>145</v>
      </c>
    </row>
    <row r="207" spans="1:63" s="12" customFormat="1" ht="25.9" customHeight="1">
      <c r="A207" s="12"/>
      <c r="B207" s="190"/>
      <c r="C207" s="191"/>
      <c r="D207" s="192" t="s">
        <v>71</v>
      </c>
      <c r="E207" s="193" t="s">
        <v>736</v>
      </c>
      <c r="F207" s="193" t="s">
        <v>737</v>
      </c>
      <c r="G207" s="191"/>
      <c r="H207" s="191"/>
      <c r="I207" s="194"/>
      <c r="J207" s="195">
        <f>BK207</f>
        <v>0</v>
      </c>
      <c r="K207" s="191"/>
      <c r="L207" s="196"/>
      <c r="M207" s="197"/>
      <c r="N207" s="198"/>
      <c r="O207" s="198"/>
      <c r="P207" s="199">
        <f>SUM(P208:P218)</f>
        <v>0</v>
      </c>
      <c r="Q207" s="198"/>
      <c r="R207" s="199">
        <f>SUM(R208:R218)</f>
        <v>0</v>
      </c>
      <c r="S207" s="198"/>
      <c r="T207" s="200">
        <f>SUM(T208:T218)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01" t="s">
        <v>144</v>
      </c>
      <c r="AT207" s="202" t="s">
        <v>71</v>
      </c>
      <c r="AU207" s="202" t="s">
        <v>72</v>
      </c>
      <c r="AY207" s="201" t="s">
        <v>137</v>
      </c>
      <c r="BK207" s="203">
        <f>SUM(BK208:BK218)</f>
        <v>0</v>
      </c>
    </row>
    <row r="208" spans="1:65" s="2" customFormat="1" ht="16.5" customHeight="1">
      <c r="A208" s="40"/>
      <c r="B208" s="41"/>
      <c r="C208" s="206" t="s">
        <v>438</v>
      </c>
      <c r="D208" s="206" t="s">
        <v>140</v>
      </c>
      <c r="E208" s="207" t="s">
        <v>1015</v>
      </c>
      <c r="F208" s="208" t="s">
        <v>1016</v>
      </c>
      <c r="G208" s="209" t="s">
        <v>740</v>
      </c>
      <c r="H208" s="210">
        <v>40</v>
      </c>
      <c r="I208" s="211"/>
      <c r="J208" s="212">
        <f>ROUND(I208*H208,2)</f>
        <v>0</v>
      </c>
      <c r="K208" s="208" t="s">
        <v>19</v>
      </c>
      <c r="L208" s="46"/>
      <c r="M208" s="213" t="s">
        <v>19</v>
      </c>
      <c r="N208" s="214" t="s">
        <v>44</v>
      </c>
      <c r="O208" s="86"/>
      <c r="P208" s="215">
        <f>O208*H208</f>
        <v>0</v>
      </c>
      <c r="Q208" s="215">
        <v>0</v>
      </c>
      <c r="R208" s="215">
        <f>Q208*H208</f>
        <v>0</v>
      </c>
      <c r="S208" s="215">
        <v>0</v>
      </c>
      <c r="T208" s="216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17" t="s">
        <v>741</v>
      </c>
      <c r="AT208" s="217" t="s">
        <v>140</v>
      </c>
      <c r="AU208" s="217" t="s">
        <v>80</v>
      </c>
      <c r="AY208" s="19" t="s">
        <v>137</v>
      </c>
      <c r="BE208" s="218">
        <f>IF(N208="základní",J208,0)</f>
        <v>0</v>
      </c>
      <c r="BF208" s="218">
        <f>IF(N208="snížená",J208,0)</f>
        <v>0</v>
      </c>
      <c r="BG208" s="218">
        <f>IF(N208="zákl. přenesená",J208,0)</f>
        <v>0</v>
      </c>
      <c r="BH208" s="218">
        <f>IF(N208="sníž. přenesená",J208,0)</f>
        <v>0</v>
      </c>
      <c r="BI208" s="218">
        <f>IF(N208="nulová",J208,0)</f>
        <v>0</v>
      </c>
      <c r="BJ208" s="19" t="s">
        <v>145</v>
      </c>
      <c r="BK208" s="218">
        <f>ROUND(I208*H208,2)</f>
        <v>0</v>
      </c>
      <c r="BL208" s="19" t="s">
        <v>741</v>
      </c>
      <c r="BM208" s="217" t="s">
        <v>1017</v>
      </c>
    </row>
    <row r="209" spans="1:47" s="2" customFormat="1" ht="12">
      <c r="A209" s="40"/>
      <c r="B209" s="41"/>
      <c r="C209" s="42"/>
      <c r="D209" s="219" t="s">
        <v>147</v>
      </c>
      <c r="E209" s="42"/>
      <c r="F209" s="220" t="s">
        <v>1018</v>
      </c>
      <c r="G209" s="42"/>
      <c r="H209" s="42"/>
      <c r="I209" s="221"/>
      <c r="J209" s="42"/>
      <c r="K209" s="42"/>
      <c r="L209" s="46"/>
      <c r="M209" s="222"/>
      <c r="N209" s="223"/>
      <c r="O209" s="86"/>
      <c r="P209" s="86"/>
      <c r="Q209" s="86"/>
      <c r="R209" s="86"/>
      <c r="S209" s="86"/>
      <c r="T209" s="87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9" t="s">
        <v>147</v>
      </c>
      <c r="AU209" s="19" t="s">
        <v>80</v>
      </c>
    </row>
    <row r="210" spans="1:51" s="13" customFormat="1" ht="12">
      <c r="A210" s="13"/>
      <c r="B210" s="224"/>
      <c r="C210" s="225"/>
      <c r="D210" s="219" t="s">
        <v>149</v>
      </c>
      <c r="E210" s="226" t="s">
        <v>19</v>
      </c>
      <c r="F210" s="227" t="s">
        <v>1019</v>
      </c>
      <c r="G210" s="225"/>
      <c r="H210" s="226" t="s">
        <v>19</v>
      </c>
      <c r="I210" s="228"/>
      <c r="J210" s="225"/>
      <c r="K210" s="225"/>
      <c r="L210" s="229"/>
      <c r="M210" s="230"/>
      <c r="N210" s="231"/>
      <c r="O210" s="231"/>
      <c r="P210" s="231"/>
      <c r="Q210" s="231"/>
      <c r="R210" s="231"/>
      <c r="S210" s="231"/>
      <c r="T210" s="232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3" t="s">
        <v>149</v>
      </c>
      <c r="AU210" s="233" t="s">
        <v>80</v>
      </c>
      <c r="AV210" s="13" t="s">
        <v>80</v>
      </c>
      <c r="AW210" s="13" t="s">
        <v>33</v>
      </c>
      <c r="AX210" s="13" t="s">
        <v>72</v>
      </c>
      <c r="AY210" s="233" t="s">
        <v>137</v>
      </c>
    </row>
    <row r="211" spans="1:51" s="14" customFormat="1" ht="12">
      <c r="A211" s="14"/>
      <c r="B211" s="234"/>
      <c r="C211" s="235"/>
      <c r="D211" s="219" t="s">
        <v>149</v>
      </c>
      <c r="E211" s="236" t="s">
        <v>19</v>
      </c>
      <c r="F211" s="237" t="s">
        <v>185</v>
      </c>
      <c r="G211" s="235"/>
      <c r="H211" s="238">
        <v>8</v>
      </c>
      <c r="I211" s="239"/>
      <c r="J211" s="235"/>
      <c r="K211" s="235"/>
      <c r="L211" s="240"/>
      <c r="M211" s="241"/>
      <c r="N211" s="242"/>
      <c r="O211" s="242"/>
      <c r="P211" s="242"/>
      <c r="Q211" s="242"/>
      <c r="R211" s="242"/>
      <c r="S211" s="242"/>
      <c r="T211" s="243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44" t="s">
        <v>149</v>
      </c>
      <c r="AU211" s="244" t="s">
        <v>80</v>
      </c>
      <c r="AV211" s="14" t="s">
        <v>145</v>
      </c>
      <c r="AW211" s="14" t="s">
        <v>33</v>
      </c>
      <c r="AX211" s="14" t="s">
        <v>72</v>
      </c>
      <c r="AY211" s="244" t="s">
        <v>137</v>
      </c>
    </row>
    <row r="212" spans="1:51" s="13" customFormat="1" ht="12">
      <c r="A212" s="13"/>
      <c r="B212" s="224"/>
      <c r="C212" s="225"/>
      <c r="D212" s="219" t="s">
        <v>149</v>
      </c>
      <c r="E212" s="226" t="s">
        <v>19</v>
      </c>
      <c r="F212" s="227" t="s">
        <v>1020</v>
      </c>
      <c r="G212" s="225"/>
      <c r="H212" s="226" t="s">
        <v>19</v>
      </c>
      <c r="I212" s="228"/>
      <c r="J212" s="225"/>
      <c r="K212" s="225"/>
      <c r="L212" s="229"/>
      <c r="M212" s="230"/>
      <c r="N212" s="231"/>
      <c r="O212" s="231"/>
      <c r="P212" s="231"/>
      <c r="Q212" s="231"/>
      <c r="R212" s="231"/>
      <c r="S212" s="231"/>
      <c r="T212" s="232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3" t="s">
        <v>149</v>
      </c>
      <c r="AU212" s="233" t="s">
        <v>80</v>
      </c>
      <c r="AV212" s="13" t="s">
        <v>80</v>
      </c>
      <c r="AW212" s="13" t="s">
        <v>33</v>
      </c>
      <c r="AX212" s="13" t="s">
        <v>72</v>
      </c>
      <c r="AY212" s="233" t="s">
        <v>137</v>
      </c>
    </row>
    <row r="213" spans="1:51" s="14" customFormat="1" ht="12">
      <c r="A213" s="14"/>
      <c r="B213" s="234"/>
      <c r="C213" s="235"/>
      <c r="D213" s="219" t="s">
        <v>149</v>
      </c>
      <c r="E213" s="236" t="s">
        <v>19</v>
      </c>
      <c r="F213" s="237" t="s">
        <v>145</v>
      </c>
      <c r="G213" s="235"/>
      <c r="H213" s="238">
        <v>2</v>
      </c>
      <c r="I213" s="239"/>
      <c r="J213" s="235"/>
      <c r="K213" s="235"/>
      <c r="L213" s="240"/>
      <c r="M213" s="241"/>
      <c r="N213" s="242"/>
      <c r="O213" s="242"/>
      <c r="P213" s="242"/>
      <c r="Q213" s="242"/>
      <c r="R213" s="242"/>
      <c r="S213" s="242"/>
      <c r="T213" s="243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44" t="s">
        <v>149</v>
      </c>
      <c r="AU213" s="244" t="s">
        <v>80</v>
      </c>
      <c r="AV213" s="14" t="s">
        <v>145</v>
      </c>
      <c r="AW213" s="14" t="s">
        <v>33</v>
      </c>
      <c r="AX213" s="14" t="s">
        <v>72</v>
      </c>
      <c r="AY213" s="244" t="s">
        <v>137</v>
      </c>
    </row>
    <row r="214" spans="1:51" s="13" customFormat="1" ht="12">
      <c r="A214" s="13"/>
      <c r="B214" s="224"/>
      <c r="C214" s="225"/>
      <c r="D214" s="219" t="s">
        <v>149</v>
      </c>
      <c r="E214" s="226" t="s">
        <v>19</v>
      </c>
      <c r="F214" s="227" t="s">
        <v>1021</v>
      </c>
      <c r="G214" s="225"/>
      <c r="H214" s="226" t="s">
        <v>19</v>
      </c>
      <c r="I214" s="228"/>
      <c r="J214" s="225"/>
      <c r="K214" s="225"/>
      <c r="L214" s="229"/>
      <c r="M214" s="230"/>
      <c r="N214" s="231"/>
      <c r="O214" s="231"/>
      <c r="P214" s="231"/>
      <c r="Q214" s="231"/>
      <c r="R214" s="231"/>
      <c r="S214" s="231"/>
      <c r="T214" s="232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3" t="s">
        <v>149</v>
      </c>
      <c r="AU214" s="233" t="s">
        <v>80</v>
      </c>
      <c r="AV214" s="13" t="s">
        <v>80</v>
      </c>
      <c r="AW214" s="13" t="s">
        <v>33</v>
      </c>
      <c r="AX214" s="13" t="s">
        <v>72</v>
      </c>
      <c r="AY214" s="233" t="s">
        <v>137</v>
      </c>
    </row>
    <row r="215" spans="1:51" s="14" customFormat="1" ht="12">
      <c r="A215" s="14"/>
      <c r="B215" s="234"/>
      <c r="C215" s="235"/>
      <c r="D215" s="219" t="s">
        <v>149</v>
      </c>
      <c r="E215" s="236" t="s">
        <v>19</v>
      </c>
      <c r="F215" s="237" t="s">
        <v>257</v>
      </c>
      <c r="G215" s="235"/>
      <c r="H215" s="238">
        <v>20</v>
      </c>
      <c r="I215" s="239"/>
      <c r="J215" s="235"/>
      <c r="K215" s="235"/>
      <c r="L215" s="240"/>
      <c r="M215" s="241"/>
      <c r="N215" s="242"/>
      <c r="O215" s="242"/>
      <c r="P215" s="242"/>
      <c r="Q215" s="242"/>
      <c r="R215" s="242"/>
      <c r="S215" s="242"/>
      <c r="T215" s="243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4" t="s">
        <v>149</v>
      </c>
      <c r="AU215" s="244" t="s">
        <v>80</v>
      </c>
      <c r="AV215" s="14" t="s">
        <v>145</v>
      </c>
      <c r="AW215" s="14" t="s">
        <v>33</v>
      </c>
      <c r="AX215" s="14" t="s">
        <v>72</v>
      </c>
      <c r="AY215" s="244" t="s">
        <v>137</v>
      </c>
    </row>
    <row r="216" spans="1:51" s="13" customFormat="1" ht="12">
      <c r="A216" s="13"/>
      <c r="B216" s="224"/>
      <c r="C216" s="225"/>
      <c r="D216" s="219" t="s">
        <v>149</v>
      </c>
      <c r="E216" s="226" t="s">
        <v>19</v>
      </c>
      <c r="F216" s="227" t="s">
        <v>1022</v>
      </c>
      <c r="G216" s="225"/>
      <c r="H216" s="226" t="s">
        <v>19</v>
      </c>
      <c r="I216" s="228"/>
      <c r="J216" s="225"/>
      <c r="K216" s="225"/>
      <c r="L216" s="229"/>
      <c r="M216" s="230"/>
      <c r="N216" s="231"/>
      <c r="O216" s="231"/>
      <c r="P216" s="231"/>
      <c r="Q216" s="231"/>
      <c r="R216" s="231"/>
      <c r="S216" s="231"/>
      <c r="T216" s="232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3" t="s">
        <v>149</v>
      </c>
      <c r="AU216" s="233" t="s">
        <v>80</v>
      </c>
      <c r="AV216" s="13" t="s">
        <v>80</v>
      </c>
      <c r="AW216" s="13" t="s">
        <v>33</v>
      </c>
      <c r="AX216" s="13" t="s">
        <v>72</v>
      </c>
      <c r="AY216" s="233" t="s">
        <v>137</v>
      </c>
    </row>
    <row r="217" spans="1:51" s="14" customFormat="1" ht="12">
      <c r="A217" s="14"/>
      <c r="B217" s="234"/>
      <c r="C217" s="235"/>
      <c r="D217" s="219" t="s">
        <v>149</v>
      </c>
      <c r="E217" s="236" t="s">
        <v>19</v>
      </c>
      <c r="F217" s="237" t="s">
        <v>196</v>
      </c>
      <c r="G217" s="235"/>
      <c r="H217" s="238">
        <v>10</v>
      </c>
      <c r="I217" s="239"/>
      <c r="J217" s="235"/>
      <c r="K217" s="235"/>
      <c r="L217" s="240"/>
      <c r="M217" s="241"/>
      <c r="N217" s="242"/>
      <c r="O217" s="242"/>
      <c r="P217" s="242"/>
      <c r="Q217" s="242"/>
      <c r="R217" s="242"/>
      <c r="S217" s="242"/>
      <c r="T217" s="243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4" t="s">
        <v>149</v>
      </c>
      <c r="AU217" s="244" t="s">
        <v>80</v>
      </c>
      <c r="AV217" s="14" t="s">
        <v>145</v>
      </c>
      <c r="AW217" s="14" t="s">
        <v>33</v>
      </c>
      <c r="AX217" s="14" t="s">
        <v>72</v>
      </c>
      <c r="AY217" s="244" t="s">
        <v>137</v>
      </c>
    </row>
    <row r="218" spans="1:51" s="15" customFormat="1" ht="12">
      <c r="A218" s="15"/>
      <c r="B218" s="245"/>
      <c r="C218" s="246"/>
      <c r="D218" s="219" t="s">
        <v>149</v>
      </c>
      <c r="E218" s="247" t="s">
        <v>19</v>
      </c>
      <c r="F218" s="248" t="s">
        <v>151</v>
      </c>
      <c r="G218" s="246"/>
      <c r="H218" s="249">
        <v>40</v>
      </c>
      <c r="I218" s="250"/>
      <c r="J218" s="246"/>
      <c r="K218" s="246"/>
      <c r="L218" s="251"/>
      <c r="M218" s="252"/>
      <c r="N218" s="253"/>
      <c r="O218" s="253"/>
      <c r="P218" s="253"/>
      <c r="Q218" s="253"/>
      <c r="R218" s="253"/>
      <c r="S218" s="253"/>
      <c r="T218" s="254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55" t="s">
        <v>149</v>
      </c>
      <c r="AU218" s="255" t="s">
        <v>80</v>
      </c>
      <c r="AV218" s="15" t="s">
        <v>144</v>
      </c>
      <c r="AW218" s="15" t="s">
        <v>33</v>
      </c>
      <c r="AX218" s="15" t="s">
        <v>80</v>
      </c>
      <c r="AY218" s="255" t="s">
        <v>137</v>
      </c>
    </row>
    <row r="219" spans="1:63" s="12" customFormat="1" ht="25.9" customHeight="1">
      <c r="A219" s="12"/>
      <c r="B219" s="190"/>
      <c r="C219" s="191"/>
      <c r="D219" s="192" t="s">
        <v>71</v>
      </c>
      <c r="E219" s="193" t="s">
        <v>546</v>
      </c>
      <c r="F219" s="193" t="s">
        <v>547</v>
      </c>
      <c r="G219" s="191"/>
      <c r="H219" s="191"/>
      <c r="I219" s="194"/>
      <c r="J219" s="195">
        <f>BK219</f>
        <v>0</v>
      </c>
      <c r="K219" s="191"/>
      <c r="L219" s="196"/>
      <c r="M219" s="197"/>
      <c r="N219" s="198"/>
      <c r="O219" s="198"/>
      <c r="P219" s="199">
        <f>P220</f>
        <v>0</v>
      </c>
      <c r="Q219" s="198"/>
      <c r="R219" s="199">
        <f>R220</f>
        <v>0</v>
      </c>
      <c r="S219" s="198"/>
      <c r="T219" s="200">
        <f>T220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01" t="s">
        <v>168</v>
      </c>
      <c r="AT219" s="202" t="s">
        <v>71</v>
      </c>
      <c r="AU219" s="202" t="s">
        <v>72</v>
      </c>
      <c r="AY219" s="201" t="s">
        <v>137</v>
      </c>
      <c r="BK219" s="203">
        <f>BK220</f>
        <v>0</v>
      </c>
    </row>
    <row r="220" spans="1:63" s="12" customFormat="1" ht="22.8" customHeight="1">
      <c r="A220" s="12"/>
      <c r="B220" s="190"/>
      <c r="C220" s="191"/>
      <c r="D220" s="192" t="s">
        <v>71</v>
      </c>
      <c r="E220" s="204" t="s">
        <v>1023</v>
      </c>
      <c r="F220" s="204" t="s">
        <v>1024</v>
      </c>
      <c r="G220" s="191"/>
      <c r="H220" s="191"/>
      <c r="I220" s="194"/>
      <c r="J220" s="205">
        <f>BK220</f>
        <v>0</v>
      </c>
      <c r="K220" s="191"/>
      <c r="L220" s="196"/>
      <c r="M220" s="197"/>
      <c r="N220" s="198"/>
      <c r="O220" s="198"/>
      <c r="P220" s="199">
        <f>SUM(P221:P222)</f>
        <v>0</v>
      </c>
      <c r="Q220" s="198"/>
      <c r="R220" s="199">
        <f>SUM(R221:R222)</f>
        <v>0</v>
      </c>
      <c r="S220" s="198"/>
      <c r="T220" s="200">
        <f>SUM(T221:T222)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01" t="s">
        <v>168</v>
      </c>
      <c r="AT220" s="202" t="s">
        <v>71</v>
      </c>
      <c r="AU220" s="202" t="s">
        <v>80</v>
      </c>
      <c r="AY220" s="201" t="s">
        <v>137</v>
      </c>
      <c r="BK220" s="203">
        <f>SUM(BK221:BK222)</f>
        <v>0</v>
      </c>
    </row>
    <row r="221" spans="1:65" s="2" customFormat="1" ht="16.5" customHeight="1">
      <c r="A221" s="40"/>
      <c r="B221" s="41"/>
      <c r="C221" s="206" t="s">
        <v>445</v>
      </c>
      <c r="D221" s="206" t="s">
        <v>140</v>
      </c>
      <c r="E221" s="207" t="s">
        <v>1025</v>
      </c>
      <c r="F221" s="208" t="s">
        <v>1026</v>
      </c>
      <c r="G221" s="209" t="s">
        <v>320</v>
      </c>
      <c r="H221" s="210">
        <v>1</v>
      </c>
      <c r="I221" s="211"/>
      <c r="J221" s="212">
        <f>ROUND(I221*H221,2)</f>
        <v>0</v>
      </c>
      <c r="K221" s="208" t="s">
        <v>19</v>
      </c>
      <c r="L221" s="46"/>
      <c r="M221" s="213" t="s">
        <v>19</v>
      </c>
      <c r="N221" s="214" t="s">
        <v>44</v>
      </c>
      <c r="O221" s="86"/>
      <c r="P221" s="215">
        <f>O221*H221</f>
        <v>0</v>
      </c>
      <c r="Q221" s="215">
        <v>0</v>
      </c>
      <c r="R221" s="215">
        <f>Q221*H221</f>
        <v>0</v>
      </c>
      <c r="S221" s="215">
        <v>0</v>
      </c>
      <c r="T221" s="216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17" t="s">
        <v>552</v>
      </c>
      <c r="AT221" s="217" t="s">
        <v>140</v>
      </c>
      <c r="AU221" s="217" t="s">
        <v>145</v>
      </c>
      <c r="AY221" s="19" t="s">
        <v>137</v>
      </c>
      <c r="BE221" s="218">
        <f>IF(N221="základní",J221,0)</f>
        <v>0</v>
      </c>
      <c r="BF221" s="218">
        <f>IF(N221="snížená",J221,0)</f>
        <v>0</v>
      </c>
      <c r="BG221" s="218">
        <f>IF(N221="zákl. přenesená",J221,0)</f>
        <v>0</v>
      </c>
      <c r="BH221" s="218">
        <f>IF(N221="sníž. přenesená",J221,0)</f>
        <v>0</v>
      </c>
      <c r="BI221" s="218">
        <f>IF(N221="nulová",J221,0)</f>
        <v>0</v>
      </c>
      <c r="BJ221" s="19" t="s">
        <v>145</v>
      </c>
      <c r="BK221" s="218">
        <f>ROUND(I221*H221,2)</f>
        <v>0</v>
      </c>
      <c r="BL221" s="19" t="s">
        <v>552</v>
      </c>
      <c r="BM221" s="217" t="s">
        <v>1027</v>
      </c>
    </row>
    <row r="222" spans="1:47" s="2" customFormat="1" ht="12">
      <c r="A222" s="40"/>
      <c r="B222" s="41"/>
      <c r="C222" s="42"/>
      <c r="D222" s="219" t="s">
        <v>147</v>
      </c>
      <c r="E222" s="42"/>
      <c r="F222" s="220" t="s">
        <v>1026</v>
      </c>
      <c r="G222" s="42"/>
      <c r="H222" s="42"/>
      <c r="I222" s="221"/>
      <c r="J222" s="42"/>
      <c r="K222" s="42"/>
      <c r="L222" s="46"/>
      <c r="M222" s="266"/>
      <c r="N222" s="267"/>
      <c r="O222" s="268"/>
      <c r="P222" s="268"/>
      <c r="Q222" s="268"/>
      <c r="R222" s="268"/>
      <c r="S222" s="268"/>
      <c r="T222" s="269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T222" s="19" t="s">
        <v>147</v>
      </c>
      <c r="AU222" s="19" t="s">
        <v>145</v>
      </c>
    </row>
    <row r="223" spans="1:31" s="2" customFormat="1" ht="6.95" customHeight="1">
      <c r="A223" s="40"/>
      <c r="B223" s="61"/>
      <c r="C223" s="62"/>
      <c r="D223" s="62"/>
      <c r="E223" s="62"/>
      <c r="F223" s="62"/>
      <c r="G223" s="62"/>
      <c r="H223" s="62"/>
      <c r="I223" s="62"/>
      <c r="J223" s="62"/>
      <c r="K223" s="62"/>
      <c r="L223" s="46"/>
      <c r="M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</row>
  </sheetData>
  <sheetProtection password="CC35" sheet="1" objects="1" scenarios="1" formatColumns="0" formatRows="0" autoFilter="0"/>
  <autoFilter ref="C85:K222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93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80</v>
      </c>
    </row>
    <row r="4" spans="2:46" s="1" customFormat="1" ht="24.95" customHeight="1">
      <c r="B4" s="22"/>
      <c r="D4" s="132" t="s">
        <v>94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Modernizace prádelny - Domov pro seniory Krásné Březno, Rozcestí 796/9, Ústí nad Labem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95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1028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28. 3. 2024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ROUND(J81,2)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ROUND((SUM(BE81:BE127)),2)</f>
        <v>0</v>
      </c>
      <c r="G33" s="40"/>
      <c r="H33" s="40"/>
      <c r="I33" s="150">
        <v>0.21</v>
      </c>
      <c r="J33" s="149">
        <f>ROUND(((SUM(BE81:BE127))*I33),2)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ROUND((SUM(BF81:BF127)),2)</f>
        <v>0</v>
      </c>
      <c r="G34" s="40"/>
      <c r="H34" s="40"/>
      <c r="I34" s="150">
        <v>0.12</v>
      </c>
      <c r="J34" s="149">
        <f>ROUND(((SUM(BF81:BF127))*I34),2)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ROUND((SUM(BG81:BG127)),2)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ROUND((SUM(BH81:BH127)),2)</f>
        <v>0</v>
      </c>
      <c r="G36" s="40"/>
      <c r="H36" s="40"/>
      <c r="I36" s="150">
        <v>0.12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ROUND((SUM(BI81:BI127)),2)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97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Modernizace prádelny - Domov pro seniory Krásné Březno, Rozcestí 796/9, Ústí nad Labem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95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05 - Technologické zařízení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Krásné  Březno</v>
      </c>
      <c r="G52" s="42"/>
      <c r="H52" s="42"/>
      <c r="I52" s="34" t="s">
        <v>23</v>
      </c>
      <c r="J52" s="74" t="str">
        <f>IF(J12="","",J12)</f>
        <v>28. 3. 2024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 xml:space="preserve"> </v>
      </c>
      <c r="G54" s="42"/>
      <c r="H54" s="42"/>
      <c r="I54" s="34" t="s">
        <v>31</v>
      </c>
      <c r="J54" s="38" t="str">
        <f>E21</f>
        <v>DRAKISA s.r.o.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Krajovský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98</v>
      </c>
      <c r="D57" s="164"/>
      <c r="E57" s="164"/>
      <c r="F57" s="164"/>
      <c r="G57" s="164"/>
      <c r="H57" s="164"/>
      <c r="I57" s="164"/>
      <c r="J57" s="165" t="s">
        <v>99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J81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100</v>
      </c>
    </row>
    <row r="60" spans="1:31" s="9" customFormat="1" ht="24.95" customHeight="1">
      <c r="A60" s="9"/>
      <c r="B60" s="167"/>
      <c r="C60" s="168"/>
      <c r="D60" s="169" t="s">
        <v>1029</v>
      </c>
      <c r="E60" s="170"/>
      <c r="F60" s="170"/>
      <c r="G60" s="170"/>
      <c r="H60" s="170"/>
      <c r="I60" s="170"/>
      <c r="J60" s="171">
        <f>J82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1030</v>
      </c>
      <c r="E61" s="176"/>
      <c r="F61" s="176"/>
      <c r="G61" s="176"/>
      <c r="H61" s="176"/>
      <c r="I61" s="176"/>
      <c r="J61" s="177">
        <f>J83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3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6.95" customHeight="1">
      <c r="A63" s="40"/>
      <c r="B63" s="61"/>
      <c r="C63" s="62"/>
      <c r="D63" s="62"/>
      <c r="E63" s="62"/>
      <c r="F63" s="62"/>
      <c r="G63" s="62"/>
      <c r="H63" s="62"/>
      <c r="I63" s="62"/>
      <c r="J63" s="62"/>
      <c r="K63" s="62"/>
      <c r="L63" s="13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7" spans="1:31" s="2" customFormat="1" ht="6.95" customHeight="1">
      <c r="A67" s="40"/>
      <c r="B67" s="63"/>
      <c r="C67" s="64"/>
      <c r="D67" s="64"/>
      <c r="E67" s="64"/>
      <c r="F67" s="64"/>
      <c r="G67" s="64"/>
      <c r="H67" s="64"/>
      <c r="I67" s="64"/>
      <c r="J67" s="64"/>
      <c r="K67" s="64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24.95" customHeight="1">
      <c r="A68" s="40"/>
      <c r="B68" s="41"/>
      <c r="C68" s="25" t="s">
        <v>122</v>
      </c>
      <c r="D68" s="42"/>
      <c r="E68" s="42"/>
      <c r="F68" s="42"/>
      <c r="G68" s="42"/>
      <c r="H68" s="42"/>
      <c r="I68" s="42"/>
      <c r="J68" s="42"/>
      <c r="K68" s="4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12" customHeight="1">
      <c r="A70" s="40"/>
      <c r="B70" s="41"/>
      <c r="C70" s="34" t="s">
        <v>16</v>
      </c>
      <c r="D70" s="42"/>
      <c r="E70" s="42"/>
      <c r="F70" s="42"/>
      <c r="G70" s="42"/>
      <c r="H70" s="42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6.5" customHeight="1">
      <c r="A71" s="40"/>
      <c r="B71" s="41"/>
      <c r="C71" s="42"/>
      <c r="D71" s="42"/>
      <c r="E71" s="162" t="str">
        <f>E7</f>
        <v>Modernizace prádelny - Domov pro seniory Krásné Březno, Rozcestí 796/9, Ústí nad Labem</v>
      </c>
      <c r="F71" s="34"/>
      <c r="G71" s="34"/>
      <c r="H71" s="34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2" customHeight="1">
      <c r="A72" s="40"/>
      <c r="B72" s="41"/>
      <c r="C72" s="34" t="s">
        <v>95</v>
      </c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6.5" customHeight="1">
      <c r="A73" s="40"/>
      <c r="B73" s="41"/>
      <c r="C73" s="42"/>
      <c r="D73" s="42"/>
      <c r="E73" s="71" t="str">
        <f>E9</f>
        <v>05 - Technologické zařízení</v>
      </c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21</v>
      </c>
      <c r="D75" s="42"/>
      <c r="E75" s="42"/>
      <c r="F75" s="29" t="str">
        <f>F12</f>
        <v xml:space="preserve">Krásné  Březno</v>
      </c>
      <c r="G75" s="42"/>
      <c r="H75" s="42"/>
      <c r="I75" s="34" t="s">
        <v>23</v>
      </c>
      <c r="J75" s="74" t="str">
        <f>IF(J12="","",J12)</f>
        <v>28. 3. 2024</v>
      </c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5.15" customHeight="1">
      <c r="A77" s="40"/>
      <c r="B77" s="41"/>
      <c r="C77" s="34" t="s">
        <v>25</v>
      </c>
      <c r="D77" s="42"/>
      <c r="E77" s="42"/>
      <c r="F77" s="29" t="str">
        <f>E15</f>
        <v xml:space="preserve"> </v>
      </c>
      <c r="G77" s="42"/>
      <c r="H77" s="42"/>
      <c r="I77" s="34" t="s">
        <v>31</v>
      </c>
      <c r="J77" s="38" t="str">
        <f>E21</f>
        <v>DRAKISA s.r.o.</v>
      </c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5.15" customHeight="1">
      <c r="A78" s="40"/>
      <c r="B78" s="41"/>
      <c r="C78" s="34" t="s">
        <v>29</v>
      </c>
      <c r="D78" s="42"/>
      <c r="E78" s="42"/>
      <c r="F78" s="29" t="str">
        <f>IF(E18="","",E18)</f>
        <v>Vyplň údaj</v>
      </c>
      <c r="G78" s="42"/>
      <c r="H78" s="42"/>
      <c r="I78" s="34" t="s">
        <v>34</v>
      </c>
      <c r="J78" s="38" t="str">
        <f>E24</f>
        <v>Krajovský</v>
      </c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0.3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11" customFormat="1" ht="29.25" customHeight="1">
      <c r="A80" s="179"/>
      <c r="B80" s="180"/>
      <c r="C80" s="181" t="s">
        <v>123</v>
      </c>
      <c r="D80" s="182" t="s">
        <v>57</v>
      </c>
      <c r="E80" s="182" t="s">
        <v>53</v>
      </c>
      <c r="F80" s="182" t="s">
        <v>54</v>
      </c>
      <c r="G80" s="182" t="s">
        <v>124</v>
      </c>
      <c r="H80" s="182" t="s">
        <v>125</v>
      </c>
      <c r="I80" s="182" t="s">
        <v>126</v>
      </c>
      <c r="J80" s="182" t="s">
        <v>99</v>
      </c>
      <c r="K80" s="183" t="s">
        <v>127</v>
      </c>
      <c r="L80" s="184"/>
      <c r="M80" s="94" t="s">
        <v>19</v>
      </c>
      <c r="N80" s="95" t="s">
        <v>42</v>
      </c>
      <c r="O80" s="95" t="s">
        <v>128</v>
      </c>
      <c r="P80" s="95" t="s">
        <v>129</v>
      </c>
      <c r="Q80" s="95" t="s">
        <v>130</v>
      </c>
      <c r="R80" s="95" t="s">
        <v>131</v>
      </c>
      <c r="S80" s="95" t="s">
        <v>132</v>
      </c>
      <c r="T80" s="96" t="s">
        <v>133</v>
      </c>
      <c r="U80" s="179"/>
      <c r="V80" s="179"/>
      <c r="W80" s="179"/>
      <c r="X80" s="179"/>
      <c r="Y80" s="179"/>
      <c r="Z80" s="179"/>
      <c r="AA80" s="179"/>
      <c r="AB80" s="179"/>
      <c r="AC80" s="179"/>
      <c r="AD80" s="179"/>
      <c r="AE80" s="179"/>
    </row>
    <row r="81" spans="1:63" s="2" customFormat="1" ht="22.8" customHeight="1">
      <c r="A81" s="40"/>
      <c r="B81" s="41"/>
      <c r="C81" s="101" t="s">
        <v>134</v>
      </c>
      <c r="D81" s="42"/>
      <c r="E81" s="42"/>
      <c r="F81" s="42"/>
      <c r="G81" s="42"/>
      <c r="H81" s="42"/>
      <c r="I81" s="42"/>
      <c r="J81" s="185">
        <f>BK81</f>
        <v>0</v>
      </c>
      <c r="K81" s="42"/>
      <c r="L81" s="46"/>
      <c r="M81" s="97"/>
      <c r="N81" s="186"/>
      <c r="O81" s="98"/>
      <c r="P81" s="187">
        <f>P82</f>
        <v>0</v>
      </c>
      <c r="Q81" s="98"/>
      <c r="R81" s="187">
        <f>R82</f>
        <v>0</v>
      </c>
      <c r="S81" s="98"/>
      <c r="T81" s="188">
        <f>T82</f>
        <v>0</v>
      </c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T81" s="19" t="s">
        <v>71</v>
      </c>
      <c r="AU81" s="19" t="s">
        <v>100</v>
      </c>
      <c r="BK81" s="189">
        <f>BK82</f>
        <v>0</v>
      </c>
    </row>
    <row r="82" spans="1:63" s="12" customFormat="1" ht="25.9" customHeight="1">
      <c r="A82" s="12"/>
      <c r="B82" s="190"/>
      <c r="C82" s="191"/>
      <c r="D82" s="192" t="s">
        <v>71</v>
      </c>
      <c r="E82" s="193" t="s">
        <v>1031</v>
      </c>
      <c r="F82" s="193" t="s">
        <v>1032</v>
      </c>
      <c r="G82" s="191"/>
      <c r="H82" s="191"/>
      <c r="I82" s="194"/>
      <c r="J82" s="195">
        <f>BK82</f>
        <v>0</v>
      </c>
      <c r="K82" s="191"/>
      <c r="L82" s="196"/>
      <c r="M82" s="197"/>
      <c r="N82" s="198"/>
      <c r="O82" s="198"/>
      <c r="P82" s="199">
        <f>P83</f>
        <v>0</v>
      </c>
      <c r="Q82" s="198"/>
      <c r="R82" s="199">
        <f>R83</f>
        <v>0</v>
      </c>
      <c r="S82" s="198"/>
      <c r="T82" s="200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01" t="s">
        <v>144</v>
      </c>
      <c r="AT82" s="202" t="s">
        <v>71</v>
      </c>
      <c r="AU82" s="202" t="s">
        <v>72</v>
      </c>
      <c r="AY82" s="201" t="s">
        <v>137</v>
      </c>
      <c r="BK82" s="203">
        <f>BK83</f>
        <v>0</v>
      </c>
    </row>
    <row r="83" spans="1:63" s="12" customFormat="1" ht="22.8" customHeight="1">
      <c r="A83" s="12"/>
      <c r="B83" s="190"/>
      <c r="C83" s="191"/>
      <c r="D83" s="192" t="s">
        <v>71</v>
      </c>
      <c r="E83" s="204" t="s">
        <v>1033</v>
      </c>
      <c r="F83" s="204" t="s">
        <v>1034</v>
      </c>
      <c r="G83" s="191"/>
      <c r="H83" s="191"/>
      <c r="I83" s="194"/>
      <c r="J83" s="205">
        <f>BK83</f>
        <v>0</v>
      </c>
      <c r="K83" s="191"/>
      <c r="L83" s="196"/>
      <c r="M83" s="197"/>
      <c r="N83" s="198"/>
      <c r="O83" s="198"/>
      <c r="P83" s="199">
        <f>SUM(P84:P127)</f>
        <v>0</v>
      </c>
      <c r="Q83" s="198"/>
      <c r="R83" s="199">
        <f>SUM(R84:R127)</f>
        <v>0</v>
      </c>
      <c r="S83" s="198"/>
      <c r="T83" s="200">
        <f>SUM(T84:T127)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1" t="s">
        <v>144</v>
      </c>
      <c r="AT83" s="202" t="s">
        <v>71</v>
      </c>
      <c r="AU83" s="202" t="s">
        <v>80</v>
      </c>
      <c r="AY83" s="201" t="s">
        <v>137</v>
      </c>
      <c r="BK83" s="203">
        <f>SUM(BK84:BK127)</f>
        <v>0</v>
      </c>
    </row>
    <row r="84" spans="1:65" s="2" customFormat="1" ht="16.5" customHeight="1">
      <c r="A84" s="40"/>
      <c r="B84" s="41"/>
      <c r="C84" s="206" t="s">
        <v>145</v>
      </c>
      <c r="D84" s="206" t="s">
        <v>140</v>
      </c>
      <c r="E84" s="207" t="s">
        <v>77</v>
      </c>
      <c r="F84" s="208" t="s">
        <v>1035</v>
      </c>
      <c r="G84" s="209" t="s">
        <v>758</v>
      </c>
      <c r="H84" s="210">
        <v>2</v>
      </c>
      <c r="I84" s="211"/>
      <c r="J84" s="212">
        <f>ROUND(I84*H84,2)</f>
        <v>0</v>
      </c>
      <c r="K84" s="208" t="s">
        <v>19</v>
      </c>
      <c r="L84" s="46"/>
      <c r="M84" s="213" t="s">
        <v>19</v>
      </c>
      <c r="N84" s="214" t="s">
        <v>44</v>
      </c>
      <c r="O84" s="86"/>
      <c r="P84" s="215">
        <f>O84*H84</f>
        <v>0</v>
      </c>
      <c r="Q84" s="215">
        <v>0</v>
      </c>
      <c r="R84" s="215">
        <f>Q84*H84</f>
        <v>0</v>
      </c>
      <c r="S84" s="215">
        <v>0</v>
      </c>
      <c r="T84" s="216">
        <f>S84*H84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R84" s="217" t="s">
        <v>741</v>
      </c>
      <c r="AT84" s="217" t="s">
        <v>140</v>
      </c>
      <c r="AU84" s="217" t="s">
        <v>145</v>
      </c>
      <c r="AY84" s="19" t="s">
        <v>137</v>
      </c>
      <c r="BE84" s="218">
        <f>IF(N84="základní",J84,0)</f>
        <v>0</v>
      </c>
      <c r="BF84" s="218">
        <f>IF(N84="snížená",J84,0)</f>
        <v>0</v>
      </c>
      <c r="BG84" s="218">
        <f>IF(N84="zákl. přenesená",J84,0)</f>
        <v>0</v>
      </c>
      <c r="BH84" s="218">
        <f>IF(N84="sníž. přenesená",J84,0)</f>
        <v>0</v>
      </c>
      <c r="BI84" s="218">
        <f>IF(N84="nulová",J84,0)</f>
        <v>0</v>
      </c>
      <c r="BJ84" s="19" t="s">
        <v>145</v>
      </c>
      <c r="BK84" s="218">
        <f>ROUND(I84*H84,2)</f>
        <v>0</v>
      </c>
      <c r="BL84" s="19" t="s">
        <v>741</v>
      </c>
      <c r="BM84" s="217" t="s">
        <v>1036</v>
      </c>
    </row>
    <row r="85" spans="1:47" s="2" customFormat="1" ht="12">
      <c r="A85" s="40"/>
      <c r="B85" s="41"/>
      <c r="C85" s="42"/>
      <c r="D85" s="219" t="s">
        <v>147</v>
      </c>
      <c r="E85" s="42"/>
      <c r="F85" s="220" t="s">
        <v>1035</v>
      </c>
      <c r="G85" s="42"/>
      <c r="H85" s="42"/>
      <c r="I85" s="221"/>
      <c r="J85" s="42"/>
      <c r="K85" s="42"/>
      <c r="L85" s="46"/>
      <c r="M85" s="222"/>
      <c r="N85" s="223"/>
      <c r="O85" s="86"/>
      <c r="P85" s="86"/>
      <c r="Q85" s="86"/>
      <c r="R85" s="86"/>
      <c r="S85" s="86"/>
      <c r="T85" s="87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147</v>
      </c>
      <c r="AU85" s="19" t="s">
        <v>145</v>
      </c>
    </row>
    <row r="86" spans="1:47" s="2" customFormat="1" ht="12">
      <c r="A86" s="40"/>
      <c r="B86" s="41"/>
      <c r="C86" s="42"/>
      <c r="D86" s="219" t="s">
        <v>1037</v>
      </c>
      <c r="E86" s="42"/>
      <c r="F86" s="273" t="s">
        <v>1038</v>
      </c>
      <c r="G86" s="42"/>
      <c r="H86" s="42"/>
      <c r="I86" s="221"/>
      <c r="J86" s="42"/>
      <c r="K86" s="42"/>
      <c r="L86" s="46"/>
      <c r="M86" s="222"/>
      <c r="N86" s="223"/>
      <c r="O86" s="86"/>
      <c r="P86" s="86"/>
      <c r="Q86" s="86"/>
      <c r="R86" s="86"/>
      <c r="S86" s="86"/>
      <c r="T86" s="87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1037</v>
      </c>
      <c r="AU86" s="19" t="s">
        <v>145</v>
      </c>
    </row>
    <row r="87" spans="1:65" s="2" customFormat="1" ht="16.5" customHeight="1">
      <c r="A87" s="40"/>
      <c r="B87" s="41"/>
      <c r="C87" s="206" t="s">
        <v>138</v>
      </c>
      <c r="D87" s="206" t="s">
        <v>140</v>
      </c>
      <c r="E87" s="207" t="s">
        <v>82</v>
      </c>
      <c r="F87" s="208" t="s">
        <v>1039</v>
      </c>
      <c r="G87" s="209" t="s">
        <v>758</v>
      </c>
      <c r="H87" s="210">
        <v>1</v>
      </c>
      <c r="I87" s="211"/>
      <c r="J87" s="212">
        <f>ROUND(I87*H87,2)</f>
        <v>0</v>
      </c>
      <c r="K87" s="208" t="s">
        <v>19</v>
      </c>
      <c r="L87" s="46"/>
      <c r="M87" s="213" t="s">
        <v>19</v>
      </c>
      <c r="N87" s="214" t="s">
        <v>44</v>
      </c>
      <c r="O87" s="86"/>
      <c r="P87" s="215">
        <f>O87*H87</f>
        <v>0</v>
      </c>
      <c r="Q87" s="215">
        <v>0</v>
      </c>
      <c r="R87" s="215">
        <f>Q87*H87</f>
        <v>0</v>
      </c>
      <c r="S87" s="215">
        <v>0</v>
      </c>
      <c r="T87" s="216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17" t="s">
        <v>741</v>
      </c>
      <c r="AT87" s="217" t="s">
        <v>140</v>
      </c>
      <c r="AU87" s="217" t="s">
        <v>145</v>
      </c>
      <c r="AY87" s="19" t="s">
        <v>137</v>
      </c>
      <c r="BE87" s="218">
        <f>IF(N87="základní",J87,0)</f>
        <v>0</v>
      </c>
      <c r="BF87" s="218">
        <f>IF(N87="snížená",J87,0)</f>
        <v>0</v>
      </c>
      <c r="BG87" s="218">
        <f>IF(N87="zákl. přenesená",J87,0)</f>
        <v>0</v>
      </c>
      <c r="BH87" s="218">
        <f>IF(N87="sníž. přenesená",J87,0)</f>
        <v>0</v>
      </c>
      <c r="BI87" s="218">
        <f>IF(N87="nulová",J87,0)</f>
        <v>0</v>
      </c>
      <c r="BJ87" s="19" t="s">
        <v>145</v>
      </c>
      <c r="BK87" s="218">
        <f>ROUND(I87*H87,2)</f>
        <v>0</v>
      </c>
      <c r="BL87" s="19" t="s">
        <v>741</v>
      </c>
      <c r="BM87" s="217" t="s">
        <v>1040</v>
      </c>
    </row>
    <row r="88" spans="1:47" s="2" customFormat="1" ht="12">
      <c r="A88" s="40"/>
      <c r="B88" s="41"/>
      <c r="C88" s="42"/>
      <c r="D88" s="219" t="s">
        <v>147</v>
      </c>
      <c r="E88" s="42"/>
      <c r="F88" s="220" t="s">
        <v>1039</v>
      </c>
      <c r="G88" s="42"/>
      <c r="H88" s="42"/>
      <c r="I88" s="221"/>
      <c r="J88" s="42"/>
      <c r="K88" s="42"/>
      <c r="L88" s="46"/>
      <c r="M88" s="222"/>
      <c r="N88" s="223"/>
      <c r="O88" s="86"/>
      <c r="P88" s="86"/>
      <c r="Q88" s="86"/>
      <c r="R88" s="86"/>
      <c r="S88" s="86"/>
      <c r="T88" s="87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147</v>
      </c>
      <c r="AU88" s="19" t="s">
        <v>145</v>
      </c>
    </row>
    <row r="89" spans="1:47" s="2" customFormat="1" ht="12">
      <c r="A89" s="40"/>
      <c r="B89" s="41"/>
      <c r="C89" s="42"/>
      <c r="D89" s="219" t="s">
        <v>1037</v>
      </c>
      <c r="E89" s="42"/>
      <c r="F89" s="273" t="s">
        <v>1041</v>
      </c>
      <c r="G89" s="42"/>
      <c r="H89" s="42"/>
      <c r="I89" s="221"/>
      <c r="J89" s="42"/>
      <c r="K89" s="42"/>
      <c r="L89" s="46"/>
      <c r="M89" s="222"/>
      <c r="N89" s="223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1037</v>
      </c>
      <c r="AU89" s="19" t="s">
        <v>145</v>
      </c>
    </row>
    <row r="90" spans="1:65" s="2" customFormat="1" ht="16.5" customHeight="1">
      <c r="A90" s="40"/>
      <c r="B90" s="41"/>
      <c r="C90" s="206" t="s">
        <v>144</v>
      </c>
      <c r="D90" s="206" t="s">
        <v>140</v>
      </c>
      <c r="E90" s="207" t="s">
        <v>85</v>
      </c>
      <c r="F90" s="208" t="s">
        <v>1042</v>
      </c>
      <c r="G90" s="209" t="s">
        <v>758</v>
      </c>
      <c r="H90" s="210">
        <v>1</v>
      </c>
      <c r="I90" s="211"/>
      <c r="J90" s="212">
        <f>ROUND(I90*H90,2)</f>
        <v>0</v>
      </c>
      <c r="K90" s="208" t="s">
        <v>19</v>
      </c>
      <c r="L90" s="46"/>
      <c r="M90" s="213" t="s">
        <v>19</v>
      </c>
      <c r="N90" s="214" t="s">
        <v>44</v>
      </c>
      <c r="O90" s="86"/>
      <c r="P90" s="215">
        <f>O90*H90</f>
        <v>0</v>
      </c>
      <c r="Q90" s="215">
        <v>0</v>
      </c>
      <c r="R90" s="215">
        <f>Q90*H90</f>
        <v>0</v>
      </c>
      <c r="S90" s="215">
        <v>0</v>
      </c>
      <c r="T90" s="216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7" t="s">
        <v>741</v>
      </c>
      <c r="AT90" s="217" t="s">
        <v>140</v>
      </c>
      <c r="AU90" s="217" t="s">
        <v>145</v>
      </c>
      <c r="AY90" s="19" t="s">
        <v>137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9" t="s">
        <v>145</v>
      </c>
      <c r="BK90" s="218">
        <f>ROUND(I90*H90,2)</f>
        <v>0</v>
      </c>
      <c r="BL90" s="19" t="s">
        <v>741</v>
      </c>
      <c r="BM90" s="217" t="s">
        <v>1043</v>
      </c>
    </row>
    <row r="91" spans="1:47" s="2" customFormat="1" ht="12">
      <c r="A91" s="40"/>
      <c r="B91" s="41"/>
      <c r="C91" s="42"/>
      <c r="D91" s="219" t="s">
        <v>147</v>
      </c>
      <c r="E91" s="42"/>
      <c r="F91" s="220" t="s">
        <v>1042</v>
      </c>
      <c r="G91" s="42"/>
      <c r="H91" s="42"/>
      <c r="I91" s="221"/>
      <c r="J91" s="42"/>
      <c r="K91" s="42"/>
      <c r="L91" s="46"/>
      <c r="M91" s="222"/>
      <c r="N91" s="223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147</v>
      </c>
      <c r="AU91" s="19" t="s">
        <v>145</v>
      </c>
    </row>
    <row r="92" spans="1:47" s="2" customFormat="1" ht="12">
      <c r="A92" s="40"/>
      <c r="B92" s="41"/>
      <c r="C92" s="42"/>
      <c r="D92" s="219" t="s">
        <v>1037</v>
      </c>
      <c r="E92" s="42"/>
      <c r="F92" s="273" t="s">
        <v>1044</v>
      </c>
      <c r="G92" s="42"/>
      <c r="H92" s="42"/>
      <c r="I92" s="221"/>
      <c r="J92" s="42"/>
      <c r="K92" s="42"/>
      <c r="L92" s="46"/>
      <c r="M92" s="222"/>
      <c r="N92" s="223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1037</v>
      </c>
      <c r="AU92" s="19" t="s">
        <v>145</v>
      </c>
    </row>
    <row r="93" spans="1:65" s="2" customFormat="1" ht="24.15" customHeight="1">
      <c r="A93" s="40"/>
      <c r="B93" s="41"/>
      <c r="C93" s="206" t="s">
        <v>168</v>
      </c>
      <c r="D93" s="206" t="s">
        <v>140</v>
      </c>
      <c r="E93" s="207" t="s">
        <v>88</v>
      </c>
      <c r="F93" s="208" t="s">
        <v>1045</v>
      </c>
      <c r="G93" s="209" t="s">
        <v>758</v>
      </c>
      <c r="H93" s="210">
        <v>1</v>
      </c>
      <c r="I93" s="211"/>
      <c r="J93" s="212">
        <f>ROUND(I93*H93,2)</f>
        <v>0</v>
      </c>
      <c r="K93" s="208" t="s">
        <v>19</v>
      </c>
      <c r="L93" s="46"/>
      <c r="M93" s="213" t="s">
        <v>19</v>
      </c>
      <c r="N93" s="214" t="s">
        <v>44</v>
      </c>
      <c r="O93" s="86"/>
      <c r="P93" s="215">
        <f>O93*H93</f>
        <v>0</v>
      </c>
      <c r="Q93" s="215">
        <v>0</v>
      </c>
      <c r="R93" s="215">
        <f>Q93*H93</f>
        <v>0</v>
      </c>
      <c r="S93" s="215">
        <v>0</v>
      </c>
      <c r="T93" s="216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7" t="s">
        <v>741</v>
      </c>
      <c r="AT93" s="217" t="s">
        <v>140</v>
      </c>
      <c r="AU93" s="217" t="s">
        <v>145</v>
      </c>
      <c r="AY93" s="19" t="s">
        <v>137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9" t="s">
        <v>145</v>
      </c>
      <c r="BK93" s="218">
        <f>ROUND(I93*H93,2)</f>
        <v>0</v>
      </c>
      <c r="BL93" s="19" t="s">
        <v>741</v>
      </c>
      <c r="BM93" s="217" t="s">
        <v>1046</v>
      </c>
    </row>
    <row r="94" spans="1:47" s="2" customFormat="1" ht="12">
      <c r="A94" s="40"/>
      <c r="B94" s="41"/>
      <c r="C94" s="42"/>
      <c r="D94" s="219" t="s">
        <v>147</v>
      </c>
      <c r="E94" s="42"/>
      <c r="F94" s="220" t="s">
        <v>1045</v>
      </c>
      <c r="G94" s="42"/>
      <c r="H94" s="42"/>
      <c r="I94" s="221"/>
      <c r="J94" s="42"/>
      <c r="K94" s="42"/>
      <c r="L94" s="46"/>
      <c r="M94" s="222"/>
      <c r="N94" s="223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147</v>
      </c>
      <c r="AU94" s="19" t="s">
        <v>145</v>
      </c>
    </row>
    <row r="95" spans="1:47" s="2" customFormat="1" ht="12">
      <c r="A95" s="40"/>
      <c r="B95" s="41"/>
      <c r="C95" s="42"/>
      <c r="D95" s="219" t="s">
        <v>1037</v>
      </c>
      <c r="E95" s="42"/>
      <c r="F95" s="273" t="s">
        <v>1047</v>
      </c>
      <c r="G95" s="42"/>
      <c r="H95" s="42"/>
      <c r="I95" s="221"/>
      <c r="J95" s="42"/>
      <c r="K95" s="42"/>
      <c r="L95" s="46"/>
      <c r="M95" s="222"/>
      <c r="N95" s="223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1037</v>
      </c>
      <c r="AU95" s="19" t="s">
        <v>145</v>
      </c>
    </row>
    <row r="96" spans="1:65" s="2" customFormat="1" ht="24.15" customHeight="1">
      <c r="A96" s="40"/>
      <c r="B96" s="41"/>
      <c r="C96" s="206" t="s">
        <v>156</v>
      </c>
      <c r="D96" s="206" t="s">
        <v>140</v>
      </c>
      <c r="E96" s="207" t="s">
        <v>91</v>
      </c>
      <c r="F96" s="208" t="s">
        <v>1048</v>
      </c>
      <c r="G96" s="209" t="s">
        <v>758</v>
      </c>
      <c r="H96" s="210">
        <v>1</v>
      </c>
      <c r="I96" s="211"/>
      <c r="J96" s="212">
        <f>ROUND(I96*H96,2)</f>
        <v>0</v>
      </c>
      <c r="K96" s="208" t="s">
        <v>19</v>
      </c>
      <c r="L96" s="46"/>
      <c r="M96" s="213" t="s">
        <v>19</v>
      </c>
      <c r="N96" s="214" t="s">
        <v>44</v>
      </c>
      <c r="O96" s="86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7" t="s">
        <v>741</v>
      </c>
      <c r="AT96" s="217" t="s">
        <v>140</v>
      </c>
      <c r="AU96" s="217" t="s">
        <v>145</v>
      </c>
      <c r="AY96" s="19" t="s">
        <v>137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9" t="s">
        <v>145</v>
      </c>
      <c r="BK96" s="218">
        <f>ROUND(I96*H96,2)</f>
        <v>0</v>
      </c>
      <c r="BL96" s="19" t="s">
        <v>741</v>
      </c>
      <c r="BM96" s="217" t="s">
        <v>1049</v>
      </c>
    </row>
    <row r="97" spans="1:47" s="2" customFormat="1" ht="12">
      <c r="A97" s="40"/>
      <c r="B97" s="41"/>
      <c r="C97" s="42"/>
      <c r="D97" s="219" t="s">
        <v>147</v>
      </c>
      <c r="E97" s="42"/>
      <c r="F97" s="220" t="s">
        <v>1048</v>
      </c>
      <c r="G97" s="42"/>
      <c r="H97" s="42"/>
      <c r="I97" s="221"/>
      <c r="J97" s="42"/>
      <c r="K97" s="42"/>
      <c r="L97" s="46"/>
      <c r="M97" s="222"/>
      <c r="N97" s="223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147</v>
      </c>
      <c r="AU97" s="19" t="s">
        <v>145</v>
      </c>
    </row>
    <row r="98" spans="1:47" s="2" customFormat="1" ht="12">
      <c r="A98" s="40"/>
      <c r="B98" s="41"/>
      <c r="C98" s="42"/>
      <c r="D98" s="219" t="s">
        <v>1037</v>
      </c>
      <c r="E98" s="42"/>
      <c r="F98" s="273" t="s">
        <v>1050</v>
      </c>
      <c r="G98" s="42"/>
      <c r="H98" s="42"/>
      <c r="I98" s="221"/>
      <c r="J98" s="42"/>
      <c r="K98" s="42"/>
      <c r="L98" s="46"/>
      <c r="M98" s="222"/>
      <c r="N98" s="223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1037</v>
      </c>
      <c r="AU98" s="19" t="s">
        <v>145</v>
      </c>
    </row>
    <row r="99" spans="1:65" s="2" customFormat="1" ht="24.15" customHeight="1">
      <c r="A99" s="40"/>
      <c r="B99" s="41"/>
      <c r="C99" s="206" t="s">
        <v>179</v>
      </c>
      <c r="D99" s="206" t="s">
        <v>140</v>
      </c>
      <c r="E99" s="207" t="s">
        <v>776</v>
      </c>
      <c r="F99" s="208" t="s">
        <v>1051</v>
      </c>
      <c r="G99" s="209" t="s">
        <v>758</v>
      </c>
      <c r="H99" s="210">
        <v>1</v>
      </c>
      <c r="I99" s="211"/>
      <c r="J99" s="212">
        <f>ROUND(I99*H99,2)</f>
        <v>0</v>
      </c>
      <c r="K99" s="208" t="s">
        <v>19</v>
      </c>
      <c r="L99" s="46"/>
      <c r="M99" s="213" t="s">
        <v>19</v>
      </c>
      <c r="N99" s="214" t="s">
        <v>44</v>
      </c>
      <c r="O99" s="86"/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7" t="s">
        <v>741</v>
      </c>
      <c r="AT99" s="217" t="s">
        <v>140</v>
      </c>
      <c r="AU99" s="217" t="s">
        <v>145</v>
      </c>
      <c r="AY99" s="19" t="s">
        <v>137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9" t="s">
        <v>145</v>
      </c>
      <c r="BK99" s="218">
        <f>ROUND(I99*H99,2)</f>
        <v>0</v>
      </c>
      <c r="BL99" s="19" t="s">
        <v>741</v>
      </c>
      <c r="BM99" s="217" t="s">
        <v>1052</v>
      </c>
    </row>
    <row r="100" spans="1:47" s="2" customFormat="1" ht="12">
      <c r="A100" s="40"/>
      <c r="B100" s="41"/>
      <c r="C100" s="42"/>
      <c r="D100" s="219" t="s">
        <v>147</v>
      </c>
      <c r="E100" s="42"/>
      <c r="F100" s="220" t="s">
        <v>1051</v>
      </c>
      <c r="G100" s="42"/>
      <c r="H100" s="42"/>
      <c r="I100" s="221"/>
      <c r="J100" s="42"/>
      <c r="K100" s="42"/>
      <c r="L100" s="46"/>
      <c r="M100" s="222"/>
      <c r="N100" s="223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147</v>
      </c>
      <c r="AU100" s="19" t="s">
        <v>145</v>
      </c>
    </row>
    <row r="101" spans="1:47" s="2" customFormat="1" ht="12">
      <c r="A101" s="40"/>
      <c r="B101" s="41"/>
      <c r="C101" s="42"/>
      <c r="D101" s="219" t="s">
        <v>1037</v>
      </c>
      <c r="E101" s="42"/>
      <c r="F101" s="273" t="s">
        <v>1053</v>
      </c>
      <c r="G101" s="42"/>
      <c r="H101" s="42"/>
      <c r="I101" s="221"/>
      <c r="J101" s="42"/>
      <c r="K101" s="42"/>
      <c r="L101" s="46"/>
      <c r="M101" s="222"/>
      <c r="N101" s="223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1037</v>
      </c>
      <c r="AU101" s="19" t="s">
        <v>145</v>
      </c>
    </row>
    <row r="102" spans="1:65" s="2" customFormat="1" ht="21.75" customHeight="1">
      <c r="A102" s="40"/>
      <c r="B102" s="41"/>
      <c r="C102" s="206" t="s">
        <v>185</v>
      </c>
      <c r="D102" s="206" t="s">
        <v>140</v>
      </c>
      <c r="E102" s="207" t="s">
        <v>764</v>
      </c>
      <c r="F102" s="208" t="s">
        <v>1054</v>
      </c>
      <c r="G102" s="209" t="s">
        <v>758</v>
      </c>
      <c r="H102" s="210">
        <v>1</v>
      </c>
      <c r="I102" s="211"/>
      <c r="J102" s="212">
        <f>ROUND(I102*H102,2)</f>
        <v>0</v>
      </c>
      <c r="K102" s="208" t="s">
        <v>19</v>
      </c>
      <c r="L102" s="46"/>
      <c r="M102" s="213" t="s">
        <v>19</v>
      </c>
      <c r="N102" s="214" t="s">
        <v>44</v>
      </c>
      <c r="O102" s="86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741</v>
      </c>
      <c r="AT102" s="217" t="s">
        <v>140</v>
      </c>
      <c r="AU102" s="217" t="s">
        <v>145</v>
      </c>
      <c r="AY102" s="19" t="s">
        <v>137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9" t="s">
        <v>145</v>
      </c>
      <c r="BK102" s="218">
        <f>ROUND(I102*H102,2)</f>
        <v>0</v>
      </c>
      <c r="BL102" s="19" t="s">
        <v>741</v>
      </c>
      <c r="BM102" s="217" t="s">
        <v>1055</v>
      </c>
    </row>
    <row r="103" spans="1:47" s="2" customFormat="1" ht="12">
      <c r="A103" s="40"/>
      <c r="B103" s="41"/>
      <c r="C103" s="42"/>
      <c r="D103" s="219" t="s">
        <v>147</v>
      </c>
      <c r="E103" s="42"/>
      <c r="F103" s="220" t="s">
        <v>1054</v>
      </c>
      <c r="G103" s="42"/>
      <c r="H103" s="42"/>
      <c r="I103" s="221"/>
      <c r="J103" s="42"/>
      <c r="K103" s="42"/>
      <c r="L103" s="46"/>
      <c r="M103" s="222"/>
      <c r="N103" s="223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147</v>
      </c>
      <c r="AU103" s="19" t="s">
        <v>145</v>
      </c>
    </row>
    <row r="104" spans="1:47" s="2" customFormat="1" ht="12">
      <c r="A104" s="40"/>
      <c r="B104" s="41"/>
      <c r="C104" s="42"/>
      <c r="D104" s="219" t="s">
        <v>1037</v>
      </c>
      <c r="E104" s="42"/>
      <c r="F104" s="273" t="s">
        <v>1056</v>
      </c>
      <c r="G104" s="42"/>
      <c r="H104" s="42"/>
      <c r="I104" s="221"/>
      <c r="J104" s="42"/>
      <c r="K104" s="42"/>
      <c r="L104" s="46"/>
      <c r="M104" s="222"/>
      <c r="N104" s="223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1037</v>
      </c>
      <c r="AU104" s="19" t="s">
        <v>145</v>
      </c>
    </row>
    <row r="105" spans="1:65" s="2" customFormat="1" ht="16.5" customHeight="1">
      <c r="A105" s="40"/>
      <c r="B105" s="41"/>
      <c r="C105" s="206" t="s">
        <v>191</v>
      </c>
      <c r="D105" s="206" t="s">
        <v>140</v>
      </c>
      <c r="E105" s="207" t="s">
        <v>805</v>
      </c>
      <c r="F105" s="208" t="s">
        <v>1057</v>
      </c>
      <c r="G105" s="209" t="s">
        <v>758</v>
      </c>
      <c r="H105" s="210">
        <v>1</v>
      </c>
      <c r="I105" s="211"/>
      <c r="J105" s="212">
        <f>ROUND(I105*H105,2)</f>
        <v>0</v>
      </c>
      <c r="K105" s="208" t="s">
        <v>19</v>
      </c>
      <c r="L105" s="46"/>
      <c r="M105" s="213" t="s">
        <v>19</v>
      </c>
      <c r="N105" s="214" t="s">
        <v>44</v>
      </c>
      <c r="O105" s="86"/>
      <c r="P105" s="215">
        <f>O105*H105</f>
        <v>0</v>
      </c>
      <c r="Q105" s="215">
        <v>0</v>
      </c>
      <c r="R105" s="215">
        <f>Q105*H105</f>
        <v>0</v>
      </c>
      <c r="S105" s="215">
        <v>0</v>
      </c>
      <c r="T105" s="21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7" t="s">
        <v>741</v>
      </c>
      <c r="AT105" s="217" t="s">
        <v>140</v>
      </c>
      <c r="AU105" s="217" t="s">
        <v>145</v>
      </c>
      <c r="AY105" s="19" t="s">
        <v>137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9" t="s">
        <v>145</v>
      </c>
      <c r="BK105" s="218">
        <f>ROUND(I105*H105,2)</f>
        <v>0</v>
      </c>
      <c r="BL105" s="19" t="s">
        <v>741</v>
      </c>
      <c r="BM105" s="217" t="s">
        <v>1058</v>
      </c>
    </row>
    <row r="106" spans="1:47" s="2" customFormat="1" ht="12">
      <c r="A106" s="40"/>
      <c r="B106" s="41"/>
      <c r="C106" s="42"/>
      <c r="D106" s="219" t="s">
        <v>147</v>
      </c>
      <c r="E106" s="42"/>
      <c r="F106" s="220" t="s">
        <v>1057</v>
      </c>
      <c r="G106" s="42"/>
      <c r="H106" s="42"/>
      <c r="I106" s="221"/>
      <c r="J106" s="42"/>
      <c r="K106" s="42"/>
      <c r="L106" s="46"/>
      <c r="M106" s="222"/>
      <c r="N106" s="223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147</v>
      </c>
      <c r="AU106" s="19" t="s">
        <v>145</v>
      </c>
    </row>
    <row r="107" spans="1:47" s="2" customFormat="1" ht="12">
      <c r="A107" s="40"/>
      <c r="B107" s="41"/>
      <c r="C107" s="42"/>
      <c r="D107" s="219" t="s">
        <v>1037</v>
      </c>
      <c r="E107" s="42"/>
      <c r="F107" s="273" t="s">
        <v>1059</v>
      </c>
      <c r="G107" s="42"/>
      <c r="H107" s="42"/>
      <c r="I107" s="221"/>
      <c r="J107" s="42"/>
      <c r="K107" s="42"/>
      <c r="L107" s="46"/>
      <c r="M107" s="222"/>
      <c r="N107" s="223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1037</v>
      </c>
      <c r="AU107" s="19" t="s">
        <v>145</v>
      </c>
    </row>
    <row r="108" spans="1:65" s="2" customFormat="1" ht="16.5" customHeight="1">
      <c r="A108" s="40"/>
      <c r="B108" s="41"/>
      <c r="C108" s="206" t="s">
        <v>196</v>
      </c>
      <c r="D108" s="206" t="s">
        <v>140</v>
      </c>
      <c r="E108" s="207" t="s">
        <v>813</v>
      </c>
      <c r="F108" s="208" t="s">
        <v>1060</v>
      </c>
      <c r="G108" s="209" t="s">
        <v>758</v>
      </c>
      <c r="H108" s="210">
        <v>1</v>
      </c>
      <c r="I108" s="211"/>
      <c r="J108" s="212">
        <f>ROUND(I108*H108,2)</f>
        <v>0</v>
      </c>
      <c r="K108" s="208" t="s">
        <v>19</v>
      </c>
      <c r="L108" s="46"/>
      <c r="M108" s="213" t="s">
        <v>19</v>
      </c>
      <c r="N108" s="214" t="s">
        <v>44</v>
      </c>
      <c r="O108" s="86"/>
      <c r="P108" s="215">
        <f>O108*H108</f>
        <v>0</v>
      </c>
      <c r="Q108" s="215">
        <v>0</v>
      </c>
      <c r="R108" s="215">
        <f>Q108*H108</f>
        <v>0</v>
      </c>
      <c r="S108" s="215">
        <v>0</v>
      </c>
      <c r="T108" s="21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7" t="s">
        <v>741</v>
      </c>
      <c r="AT108" s="217" t="s">
        <v>140</v>
      </c>
      <c r="AU108" s="217" t="s">
        <v>145</v>
      </c>
      <c r="AY108" s="19" t="s">
        <v>137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9" t="s">
        <v>145</v>
      </c>
      <c r="BK108" s="218">
        <f>ROUND(I108*H108,2)</f>
        <v>0</v>
      </c>
      <c r="BL108" s="19" t="s">
        <v>741</v>
      </c>
      <c r="BM108" s="217" t="s">
        <v>1061</v>
      </c>
    </row>
    <row r="109" spans="1:47" s="2" customFormat="1" ht="12">
      <c r="A109" s="40"/>
      <c r="B109" s="41"/>
      <c r="C109" s="42"/>
      <c r="D109" s="219" t="s">
        <v>147</v>
      </c>
      <c r="E109" s="42"/>
      <c r="F109" s="220" t="s">
        <v>1060</v>
      </c>
      <c r="G109" s="42"/>
      <c r="H109" s="42"/>
      <c r="I109" s="221"/>
      <c r="J109" s="42"/>
      <c r="K109" s="42"/>
      <c r="L109" s="46"/>
      <c r="M109" s="222"/>
      <c r="N109" s="223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147</v>
      </c>
      <c r="AU109" s="19" t="s">
        <v>145</v>
      </c>
    </row>
    <row r="110" spans="1:65" s="2" customFormat="1" ht="16.5" customHeight="1">
      <c r="A110" s="40"/>
      <c r="B110" s="41"/>
      <c r="C110" s="206" t="s">
        <v>202</v>
      </c>
      <c r="D110" s="206" t="s">
        <v>140</v>
      </c>
      <c r="E110" s="207" t="s">
        <v>196</v>
      </c>
      <c r="F110" s="208" t="s">
        <v>1062</v>
      </c>
      <c r="G110" s="209" t="s">
        <v>758</v>
      </c>
      <c r="H110" s="210">
        <v>3</v>
      </c>
      <c r="I110" s="211"/>
      <c r="J110" s="212">
        <f>ROUND(I110*H110,2)</f>
        <v>0</v>
      </c>
      <c r="K110" s="208" t="s">
        <v>19</v>
      </c>
      <c r="L110" s="46"/>
      <c r="M110" s="213" t="s">
        <v>19</v>
      </c>
      <c r="N110" s="214" t="s">
        <v>44</v>
      </c>
      <c r="O110" s="86"/>
      <c r="P110" s="215">
        <f>O110*H110</f>
        <v>0</v>
      </c>
      <c r="Q110" s="215">
        <v>0</v>
      </c>
      <c r="R110" s="215">
        <f>Q110*H110</f>
        <v>0</v>
      </c>
      <c r="S110" s="215">
        <v>0</v>
      </c>
      <c r="T110" s="21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7" t="s">
        <v>741</v>
      </c>
      <c r="AT110" s="217" t="s">
        <v>140</v>
      </c>
      <c r="AU110" s="217" t="s">
        <v>145</v>
      </c>
      <c r="AY110" s="19" t="s">
        <v>137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9" t="s">
        <v>145</v>
      </c>
      <c r="BK110" s="218">
        <f>ROUND(I110*H110,2)</f>
        <v>0</v>
      </c>
      <c r="BL110" s="19" t="s">
        <v>741</v>
      </c>
      <c r="BM110" s="217" t="s">
        <v>1063</v>
      </c>
    </row>
    <row r="111" spans="1:47" s="2" customFormat="1" ht="12">
      <c r="A111" s="40"/>
      <c r="B111" s="41"/>
      <c r="C111" s="42"/>
      <c r="D111" s="219" t="s">
        <v>147</v>
      </c>
      <c r="E111" s="42"/>
      <c r="F111" s="220" t="s">
        <v>1062</v>
      </c>
      <c r="G111" s="42"/>
      <c r="H111" s="42"/>
      <c r="I111" s="221"/>
      <c r="J111" s="42"/>
      <c r="K111" s="42"/>
      <c r="L111" s="46"/>
      <c r="M111" s="222"/>
      <c r="N111" s="223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147</v>
      </c>
      <c r="AU111" s="19" t="s">
        <v>145</v>
      </c>
    </row>
    <row r="112" spans="1:65" s="2" customFormat="1" ht="16.5" customHeight="1">
      <c r="A112" s="40"/>
      <c r="B112" s="41"/>
      <c r="C112" s="206" t="s">
        <v>8</v>
      </c>
      <c r="D112" s="206" t="s">
        <v>140</v>
      </c>
      <c r="E112" s="207" t="s">
        <v>202</v>
      </c>
      <c r="F112" s="208" t="s">
        <v>1064</v>
      </c>
      <c r="G112" s="209" t="s">
        <v>758</v>
      </c>
      <c r="H112" s="210">
        <v>2</v>
      </c>
      <c r="I112" s="211"/>
      <c r="J112" s="212">
        <f>ROUND(I112*H112,2)</f>
        <v>0</v>
      </c>
      <c r="K112" s="208" t="s">
        <v>19</v>
      </c>
      <c r="L112" s="46"/>
      <c r="M112" s="213" t="s">
        <v>19</v>
      </c>
      <c r="N112" s="214" t="s">
        <v>44</v>
      </c>
      <c r="O112" s="86"/>
      <c r="P112" s="215">
        <f>O112*H112</f>
        <v>0</v>
      </c>
      <c r="Q112" s="215">
        <v>0</v>
      </c>
      <c r="R112" s="215">
        <f>Q112*H112</f>
        <v>0</v>
      </c>
      <c r="S112" s="215">
        <v>0</v>
      </c>
      <c r="T112" s="21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7" t="s">
        <v>741</v>
      </c>
      <c r="AT112" s="217" t="s">
        <v>140</v>
      </c>
      <c r="AU112" s="217" t="s">
        <v>145</v>
      </c>
      <c r="AY112" s="19" t="s">
        <v>137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9" t="s">
        <v>145</v>
      </c>
      <c r="BK112" s="218">
        <f>ROUND(I112*H112,2)</f>
        <v>0</v>
      </c>
      <c r="BL112" s="19" t="s">
        <v>741</v>
      </c>
      <c r="BM112" s="217" t="s">
        <v>1065</v>
      </c>
    </row>
    <row r="113" spans="1:47" s="2" customFormat="1" ht="12">
      <c r="A113" s="40"/>
      <c r="B113" s="41"/>
      <c r="C113" s="42"/>
      <c r="D113" s="219" t="s">
        <v>147</v>
      </c>
      <c r="E113" s="42"/>
      <c r="F113" s="220" t="s">
        <v>1066</v>
      </c>
      <c r="G113" s="42"/>
      <c r="H113" s="42"/>
      <c r="I113" s="221"/>
      <c r="J113" s="42"/>
      <c r="K113" s="42"/>
      <c r="L113" s="46"/>
      <c r="M113" s="222"/>
      <c r="N113" s="223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147</v>
      </c>
      <c r="AU113" s="19" t="s">
        <v>145</v>
      </c>
    </row>
    <row r="114" spans="1:65" s="2" customFormat="1" ht="16.5" customHeight="1">
      <c r="A114" s="40"/>
      <c r="B114" s="41"/>
      <c r="C114" s="206" t="s">
        <v>214</v>
      </c>
      <c r="D114" s="206" t="s">
        <v>140</v>
      </c>
      <c r="E114" s="207" t="s">
        <v>8</v>
      </c>
      <c r="F114" s="208" t="s">
        <v>1067</v>
      </c>
      <c r="G114" s="209" t="s">
        <v>758</v>
      </c>
      <c r="H114" s="210">
        <v>4</v>
      </c>
      <c r="I114" s="211"/>
      <c r="J114" s="212">
        <f>ROUND(I114*H114,2)</f>
        <v>0</v>
      </c>
      <c r="K114" s="208" t="s">
        <v>19</v>
      </c>
      <c r="L114" s="46"/>
      <c r="M114" s="213" t="s">
        <v>19</v>
      </c>
      <c r="N114" s="214" t="s">
        <v>44</v>
      </c>
      <c r="O114" s="86"/>
      <c r="P114" s="215">
        <f>O114*H114</f>
        <v>0</v>
      </c>
      <c r="Q114" s="215">
        <v>0</v>
      </c>
      <c r="R114" s="215">
        <f>Q114*H114</f>
        <v>0</v>
      </c>
      <c r="S114" s="215">
        <v>0</v>
      </c>
      <c r="T114" s="216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7" t="s">
        <v>741</v>
      </c>
      <c r="AT114" s="217" t="s">
        <v>140</v>
      </c>
      <c r="AU114" s="217" t="s">
        <v>145</v>
      </c>
      <c r="AY114" s="19" t="s">
        <v>137</v>
      </c>
      <c r="BE114" s="218">
        <f>IF(N114="základní",J114,0)</f>
        <v>0</v>
      </c>
      <c r="BF114" s="218">
        <f>IF(N114="snížená",J114,0)</f>
        <v>0</v>
      </c>
      <c r="BG114" s="218">
        <f>IF(N114="zákl. přenesená",J114,0)</f>
        <v>0</v>
      </c>
      <c r="BH114" s="218">
        <f>IF(N114="sníž. přenesená",J114,0)</f>
        <v>0</v>
      </c>
      <c r="BI114" s="218">
        <f>IF(N114="nulová",J114,0)</f>
        <v>0</v>
      </c>
      <c r="BJ114" s="19" t="s">
        <v>145</v>
      </c>
      <c r="BK114" s="218">
        <f>ROUND(I114*H114,2)</f>
        <v>0</v>
      </c>
      <c r="BL114" s="19" t="s">
        <v>741</v>
      </c>
      <c r="BM114" s="217" t="s">
        <v>1068</v>
      </c>
    </row>
    <row r="115" spans="1:47" s="2" customFormat="1" ht="12">
      <c r="A115" s="40"/>
      <c r="B115" s="41"/>
      <c r="C115" s="42"/>
      <c r="D115" s="219" t="s">
        <v>147</v>
      </c>
      <c r="E115" s="42"/>
      <c r="F115" s="220" t="s">
        <v>1067</v>
      </c>
      <c r="G115" s="42"/>
      <c r="H115" s="42"/>
      <c r="I115" s="221"/>
      <c r="J115" s="42"/>
      <c r="K115" s="42"/>
      <c r="L115" s="46"/>
      <c r="M115" s="222"/>
      <c r="N115" s="223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147</v>
      </c>
      <c r="AU115" s="19" t="s">
        <v>145</v>
      </c>
    </row>
    <row r="116" spans="1:65" s="2" customFormat="1" ht="16.5" customHeight="1">
      <c r="A116" s="40"/>
      <c r="B116" s="41"/>
      <c r="C116" s="206" t="s">
        <v>220</v>
      </c>
      <c r="D116" s="206" t="s">
        <v>140</v>
      </c>
      <c r="E116" s="207" t="s">
        <v>214</v>
      </c>
      <c r="F116" s="208" t="s">
        <v>1069</v>
      </c>
      <c r="G116" s="209" t="s">
        <v>758</v>
      </c>
      <c r="H116" s="210">
        <v>1</v>
      </c>
      <c r="I116" s="211"/>
      <c r="J116" s="212">
        <f>ROUND(I116*H116,2)</f>
        <v>0</v>
      </c>
      <c r="K116" s="208" t="s">
        <v>19</v>
      </c>
      <c r="L116" s="46"/>
      <c r="M116" s="213" t="s">
        <v>19</v>
      </c>
      <c r="N116" s="214" t="s">
        <v>44</v>
      </c>
      <c r="O116" s="86"/>
      <c r="P116" s="215">
        <f>O116*H116</f>
        <v>0</v>
      </c>
      <c r="Q116" s="215">
        <v>0</v>
      </c>
      <c r="R116" s="215">
        <f>Q116*H116</f>
        <v>0</v>
      </c>
      <c r="S116" s="215">
        <v>0</v>
      </c>
      <c r="T116" s="216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7" t="s">
        <v>741</v>
      </c>
      <c r="AT116" s="217" t="s">
        <v>140</v>
      </c>
      <c r="AU116" s="217" t="s">
        <v>145</v>
      </c>
      <c r="AY116" s="19" t="s">
        <v>137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9" t="s">
        <v>145</v>
      </c>
      <c r="BK116" s="218">
        <f>ROUND(I116*H116,2)</f>
        <v>0</v>
      </c>
      <c r="BL116" s="19" t="s">
        <v>741</v>
      </c>
      <c r="BM116" s="217" t="s">
        <v>1070</v>
      </c>
    </row>
    <row r="117" spans="1:47" s="2" customFormat="1" ht="12">
      <c r="A117" s="40"/>
      <c r="B117" s="41"/>
      <c r="C117" s="42"/>
      <c r="D117" s="219" t="s">
        <v>147</v>
      </c>
      <c r="E117" s="42"/>
      <c r="F117" s="220" t="s">
        <v>1069</v>
      </c>
      <c r="G117" s="42"/>
      <c r="H117" s="42"/>
      <c r="I117" s="221"/>
      <c r="J117" s="42"/>
      <c r="K117" s="42"/>
      <c r="L117" s="46"/>
      <c r="M117" s="222"/>
      <c r="N117" s="223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147</v>
      </c>
      <c r="AU117" s="19" t="s">
        <v>145</v>
      </c>
    </row>
    <row r="118" spans="1:65" s="2" customFormat="1" ht="16.5" customHeight="1">
      <c r="A118" s="40"/>
      <c r="B118" s="41"/>
      <c r="C118" s="206" t="s">
        <v>233</v>
      </c>
      <c r="D118" s="206" t="s">
        <v>140</v>
      </c>
      <c r="E118" s="207" t="s">
        <v>220</v>
      </c>
      <c r="F118" s="208" t="s">
        <v>1071</v>
      </c>
      <c r="G118" s="209" t="s">
        <v>758</v>
      </c>
      <c r="H118" s="210">
        <v>4</v>
      </c>
      <c r="I118" s="211"/>
      <c r="J118" s="212">
        <f>ROUND(I118*H118,2)</f>
        <v>0</v>
      </c>
      <c r="K118" s="208" t="s">
        <v>19</v>
      </c>
      <c r="L118" s="46"/>
      <c r="M118" s="213" t="s">
        <v>19</v>
      </c>
      <c r="N118" s="214" t="s">
        <v>44</v>
      </c>
      <c r="O118" s="86"/>
      <c r="P118" s="215">
        <f>O118*H118</f>
        <v>0</v>
      </c>
      <c r="Q118" s="215">
        <v>0</v>
      </c>
      <c r="R118" s="215">
        <f>Q118*H118</f>
        <v>0</v>
      </c>
      <c r="S118" s="215">
        <v>0</v>
      </c>
      <c r="T118" s="21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7" t="s">
        <v>741</v>
      </c>
      <c r="AT118" s="217" t="s">
        <v>140</v>
      </c>
      <c r="AU118" s="217" t="s">
        <v>145</v>
      </c>
      <c r="AY118" s="19" t="s">
        <v>137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9" t="s">
        <v>145</v>
      </c>
      <c r="BK118" s="218">
        <f>ROUND(I118*H118,2)</f>
        <v>0</v>
      </c>
      <c r="BL118" s="19" t="s">
        <v>741</v>
      </c>
      <c r="BM118" s="217" t="s">
        <v>1072</v>
      </c>
    </row>
    <row r="119" spans="1:47" s="2" customFormat="1" ht="12">
      <c r="A119" s="40"/>
      <c r="B119" s="41"/>
      <c r="C119" s="42"/>
      <c r="D119" s="219" t="s">
        <v>147</v>
      </c>
      <c r="E119" s="42"/>
      <c r="F119" s="220" t="s">
        <v>1071</v>
      </c>
      <c r="G119" s="42"/>
      <c r="H119" s="42"/>
      <c r="I119" s="221"/>
      <c r="J119" s="42"/>
      <c r="K119" s="42"/>
      <c r="L119" s="46"/>
      <c r="M119" s="222"/>
      <c r="N119" s="223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147</v>
      </c>
      <c r="AU119" s="19" t="s">
        <v>145</v>
      </c>
    </row>
    <row r="120" spans="1:47" s="2" customFormat="1" ht="12">
      <c r="A120" s="40"/>
      <c r="B120" s="41"/>
      <c r="C120" s="42"/>
      <c r="D120" s="219" t="s">
        <v>1037</v>
      </c>
      <c r="E120" s="42"/>
      <c r="F120" s="273" t="s">
        <v>1073</v>
      </c>
      <c r="G120" s="42"/>
      <c r="H120" s="42"/>
      <c r="I120" s="221"/>
      <c r="J120" s="42"/>
      <c r="K120" s="42"/>
      <c r="L120" s="46"/>
      <c r="M120" s="222"/>
      <c r="N120" s="223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1037</v>
      </c>
      <c r="AU120" s="19" t="s">
        <v>145</v>
      </c>
    </row>
    <row r="121" spans="1:65" s="2" customFormat="1" ht="16.5" customHeight="1">
      <c r="A121" s="40"/>
      <c r="B121" s="41"/>
      <c r="C121" s="206" t="s">
        <v>238</v>
      </c>
      <c r="D121" s="206" t="s">
        <v>140</v>
      </c>
      <c r="E121" s="207" t="s">
        <v>226</v>
      </c>
      <c r="F121" s="208" t="s">
        <v>1074</v>
      </c>
      <c r="G121" s="209" t="s">
        <v>758</v>
      </c>
      <c r="H121" s="210">
        <v>4</v>
      </c>
      <c r="I121" s="211"/>
      <c r="J121" s="212">
        <f>ROUND(I121*H121,2)</f>
        <v>0</v>
      </c>
      <c r="K121" s="208" t="s">
        <v>19</v>
      </c>
      <c r="L121" s="46"/>
      <c r="M121" s="213" t="s">
        <v>19</v>
      </c>
      <c r="N121" s="214" t="s">
        <v>44</v>
      </c>
      <c r="O121" s="86"/>
      <c r="P121" s="215">
        <f>O121*H121</f>
        <v>0</v>
      </c>
      <c r="Q121" s="215">
        <v>0</v>
      </c>
      <c r="R121" s="215">
        <f>Q121*H121</f>
        <v>0</v>
      </c>
      <c r="S121" s="215">
        <v>0</v>
      </c>
      <c r="T121" s="21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7" t="s">
        <v>741</v>
      </c>
      <c r="AT121" s="217" t="s">
        <v>140</v>
      </c>
      <c r="AU121" s="217" t="s">
        <v>145</v>
      </c>
      <c r="AY121" s="19" t="s">
        <v>137</v>
      </c>
      <c r="BE121" s="218">
        <f>IF(N121="základní",J121,0)</f>
        <v>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9" t="s">
        <v>145</v>
      </c>
      <c r="BK121" s="218">
        <f>ROUND(I121*H121,2)</f>
        <v>0</v>
      </c>
      <c r="BL121" s="19" t="s">
        <v>741</v>
      </c>
      <c r="BM121" s="217" t="s">
        <v>1075</v>
      </c>
    </row>
    <row r="122" spans="1:47" s="2" customFormat="1" ht="12">
      <c r="A122" s="40"/>
      <c r="B122" s="41"/>
      <c r="C122" s="42"/>
      <c r="D122" s="219" t="s">
        <v>147</v>
      </c>
      <c r="E122" s="42"/>
      <c r="F122" s="220" t="s">
        <v>1074</v>
      </c>
      <c r="G122" s="42"/>
      <c r="H122" s="42"/>
      <c r="I122" s="221"/>
      <c r="J122" s="42"/>
      <c r="K122" s="42"/>
      <c r="L122" s="46"/>
      <c r="M122" s="222"/>
      <c r="N122" s="223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147</v>
      </c>
      <c r="AU122" s="19" t="s">
        <v>145</v>
      </c>
    </row>
    <row r="123" spans="1:47" s="2" customFormat="1" ht="12">
      <c r="A123" s="40"/>
      <c r="B123" s="41"/>
      <c r="C123" s="42"/>
      <c r="D123" s="219" t="s">
        <v>1037</v>
      </c>
      <c r="E123" s="42"/>
      <c r="F123" s="273" t="s">
        <v>1076</v>
      </c>
      <c r="G123" s="42"/>
      <c r="H123" s="42"/>
      <c r="I123" s="221"/>
      <c r="J123" s="42"/>
      <c r="K123" s="42"/>
      <c r="L123" s="46"/>
      <c r="M123" s="222"/>
      <c r="N123" s="223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1037</v>
      </c>
      <c r="AU123" s="19" t="s">
        <v>145</v>
      </c>
    </row>
    <row r="124" spans="1:65" s="2" customFormat="1" ht="16.5" customHeight="1">
      <c r="A124" s="40"/>
      <c r="B124" s="41"/>
      <c r="C124" s="206" t="s">
        <v>244</v>
      </c>
      <c r="D124" s="206" t="s">
        <v>140</v>
      </c>
      <c r="E124" s="207" t="s">
        <v>233</v>
      </c>
      <c r="F124" s="208" t="s">
        <v>1077</v>
      </c>
      <c r="G124" s="209" t="s">
        <v>758</v>
      </c>
      <c r="H124" s="210">
        <v>2</v>
      </c>
      <c r="I124" s="211"/>
      <c r="J124" s="212">
        <f>ROUND(I124*H124,2)</f>
        <v>0</v>
      </c>
      <c r="K124" s="208" t="s">
        <v>19</v>
      </c>
      <c r="L124" s="46"/>
      <c r="M124" s="213" t="s">
        <v>19</v>
      </c>
      <c r="N124" s="214" t="s">
        <v>44</v>
      </c>
      <c r="O124" s="86"/>
      <c r="P124" s="215">
        <f>O124*H124</f>
        <v>0</v>
      </c>
      <c r="Q124" s="215">
        <v>0</v>
      </c>
      <c r="R124" s="215">
        <f>Q124*H124</f>
        <v>0</v>
      </c>
      <c r="S124" s="215">
        <v>0</v>
      </c>
      <c r="T124" s="21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7" t="s">
        <v>741</v>
      </c>
      <c r="AT124" s="217" t="s">
        <v>140</v>
      </c>
      <c r="AU124" s="217" t="s">
        <v>145</v>
      </c>
      <c r="AY124" s="19" t="s">
        <v>137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9" t="s">
        <v>145</v>
      </c>
      <c r="BK124" s="218">
        <f>ROUND(I124*H124,2)</f>
        <v>0</v>
      </c>
      <c r="BL124" s="19" t="s">
        <v>741</v>
      </c>
      <c r="BM124" s="217" t="s">
        <v>1078</v>
      </c>
    </row>
    <row r="125" spans="1:47" s="2" customFormat="1" ht="12">
      <c r="A125" s="40"/>
      <c r="B125" s="41"/>
      <c r="C125" s="42"/>
      <c r="D125" s="219" t="s">
        <v>147</v>
      </c>
      <c r="E125" s="42"/>
      <c r="F125" s="220" t="s">
        <v>1077</v>
      </c>
      <c r="G125" s="42"/>
      <c r="H125" s="42"/>
      <c r="I125" s="221"/>
      <c r="J125" s="42"/>
      <c r="K125" s="42"/>
      <c r="L125" s="46"/>
      <c r="M125" s="222"/>
      <c r="N125" s="223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147</v>
      </c>
      <c r="AU125" s="19" t="s">
        <v>145</v>
      </c>
    </row>
    <row r="126" spans="1:65" s="2" customFormat="1" ht="16.5" customHeight="1">
      <c r="A126" s="40"/>
      <c r="B126" s="41"/>
      <c r="C126" s="206" t="s">
        <v>251</v>
      </c>
      <c r="D126" s="206" t="s">
        <v>140</v>
      </c>
      <c r="E126" s="207" t="s">
        <v>238</v>
      </c>
      <c r="F126" s="208" t="s">
        <v>1079</v>
      </c>
      <c r="G126" s="209" t="s">
        <v>758</v>
      </c>
      <c r="H126" s="210">
        <v>1</v>
      </c>
      <c r="I126" s="211"/>
      <c r="J126" s="212">
        <f>ROUND(I126*H126,2)</f>
        <v>0</v>
      </c>
      <c r="K126" s="208" t="s">
        <v>19</v>
      </c>
      <c r="L126" s="46"/>
      <c r="M126" s="213" t="s">
        <v>19</v>
      </c>
      <c r="N126" s="214" t="s">
        <v>44</v>
      </c>
      <c r="O126" s="86"/>
      <c r="P126" s="215">
        <f>O126*H126</f>
        <v>0</v>
      </c>
      <c r="Q126" s="215">
        <v>0</v>
      </c>
      <c r="R126" s="215">
        <f>Q126*H126</f>
        <v>0</v>
      </c>
      <c r="S126" s="215">
        <v>0</v>
      </c>
      <c r="T126" s="21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7" t="s">
        <v>741</v>
      </c>
      <c r="AT126" s="217" t="s">
        <v>140</v>
      </c>
      <c r="AU126" s="217" t="s">
        <v>145</v>
      </c>
      <c r="AY126" s="19" t="s">
        <v>137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9" t="s">
        <v>145</v>
      </c>
      <c r="BK126" s="218">
        <f>ROUND(I126*H126,2)</f>
        <v>0</v>
      </c>
      <c r="BL126" s="19" t="s">
        <v>741</v>
      </c>
      <c r="BM126" s="217" t="s">
        <v>1080</v>
      </c>
    </row>
    <row r="127" spans="1:47" s="2" customFormat="1" ht="12">
      <c r="A127" s="40"/>
      <c r="B127" s="41"/>
      <c r="C127" s="42"/>
      <c r="D127" s="219" t="s">
        <v>147</v>
      </c>
      <c r="E127" s="42"/>
      <c r="F127" s="220" t="s">
        <v>1079</v>
      </c>
      <c r="G127" s="42"/>
      <c r="H127" s="42"/>
      <c r="I127" s="221"/>
      <c r="J127" s="42"/>
      <c r="K127" s="42"/>
      <c r="L127" s="46"/>
      <c r="M127" s="266"/>
      <c r="N127" s="267"/>
      <c r="O127" s="268"/>
      <c r="P127" s="268"/>
      <c r="Q127" s="268"/>
      <c r="R127" s="268"/>
      <c r="S127" s="268"/>
      <c r="T127" s="269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147</v>
      </c>
      <c r="AU127" s="19" t="s">
        <v>145</v>
      </c>
    </row>
    <row r="128" spans="1:31" s="2" customFormat="1" ht="6.95" customHeight="1">
      <c r="A128" s="40"/>
      <c r="B128" s="61"/>
      <c r="C128" s="62"/>
      <c r="D128" s="62"/>
      <c r="E128" s="62"/>
      <c r="F128" s="62"/>
      <c r="G128" s="62"/>
      <c r="H128" s="62"/>
      <c r="I128" s="62"/>
      <c r="J128" s="62"/>
      <c r="K128" s="62"/>
      <c r="L128" s="46"/>
      <c r="M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</row>
  </sheetData>
  <sheetProtection password="CC35" sheet="1" objects="1" scenarios="1" formatColumns="0" formatRows="0" autoFilter="0"/>
  <autoFilter ref="C80:K127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74" customWidth="1"/>
    <col min="2" max="2" width="1.7109375" style="274" customWidth="1"/>
    <col min="3" max="4" width="5.00390625" style="274" customWidth="1"/>
    <col min="5" max="5" width="11.7109375" style="274" customWidth="1"/>
    <col min="6" max="6" width="9.140625" style="274" customWidth="1"/>
    <col min="7" max="7" width="5.00390625" style="274" customWidth="1"/>
    <col min="8" max="8" width="77.8515625" style="274" customWidth="1"/>
    <col min="9" max="10" width="20.00390625" style="274" customWidth="1"/>
    <col min="11" max="11" width="1.7109375" style="274" customWidth="1"/>
  </cols>
  <sheetData>
    <row r="1" s="1" customFormat="1" ht="37.5" customHeight="1"/>
    <row r="2" spans="2:11" s="1" customFormat="1" ht="7.5" customHeight="1">
      <c r="B2" s="275"/>
      <c r="C2" s="276"/>
      <c r="D2" s="276"/>
      <c r="E2" s="276"/>
      <c r="F2" s="276"/>
      <c r="G2" s="276"/>
      <c r="H2" s="276"/>
      <c r="I2" s="276"/>
      <c r="J2" s="276"/>
      <c r="K2" s="277"/>
    </row>
    <row r="3" spans="2:11" s="16" customFormat="1" ht="45" customHeight="1">
      <c r="B3" s="278"/>
      <c r="C3" s="279" t="s">
        <v>1081</v>
      </c>
      <c r="D3" s="279"/>
      <c r="E3" s="279"/>
      <c r="F3" s="279"/>
      <c r="G3" s="279"/>
      <c r="H3" s="279"/>
      <c r="I3" s="279"/>
      <c r="J3" s="279"/>
      <c r="K3" s="280"/>
    </row>
    <row r="4" spans="2:11" s="1" customFormat="1" ht="25.5" customHeight="1">
      <c r="B4" s="281"/>
      <c r="C4" s="282" t="s">
        <v>1082</v>
      </c>
      <c r="D4" s="282"/>
      <c r="E4" s="282"/>
      <c r="F4" s="282"/>
      <c r="G4" s="282"/>
      <c r="H4" s="282"/>
      <c r="I4" s="282"/>
      <c r="J4" s="282"/>
      <c r="K4" s="283"/>
    </row>
    <row r="5" spans="2:11" s="1" customFormat="1" ht="5.25" customHeight="1">
      <c r="B5" s="281"/>
      <c r="C5" s="284"/>
      <c r="D5" s="284"/>
      <c r="E5" s="284"/>
      <c r="F5" s="284"/>
      <c r="G5" s="284"/>
      <c r="H5" s="284"/>
      <c r="I5" s="284"/>
      <c r="J5" s="284"/>
      <c r="K5" s="283"/>
    </row>
    <row r="6" spans="2:11" s="1" customFormat="1" ht="15" customHeight="1">
      <c r="B6" s="281"/>
      <c r="C6" s="285" t="s">
        <v>1083</v>
      </c>
      <c r="D6" s="285"/>
      <c r="E6" s="285"/>
      <c r="F6" s="285"/>
      <c r="G6" s="285"/>
      <c r="H6" s="285"/>
      <c r="I6" s="285"/>
      <c r="J6" s="285"/>
      <c r="K6" s="283"/>
    </row>
    <row r="7" spans="2:11" s="1" customFormat="1" ht="15" customHeight="1">
      <c r="B7" s="286"/>
      <c r="C7" s="285" t="s">
        <v>1084</v>
      </c>
      <c r="D7" s="285"/>
      <c r="E7" s="285"/>
      <c r="F7" s="285"/>
      <c r="G7" s="285"/>
      <c r="H7" s="285"/>
      <c r="I7" s="285"/>
      <c r="J7" s="285"/>
      <c r="K7" s="283"/>
    </row>
    <row r="8" spans="2:11" s="1" customFormat="1" ht="12.75" customHeight="1">
      <c r="B8" s="286"/>
      <c r="C8" s="285"/>
      <c r="D8" s="285"/>
      <c r="E8" s="285"/>
      <c r="F8" s="285"/>
      <c r="G8" s="285"/>
      <c r="H8" s="285"/>
      <c r="I8" s="285"/>
      <c r="J8" s="285"/>
      <c r="K8" s="283"/>
    </row>
    <row r="9" spans="2:11" s="1" customFormat="1" ht="15" customHeight="1">
      <c r="B9" s="286"/>
      <c r="C9" s="285" t="s">
        <v>1085</v>
      </c>
      <c r="D9" s="285"/>
      <c r="E9" s="285"/>
      <c r="F9" s="285"/>
      <c r="G9" s="285"/>
      <c r="H9" s="285"/>
      <c r="I9" s="285"/>
      <c r="J9" s="285"/>
      <c r="K9" s="283"/>
    </row>
    <row r="10" spans="2:11" s="1" customFormat="1" ht="15" customHeight="1">
      <c r="B10" s="286"/>
      <c r="C10" s="285"/>
      <c r="D10" s="285" t="s">
        <v>1086</v>
      </c>
      <c r="E10" s="285"/>
      <c r="F10" s="285"/>
      <c r="G10" s="285"/>
      <c r="H10" s="285"/>
      <c r="I10" s="285"/>
      <c r="J10" s="285"/>
      <c r="K10" s="283"/>
    </row>
    <row r="11" spans="2:11" s="1" customFormat="1" ht="15" customHeight="1">
      <c r="B11" s="286"/>
      <c r="C11" s="287"/>
      <c r="D11" s="285" t="s">
        <v>1087</v>
      </c>
      <c r="E11" s="285"/>
      <c r="F11" s="285"/>
      <c r="G11" s="285"/>
      <c r="H11" s="285"/>
      <c r="I11" s="285"/>
      <c r="J11" s="285"/>
      <c r="K11" s="283"/>
    </row>
    <row r="12" spans="2:11" s="1" customFormat="1" ht="15" customHeight="1">
      <c r="B12" s="286"/>
      <c r="C12" s="287"/>
      <c r="D12" s="285"/>
      <c r="E12" s="285"/>
      <c r="F12" s="285"/>
      <c r="G12" s="285"/>
      <c r="H12" s="285"/>
      <c r="I12" s="285"/>
      <c r="J12" s="285"/>
      <c r="K12" s="283"/>
    </row>
    <row r="13" spans="2:11" s="1" customFormat="1" ht="15" customHeight="1">
      <c r="B13" s="286"/>
      <c r="C13" s="287"/>
      <c r="D13" s="288" t="s">
        <v>1088</v>
      </c>
      <c r="E13" s="285"/>
      <c r="F13" s="285"/>
      <c r="G13" s="285"/>
      <c r="H13" s="285"/>
      <c r="I13" s="285"/>
      <c r="J13" s="285"/>
      <c r="K13" s="283"/>
    </row>
    <row r="14" spans="2:11" s="1" customFormat="1" ht="12.75" customHeight="1">
      <c r="B14" s="286"/>
      <c r="C14" s="287"/>
      <c r="D14" s="287"/>
      <c r="E14" s="287"/>
      <c r="F14" s="287"/>
      <c r="G14" s="287"/>
      <c r="H14" s="287"/>
      <c r="I14" s="287"/>
      <c r="J14" s="287"/>
      <c r="K14" s="283"/>
    </row>
    <row r="15" spans="2:11" s="1" customFormat="1" ht="15" customHeight="1">
      <c r="B15" s="286"/>
      <c r="C15" s="287"/>
      <c r="D15" s="285" t="s">
        <v>1089</v>
      </c>
      <c r="E15" s="285"/>
      <c r="F15" s="285"/>
      <c r="G15" s="285"/>
      <c r="H15" s="285"/>
      <c r="I15" s="285"/>
      <c r="J15" s="285"/>
      <c r="K15" s="283"/>
    </row>
    <row r="16" spans="2:11" s="1" customFormat="1" ht="15" customHeight="1">
      <c r="B16" s="286"/>
      <c r="C16" s="287"/>
      <c r="D16" s="285" t="s">
        <v>1090</v>
      </c>
      <c r="E16" s="285"/>
      <c r="F16" s="285"/>
      <c r="G16" s="285"/>
      <c r="H16" s="285"/>
      <c r="I16" s="285"/>
      <c r="J16" s="285"/>
      <c r="K16" s="283"/>
    </row>
    <row r="17" spans="2:11" s="1" customFormat="1" ht="15" customHeight="1">
      <c r="B17" s="286"/>
      <c r="C17" s="287"/>
      <c r="D17" s="285" t="s">
        <v>1091</v>
      </c>
      <c r="E17" s="285"/>
      <c r="F17" s="285"/>
      <c r="G17" s="285"/>
      <c r="H17" s="285"/>
      <c r="I17" s="285"/>
      <c r="J17" s="285"/>
      <c r="K17" s="283"/>
    </row>
    <row r="18" spans="2:11" s="1" customFormat="1" ht="15" customHeight="1">
      <c r="B18" s="286"/>
      <c r="C18" s="287"/>
      <c r="D18" s="287"/>
      <c r="E18" s="289" t="s">
        <v>79</v>
      </c>
      <c r="F18" s="285" t="s">
        <v>1092</v>
      </c>
      <c r="G18" s="285"/>
      <c r="H18" s="285"/>
      <c r="I18" s="285"/>
      <c r="J18" s="285"/>
      <c r="K18" s="283"/>
    </row>
    <row r="19" spans="2:11" s="1" customFormat="1" ht="15" customHeight="1">
      <c r="B19" s="286"/>
      <c r="C19" s="287"/>
      <c r="D19" s="287"/>
      <c r="E19" s="289" t="s">
        <v>1093</v>
      </c>
      <c r="F19" s="285" t="s">
        <v>1094</v>
      </c>
      <c r="G19" s="285"/>
      <c r="H19" s="285"/>
      <c r="I19" s="285"/>
      <c r="J19" s="285"/>
      <c r="K19" s="283"/>
    </row>
    <row r="20" spans="2:11" s="1" customFormat="1" ht="15" customHeight="1">
      <c r="B20" s="286"/>
      <c r="C20" s="287"/>
      <c r="D20" s="287"/>
      <c r="E20" s="289" t="s">
        <v>1095</v>
      </c>
      <c r="F20" s="285" t="s">
        <v>1096</v>
      </c>
      <c r="G20" s="285"/>
      <c r="H20" s="285"/>
      <c r="I20" s="285"/>
      <c r="J20" s="285"/>
      <c r="K20" s="283"/>
    </row>
    <row r="21" spans="2:11" s="1" customFormat="1" ht="15" customHeight="1">
      <c r="B21" s="286"/>
      <c r="C21" s="287"/>
      <c r="D21" s="287"/>
      <c r="E21" s="289" t="s">
        <v>1097</v>
      </c>
      <c r="F21" s="285" t="s">
        <v>1098</v>
      </c>
      <c r="G21" s="285"/>
      <c r="H21" s="285"/>
      <c r="I21" s="285"/>
      <c r="J21" s="285"/>
      <c r="K21" s="283"/>
    </row>
    <row r="22" spans="2:11" s="1" customFormat="1" ht="15" customHeight="1">
      <c r="B22" s="286"/>
      <c r="C22" s="287"/>
      <c r="D22" s="287"/>
      <c r="E22" s="289" t="s">
        <v>1099</v>
      </c>
      <c r="F22" s="285" t="s">
        <v>1100</v>
      </c>
      <c r="G22" s="285"/>
      <c r="H22" s="285"/>
      <c r="I22" s="285"/>
      <c r="J22" s="285"/>
      <c r="K22" s="283"/>
    </row>
    <row r="23" spans="2:11" s="1" customFormat="1" ht="15" customHeight="1">
      <c r="B23" s="286"/>
      <c r="C23" s="287"/>
      <c r="D23" s="287"/>
      <c r="E23" s="289" t="s">
        <v>1101</v>
      </c>
      <c r="F23" s="285" t="s">
        <v>1102</v>
      </c>
      <c r="G23" s="285"/>
      <c r="H23" s="285"/>
      <c r="I23" s="285"/>
      <c r="J23" s="285"/>
      <c r="K23" s="283"/>
    </row>
    <row r="24" spans="2:11" s="1" customFormat="1" ht="12.75" customHeight="1">
      <c r="B24" s="286"/>
      <c r="C24" s="287"/>
      <c r="D24" s="287"/>
      <c r="E24" s="287"/>
      <c r="F24" s="287"/>
      <c r="G24" s="287"/>
      <c r="H24" s="287"/>
      <c r="I24" s="287"/>
      <c r="J24" s="287"/>
      <c r="K24" s="283"/>
    </row>
    <row r="25" spans="2:11" s="1" customFormat="1" ht="15" customHeight="1">
      <c r="B25" s="286"/>
      <c r="C25" s="285" t="s">
        <v>1103</v>
      </c>
      <c r="D25" s="285"/>
      <c r="E25" s="285"/>
      <c r="F25" s="285"/>
      <c r="G25" s="285"/>
      <c r="H25" s="285"/>
      <c r="I25" s="285"/>
      <c r="J25" s="285"/>
      <c r="K25" s="283"/>
    </row>
    <row r="26" spans="2:11" s="1" customFormat="1" ht="15" customHeight="1">
      <c r="B26" s="286"/>
      <c r="C26" s="285" t="s">
        <v>1104</v>
      </c>
      <c r="D26" s="285"/>
      <c r="E26" s="285"/>
      <c r="F26" s="285"/>
      <c r="G26" s="285"/>
      <c r="H26" s="285"/>
      <c r="I26" s="285"/>
      <c r="J26" s="285"/>
      <c r="K26" s="283"/>
    </row>
    <row r="27" spans="2:11" s="1" customFormat="1" ht="15" customHeight="1">
      <c r="B27" s="286"/>
      <c r="C27" s="285"/>
      <c r="D27" s="285" t="s">
        <v>1105</v>
      </c>
      <c r="E27" s="285"/>
      <c r="F27" s="285"/>
      <c r="G27" s="285"/>
      <c r="H27" s="285"/>
      <c r="I27" s="285"/>
      <c r="J27" s="285"/>
      <c r="K27" s="283"/>
    </row>
    <row r="28" spans="2:11" s="1" customFormat="1" ht="15" customHeight="1">
      <c r="B28" s="286"/>
      <c r="C28" s="287"/>
      <c r="D28" s="285" t="s">
        <v>1106</v>
      </c>
      <c r="E28" s="285"/>
      <c r="F28" s="285"/>
      <c r="G28" s="285"/>
      <c r="H28" s="285"/>
      <c r="I28" s="285"/>
      <c r="J28" s="285"/>
      <c r="K28" s="283"/>
    </row>
    <row r="29" spans="2:11" s="1" customFormat="1" ht="12.75" customHeight="1">
      <c r="B29" s="286"/>
      <c r="C29" s="287"/>
      <c r="D29" s="287"/>
      <c r="E29" s="287"/>
      <c r="F29" s="287"/>
      <c r="G29" s="287"/>
      <c r="H29" s="287"/>
      <c r="I29" s="287"/>
      <c r="J29" s="287"/>
      <c r="K29" s="283"/>
    </row>
    <row r="30" spans="2:11" s="1" customFormat="1" ht="15" customHeight="1">
      <c r="B30" s="286"/>
      <c r="C30" s="287"/>
      <c r="D30" s="285" t="s">
        <v>1107</v>
      </c>
      <c r="E30" s="285"/>
      <c r="F30" s="285"/>
      <c r="G30" s="285"/>
      <c r="H30" s="285"/>
      <c r="I30" s="285"/>
      <c r="J30" s="285"/>
      <c r="K30" s="283"/>
    </row>
    <row r="31" spans="2:11" s="1" customFormat="1" ht="15" customHeight="1">
      <c r="B31" s="286"/>
      <c r="C31" s="287"/>
      <c r="D31" s="285" t="s">
        <v>1108</v>
      </c>
      <c r="E31" s="285"/>
      <c r="F31" s="285"/>
      <c r="G31" s="285"/>
      <c r="H31" s="285"/>
      <c r="I31" s="285"/>
      <c r="J31" s="285"/>
      <c r="K31" s="283"/>
    </row>
    <row r="32" spans="2:11" s="1" customFormat="1" ht="12.75" customHeight="1">
      <c r="B32" s="286"/>
      <c r="C32" s="287"/>
      <c r="D32" s="287"/>
      <c r="E32" s="287"/>
      <c r="F32" s="287"/>
      <c r="G32" s="287"/>
      <c r="H32" s="287"/>
      <c r="I32" s="287"/>
      <c r="J32" s="287"/>
      <c r="K32" s="283"/>
    </row>
    <row r="33" spans="2:11" s="1" customFormat="1" ht="15" customHeight="1">
      <c r="B33" s="286"/>
      <c r="C33" s="287"/>
      <c r="D33" s="285" t="s">
        <v>1109</v>
      </c>
      <c r="E33" s="285"/>
      <c r="F33" s="285"/>
      <c r="G33" s="285"/>
      <c r="H33" s="285"/>
      <c r="I33" s="285"/>
      <c r="J33" s="285"/>
      <c r="K33" s="283"/>
    </row>
    <row r="34" spans="2:11" s="1" customFormat="1" ht="15" customHeight="1">
      <c r="B34" s="286"/>
      <c r="C34" s="287"/>
      <c r="D34" s="285" t="s">
        <v>1110</v>
      </c>
      <c r="E34" s="285"/>
      <c r="F34" s="285"/>
      <c r="G34" s="285"/>
      <c r="H34" s="285"/>
      <c r="I34" s="285"/>
      <c r="J34" s="285"/>
      <c r="K34" s="283"/>
    </row>
    <row r="35" spans="2:11" s="1" customFormat="1" ht="15" customHeight="1">
      <c r="B35" s="286"/>
      <c r="C35" s="287"/>
      <c r="D35" s="285" t="s">
        <v>1111</v>
      </c>
      <c r="E35" s="285"/>
      <c r="F35" s="285"/>
      <c r="G35" s="285"/>
      <c r="H35" s="285"/>
      <c r="I35" s="285"/>
      <c r="J35" s="285"/>
      <c r="K35" s="283"/>
    </row>
    <row r="36" spans="2:11" s="1" customFormat="1" ht="15" customHeight="1">
      <c r="B36" s="286"/>
      <c r="C36" s="287"/>
      <c r="D36" s="285"/>
      <c r="E36" s="288" t="s">
        <v>123</v>
      </c>
      <c r="F36" s="285"/>
      <c r="G36" s="285" t="s">
        <v>1112</v>
      </c>
      <c r="H36" s="285"/>
      <c r="I36" s="285"/>
      <c r="J36" s="285"/>
      <c r="K36" s="283"/>
    </row>
    <row r="37" spans="2:11" s="1" customFormat="1" ht="30.75" customHeight="1">
      <c r="B37" s="286"/>
      <c r="C37" s="287"/>
      <c r="D37" s="285"/>
      <c r="E37" s="288" t="s">
        <v>1113</v>
      </c>
      <c r="F37" s="285"/>
      <c r="G37" s="285" t="s">
        <v>1114</v>
      </c>
      <c r="H37" s="285"/>
      <c r="I37" s="285"/>
      <c r="J37" s="285"/>
      <c r="K37" s="283"/>
    </row>
    <row r="38" spans="2:11" s="1" customFormat="1" ht="15" customHeight="1">
      <c r="B38" s="286"/>
      <c r="C38" s="287"/>
      <c r="D38" s="285"/>
      <c r="E38" s="288" t="s">
        <v>53</v>
      </c>
      <c r="F38" s="285"/>
      <c r="G38" s="285" t="s">
        <v>1115</v>
      </c>
      <c r="H38" s="285"/>
      <c r="I38" s="285"/>
      <c r="J38" s="285"/>
      <c r="K38" s="283"/>
    </row>
    <row r="39" spans="2:11" s="1" customFormat="1" ht="15" customHeight="1">
      <c r="B39" s="286"/>
      <c r="C39" s="287"/>
      <c r="D39" s="285"/>
      <c r="E39" s="288" t="s">
        <v>54</v>
      </c>
      <c r="F39" s="285"/>
      <c r="G39" s="285" t="s">
        <v>1116</v>
      </c>
      <c r="H39" s="285"/>
      <c r="I39" s="285"/>
      <c r="J39" s="285"/>
      <c r="K39" s="283"/>
    </row>
    <row r="40" spans="2:11" s="1" customFormat="1" ht="15" customHeight="1">
      <c r="B40" s="286"/>
      <c r="C40" s="287"/>
      <c r="D40" s="285"/>
      <c r="E40" s="288" t="s">
        <v>124</v>
      </c>
      <c r="F40" s="285"/>
      <c r="G40" s="285" t="s">
        <v>1117</v>
      </c>
      <c r="H40" s="285"/>
      <c r="I40" s="285"/>
      <c r="J40" s="285"/>
      <c r="K40" s="283"/>
    </row>
    <row r="41" spans="2:11" s="1" customFormat="1" ht="15" customHeight="1">
      <c r="B41" s="286"/>
      <c r="C41" s="287"/>
      <c r="D41" s="285"/>
      <c r="E41" s="288" t="s">
        <v>125</v>
      </c>
      <c r="F41" s="285"/>
      <c r="G41" s="285" t="s">
        <v>1118</v>
      </c>
      <c r="H41" s="285"/>
      <c r="I41" s="285"/>
      <c r="J41" s="285"/>
      <c r="K41" s="283"/>
    </row>
    <row r="42" spans="2:11" s="1" customFormat="1" ht="15" customHeight="1">
      <c r="B42" s="286"/>
      <c r="C42" s="287"/>
      <c r="D42" s="285"/>
      <c r="E42" s="288" t="s">
        <v>1119</v>
      </c>
      <c r="F42" s="285"/>
      <c r="G42" s="285" t="s">
        <v>1120</v>
      </c>
      <c r="H42" s="285"/>
      <c r="I42" s="285"/>
      <c r="J42" s="285"/>
      <c r="K42" s="283"/>
    </row>
    <row r="43" spans="2:11" s="1" customFormat="1" ht="15" customHeight="1">
      <c r="B43" s="286"/>
      <c r="C43" s="287"/>
      <c r="D43" s="285"/>
      <c r="E43" s="288"/>
      <c r="F43" s="285"/>
      <c r="G43" s="285" t="s">
        <v>1121</v>
      </c>
      <c r="H43" s="285"/>
      <c r="I43" s="285"/>
      <c r="J43" s="285"/>
      <c r="K43" s="283"/>
    </row>
    <row r="44" spans="2:11" s="1" customFormat="1" ht="15" customHeight="1">
      <c r="B44" s="286"/>
      <c r="C44" s="287"/>
      <c r="D44" s="285"/>
      <c r="E44" s="288" t="s">
        <v>1122</v>
      </c>
      <c r="F44" s="285"/>
      <c r="G44" s="285" t="s">
        <v>1123</v>
      </c>
      <c r="H44" s="285"/>
      <c r="I44" s="285"/>
      <c r="J44" s="285"/>
      <c r="K44" s="283"/>
    </row>
    <row r="45" spans="2:11" s="1" customFormat="1" ht="15" customHeight="1">
      <c r="B45" s="286"/>
      <c r="C45" s="287"/>
      <c r="D45" s="285"/>
      <c r="E45" s="288" t="s">
        <v>127</v>
      </c>
      <c r="F45" s="285"/>
      <c r="G45" s="285" t="s">
        <v>1124</v>
      </c>
      <c r="H45" s="285"/>
      <c r="I45" s="285"/>
      <c r="J45" s="285"/>
      <c r="K45" s="283"/>
    </row>
    <row r="46" spans="2:11" s="1" customFormat="1" ht="12.75" customHeight="1">
      <c r="B46" s="286"/>
      <c r="C46" s="287"/>
      <c r="D46" s="285"/>
      <c r="E46" s="285"/>
      <c r="F46" s="285"/>
      <c r="G46" s="285"/>
      <c r="H46" s="285"/>
      <c r="I46" s="285"/>
      <c r="J46" s="285"/>
      <c r="K46" s="283"/>
    </row>
    <row r="47" spans="2:11" s="1" customFormat="1" ht="15" customHeight="1">
      <c r="B47" s="286"/>
      <c r="C47" s="287"/>
      <c r="D47" s="285" t="s">
        <v>1125</v>
      </c>
      <c r="E47" s="285"/>
      <c r="F47" s="285"/>
      <c r="G47" s="285"/>
      <c r="H47" s="285"/>
      <c r="I47" s="285"/>
      <c r="J47" s="285"/>
      <c r="K47" s="283"/>
    </row>
    <row r="48" spans="2:11" s="1" customFormat="1" ht="15" customHeight="1">
      <c r="B48" s="286"/>
      <c r="C48" s="287"/>
      <c r="D48" s="287"/>
      <c r="E48" s="285" t="s">
        <v>1126</v>
      </c>
      <c r="F48" s="285"/>
      <c r="G48" s="285"/>
      <c r="H48" s="285"/>
      <c r="I48" s="285"/>
      <c r="J48" s="285"/>
      <c r="K48" s="283"/>
    </row>
    <row r="49" spans="2:11" s="1" customFormat="1" ht="15" customHeight="1">
      <c r="B49" s="286"/>
      <c r="C49" s="287"/>
      <c r="D49" s="287"/>
      <c r="E49" s="285" t="s">
        <v>1127</v>
      </c>
      <c r="F49" s="285"/>
      <c r="G49" s="285"/>
      <c r="H49" s="285"/>
      <c r="I49" s="285"/>
      <c r="J49" s="285"/>
      <c r="K49" s="283"/>
    </row>
    <row r="50" spans="2:11" s="1" customFormat="1" ht="15" customHeight="1">
      <c r="B50" s="286"/>
      <c r="C50" s="287"/>
      <c r="D50" s="287"/>
      <c r="E50" s="285" t="s">
        <v>1128</v>
      </c>
      <c r="F50" s="285"/>
      <c r="G50" s="285"/>
      <c r="H50" s="285"/>
      <c r="I50" s="285"/>
      <c r="J50" s="285"/>
      <c r="K50" s="283"/>
    </row>
    <row r="51" spans="2:11" s="1" customFormat="1" ht="15" customHeight="1">
      <c r="B51" s="286"/>
      <c r="C51" s="287"/>
      <c r="D51" s="285" t="s">
        <v>1129</v>
      </c>
      <c r="E51" s="285"/>
      <c r="F51" s="285"/>
      <c r="G51" s="285"/>
      <c r="H51" s="285"/>
      <c r="I51" s="285"/>
      <c r="J51" s="285"/>
      <c r="K51" s="283"/>
    </row>
    <row r="52" spans="2:11" s="1" customFormat="1" ht="25.5" customHeight="1">
      <c r="B52" s="281"/>
      <c r="C52" s="282" t="s">
        <v>1130</v>
      </c>
      <c r="D52" s="282"/>
      <c r="E52" s="282"/>
      <c r="F52" s="282"/>
      <c r="G52" s="282"/>
      <c r="H52" s="282"/>
      <c r="I52" s="282"/>
      <c r="J52" s="282"/>
      <c r="K52" s="283"/>
    </row>
    <row r="53" spans="2:11" s="1" customFormat="1" ht="5.25" customHeight="1">
      <c r="B53" s="281"/>
      <c r="C53" s="284"/>
      <c r="D53" s="284"/>
      <c r="E53" s="284"/>
      <c r="F53" s="284"/>
      <c r="G53" s="284"/>
      <c r="H53" s="284"/>
      <c r="I53" s="284"/>
      <c r="J53" s="284"/>
      <c r="K53" s="283"/>
    </row>
    <row r="54" spans="2:11" s="1" customFormat="1" ht="15" customHeight="1">
      <c r="B54" s="281"/>
      <c r="C54" s="285" t="s">
        <v>1131</v>
      </c>
      <c r="D54" s="285"/>
      <c r="E54" s="285"/>
      <c r="F54" s="285"/>
      <c r="G54" s="285"/>
      <c r="H54" s="285"/>
      <c r="I54" s="285"/>
      <c r="J54" s="285"/>
      <c r="K54" s="283"/>
    </row>
    <row r="55" spans="2:11" s="1" customFormat="1" ht="15" customHeight="1">
      <c r="B55" s="281"/>
      <c r="C55" s="285" t="s">
        <v>1132</v>
      </c>
      <c r="D55" s="285"/>
      <c r="E55" s="285"/>
      <c r="F55" s="285"/>
      <c r="G55" s="285"/>
      <c r="H55" s="285"/>
      <c r="I55" s="285"/>
      <c r="J55" s="285"/>
      <c r="K55" s="283"/>
    </row>
    <row r="56" spans="2:11" s="1" customFormat="1" ht="12.75" customHeight="1">
      <c r="B56" s="281"/>
      <c r="C56" s="285"/>
      <c r="D56" s="285"/>
      <c r="E56" s="285"/>
      <c r="F56" s="285"/>
      <c r="G56" s="285"/>
      <c r="H56" s="285"/>
      <c r="I56" s="285"/>
      <c r="J56" s="285"/>
      <c r="K56" s="283"/>
    </row>
    <row r="57" spans="2:11" s="1" customFormat="1" ht="15" customHeight="1">
      <c r="B57" s="281"/>
      <c r="C57" s="285" t="s">
        <v>1133</v>
      </c>
      <c r="D57" s="285"/>
      <c r="E57" s="285"/>
      <c r="F57" s="285"/>
      <c r="G57" s="285"/>
      <c r="H57" s="285"/>
      <c r="I57" s="285"/>
      <c r="J57" s="285"/>
      <c r="K57" s="283"/>
    </row>
    <row r="58" spans="2:11" s="1" customFormat="1" ht="15" customHeight="1">
      <c r="B58" s="281"/>
      <c r="C58" s="287"/>
      <c r="D58" s="285" t="s">
        <v>1134</v>
      </c>
      <c r="E58" s="285"/>
      <c r="F58" s="285"/>
      <c r="G58" s="285"/>
      <c r="H58" s="285"/>
      <c r="I58" s="285"/>
      <c r="J58" s="285"/>
      <c r="K58" s="283"/>
    </row>
    <row r="59" spans="2:11" s="1" customFormat="1" ht="15" customHeight="1">
      <c r="B59" s="281"/>
      <c r="C59" s="287"/>
      <c r="D59" s="285" t="s">
        <v>1135</v>
      </c>
      <c r="E59" s="285"/>
      <c r="F59" s="285"/>
      <c r="G59" s="285"/>
      <c r="H59" s="285"/>
      <c r="I59" s="285"/>
      <c r="J59" s="285"/>
      <c r="K59" s="283"/>
    </row>
    <row r="60" spans="2:11" s="1" customFormat="1" ht="15" customHeight="1">
      <c r="B60" s="281"/>
      <c r="C60" s="287"/>
      <c r="D60" s="285" t="s">
        <v>1136</v>
      </c>
      <c r="E60" s="285"/>
      <c r="F60" s="285"/>
      <c r="G60" s="285"/>
      <c r="H60" s="285"/>
      <c r="I60" s="285"/>
      <c r="J60" s="285"/>
      <c r="K60" s="283"/>
    </row>
    <row r="61" spans="2:11" s="1" customFormat="1" ht="15" customHeight="1">
      <c r="B61" s="281"/>
      <c r="C61" s="287"/>
      <c r="D61" s="285" t="s">
        <v>1137</v>
      </c>
      <c r="E61" s="285"/>
      <c r="F61" s="285"/>
      <c r="G61" s="285"/>
      <c r="H61" s="285"/>
      <c r="I61" s="285"/>
      <c r="J61" s="285"/>
      <c r="K61" s="283"/>
    </row>
    <row r="62" spans="2:11" s="1" customFormat="1" ht="15" customHeight="1">
      <c r="B62" s="281"/>
      <c r="C62" s="287"/>
      <c r="D62" s="290" t="s">
        <v>1138</v>
      </c>
      <c r="E62" s="290"/>
      <c r="F62" s="290"/>
      <c r="G62" s="290"/>
      <c r="H62" s="290"/>
      <c r="I62" s="290"/>
      <c r="J62" s="290"/>
      <c r="K62" s="283"/>
    </row>
    <row r="63" spans="2:11" s="1" customFormat="1" ht="15" customHeight="1">
      <c r="B63" s="281"/>
      <c r="C63" s="287"/>
      <c r="D63" s="285" t="s">
        <v>1139</v>
      </c>
      <c r="E63" s="285"/>
      <c r="F63" s="285"/>
      <c r="G63" s="285"/>
      <c r="H63" s="285"/>
      <c r="I63" s="285"/>
      <c r="J63" s="285"/>
      <c r="K63" s="283"/>
    </row>
    <row r="64" spans="2:11" s="1" customFormat="1" ht="12.75" customHeight="1">
      <c r="B64" s="281"/>
      <c r="C64" s="287"/>
      <c r="D64" s="287"/>
      <c r="E64" s="291"/>
      <c r="F64" s="287"/>
      <c r="G64" s="287"/>
      <c r="H64" s="287"/>
      <c r="I64" s="287"/>
      <c r="J64" s="287"/>
      <c r="K64" s="283"/>
    </row>
    <row r="65" spans="2:11" s="1" customFormat="1" ht="15" customHeight="1">
      <c r="B65" s="281"/>
      <c r="C65" s="287"/>
      <c r="D65" s="285" t="s">
        <v>1140</v>
      </c>
      <c r="E65" s="285"/>
      <c r="F65" s="285"/>
      <c r="G65" s="285"/>
      <c r="H65" s="285"/>
      <c r="I65" s="285"/>
      <c r="J65" s="285"/>
      <c r="K65" s="283"/>
    </row>
    <row r="66" spans="2:11" s="1" customFormat="1" ht="15" customHeight="1">
      <c r="B66" s="281"/>
      <c r="C66" s="287"/>
      <c r="D66" s="290" t="s">
        <v>1141</v>
      </c>
      <c r="E66" s="290"/>
      <c r="F66" s="290"/>
      <c r="G66" s="290"/>
      <c r="H66" s="290"/>
      <c r="I66" s="290"/>
      <c r="J66" s="290"/>
      <c r="K66" s="283"/>
    </row>
    <row r="67" spans="2:11" s="1" customFormat="1" ht="15" customHeight="1">
      <c r="B67" s="281"/>
      <c r="C67" s="287"/>
      <c r="D67" s="285" t="s">
        <v>1142</v>
      </c>
      <c r="E67" s="285"/>
      <c r="F67" s="285"/>
      <c r="G67" s="285"/>
      <c r="H67" s="285"/>
      <c r="I67" s="285"/>
      <c r="J67" s="285"/>
      <c r="K67" s="283"/>
    </row>
    <row r="68" spans="2:11" s="1" customFormat="1" ht="15" customHeight="1">
      <c r="B68" s="281"/>
      <c r="C68" s="287"/>
      <c r="D68" s="285" t="s">
        <v>1143</v>
      </c>
      <c r="E68" s="285"/>
      <c r="F68" s="285"/>
      <c r="G68" s="285"/>
      <c r="H68" s="285"/>
      <c r="I68" s="285"/>
      <c r="J68" s="285"/>
      <c r="K68" s="283"/>
    </row>
    <row r="69" spans="2:11" s="1" customFormat="1" ht="15" customHeight="1">
      <c r="B69" s="281"/>
      <c r="C69" s="287"/>
      <c r="D69" s="285" t="s">
        <v>1144</v>
      </c>
      <c r="E69" s="285"/>
      <c r="F69" s="285"/>
      <c r="G69" s="285"/>
      <c r="H69" s="285"/>
      <c r="I69" s="285"/>
      <c r="J69" s="285"/>
      <c r="K69" s="283"/>
    </row>
    <row r="70" spans="2:11" s="1" customFormat="1" ht="15" customHeight="1">
      <c r="B70" s="281"/>
      <c r="C70" s="287"/>
      <c r="D70" s="285" t="s">
        <v>1145</v>
      </c>
      <c r="E70" s="285"/>
      <c r="F70" s="285"/>
      <c r="G70" s="285"/>
      <c r="H70" s="285"/>
      <c r="I70" s="285"/>
      <c r="J70" s="285"/>
      <c r="K70" s="283"/>
    </row>
    <row r="71" spans="2:11" s="1" customFormat="1" ht="12.75" customHeight="1">
      <c r="B71" s="292"/>
      <c r="C71" s="293"/>
      <c r="D71" s="293"/>
      <c r="E71" s="293"/>
      <c r="F71" s="293"/>
      <c r="G71" s="293"/>
      <c r="H71" s="293"/>
      <c r="I71" s="293"/>
      <c r="J71" s="293"/>
      <c r="K71" s="294"/>
    </row>
    <row r="72" spans="2:11" s="1" customFormat="1" ht="18.75" customHeight="1">
      <c r="B72" s="295"/>
      <c r="C72" s="295"/>
      <c r="D72" s="295"/>
      <c r="E72" s="295"/>
      <c r="F72" s="295"/>
      <c r="G72" s="295"/>
      <c r="H72" s="295"/>
      <c r="I72" s="295"/>
      <c r="J72" s="295"/>
      <c r="K72" s="296"/>
    </row>
    <row r="73" spans="2:11" s="1" customFormat="1" ht="18.75" customHeight="1">
      <c r="B73" s="296"/>
      <c r="C73" s="296"/>
      <c r="D73" s="296"/>
      <c r="E73" s="296"/>
      <c r="F73" s="296"/>
      <c r="G73" s="296"/>
      <c r="H73" s="296"/>
      <c r="I73" s="296"/>
      <c r="J73" s="296"/>
      <c r="K73" s="296"/>
    </row>
    <row r="74" spans="2:11" s="1" customFormat="1" ht="7.5" customHeight="1">
      <c r="B74" s="297"/>
      <c r="C74" s="298"/>
      <c r="D74" s="298"/>
      <c r="E74" s="298"/>
      <c r="F74" s="298"/>
      <c r="G74" s="298"/>
      <c r="H74" s="298"/>
      <c r="I74" s="298"/>
      <c r="J74" s="298"/>
      <c r="K74" s="299"/>
    </row>
    <row r="75" spans="2:11" s="1" customFormat="1" ht="45" customHeight="1">
      <c r="B75" s="300"/>
      <c r="C75" s="301" t="s">
        <v>1146</v>
      </c>
      <c r="D75" s="301"/>
      <c r="E75" s="301"/>
      <c r="F75" s="301"/>
      <c r="G75" s="301"/>
      <c r="H75" s="301"/>
      <c r="I75" s="301"/>
      <c r="J75" s="301"/>
      <c r="K75" s="302"/>
    </row>
    <row r="76" spans="2:11" s="1" customFormat="1" ht="17.25" customHeight="1">
      <c r="B76" s="300"/>
      <c r="C76" s="303" t="s">
        <v>1147</v>
      </c>
      <c r="D76" s="303"/>
      <c r="E76" s="303"/>
      <c r="F76" s="303" t="s">
        <v>1148</v>
      </c>
      <c r="G76" s="304"/>
      <c r="H76" s="303" t="s">
        <v>54</v>
      </c>
      <c r="I76" s="303" t="s">
        <v>57</v>
      </c>
      <c r="J76" s="303" t="s">
        <v>1149</v>
      </c>
      <c r="K76" s="302"/>
    </row>
    <row r="77" spans="2:11" s="1" customFormat="1" ht="17.25" customHeight="1">
      <c r="B77" s="300"/>
      <c r="C77" s="305" t="s">
        <v>1150</v>
      </c>
      <c r="D77" s="305"/>
      <c r="E77" s="305"/>
      <c r="F77" s="306" t="s">
        <v>1151</v>
      </c>
      <c r="G77" s="307"/>
      <c r="H77" s="305"/>
      <c r="I77" s="305"/>
      <c r="J77" s="305" t="s">
        <v>1152</v>
      </c>
      <c r="K77" s="302"/>
    </row>
    <row r="78" spans="2:11" s="1" customFormat="1" ht="5.25" customHeight="1">
      <c r="B78" s="300"/>
      <c r="C78" s="308"/>
      <c r="D78" s="308"/>
      <c r="E78" s="308"/>
      <c r="F78" s="308"/>
      <c r="G78" s="309"/>
      <c r="H78" s="308"/>
      <c r="I78" s="308"/>
      <c r="J78" s="308"/>
      <c r="K78" s="302"/>
    </row>
    <row r="79" spans="2:11" s="1" customFormat="1" ht="15" customHeight="1">
      <c r="B79" s="300"/>
      <c r="C79" s="288" t="s">
        <v>53</v>
      </c>
      <c r="D79" s="310"/>
      <c r="E79" s="310"/>
      <c r="F79" s="311" t="s">
        <v>1153</v>
      </c>
      <c r="G79" s="312"/>
      <c r="H79" s="288" t="s">
        <v>1154</v>
      </c>
      <c r="I79" s="288" t="s">
        <v>1155</v>
      </c>
      <c r="J79" s="288">
        <v>20</v>
      </c>
      <c r="K79" s="302"/>
    </row>
    <row r="80" spans="2:11" s="1" customFormat="1" ht="15" customHeight="1">
      <c r="B80" s="300"/>
      <c r="C80" s="288" t="s">
        <v>1156</v>
      </c>
      <c r="D80" s="288"/>
      <c r="E80" s="288"/>
      <c r="F80" s="311" t="s">
        <v>1153</v>
      </c>
      <c r="G80" s="312"/>
      <c r="H80" s="288" t="s">
        <v>1157</v>
      </c>
      <c r="I80" s="288" t="s">
        <v>1155</v>
      </c>
      <c r="J80" s="288">
        <v>120</v>
      </c>
      <c r="K80" s="302"/>
    </row>
    <row r="81" spans="2:11" s="1" customFormat="1" ht="15" customHeight="1">
      <c r="B81" s="313"/>
      <c r="C81" s="288" t="s">
        <v>1158</v>
      </c>
      <c r="D81" s="288"/>
      <c r="E81" s="288"/>
      <c r="F81" s="311" t="s">
        <v>1159</v>
      </c>
      <c r="G81" s="312"/>
      <c r="H81" s="288" t="s">
        <v>1160</v>
      </c>
      <c r="I81" s="288" t="s">
        <v>1155</v>
      </c>
      <c r="J81" s="288">
        <v>50</v>
      </c>
      <c r="K81" s="302"/>
    </row>
    <row r="82" spans="2:11" s="1" customFormat="1" ht="15" customHeight="1">
      <c r="B82" s="313"/>
      <c r="C82" s="288" t="s">
        <v>1161</v>
      </c>
      <c r="D82" s="288"/>
      <c r="E82" s="288"/>
      <c r="F82" s="311" t="s">
        <v>1153</v>
      </c>
      <c r="G82" s="312"/>
      <c r="H82" s="288" t="s">
        <v>1162</v>
      </c>
      <c r="I82" s="288" t="s">
        <v>1163</v>
      </c>
      <c r="J82" s="288"/>
      <c r="K82" s="302"/>
    </row>
    <row r="83" spans="2:11" s="1" customFormat="1" ht="15" customHeight="1">
      <c r="B83" s="313"/>
      <c r="C83" s="314" t="s">
        <v>1164</v>
      </c>
      <c r="D83" s="314"/>
      <c r="E83" s="314"/>
      <c r="F83" s="315" t="s">
        <v>1159</v>
      </c>
      <c r="G83" s="314"/>
      <c r="H83" s="314" t="s">
        <v>1165</v>
      </c>
      <c r="I83" s="314" t="s">
        <v>1155</v>
      </c>
      <c r="J83" s="314">
        <v>15</v>
      </c>
      <c r="K83" s="302"/>
    </row>
    <row r="84" spans="2:11" s="1" customFormat="1" ht="15" customHeight="1">
      <c r="B84" s="313"/>
      <c r="C84" s="314" t="s">
        <v>1166</v>
      </c>
      <c r="D84" s="314"/>
      <c r="E84" s="314"/>
      <c r="F84" s="315" t="s">
        <v>1159</v>
      </c>
      <c r="G84" s="314"/>
      <c r="H84" s="314" t="s">
        <v>1167</v>
      </c>
      <c r="I84" s="314" t="s">
        <v>1155</v>
      </c>
      <c r="J84" s="314">
        <v>15</v>
      </c>
      <c r="K84" s="302"/>
    </row>
    <row r="85" spans="2:11" s="1" customFormat="1" ht="15" customHeight="1">
      <c r="B85" s="313"/>
      <c r="C85" s="314" t="s">
        <v>1168</v>
      </c>
      <c r="D85" s="314"/>
      <c r="E85" s="314"/>
      <c r="F85" s="315" t="s">
        <v>1159</v>
      </c>
      <c r="G85" s="314"/>
      <c r="H85" s="314" t="s">
        <v>1169</v>
      </c>
      <c r="I85" s="314" t="s">
        <v>1155</v>
      </c>
      <c r="J85" s="314">
        <v>20</v>
      </c>
      <c r="K85" s="302"/>
    </row>
    <row r="86" spans="2:11" s="1" customFormat="1" ht="15" customHeight="1">
      <c r="B86" s="313"/>
      <c r="C86" s="314" t="s">
        <v>1170</v>
      </c>
      <c r="D86" s="314"/>
      <c r="E86" s="314"/>
      <c r="F86" s="315" t="s">
        <v>1159</v>
      </c>
      <c r="G86" s="314"/>
      <c r="H86" s="314" t="s">
        <v>1171</v>
      </c>
      <c r="I86" s="314" t="s">
        <v>1155</v>
      </c>
      <c r="J86" s="314">
        <v>20</v>
      </c>
      <c r="K86" s="302"/>
    </row>
    <row r="87" spans="2:11" s="1" customFormat="1" ht="15" customHeight="1">
      <c r="B87" s="313"/>
      <c r="C87" s="288" t="s">
        <v>1172</v>
      </c>
      <c r="D87" s="288"/>
      <c r="E87" s="288"/>
      <c r="F87" s="311" t="s">
        <v>1159</v>
      </c>
      <c r="G87" s="312"/>
      <c r="H87" s="288" t="s">
        <v>1173</v>
      </c>
      <c r="I87" s="288" t="s">
        <v>1155</v>
      </c>
      <c r="J87" s="288">
        <v>50</v>
      </c>
      <c r="K87" s="302"/>
    </row>
    <row r="88" spans="2:11" s="1" customFormat="1" ht="15" customHeight="1">
      <c r="B88" s="313"/>
      <c r="C88" s="288" t="s">
        <v>1174</v>
      </c>
      <c r="D88" s="288"/>
      <c r="E88" s="288"/>
      <c r="F88" s="311" t="s">
        <v>1159</v>
      </c>
      <c r="G88" s="312"/>
      <c r="H88" s="288" t="s">
        <v>1175</v>
      </c>
      <c r="I88" s="288" t="s">
        <v>1155</v>
      </c>
      <c r="J88" s="288">
        <v>20</v>
      </c>
      <c r="K88" s="302"/>
    </row>
    <row r="89" spans="2:11" s="1" customFormat="1" ht="15" customHeight="1">
      <c r="B89" s="313"/>
      <c r="C89" s="288" t="s">
        <v>1176</v>
      </c>
      <c r="D89" s="288"/>
      <c r="E89" s="288"/>
      <c r="F89" s="311" t="s">
        <v>1159</v>
      </c>
      <c r="G89" s="312"/>
      <c r="H89" s="288" t="s">
        <v>1177</v>
      </c>
      <c r="I89" s="288" t="s">
        <v>1155</v>
      </c>
      <c r="J89" s="288">
        <v>20</v>
      </c>
      <c r="K89" s="302"/>
    </row>
    <row r="90" spans="2:11" s="1" customFormat="1" ht="15" customHeight="1">
      <c r="B90" s="313"/>
      <c r="C90" s="288" t="s">
        <v>1178</v>
      </c>
      <c r="D90" s="288"/>
      <c r="E90" s="288"/>
      <c r="F90" s="311" t="s">
        <v>1159</v>
      </c>
      <c r="G90" s="312"/>
      <c r="H90" s="288" t="s">
        <v>1179</v>
      </c>
      <c r="I90" s="288" t="s">
        <v>1155</v>
      </c>
      <c r="J90" s="288">
        <v>50</v>
      </c>
      <c r="K90" s="302"/>
    </row>
    <row r="91" spans="2:11" s="1" customFormat="1" ht="15" customHeight="1">
      <c r="B91" s="313"/>
      <c r="C91" s="288" t="s">
        <v>1180</v>
      </c>
      <c r="D91" s="288"/>
      <c r="E91" s="288"/>
      <c r="F91" s="311" t="s">
        <v>1159</v>
      </c>
      <c r="G91" s="312"/>
      <c r="H91" s="288" t="s">
        <v>1180</v>
      </c>
      <c r="I91" s="288" t="s">
        <v>1155</v>
      </c>
      <c r="J91" s="288">
        <v>50</v>
      </c>
      <c r="K91" s="302"/>
    </row>
    <row r="92" spans="2:11" s="1" customFormat="1" ht="15" customHeight="1">
      <c r="B92" s="313"/>
      <c r="C92" s="288" t="s">
        <v>1181</v>
      </c>
      <c r="D92" s="288"/>
      <c r="E92" s="288"/>
      <c r="F92" s="311" t="s">
        <v>1159</v>
      </c>
      <c r="G92" s="312"/>
      <c r="H92" s="288" t="s">
        <v>1182</v>
      </c>
      <c r="I92" s="288" t="s">
        <v>1155</v>
      </c>
      <c r="J92" s="288">
        <v>255</v>
      </c>
      <c r="K92" s="302"/>
    </row>
    <row r="93" spans="2:11" s="1" customFormat="1" ht="15" customHeight="1">
      <c r="B93" s="313"/>
      <c r="C93" s="288" t="s">
        <v>1183</v>
      </c>
      <c r="D93" s="288"/>
      <c r="E93" s="288"/>
      <c r="F93" s="311" t="s">
        <v>1153</v>
      </c>
      <c r="G93" s="312"/>
      <c r="H93" s="288" t="s">
        <v>1184</v>
      </c>
      <c r="I93" s="288" t="s">
        <v>1185</v>
      </c>
      <c r="J93" s="288"/>
      <c r="K93" s="302"/>
    </row>
    <row r="94" spans="2:11" s="1" customFormat="1" ht="15" customHeight="1">
      <c r="B94" s="313"/>
      <c r="C94" s="288" t="s">
        <v>1186</v>
      </c>
      <c r="D94" s="288"/>
      <c r="E94" s="288"/>
      <c r="F94" s="311" t="s">
        <v>1153</v>
      </c>
      <c r="G94" s="312"/>
      <c r="H94" s="288" t="s">
        <v>1187</v>
      </c>
      <c r="I94" s="288" t="s">
        <v>1188</v>
      </c>
      <c r="J94" s="288"/>
      <c r="K94" s="302"/>
    </row>
    <row r="95" spans="2:11" s="1" customFormat="1" ht="15" customHeight="1">
      <c r="B95" s="313"/>
      <c r="C95" s="288" t="s">
        <v>1189</v>
      </c>
      <c r="D95" s="288"/>
      <c r="E95" s="288"/>
      <c r="F95" s="311" t="s">
        <v>1153</v>
      </c>
      <c r="G95" s="312"/>
      <c r="H95" s="288" t="s">
        <v>1189</v>
      </c>
      <c r="I95" s="288" t="s">
        <v>1188</v>
      </c>
      <c r="J95" s="288"/>
      <c r="K95" s="302"/>
    </row>
    <row r="96" spans="2:11" s="1" customFormat="1" ht="15" customHeight="1">
      <c r="B96" s="313"/>
      <c r="C96" s="288" t="s">
        <v>38</v>
      </c>
      <c r="D96" s="288"/>
      <c r="E96" s="288"/>
      <c r="F96" s="311" t="s">
        <v>1153</v>
      </c>
      <c r="G96" s="312"/>
      <c r="H96" s="288" t="s">
        <v>1190</v>
      </c>
      <c r="I96" s="288" t="s">
        <v>1188</v>
      </c>
      <c r="J96" s="288"/>
      <c r="K96" s="302"/>
    </row>
    <row r="97" spans="2:11" s="1" customFormat="1" ht="15" customHeight="1">
      <c r="B97" s="313"/>
      <c r="C97" s="288" t="s">
        <v>48</v>
      </c>
      <c r="D97" s="288"/>
      <c r="E97" s="288"/>
      <c r="F97" s="311" t="s">
        <v>1153</v>
      </c>
      <c r="G97" s="312"/>
      <c r="H97" s="288" t="s">
        <v>1191</v>
      </c>
      <c r="I97" s="288" t="s">
        <v>1188</v>
      </c>
      <c r="J97" s="288"/>
      <c r="K97" s="302"/>
    </row>
    <row r="98" spans="2:11" s="1" customFormat="1" ht="15" customHeight="1">
      <c r="B98" s="316"/>
      <c r="C98" s="317"/>
      <c r="D98" s="317"/>
      <c r="E98" s="317"/>
      <c r="F98" s="317"/>
      <c r="G98" s="317"/>
      <c r="H98" s="317"/>
      <c r="I98" s="317"/>
      <c r="J98" s="317"/>
      <c r="K98" s="318"/>
    </row>
    <row r="99" spans="2:11" s="1" customFormat="1" ht="18.75" customHeight="1">
      <c r="B99" s="319"/>
      <c r="C99" s="320"/>
      <c r="D99" s="320"/>
      <c r="E99" s="320"/>
      <c r="F99" s="320"/>
      <c r="G99" s="320"/>
      <c r="H99" s="320"/>
      <c r="I99" s="320"/>
      <c r="J99" s="320"/>
      <c r="K99" s="319"/>
    </row>
    <row r="100" spans="2:11" s="1" customFormat="1" ht="18.75" customHeight="1">
      <c r="B100" s="296"/>
      <c r="C100" s="296"/>
      <c r="D100" s="296"/>
      <c r="E100" s="296"/>
      <c r="F100" s="296"/>
      <c r="G100" s="296"/>
      <c r="H100" s="296"/>
      <c r="I100" s="296"/>
      <c r="J100" s="296"/>
      <c r="K100" s="296"/>
    </row>
    <row r="101" spans="2:11" s="1" customFormat="1" ht="7.5" customHeight="1">
      <c r="B101" s="297"/>
      <c r="C101" s="298"/>
      <c r="D101" s="298"/>
      <c r="E101" s="298"/>
      <c r="F101" s="298"/>
      <c r="G101" s="298"/>
      <c r="H101" s="298"/>
      <c r="I101" s="298"/>
      <c r="J101" s="298"/>
      <c r="K101" s="299"/>
    </row>
    <row r="102" spans="2:11" s="1" customFormat="1" ht="45" customHeight="1">
      <c r="B102" s="300"/>
      <c r="C102" s="301" t="s">
        <v>1192</v>
      </c>
      <c r="D102" s="301"/>
      <c r="E102" s="301"/>
      <c r="F102" s="301"/>
      <c r="G102" s="301"/>
      <c r="H102" s="301"/>
      <c r="I102" s="301"/>
      <c r="J102" s="301"/>
      <c r="K102" s="302"/>
    </row>
    <row r="103" spans="2:11" s="1" customFormat="1" ht="17.25" customHeight="1">
      <c r="B103" s="300"/>
      <c r="C103" s="303" t="s">
        <v>1147</v>
      </c>
      <c r="D103" s="303"/>
      <c r="E103" s="303"/>
      <c r="F103" s="303" t="s">
        <v>1148</v>
      </c>
      <c r="G103" s="304"/>
      <c r="H103" s="303" t="s">
        <v>54</v>
      </c>
      <c r="I103" s="303" t="s">
        <v>57</v>
      </c>
      <c r="J103" s="303" t="s">
        <v>1149</v>
      </c>
      <c r="K103" s="302"/>
    </row>
    <row r="104" spans="2:11" s="1" customFormat="1" ht="17.25" customHeight="1">
      <c r="B104" s="300"/>
      <c r="C104" s="305" t="s">
        <v>1150</v>
      </c>
      <c r="D104" s="305"/>
      <c r="E104" s="305"/>
      <c r="F104" s="306" t="s">
        <v>1151</v>
      </c>
      <c r="G104" s="307"/>
      <c r="H104" s="305"/>
      <c r="I104" s="305"/>
      <c r="J104" s="305" t="s">
        <v>1152</v>
      </c>
      <c r="K104" s="302"/>
    </row>
    <row r="105" spans="2:11" s="1" customFormat="1" ht="5.25" customHeight="1">
      <c r="B105" s="300"/>
      <c r="C105" s="303"/>
      <c r="D105" s="303"/>
      <c r="E105" s="303"/>
      <c r="F105" s="303"/>
      <c r="G105" s="321"/>
      <c r="H105" s="303"/>
      <c r="I105" s="303"/>
      <c r="J105" s="303"/>
      <c r="K105" s="302"/>
    </row>
    <row r="106" spans="2:11" s="1" customFormat="1" ht="15" customHeight="1">
      <c r="B106" s="300"/>
      <c r="C106" s="288" t="s">
        <v>53</v>
      </c>
      <c r="D106" s="310"/>
      <c r="E106" s="310"/>
      <c r="F106" s="311" t="s">
        <v>1153</v>
      </c>
      <c r="G106" s="288"/>
      <c r="H106" s="288" t="s">
        <v>1193</v>
      </c>
      <c r="I106" s="288" t="s">
        <v>1155</v>
      </c>
      <c r="J106" s="288">
        <v>20</v>
      </c>
      <c r="K106" s="302"/>
    </row>
    <row r="107" spans="2:11" s="1" customFormat="1" ht="15" customHeight="1">
      <c r="B107" s="300"/>
      <c r="C107" s="288" t="s">
        <v>1156</v>
      </c>
      <c r="D107" s="288"/>
      <c r="E107" s="288"/>
      <c r="F107" s="311" t="s">
        <v>1153</v>
      </c>
      <c r="G107" s="288"/>
      <c r="H107" s="288" t="s">
        <v>1193</v>
      </c>
      <c r="I107" s="288" t="s">
        <v>1155</v>
      </c>
      <c r="J107" s="288">
        <v>120</v>
      </c>
      <c r="K107" s="302"/>
    </row>
    <row r="108" spans="2:11" s="1" customFormat="1" ht="15" customHeight="1">
      <c r="B108" s="313"/>
      <c r="C108" s="288" t="s">
        <v>1158</v>
      </c>
      <c r="D108" s="288"/>
      <c r="E108" s="288"/>
      <c r="F108" s="311" t="s">
        <v>1159</v>
      </c>
      <c r="G108" s="288"/>
      <c r="H108" s="288" t="s">
        <v>1193</v>
      </c>
      <c r="I108" s="288" t="s">
        <v>1155</v>
      </c>
      <c r="J108" s="288">
        <v>50</v>
      </c>
      <c r="K108" s="302"/>
    </row>
    <row r="109" spans="2:11" s="1" customFormat="1" ht="15" customHeight="1">
      <c r="B109" s="313"/>
      <c r="C109" s="288" t="s">
        <v>1161</v>
      </c>
      <c r="D109" s="288"/>
      <c r="E109" s="288"/>
      <c r="F109" s="311" t="s">
        <v>1153</v>
      </c>
      <c r="G109" s="288"/>
      <c r="H109" s="288" t="s">
        <v>1193</v>
      </c>
      <c r="I109" s="288" t="s">
        <v>1163</v>
      </c>
      <c r="J109" s="288"/>
      <c r="K109" s="302"/>
    </row>
    <row r="110" spans="2:11" s="1" customFormat="1" ht="15" customHeight="1">
      <c r="B110" s="313"/>
      <c r="C110" s="288" t="s">
        <v>1172</v>
      </c>
      <c r="D110" s="288"/>
      <c r="E110" s="288"/>
      <c r="F110" s="311" t="s">
        <v>1159</v>
      </c>
      <c r="G110" s="288"/>
      <c r="H110" s="288" t="s">
        <v>1193</v>
      </c>
      <c r="I110" s="288" t="s">
        <v>1155</v>
      </c>
      <c r="J110" s="288">
        <v>50</v>
      </c>
      <c r="K110" s="302"/>
    </row>
    <row r="111" spans="2:11" s="1" customFormat="1" ht="15" customHeight="1">
      <c r="B111" s="313"/>
      <c r="C111" s="288" t="s">
        <v>1180</v>
      </c>
      <c r="D111" s="288"/>
      <c r="E111" s="288"/>
      <c r="F111" s="311" t="s">
        <v>1159</v>
      </c>
      <c r="G111" s="288"/>
      <c r="H111" s="288" t="s">
        <v>1193</v>
      </c>
      <c r="I111" s="288" t="s">
        <v>1155</v>
      </c>
      <c r="J111" s="288">
        <v>50</v>
      </c>
      <c r="K111" s="302"/>
    </row>
    <row r="112" spans="2:11" s="1" customFormat="1" ht="15" customHeight="1">
      <c r="B112" s="313"/>
      <c r="C112" s="288" t="s">
        <v>1178</v>
      </c>
      <c r="D112" s="288"/>
      <c r="E112" s="288"/>
      <c r="F112" s="311" t="s">
        <v>1159</v>
      </c>
      <c r="G112" s="288"/>
      <c r="H112" s="288" t="s">
        <v>1193</v>
      </c>
      <c r="I112" s="288" t="s">
        <v>1155</v>
      </c>
      <c r="J112" s="288">
        <v>50</v>
      </c>
      <c r="K112" s="302"/>
    </row>
    <row r="113" spans="2:11" s="1" customFormat="1" ht="15" customHeight="1">
      <c r="B113" s="313"/>
      <c r="C113" s="288" t="s">
        <v>53</v>
      </c>
      <c r="D113" s="288"/>
      <c r="E113" s="288"/>
      <c r="F113" s="311" t="s">
        <v>1153</v>
      </c>
      <c r="G113" s="288"/>
      <c r="H113" s="288" t="s">
        <v>1194</v>
      </c>
      <c r="I113" s="288" t="s">
        <v>1155</v>
      </c>
      <c r="J113" s="288">
        <v>20</v>
      </c>
      <c r="K113" s="302"/>
    </row>
    <row r="114" spans="2:11" s="1" customFormat="1" ht="15" customHeight="1">
      <c r="B114" s="313"/>
      <c r="C114" s="288" t="s">
        <v>1195</v>
      </c>
      <c r="D114" s="288"/>
      <c r="E114" s="288"/>
      <c r="F114" s="311" t="s">
        <v>1153</v>
      </c>
      <c r="G114" s="288"/>
      <c r="H114" s="288" t="s">
        <v>1196</v>
      </c>
      <c r="I114" s="288" t="s">
        <v>1155</v>
      </c>
      <c r="J114" s="288">
        <v>120</v>
      </c>
      <c r="K114" s="302"/>
    </row>
    <row r="115" spans="2:11" s="1" customFormat="1" ht="15" customHeight="1">
      <c r="B115" s="313"/>
      <c r="C115" s="288" t="s">
        <v>38</v>
      </c>
      <c r="D115" s="288"/>
      <c r="E115" s="288"/>
      <c r="F115" s="311" t="s">
        <v>1153</v>
      </c>
      <c r="G115" s="288"/>
      <c r="H115" s="288" t="s">
        <v>1197</v>
      </c>
      <c r="I115" s="288" t="s">
        <v>1188</v>
      </c>
      <c r="J115" s="288"/>
      <c r="K115" s="302"/>
    </row>
    <row r="116" spans="2:11" s="1" customFormat="1" ht="15" customHeight="1">
      <c r="B116" s="313"/>
      <c r="C116" s="288" t="s">
        <v>48</v>
      </c>
      <c r="D116" s="288"/>
      <c r="E116" s="288"/>
      <c r="F116" s="311" t="s">
        <v>1153</v>
      </c>
      <c r="G116" s="288"/>
      <c r="H116" s="288" t="s">
        <v>1198</v>
      </c>
      <c r="I116" s="288" t="s">
        <v>1188</v>
      </c>
      <c r="J116" s="288"/>
      <c r="K116" s="302"/>
    </row>
    <row r="117" spans="2:11" s="1" customFormat="1" ht="15" customHeight="1">
      <c r="B117" s="313"/>
      <c r="C117" s="288" t="s">
        <v>57</v>
      </c>
      <c r="D117" s="288"/>
      <c r="E117" s="288"/>
      <c r="F117" s="311" t="s">
        <v>1153</v>
      </c>
      <c r="G117" s="288"/>
      <c r="H117" s="288" t="s">
        <v>1199</v>
      </c>
      <c r="I117" s="288" t="s">
        <v>1200</v>
      </c>
      <c r="J117" s="288"/>
      <c r="K117" s="302"/>
    </row>
    <row r="118" spans="2:11" s="1" customFormat="1" ht="15" customHeight="1">
      <c r="B118" s="316"/>
      <c r="C118" s="322"/>
      <c r="D118" s="322"/>
      <c r="E118" s="322"/>
      <c r="F118" s="322"/>
      <c r="G118" s="322"/>
      <c r="H118" s="322"/>
      <c r="I118" s="322"/>
      <c r="J118" s="322"/>
      <c r="K118" s="318"/>
    </row>
    <row r="119" spans="2:11" s="1" customFormat="1" ht="18.75" customHeight="1">
      <c r="B119" s="323"/>
      <c r="C119" s="324"/>
      <c r="D119" s="324"/>
      <c r="E119" s="324"/>
      <c r="F119" s="325"/>
      <c r="G119" s="324"/>
      <c r="H119" s="324"/>
      <c r="I119" s="324"/>
      <c r="J119" s="324"/>
      <c r="K119" s="323"/>
    </row>
    <row r="120" spans="2:11" s="1" customFormat="1" ht="18.75" customHeight="1">
      <c r="B120" s="296"/>
      <c r="C120" s="296"/>
      <c r="D120" s="296"/>
      <c r="E120" s="296"/>
      <c r="F120" s="296"/>
      <c r="G120" s="296"/>
      <c r="H120" s="296"/>
      <c r="I120" s="296"/>
      <c r="J120" s="296"/>
      <c r="K120" s="296"/>
    </row>
    <row r="121" spans="2:11" s="1" customFormat="1" ht="7.5" customHeight="1">
      <c r="B121" s="326"/>
      <c r="C121" s="327"/>
      <c r="D121" s="327"/>
      <c r="E121" s="327"/>
      <c r="F121" s="327"/>
      <c r="G121" s="327"/>
      <c r="H121" s="327"/>
      <c r="I121" s="327"/>
      <c r="J121" s="327"/>
      <c r="K121" s="328"/>
    </row>
    <row r="122" spans="2:11" s="1" customFormat="1" ht="45" customHeight="1">
      <c r="B122" s="329"/>
      <c r="C122" s="279" t="s">
        <v>1201</v>
      </c>
      <c r="D122" s="279"/>
      <c r="E122" s="279"/>
      <c r="F122" s="279"/>
      <c r="G122" s="279"/>
      <c r="H122" s="279"/>
      <c r="I122" s="279"/>
      <c r="J122" s="279"/>
      <c r="K122" s="330"/>
    </row>
    <row r="123" spans="2:11" s="1" customFormat="1" ht="17.25" customHeight="1">
      <c r="B123" s="331"/>
      <c r="C123" s="303" t="s">
        <v>1147</v>
      </c>
      <c r="D123" s="303"/>
      <c r="E123" s="303"/>
      <c r="F123" s="303" t="s">
        <v>1148</v>
      </c>
      <c r="G123" s="304"/>
      <c r="H123" s="303" t="s">
        <v>54</v>
      </c>
      <c r="I123" s="303" t="s">
        <v>57</v>
      </c>
      <c r="J123" s="303" t="s">
        <v>1149</v>
      </c>
      <c r="K123" s="332"/>
    </row>
    <row r="124" spans="2:11" s="1" customFormat="1" ht="17.25" customHeight="1">
      <c r="B124" s="331"/>
      <c r="C124" s="305" t="s">
        <v>1150</v>
      </c>
      <c r="D124" s="305"/>
      <c r="E124" s="305"/>
      <c r="F124" s="306" t="s">
        <v>1151</v>
      </c>
      <c r="G124" s="307"/>
      <c r="H124" s="305"/>
      <c r="I124" s="305"/>
      <c r="J124" s="305" t="s">
        <v>1152</v>
      </c>
      <c r="K124" s="332"/>
    </row>
    <row r="125" spans="2:11" s="1" customFormat="1" ht="5.25" customHeight="1">
      <c r="B125" s="333"/>
      <c r="C125" s="308"/>
      <c r="D125" s="308"/>
      <c r="E125" s="308"/>
      <c r="F125" s="308"/>
      <c r="G125" s="334"/>
      <c r="H125" s="308"/>
      <c r="I125" s="308"/>
      <c r="J125" s="308"/>
      <c r="K125" s="335"/>
    </row>
    <row r="126" spans="2:11" s="1" customFormat="1" ht="15" customHeight="1">
      <c r="B126" s="333"/>
      <c r="C126" s="288" t="s">
        <v>1156</v>
      </c>
      <c r="D126" s="310"/>
      <c r="E126" s="310"/>
      <c r="F126" s="311" t="s">
        <v>1153</v>
      </c>
      <c r="G126" s="288"/>
      <c r="H126" s="288" t="s">
        <v>1193</v>
      </c>
      <c r="I126" s="288" t="s">
        <v>1155</v>
      </c>
      <c r="J126" s="288">
        <v>120</v>
      </c>
      <c r="K126" s="336"/>
    </row>
    <row r="127" spans="2:11" s="1" customFormat="1" ht="15" customHeight="1">
      <c r="B127" s="333"/>
      <c r="C127" s="288" t="s">
        <v>1202</v>
      </c>
      <c r="D127" s="288"/>
      <c r="E127" s="288"/>
      <c r="F127" s="311" t="s">
        <v>1153</v>
      </c>
      <c r="G127" s="288"/>
      <c r="H127" s="288" t="s">
        <v>1203</v>
      </c>
      <c r="I127" s="288" t="s">
        <v>1155</v>
      </c>
      <c r="J127" s="288" t="s">
        <v>1204</v>
      </c>
      <c r="K127" s="336"/>
    </row>
    <row r="128" spans="2:11" s="1" customFormat="1" ht="15" customHeight="1">
      <c r="B128" s="333"/>
      <c r="C128" s="288" t="s">
        <v>1101</v>
      </c>
      <c r="D128" s="288"/>
      <c r="E128" s="288"/>
      <c r="F128" s="311" t="s">
        <v>1153</v>
      </c>
      <c r="G128" s="288"/>
      <c r="H128" s="288" t="s">
        <v>1205</v>
      </c>
      <c r="I128" s="288" t="s">
        <v>1155</v>
      </c>
      <c r="J128" s="288" t="s">
        <v>1204</v>
      </c>
      <c r="K128" s="336"/>
    </row>
    <row r="129" spans="2:11" s="1" customFormat="1" ht="15" customHeight="1">
      <c r="B129" s="333"/>
      <c r="C129" s="288" t="s">
        <v>1164</v>
      </c>
      <c r="D129" s="288"/>
      <c r="E129" s="288"/>
      <c r="F129" s="311" t="s">
        <v>1159</v>
      </c>
      <c r="G129" s="288"/>
      <c r="H129" s="288" t="s">
        <v>1165</v>
      </c>
      <c r="I129" s="288" t="s">
        <v>1155</v>
      </c>
      <c r="J129" s="288">
        <v>15</v>
      </c>
      <c r="K129" s="336"/>
    </row>
    <row r="130" spans="2:11" s="1" customFormat="1" ht="15" customHeight="1">
      <c r="B130" s="333"/>
      <c r="C130" s="314" t="s">
        <v>1166</v>
      </c>
      <c r="D130" s="314"/>
      <c r="E130" s="314"/>
      <c r="F130" s="315" t="s">
        <v>1159</v>
      </c>
      <c r="G130" s="314"/>
      <c r="H130" s="314" t="s">
        <v>1167</v>
      </c>
      <c r="I130" s="314" t="s">
        <v>1155</v>
      </c>
      <c r="J130" s="314">
        <v>15</v>
      </c>
      <c r="K130" s="336"/>
    </row>
    <row r="131" spans="2:11" s="1" customFormat="1" ht="15" customHeight="1">
      <c r="B131" s="333"/>
      <c r="C131" s="314" t="s">
        <v>1168</v>
      </c>
      <c r="D131" s="314"/>
      <c r="E131" s="314"/>
      <c r="F131" s="315" t="s">
        <v>1159</v>
      </c>
      <c r="G131" s="314"/>
      <c r="H131" s="314" t="s">
        <v>1169</v>
      </c>
      <c r="I131" s="314" t="s">
        <v>1155</v>
      </c>
      <c r="J131" s="314">
        <v>20</v>
      </c>
      <c r="K131" s="336"/>
    </row>
    <row r="132" spans="2:11" s="1" customFormat="1" ht="15" customHeight="1">
      <c r="B132" s="333"/>
      <c r="C132" s="314" t="s">
        <v>1170</v>
      </c>
      <c r="D132" s="314"/>
      <c r="E132" s="314"/>
      <c r="F132" s="315" t="s">
        <v>1159</v>
      </c>
      <c r="G132" s="314"/>
      <c r="H132" s="314" t="s">
        <v>1171</v>
      </c>
      <c r="I132" s="314" t="s">
        <v>1155</v>
      </c>
      <c r="J132" s="314">
        <v>20</v>
      </c>
      <c r="K132" s="336"/>
    </row>
    <row r="133" spans="2:11" s="1" customFormat="1" ht="15" customHeight="1">
      <c r="B133" s="333"/>
      <c r="C133" s="288" t="s">
        <v>1158</v>
      </c>
      <c r="D133" s="288"/>
      <c r="E133" s="288"/>
      <c r="F133" s="311" t="s">
        <v>1159</v>
      </c>
      <c r="G133" s="288"/>
      <c r="H133" s="288" t="s">
        <v>1193</v>
      </c>
      <c r="I133" s="288" t="s">
        <v>1155</v>
      </c>
      <c r="J133" s="288">
        <v>50</v>
      </c>
      <c r="K133" s="336"/>
    </row>
    <row r="134" spans="2:11" s="1" customFormat="1" ht="15" customHeight="1">
      <c r="B134" s="333"/>
      <c r="C134" s="288" t="s">
        <v>1172</v>
      </c>
      <c r="D134" s="288"/>
      <c r="E134" s="288"/>
      <c r="F134" s="311" t="s">
        <v>1159</v>
      </c>
      <c r="G134" s="288"/>
      <c r="H134" s="288" t="s">
        <v>1193</v>
      </c>
      <c r="I134" s="288" t="s">
        <v>1155</v>
      </c>
      <c r="J134" s="288">
        <v>50</v>
      </c>
      <c r="K134" s="336"/>
    </row>
    <row r="135" spans="2:11" s="1" customFormat="1" ht="15" customHeight="1">
      <c r="B135" s="333"/>
      <c r="C135" s="288" t="s">
        <v>1178</v>
      </c>
      <c r="D135" s="288"/>
      <c r="E135" s="288"/>
      <c r="F135" s="311" t="s">
        <v>1159</v>
      </c>
      <c r="G135" s="288"/>
      <c r="H135" s="288" t="s">
        <v>1193</v>
      </c>
      <c r="I135" s="288" t="s">
        <v>1155</v>
      </c>
      <c r="J135" s="288">
        <v>50</v>
      </c>
      <c r="K135" s="336"/>
    </row>
    <row r="136" spans="2:11" s="1" customFormat="1" ht="15" customHeight="1">
      <c r="B136" s="333"/>
      <c r="C136" s="288" t="s">
        <v>1180</v>
      </c>
      <c r="D136" s="288"/>
      <c r="E136" s="288"/>
      <c r="F136" s="311" t="s">
        <v>1159</v>
      </c>
      <c r="G136" s="288"/>
      <c r="H136" s="288" t="s">
        <v>1193</v>
      </c>
      <c r="I136" s="288" t="s">
        <v>1155</v>
      </c>
      <c r="J136" s="288">
        <v>50</v>
      </c>
      <c r="K136" s="336"/>
    </row>
    <row r="137" spans="2:11" s="1" customFormat="1" ht="15" customHeight="1">
      <c r="B137" s="333"/>
      <c r="C137" s="288" t="s">
        <v>1181</v>
      </c>
      <c r="D137" s="288"/>
      <c r="E137" s="288"/>
      <c r="F137" s="311" t="s">
        <v>1159</v>
      </c>
      <c r="G137" s="288"/>
      <c r="H137" s="288" t="s">
        <v>1206</v>
      </c>
      <c r="I137" s="288" t="s">
        <v>1155</v>
      </c>
      <c r="J137" s="288">
        <v>255</v>
      </c>
      <c r="K137" s="336"/>
    </row>
    <row r="138" spans="2:11" s="1" customFormat="1" ht="15" customHeight="1">
      <c r="B138" s="333"/>
      <c r="C138" s="288" t="s">
        <v>1183</v>
      </c>
      <c r="D138" s="288"/>
      <c r="E138" s="288"/>
      <c r="F138" s="311" t="s">
        <v>1153</v>
      </c>
      <c r="G138" s="288"/>
      <c r="H138" s="288" t="s">
        <v>1207</v>
      </c>
      <c r="I138" s="288" t="s">
        <v>1185</v>
      </c>
      <c r="J138" s="288"/>
      <c r="K138" s="336"/>
    </row>
    <row r="139" spans="2:11" s="1" customFormat="1" ht="15" customHeight="1">
      <c r="B139" s="333"/>
      <c r="C139" s="288" t="s">
        <v>1186</v>
      </c>
      <c r="D139" s="288"/>
      <c r="E139" s="288"/>
      <c r="F139" s="311" t="s">
        <v>1153</v>
      </c>
      <c r="G139" s="288"/>
      <c r="H139" s="288" t="s">
        <v>1208</v>
      </c>
      <c r="I139" s="288" t="s">
        <v>1188</v>
      </c>
      <c r="J139" s="288"/>
      <c r="K139" s="336"/>
    </row>
    <row r="140" spans="2:11" s="1" customFormat="1" ht="15" customHeight="1">
      <c r="B140" s="333"/>
      <c r="C140" s="288" t="s">
        <v>1189</v>
      </c>
      <c r="D140" s="288"/>
      <c r="E140" s="288"/>
      <c r="F140" s="311" t="s">
        <v>1153</v>
      </c>
      <c r="G140" s="288"/>
      <c r="H140" s="288" t="s">
        <v>1189</v>
      </c>
      <c r="I140" s="288" t="s">
        <v>1188</v>
      </c>
      <c r="J140" s="288"/>
      <c r="K140" s="336"/>
    </row>
    <row r="141" spans="2:11" s="1" customFormat="1" ht="15" customHeight="1">
      <c r="B141" s="333"/>
      <c r="C141" s="288" t="s">
        <v>38</v>
      </c>
      <c r="D141" s="288"/>
      <c r="E141" s="288"/>
      <c r="F141" s="311" t="s">
        <v>1153</v>
      </c>
      <c r="G141" s="288"/>
      <c r="H141" s="288" t="s">
        <v>1209</v>
      </c>
      <c r="I141" s="288" t="s">
        <v>1188</v>
      </c>
      <c r="J141" s="288"/>
      <c r="K141" s="336"/>
    </row>
    <row r="142" spans="2:11" s="1" customFormat="1" ht="15" customHeight="1">
      <c r="B142" s="333"/>
      <c r="C142" s="288" t="s">
        <v>1210</v>
      </c>
      <c r="D142" s="288"/>
      <c r="E142" s="288"/>
      <c r="F142" s="311" t="s">
        <v>1153</v>
      </c>
      <c r="G142" s="288"/>
      <c r="H142" s="288" t="s">
        <v>1211</v>
      </c>
      <c r="I142" s="288" t="s">
        <v>1188</v>
      </c>
      <c r="J142" s="288"/>
      <c r="K142" s="336"/>
    </row>
    <row r="143" spans="2:11" s="1" customFormat="1" ht="15" customHeight="1">
      <c r="B143" s="337"/>
      <c r="C143" s="338"/>
      <c r="D143" s="338"/>
      <c r="E143" s="338"/>
      <c r="F143" s="338"/>
      <c r="G143" s="338"/>
      <c r="H143" s="338"/>
      <c r="I143" s="338"/>
      <c r="J143" s="338"/>
      <c r="K143" s="339"/>
    </row>
    <row r="144" spans="2:11" s="1" customFormat="1" ht="18.75" customHeight="1">
      <c r="B144" s="324"/>
      <c r="C144" s="324"/>
      <c r="D144" s="324"/>
      <c r="E144" s="324"/>
      <c r="F144" s="325"/>
      <c r="G144" s="324"/>
      <c r="H144" s="324"/>
      <c r="I144" s="324"/>
      <c r="J144" s="324"/>
      <c r="K144" s="324"/>
    </row>
    <row r="145" spans="2:11" s="1" customFormat="1" ht="18.75" customHeight="1">
      <c r="B145" s="296"/>
      <c r="C145" s="296"/>
      <c r="D145" s="296"/>
      <c r="E145" s="296"/>
      <c r="F145" s="296"/>
      <c r="G145" s="296"/>
      <c r="H145" s="296"/>
      <c r="I145" s="296"/>
      <c r="J145" s="296"/>
      <c r="K145" s="296"/>
    </row>
    <row r="146" spans="2:11" s="1" customFormat="1" ht="7.5" customHeight="1">
      <c r="B146" s="297"/>
      <c r="C146" s="298"/>
      <c r="D146" s="298"/>
      <c r="E146" s="298"/>
      <c r="F146" s="298"/>
      <c r="G146" s="298"/>
      <c r="H146" s="298"/>
      <c r="I146" s="298"/>
      <c r="J146" s="298"/>
      <c r="K146" s="299"/>
    </row>
    <row r="147" spans="2:11" s="1" customFormat="1" ht="45" customHeight="1">
      <c r="B147" s="300"/>
      <c r="C147" s="301" t="s">
        <v>1212</v>
      </c>
      <c r="D147" s="301"/>
      <c r="E147" s="301"/>
      <c r="F147" s="301"/>
      <c r="G147" s="301"/>
      <c r="H147" s="301"/>
      <c r="I147" s="301"/>
      <c r="J147" s="301"/>
      <c r="K147" s="302"/>
    </row>
    <row r="148" spans="2:11" s="1" customFormat="1" ht="17.25" customHeight="1">
      <c r="B148" s="300"/>
      <c r="C148" s="303" t="s">
        <v>1147</v>
      </c>
      <c r="D148" s="303"/>
      <c r="E148" s="303"/>
      <c r="F148" s="303" t="s">
        <v>1148</v>
      </c>
      <c r="G148" s="304"/>
      <c r="H148" s="303" t="s">
        <v>54</v>
      </c>
      <c r="I148" s="303" t="s">
        <v>57</v>
      </c>
      <c r="J148" s="303" t="s">
        <v>1149</v>
      </c>
      <c r="K148" s="302"/>
    </row>
    <row r="149" spans="2:11" s="1" customFormat="1" ht="17.25" customHeight="1">
      <c r="B149" s="300"/>
      <c r="C149" s="305" t="s">
        <v>1150</v>
      </c>
      <c r="D149" s="305"/>
      <c r="E149" s="305"/>
      <c r="F149" s="306" t="s">
        <v>1151</v>
      </c>
      <c r="G149" s="307"/>
      <c r="H149" s="305"/>
      <c r="I149" s="305"/>
      <c r="J149" s="305" t="s">
        <v>1152</v>
      </c>
      <c r="K149" s="302"/>
    </row>
    <row r="150" spans="2:11" s="1" customFormat="1" ht="5.25" customHeight="1">
      <c r="B150" s="313"/>
      <c r="C150" s="308"/>
      <c r="D150" s="308"/>
      <c r="E150" s="308"/>
      <c r="F150" s="308"/>
      <c r="G150" s="309"/>
      <c r="H150" s="308"/>
      <c r="I150" s="308"/>
      <c r="J150" s="308"/>
      <c r="K150" s="336"/>
    </row>
    <row r="151" spans="2:11" s="1" customFormat="1" ht="15" customHeight="1">
      <c r="B151" s="313"/>
      <c r="C151" s="340" t="s">
        <v>1156</v>
      </c>
      <c r="D151" s="288"/>
      <c r="E151" s="288"/>
      <c r="F151" s="341" t="s">
        <v>1153</v>
      </c>
      <c r="G151" s="288"/>
      <c r="H151" s="340" t="s">
        <v>1193</v>
      </c>
      <c r="I151" s="340" t="s">
        <v>1155</v>
      </c>
      <c r="J151" s="340">
        <v>120</v>
      </c>
      <c r="K151" s="336"/>
    </row>
    <row r="152" spans="2:11" s="1" customFormat="1" ht="15" customHeight="1">
      <c r="B152" s="313"/>
      <c r="C152" s="340" t="s">
        <v>1202</v>
      </c>
      <c r="D152" s="288"/>
      <c r="E152" s="288"/>
      <c r="F152" s="341" t="s">
        <v>1153</v>
      </c>
      <c r="G152" s="288"/>
      <c r="H152" s="340" t="s">
        <v>1213</v>
      </c>
      <c r="I152" s="340" t="s">
        <v>1155</v>
      </c>
      <c r="J152" s="340" t="s">
        <v>1204</v>
      </c>
      <c r="K152" s="336"/>
    </row>
    <row r="153" spans="2:11" s="1" customFormat="1" ht="15" customHeight="1">
      <c r="B153" s="313"/>
      <c r="C153" s="340" t="s">
        <v>1101</v>
      </c>
      <c r="D153" s="288"/>
      <c r="E153" s="288"/>
      <c r="F153" s="341" t="s">
        <v>1153</v>
      </c>
      <c r="G153" s="288"/>
      <c r="H153" s="340" t="s">
        <v>1214</v>
      </c>
      <c r="I153" s="340" t="s">
        <v>1155</v>
      </c>
      <c r="J153" s="340" t="s">
        <v>1204</v>
      </c>
      <c r="K153" s="336"/>
    </row>
    <row r="154" spans="2:11" s="1" customFormat="1" ht="15" customHeight="1">
      <c r="B154" s="313"/>
      <c r="C154" s="340" t="s">
        <v>1158</v>
      </c>
      <c r="D154" s="288"/>
      <c r="E154" s="288"/>
      <c r="F154" s="341" t="s">
        <v>1159</v>
      </c>
      <c r="G154" s="288"/>
      <c r="H154" s="340" t="s">
        <v>1193</v>
      </c>
      <c r="I154" s="340" t="s">
        <v>1155</v>
      </c>
      <c r="J154" s="340">
        <v>50</v>
      </c>
      <c r="K154" s="336"/>
    </row>
    <row r="155" spans="2:11" s="1" customFormat="1" ht="15" customHeight="1">
      <c r="B155" s="313"/>
      <c r="C155" s="340" t="s">
        <v>1161</v>
      </c>
      <c r="D155" s="288"/>
      <c r="E155" s="288"/>
      <c r="F155" s="341" t="s">
        <v>1153</v>
      </c>
      <c r="G155" s="288"/>
      <c r="H155" s="340" t="s">
        <v>1193</v>
      </c>
      <c r="I155" s="340" t="s">
        <v>1163</v>
      </c>
      <c r="J155" s="340"/>
      <c r="K155" s="336"/>
    </row>
    <row r="156" spans="2:11" s="1" customFormat="1" ht="15" customHeight="1">
      <c r="B156" s="313"/>
      <c r="C156" s="340" t="s">
        <v>1172</v>
      </c>
      <c r="D156" s="288"/>
      <c r="E156" s="288"/>
      <c r="F156" s="341" t="s">
        <v>1159</v>
      </c>
      <c r="G156" s="288"/>
      <c r="H156" s="340" t="s">
        <v>1193</v>
      </c>
      <c r="I156" s="340" t="s">
        <v>1155</v>
      </c>
      <c r="J156" s="340">
        <v>50</v>
      </c>
      <c r="K156" s="336"/>
    </row>
    <row r="157" spans="2:11" s="1" customFormat="1" ht="15" customHeight="1">
      <c r="B157" s="313"/>
      <c r="C157" s="340" t="s">
        <v>1180</v>
      </c>
      <c r="D157" s="288"/>
      <c r="E157" s="288"/>
      <c r="F157" s="341" t="s">
        <v>1159</v>
      </c>
      <c r="G157" s="288"/>
      <c r="H157" s="340" t="s">
        <v>1193</v>
      </c>
      <c r="I157" s="340" t="s">
        <v>1155</v>
      </c>
      <c r="J157" s="340">
        <v>50</v>
      </c>
      <c r="K157" s="336"/>
    </row>
    <row r="158" spans="2:11" s="1" customFormat="1" ht="15" customHeight="1">
      <c r="B158" s="313"/>
      <c r="C158" s="340" t="s">
        <v>1178</v>
      </c>
      <c r="D158" s="288"/>
      <c r="E158" s="288"/>
      <c r="F158" s="341" t="s">
        <v>1159</v>
      </c>
      <c r="G158" s="288"/>
      <c r="H158" s="340" t="s">
        <v>1193</v>
      </c>
      <c r="I158" s="340" t="s">
        <v>1155</v>
      </c>
      <c r="J158" s="340">
        <v>50</v>
      </c>
      <c r="K158" s="336"/>
    </row>
    <row r="159" spans="2:11" s="1" customFormat="1" ht="15" customHeight="1">
      <c r="B159" s="313"/>
      <c r="C159" s="340" t="s">
        <v>98</v>
      </c>
      <c r="D159" s="288"/>
      <c r="E159" s="288"/>
      <c r="F159" s="341" t="s">
        <v>1153</v>
      </c>
      <c r="G159" s="288"/>
      <c r="H159" s="340" t="s">
        <v>1215</v>
      </c>
      <c r="I159" s="340" t="s">
        <v>1155</v>
      </c>
      <c r="J159" s="340" t="s">
        <v>1216</v>
      </c>
      <c r="K159" s="336"/>
    </row>
    <row r="160" spans="2:11" s="1" customFormat="1" ht="15" customHeight="1">
      <c r="B160" s="313"/>
      <c r="C160" s="340" t="s">
        <v>1217</v>
      </c>
      <c r="D160" s="288"/>
      <c r="E160" s="288"/>
      <c r="F160" s="341" t="s">
        <v>1153</v>
      </c>
      <c r="G160" s="288"/>
      <c r="H160" s="340" t="s">
        <v>1218</v>
      </c>
      <c r="I160" s="340" t="s">
        <v>1188</v>
      </c>
      <c r="J160" s="340"/>
      <c r="K160" s="336"/>
    </row>
    <row r="161" spans="2:11" s="1" customFormat="1" ht="15" customHeight="1">
      <c r="B161" s="342"/>
      <c r="C161" s="322"/>
      <c r="D161" s="322"/>
      <c r="E161" s="322"/>
      <c r="F161" s="322"/>
      <c r="G161" s="322"/>
      <c r="H161" s="322"/>
      <c r="I161" s="322"/>
      <c r="J161" s="322"/>
      <c r="K161" s="343"/>
    </row>
    <row r="162" spans="2:11" s="1" customFormat="1" ht="18.75" customHeight="1">
      <c r="B162" s="324"/>
      <c r="C162" s="334"/>
      <c r="D162" s="334"/>
      <c r="E162" s="334"/>
      <c r="F162" s="344"/>
      <c r="G162" s="334"/>
      <c r="H162" s="334"/>
      <c r="I162" s="334"/>
      <c r="J162" s="334"/>
      <c r="K162" s="324"/>
    </row>
    <row r="163" spans="2:11" s="1" customFormat="1" ht="18.75" customHeight="1">
      <c r="B163" s="296"/>
      <c r="C163" s="296"/>
      <c r="D163" s="296"/>
      <c r="E163" s="296"/>
      <c r="F163" s="296"/>
      <c r="G163" s="296"/>
      <c r="H163" s="296"/>
      <c r="I163" s="296"/>
      <c r="J163" s="296"/>
      <c r="K163" s="296"/>
    </row>
    <row r="164" spans="2:11" s="1" customFormat="1" ht="7.5" customHeight="1">
      <c r="B164" s="275"/>
      <c r="C164" s="276"/>
      <c r="D164" s="276"/>
      <c r="E164" s="276"/>
      <c r="F164" s="276"/>
      <c r="G164" s="276"/>
      <c r="H164" s="276"/>
      <c r="I164" s="276"/>
      <c r="J164" s="276"/>
      <c r="K164" s="277"/>
    </row>
    <row r="165" spans="2:11" s="1" customFormat="1" ht="45" customHeight="1">
      <c r="B165" s="278"/>
      <c r="C165" s="279" t="s">
        <v>1219</v>
      </c>
      <c r="D165" s="279"/>
      <c r="E165" s="279"/>
      <c r="F165" s="279"/>
      <c r="G165" s="279"/>
      <c r="H165" s="279"/>
      <c r="I165" s="279"/>
      <c r="J165" s="279"/>
      <c r="K165" s="280"/>
    </row>
    <row r="166" spans="2:11" s="1" customFormat="1" ht="17.25" customHeight="1">
      <c r="B166" s="278"/>
      <c r="C166" s="303" t="s">
        <v>1147</v>
      </c>
      <c r="D166" s="303"/>
      <c r="E166" s="303"/>
      <c r="F166" s="303" t="s">
        <v>1148</v>
      </c>
      <c r="G166" s="345"/>
      <c r="H166" s="346" t="s">
        <v>54</v>
      </c>
      <c r="I166" s="346" t="s">
        <v>57</v>
      </c>
      <c r="J166" s="303" t="s">
        <v>1149</v>
      </c>
      <c r="K166" s="280"/>
    </row>
    <row r="167" spans="2:11" s="1" customFormat="1" ht="17.25" customHeight="1">
      <c r="B167" s="281"/>
      <c r="C167" s="305" t="s">
        <v>1150</v>
      </c>
      <c r="D167" s="305"/>
      <c r="E167" s="305"/>
      <c r="F167" s="306" t="s">
        <v>1151</v>
      </c>
      <c r="G167" s="347"/>
      <c r="H167" s="348"/>
      <c r="I167" s="348"/>
      <c r="J167" s="305" t="s">
        <v>1152</v>
      </c>
      <c r="K167" s="283"/>
    </row>
    <row r="168" spans="2:11" s="1" customFormat="1" ht="5.25" customHeight="1">
      <c r="B168" s="313"/>
      <c r="C168" s="308"/>
      <c r="D168" s="308"/>
      <c r="E168" s="308"/>
      <c r="F168" s="308"/>
      <c r="G168" s="309"/>
      <c r="H168" s="308"/>
      <c r="I168" s="308"/>
      <c r="J168" s="308"/>
      <c r="K168" s="336"/>
    </row>
    <row r="169" spans="2:11" s="1" customFormat="1" ht="15" customHeight="1">
      <c r="B169" s="313"/>
      <c r="C169" s="288" t="s">
        <v>1156</v>
      </c>
      <c r="D169" s="288"/>
      <c r="E169" s="288"/>
      <c r="F169" s="311" t="s">
        <v>1153</v>
      </c>
      <c r="G169" s="288"/>
      <c r="H169" s="288" t="s">
        <v>1193</v>
      </c>
      <c r="I169" s="288" t="s">
        <v>1155</v>
      </c>
      <c r="J169" s="288">
        <v>120</v>
      </c>
      <c r="K169" s="336"/>
    </row>
    <row r="170" spans="2:11" s="1" customFormat="1" ht="15" customHeight="1">
      <c r="B170" s="313"/>
      <c r="C170" s="288" t="s">
        <v>1202</v>
      </c>
      <c r="D170" s="288"/>
      <c r="E170" s="288"/>
      <c r="F170" s="311" t="s">
        <v>1153</v>
      </c>
      <c r="G170" s="288"/>
      <c r="H170" s="288" t="s">
        <v>1203</v>
      </c>
      <c r="I170" s="288" t="s">
        <v>1155</v>
      </c>
      <c r="J170" s="288" t="s">
        <v>1204</v>
      </c>
      <c r="K170" s="336"/>
    </row>
    <row r="171" spans="2:11" s="1" customFormat="1" ht="15" customHeight="1">
      <c r="B171" s="313"/>
      <c r="C171" s="288" t="s">
        <v>1101</v>
      </c>
      <c r="D171" s="288"/>
      <c r="E171" s="288"/>
      <c r="F171" s="311" t="s">
        <v>1153</v>
      </c>
      <c r="G171" s="288"/>
      <c r="H171" s="288" t="s">
        <v>1220</v>
      </c>
      <c r="I171" s="288" t="s">
        <v>1155</v>
      </c>
      <c r="J171" s="288" t="s">
        <v>1204</v>
      </c>
      <c r="K171" s="336"/>
    </row>
    <row r="172" spans="2:11" s="1" customFormat="1" ht="15" customHeight="1">
      <c r="B172" s="313"/>
      <c r="C172" s="288" t="s">
        <v>1158</v>
      </c>
      <c r="D172" s="288"/>
      <c r="E172" s="288"/>
      <c r="F172" s="311" t="s">
        <v>1159</v>
      </c>
      <c r="G172" s="288"/>
      <c r="H172" s="288" t="s">
        <v>1220</v>
      </c>
      <c r="I172" s="288" t="s">
        <v>1155</v>
      </c>
      <c r="J172" s="288">
        <v>50</v>
      </c>
      <c r="K172" s="336"/>
    </row>
    <row r="173" spans="2:11" s="1" customFormat="1" ht="15" customHeight="1">
      <c r="B173" s="313"/>
      <c r="C173" s="288" t="s">
        <v>1161</v>
      </c>
      <c r="D173" s="288"/>
      <c r="E173" s="288"/>
      <c r="F173" s="311" t="s">
        <v>1153</v>
      </c>
      <c r="G173" s="288"/>
      <c r="H173" s="288" t="s">
        <v>1220</v>
      </c>
      <c r="I173" s="288" t="s">
        <v>1163</v>
      </c>
      <c r="J173" s="288"/>
      <c r="K173" s="336"/>
    </row>
    <row r="174" spans="2:11" s="1" customFormat="1" ht="15" customHeight="1">
      <c r="B174" s="313"/>
      <c r="C174" s="288" t="s">
        <v>1172</v>
      </c>
      <c r="D174" s="288"/>
      <c r="E174" s="288"/>
      <c r="F174" s="311" t="s">
        <v>1159</v>
      </c>
      <c r="G174" s="288"/>
      <c r="H174" s="288" t="s">
        <v>1220</v>
      </c>
      <c r="I174" s="288" t="s">
        <v>1155</v>
      </c>
      <c r="J174" s="288">
        <v>50</v>
      </c>
      <c r="K174" s="336"/>
    </row>
    <row r="175" spans="2:11" s="1" customFormat="1" ht="15" customHeight="1">
      <c r="B175" s="313"/>
      <c r="C175" s="288" t="s">
        <v>1180</v>
      </c>
      <c r="D175" s="288"/>
      <c r="E175" s="288"/>
      <c r="F175" s="311" t="s">
        <v>1159</v>
      </c>
      <c r="G175" s="288"/>
      <c r="H175" s="288" t="s">
        <v>1220</v>
      </c>
      <c r="I175" s="288" t="s">
        <v>1155</v>
      </c>
      <c r="J175" s="288">
        <v>50</v>
      </c>
      <c r="K175" s="336"/>
    </row>
    <row r="176" spans="2:11" s="1" customFormat="1" ht="15" customHeight="1">
      <c r="B176" s="313"/>
      <c r="C176" s="288" t="s">
        <v>1178</v>
      </c>
      <c r="D176" s="288"/>
      <c r="E176" s="288"/>
      <c r="F176" s="311" t="s">
        <v>1159</v>
      </c>
      <c r="G176" s="288"/>
      <c r="H176" s="288" t="s">
        <v>1220</v>
      </c>
      <c r="I176" s="288" t="s">
        <v>1155</v>
      </c>
      <c r="J176" s="288">
        <v>50</v>
      </c>
      <c r="K176" s="336"/>
    </row>
    <row r="177" spans="2:11" s="1" customFormat="1" ht="15" customHeight="1">
      <c r="B177" s="313"/>
      <c r="C177" s="288" t="s">
        <v>123</v>
      </c>
      <c r="D177" s="288"/>
      <c r="E177" s="288"/>
      <c r="F177" s="311" t="s">
        <v>1153</v>
      </c>
      <c r="G177" s="288"/>
      <c r="H177" s="288" t="s">
        <v>1221</v>
      </c>
      <c r="I177" s="288" t="s">
        <v>1222</v>
      </c>
      <c r="J177" s="288"/>
      <c r="K177" s="336"/>
    </row>
    <row r="178" spans="2:11" s="1" customFormat="1" ht="15" customHeight="1">
      <c r="B178" s="313"/>
      <c r="C178" s="288" t="s">
        <v>57</v>
      </c>
      <c r="D178" s="288"/>
      <c r="E178" s="288"/>
      <c r="F178" s="311" t="s">
        <v>1153</v>
      </c>
      <c r="G178" s="288"/>
      <c r="H178" s="288" t="s">
        <v>1223</v>
      </c>
      <c r="I178" s="288" t="s">
        <v>1224</v>
      </c>
      <c r="J178" s="288">
        <v>1</v>
      </c>
      <c r="K178" s="336"/>
    </row>
    <row r="179" spans="2:11" s="1" customFormat="1" ht="15" customHeight="1">
      <c r="B179" s="313"/>
      <c r="C179" s="288" t="s">
        <v>53</v>
      </c>
      <c r="D179" s="288"/>
      <c r="E179" s="288"/>
      <c r="F179" s="311" t="s">
        <v>1153</v>
      </c>
      <c r="G179" s="288"/>
      <c r="H179" s="288" t="s">
        <v>1225</v>
      </c>
      <c r="I179" s="288" t="s">
        <v>1155</v>
      </c>
      <c r="J179" s="288">
        <v>20</v>
      </c>
      <c r="K179" s="336"/>
    </row>
    <row r="180" spans="2:11" s="1" customFormat="1" ht="15" customHeight="1">
      <c r="B180" s="313"/>
      <c r="C180" s="288" t="s">
        <v>54</v>
      </c>
      <c r="D180" s="288"/>
      <c r="E180" s="288"/>
      <c r="F180" s="311" t="s">
        <v>1153</v>
      </c>
      <c r="G180" s="288"/>
      <c r="H180" s="288" t="s">
        <v>1226</v>
      </c>
      <c r="I180" s="288" t="s">
        <v>1155</v>
      </c>
      <c r="J180" s="288">
        <v>255</v>
      </c>
      <c r="K180" s="336"/>
    </row>
    <row r="181" spans="2:11" s="1" customFormat="1" ht="15" customHeight="1">
      <c r="B181" s="313"/>
      <c r="C181" s="288" t="s">
        <v>124</v>
      </c>
      <c r="D181" s="288"/>
      <c r="E181" s="288"/>
      <c r="F181" s="311" t="s">
        <v>1153</v>
      </c>
      <c r="G181" s="288"/>
      <c r="H181" s="288" t="s">
        <v>1117</v>
      </c>
      <c r="I181" s="288" t="s">
        <v>1155</v>
      </c>
      <c r="J181" s="288">
        <v>10</v>
      </c>
      <c r="K181" s="336"/>
    </row>
    <row r="182" spans="2:11" s="1" customFormat="1" ht="15" customHeight="1">
      <c r="B182" s="313"/>
      <c r="C182" s="288" t="s">
        <v>125</v>
      </c>
      <c r="D182" s="288"/>
      <c r="E182" s="288"/>
      <c r="F182" s="311" t="s">
        <v>1153</v>
      </c>
      <c r="G182" s="288"/>
      <c r="H182" s="288" t="s">
        <v>1227</v>
      </c>
      <c r="I182" s="288" t="s">
        <v>1188</v>
      </c>
      <c r="J182" s="288"/>
      <c r="K182" s="336"/>
    </row>
    <row r="183" spans="2:11" s="1" customFormat="1" ht="15" customHeight="1">
      <c r="B183" s="313"/>
      <c r="C183" s="288" t="s">
        <v>1228</v>
      </c>
      <c r="D183" s="288"/>
      <c r="E183" s="288"/>
      <c r="F183" s="311" t="s">
        <v>1153</v>
      </c>
      <c r="G183" s="288"/>
      <c r="H183" s="288" t="s">
        <v>1229</v>
      </c>
      <c r="I183" s="288" t="s">
        <v>1188</v>
      </c>
      <c r="J183" s="288"/>
      <c r="K183" s="336"/>
    </row>
    <row r="184" spans="2:11" s="1" customFormat="1" ht="15" customHeight="1">
      <c r="B184" s="313"/>
      <c r="C184" s="288" t="s">
        <v>1217</v>
      </c>
      <c r="D184" s="288"/>
      <c r="E184" s="288"/>
      <c r="F184" s="311" t="s">
        <v>1153</v>
      </c>
      <c r="G184" s="288"/>
      <c r="H184" s="288" t="s">
        <v>1230</v>
      </c>
      <c r="I184" s="288" t="s">
        <v>1188</v>
      </c>
      <c r="J184" s="288"/>
      <c r="K184" s="336"/>
    </row>
    <row r="185" spans="2:11" s="1" customFormat="1" ht="15" customHeight="1">
      <c r="B185" s="313"/>
      <c r="C185" s="288" t="s">
        <v>127</v>
      </c>
      <c r="D185" s="288"/>
      <c r="E185" s="288"/>
      <c r="F185" s="311" t="s">
        <v>1159</v>
      </c>
      <c r="G185" s="288"/>
      <c r="H185" s="288" t="s">
        <v>1231</v>
      </c>
      <c r="I185" s="288" t="s">
        <v>1155</v>
      </c>
      <c r="J185" s="288">
        <v>50</v>
      </c>
      <c r="K185" s="336"/>
    </row>
    <row r="186" spans="2:11" s="1" customFormat="1" ht="15" customHeight="1">
      <c r="B186" s="313"/>
      <c r="C186" s="288" t="s">
        <v>1232</v>
      </c>
      <c r="D186" s="288"/>
      <c r="E186" s="288"/>
      <c r="F186" s="311" t="s">
        <v>1159</v>
      </c>
      <c r="G186" s="288"/>
      <c r="H186" s="288" t="s">
        <v>1233</v>
      </c>
      <c r="I186" s="288" t="s">
        <v>1234</v>
      </c>
      <c r="J186" s="288"/>
      <c r="K186" s="336"/>
    </row>
    <row r="187" spans="2:11" s="1" customFormat="1" ht="15" customHeight="1">
      <c r="B187" s="313"/>
      <c r="C187" s="288" t="s">
        <v>1235</v>
      </c>
      <c r="D187" s="288"/>
      <c r="E187" s="288"/>
      <c r="F187" s="311" t="s">
        <v>1159</v>
      </c>
      <c r="G187" s="288"/>
      <c r="H187" s="288" t="s">
        <v>1236</v>
      </c>
      <c r="I187" s="288" t="s">
        <v>1234</v>
      </c>
      <c r="J187" s="288"/>
      <c r="K187" s="336"/>
    </row>
    <row r="188" spans="2:11" s="1" customFormat="1" ht="15" customHeight="1">
      <c r="B188" s="313"/>
      <c r="C188" s="288" t="s">
        <v>1237</v>
      </c>
      <c r="D188" s="288"/>
      <c r="E188" s="288"/>
      <c r="F188" s="311" t="s">
        <v>1159</v>
      </c>
      <c r="G188" s="288"/>
      <c r="H188" s="288" t="s">
        <v>1238</v>
      </c>
      <c r="I188" s="288" t="s">
        <v>1234</v>
      </c>
      <c r="J188" s="288"/>
      <c r="K188" s="336"/>
    </row>
    <row r="189" spans="2:11" s="1" customFormat="1" ht="15" customHeight="1">
      <c r="B189" s="313"/>
      <c r="C189" s="349" t="s">
        <v>1239</v>
      </c>
      <c r="D189" s="288"/>
      <c r="E189" s="288"/>
      <c r="F189" s="311" t="s">
        <v>1159</v>
      </c>
      <c r="G189" s="288"/>
      <c r="H189" s="288" t="s">
        <v>1240</v>
      </c>
      <c r="I189" s="288" t="s">
        <v>1241</v>
      </c>
      <c r="J189" s="350" t="s">
        <v>1242</v>
      </c>
      <c r="K189" s="336"/>
    </row>
    <row r="190" spans="2:11" s="17" customFormat="1" ht="15" customHeight="1">
      <c r="B190" s="351"/>
      <c r="C190" s="352" t="s">
        <v>1243</v>
      </c>
      <c r="D190" s="353"/>
      <c r="E190" s="353"/>
      <c r="F190" s="354" t="s">
        <v>1159</v>
      </c>
      <c r="G190" s="353"/>
      <c r="H190" s="353" t="s">
        <v>1244</v>
      </c>
      <c r="I190" s="353" t="s">
        <v>1241</v>
      </c>
      <c r="J190" s="355" t="s">
        <v>1242</v>
      </c>
      <c r="K190" s="356"/>
    </row>
    <row r="191" spans="2:11" s="1" customFormat="1" ht="15" customHeight="1">
      <c r="B191" s="313"/>
      <c r="C191" s="349" t="s">
        <v>42</v>
      </c>
      <c r="D191" s="288"/>
      <c r="E191" s="288"/>
      <c r="F191" s="311" t="s">
        <v>1153</v>
      </c>
      <c r="G191" s="288"/>
      <c r="H191" s="285" t="s">
        <v>1245</v>
      </c>
      <c r="I191" s="288" t="s">
        <v>1246</v>
      </c>
      <c r="J191" s="288"/>
      <c r="K191" s="336"/>
    </row>
    <row r="192" spans="2:11" s="1" customFormat="1" ht="15" customHeight="1">
      <c r="B192" s="313"/>
      <c r="C192" s="349" t="s">
        <v>1247</v>
      </c>
      <c r="D192" s="288"/>
      <c r="E192" s="288"/>
      <c r="F192" s="311" t="s">
        <v>1153</v>
      </c>
      <c r="G192" s="288"/>
      <c r="H192" s="288" t="s">
        <v>1248</v>
      </c>
      <c r="I192" s="288" t="s">
        <v>1188</v>
      </c>
      <c r="J192" s="288"/>
      <c r="K192" s="336"/>
    </row>
    <row r="193" spans="2:11" s="1" customFormat="1" ht="15" customHeight="1">
      <c r="B193" s="313"/>
      <c r="C193" s="349" t="s">
        <v>1249</v>
      </c>
      <c r="D193" s="288"/>
      <c r="E193" s="288"/>
      <c r="F193" s="311" t="s">
        <v>1153</v>
      </c>
      <c r="G193" s="288"/>
      <c r="H193" s="288" t="s">
        <v>1250</v>
      </c>
      <c r="I193" s="288" t="s">
        <v>1188</v>
      </c>
      <c r="J193" s="288"/>
      <c r="K193" s="336"/>
    </row>
    <row r="194" spans="2:11" s="1" customFormat="1" ht="15" customHeight="1">
      <c r="B194" s="313"/>
      <c r="C194" s="349" t="s">
        <v>1251</v>
      </c>
      <c r="D194" s="288"/>
      <c r="E194" s="288"/>
      <c r="F194" s="311" t="s">
        <v>1159</v>
      </c>
      <c r="G194" s="288"/>
      <c r="H194" s="288" t="s">
        <v>1252</v>
      </c>
      <c r="I194" s="288" t="s">
        <v>1188</v>
      </c>
      <c r="J194" s="288"/>
      <c r="K194" s="336"/>
    </row>
    <row r="195" spans="2:11" s="1" customFormat="1" ht="15" customHeight="1">
      <c r="B195" s="342"/>
      <c r="C195" s="357"/>
      <c r="D195" s="322"/>
      <c r="E195" s="322"/>
      <c r="F195" s="322"/>
      <c r="G195" s="322"/>
      <c r="H195" s="322"/>
      <c r="I195" s="322"/>
      <c r="J195" s="322"/>
      <c r="K195" s="343"/>
    </row>
    <row r="196" spans="2:11" s="1" customFormat="1" ht="18.75" customHeight="1">
      <c r="B196" s="324"/>
      <c r="C196" s="334"/>
      <c r="D196" s="334"/>
      <c r="E196" s="334"/>
      <c r="F196" s="344"/>
      <c r="G196" s="334"/>
      <c r="H196" s="334"/>
      <c r="I196" s="334"/>
      <c r="J196" s="334"/>
      <c r="K196" s="324"/>
    </row>
    <row r="197" spans="2:11" s="1" customFormat="1" ht="18.75" customHeight="1">
      <c r="B197" s="324"/>
      <c r="C197" s="334"/>
      <c r="D197" s="334"/>
      <c r="E197" s="334"/>
      <c r="F197" s="344"/>
      <c r="G197" s="334"/>
      <c r="H197" s="334"/>
      <c r="I197" s="334"/>
      <c r="J197" s="334"/>
      <c r="K197" s="324"/>
    </row>
    <row r="198" spans="2:11" s="1" customFormat="1" ht="18.75" customHeight="1">
      <c r="B198" s="296"/>
      <c r="C198" s="296"/>
      <c r="D198" s="296"/>
      <c r="E198" s="296"/>
      <c r="F198" s="296"/>
      <c r="G198" s="296"/>
      <c r="H198" s="296"/>
      <c r="I198" s="296"/>
      <c r="J198" s="296"/>
      <c r="K198" s="296"/>
    </row>
    <row r="199" spans="2:11" s="1" customFormat="1" ht="13.5">
      <c r="B199" s="275"/>
      <c r="C199" s="276"/>
      <c r="D199" s="276"/>
      <c r="E199" s="276"/>
      <c r="F199" s="276"/>
      <c r="G199" s="276"/>
      <c r="H199" s="276"/>
      <c r="I199" s="276"/>
      <c r="J199" s="276"/>
      <c r="K199" s="277"/>
    </row>
    <row r="200" spans="2:11" s="1" customFormat="1" ht="21">
      <c r="B200" s="278"/>
      <c r="C200" s="279" t="s">
        <v>1253</v>
      </c>
      <c r="D200" s="279"/>
      <c r="E200" s="279"/>
      <c r="F200" s="279"/>
      <c r="G200" s="279"/>
      <c r="H200" s="279"/>
      <c r="I200" s="279"/>
      <c r="J200" s="279"/>
      <c r="K200" s="280"/>
    </row>
    <row r="201" spans="2:11" s="1" customFormat="1" ht="25.5" customHeight="1">
      <c r="B201" s="278"/>
      <c r="C201" s="358" t="s">
        <v>1254</v>
      </c>
      <c r="D201" s="358"/>
      <c r="E201" s="358"/>
      <c r="F201" s="358" t="s">
        <v>1255</v>
      </c>
      <c r="G201" s="359"/>
      <c r="H201" s="358" t="s">
        <v>1256</v>
      </c>
      <c r="I201" s="358"/>
      <c r="J201" s="358"/>
      <c r="K201" s="280"/>
    </row>
    <row r="202" spans="2:11" s="1" customFormat="1" ht="5.25" customHeight="1">
      <c r="B202" s="313"/>
      <c r="C202" s="308"/>
      <c r="D202" s="308"/>
      <c r="E202" s="308"/>
      <c r="F202" s="308"/>
      <c r="G202" s="334"/>
      <c r="H202" s="308"/>
      <c r="I202" s="308"/>
      <c r="J202" s="308"/>
      <c r="K202" s="336"/>
    </row>
    <row r="203" spans="2:11" s="1" customFormat="1" ht="15" customHeight="1">
      <c r="B203" s="313"/>
      <c r="C203" s="288" t="s">
        <v>1246</v>
      </c>
      <c r="D203" s="288"/>
      <c r="E203" s="288"/>
      <c r="F203" s="311" t="s">
        <v>43</v>
      </c>
      <c r="G203" s="288"/>
      <c r="H203" s="288" t="s">
        <v>1257</v>
      </c>
      <c r="I203" s="288"/>
      <c r="J203" s="288"/>
      <c r="K203" s="336"/>
    </row>
    <row r="204" spans="2:11" s="1" customFormat="1" ht="15" customHeight="1">
      <c r="B204" s="313"/>
      <c r="C204" s="288"/>
      <c r="D204" s="288"/>
      <c r="E204" s="288"/>
      <c r="F204" s="311" t="s">
        <v>44</v>
      </c>
      <c r="G204" s="288"/>
      <c r="H204" s="288" t="s">
        <v>1258</v>
      </c>
      <c r="I204" s="288"/>
      <c r="J204" s="288"/>
      <c r="K204" s="336"/>
    </row>
    <row r="205" spans="2:11" s="1" customFormat="1" ht="15" customHeight="1">
      <c r="B205" s="313"/>
      <c r="C205" s="288"/>
      <c r="D205" s="288"/>
      <c r="E205" s="288"/>
      <c r="F205" s="311" t="s">
        <v>47</v>
      </c>
      <c r="G205" s="288"/>
      <c r="H205" s="288" t="s">
        <v>1259</v>
      </c>
      <c r="I205" s="288"/>
      <c r="J205" s="288"/>
      <c r="K205" s="336"/>
    </row>
    <row r="206" spans="2:11" s="1" customFormat="1" ht="15" customHeight="1">
      <c r="B206" s="313"/>
      <c r="C206" s="288"/>
      <c r="D206" s="288"/>
      <c r="E206" s="288"/>
      <c r="F206" s="311" t="s">
        <v>45</v>
      </c>
      <c r="G206" s="288"/>
      <c r="H206" s="288" t="s">
        <v>1260</v>
      </c>
      <c r="I206" s="288"/>
      <c r="J206" s="288"/>
      <c r="K206" s="336"/>
    </row>
    <row r="207" spans="2:11" s="1" customFormat="1" ht="15" customHeight="1">
      <c r="B207" s="313"/>
      <c r="C207" s="288"/>
      <c r="D207" s="288"/>
      <c r="E207" s="288"/>
      <c r="F207" s="311" t="s">
        <v>46</v>
      </c>
      <c r="G207" s="288"/>
      <c r="H207" s="288" t="s">
        <v>1261</v>
      </c>
      <c r="I207" s="288"/>
      <c r="J207" s="288"/>
      <c r="K207" s="336"/>
    </row>
    <row r="208" spans="2:11" s="1" customFormat="1" ht="15" customHeight="1">
      <c r="B208" s="313"/>
      <c r="C208" s="288"/>
      <c r="D208" s="288"/>
      <c r="E208" s="288"/>
      <c r="F208" s="311"/>
      <c r="G208" s="288"/>
      <c r="H208" s="288"/>
      <c r="I208" s="288"/>
      <c r="J208" s="288"/>
      <c r="K208" s="336"/>
    </row>
    <row r="209" spans="2:11" s="1" customFormat="1" ht="15" customHeight="1">
      <c r="B209" s="313"/>
      <c r="C209" s="288" t="s">
        <v>1200</v>
      </c>
      <c r="D209" s="288"/>
      <c r="E209" s="288"/>
      <c r="F209" s="311" t="s">
        <v>79</v>
      </c>
      <c r="G209" s="288"/>
      <c r="H209" s="288" t="s">
        <v>1262</v>
      </c>
      <c r="I209" s="288"/>
      <c r="J209" s="288"/>
      <c r="K209" s="336"/>
    </row>
    <row r="210" spans="2:11" s="1" customFormat="1" ht="15" customHeight="1">
      <c r="B210" s="313"/>
      <c r="C210" s="288"/>
      <c r="D210" s="288"/>
      <c r="E210" s="288"/>
      <c r="F210" s="311" t="s">
        <v>1095</v>
      </c>
      <c r="G210" s="288"/>
      <c r="H210" s="288" t="s">
        <v>1096</v>
      </c>
      <c r="I210" s="288"/>
      <c r="J210" s="288"/>
      <c r="K210" s="336"/>
    </row>
    <row r="211" spans="2:11" s="1" customFormat="1" ht="15" customHeight="1">
      <c r="B211" s="313"/>
      <c r="C211" s="288"/>
      <c r="D211" s="288"/>
      <c r="E211" s="288"/>
      <c r="F211" s="311" t="s">
        <v>1093</v>
      </c>
      <c r="G211" s="288"/>
      <c r="H211" s="288" t="s">
        <v>1263</v>
      </c>
      <c r="I211" s="288"/>
      <c r="J211" s="288"/>
      <c r="K211" s="336"/>
    </row>
    <row r="212" spans="2:11" s="1" customFormat="1" ht="15" customHeight="1">
      <c r="B212" s="360"/>
      <c r="C212" s="288"/>
      <c r="D212" s="288"/>
      <c r="E212" s="288"/>
      <c r="F212" s="311" t="s">
        <v>1097</v>
      </c>
      <c r="G212" s="349"/>
      <c r="H212" s="340" t="s">
        <v>1098</v>
      </c>
      <c r="I212" s="340"/>
      <c r="J212" s="340"/>
      <c r="K212" s="361"/>
    </row>
    <row r="213" spans="2:11" s="1" customFormat="1" ht="15" customHeight="1">
      <c r="B213" s="360"/>
      <c r="C213" s="288"/>
      <c r="D213" s="288"/>
      <c r="E213" s="288"/>
      <c r="F213" s="311" t="s">
        <v>1099</v>
      </c>
      <c r="G213" s="349"/>
      <c r="H213" s="340" t="s">
        <v>1264</v>
      </c>
      <c r="I213" s="340"/>
      <c r="J213" s="340"/>
      <c r="K213" s="361"/>
    </row>
    <row r="214" spans="2:11" s="1" customFormat="1" ht="15" customHeight="1">
      <c r="B214" s="360"/>
      <c r="C214" s="288"/>
      <c r="D214" s="288"/>
      <c r="E214" s="288"/>
      <c r="F214" s="311"/>
      <c r="G214" s="349"/>
      <c r="H214" s="340"/>
      <c r="I214" s="340"/>
      <c r="J214" s="340"/>
      <c r="K214" s="361"/>
    </row>
    <row r="215" spans="2:11" s="1" customFormat="1" ht="15" customHeight="1">
      <c r="B215" s="360"/>
      <c r="C215" s="288" t="s">
        <v>1224</v>
      </c>
      <c r="D215" s="288"/>
      <c r="E215" s="288"/>
      <c r="F215" s="311">
        <v>1</v>
      </c>
      <c r="G215" s="349"/>
      <c r="H215" s="340" t="s">
        <v>1265</v>
      </c>
      <c r="I215" s="340"/>
      <c r="J215" s="340"/>
      <c r="K215" s="361"/>
    </row>
    <row r="216" spans="2:11" s="1" customFormat="1" ht="15" customHeight="1">
      <c r="B216" s="360"/>
      <c r="C216" s="288"/>
      <c r="D216" s="288"/>
      <c r="E216" s="288"/>
      <c r="F216" s="311">
        <v>2</v>
      </c>
      <c r="G216" s="349"/>
      <c r="H216" s="340" t="s">
        <v>1266</v>
      </c>
      <c r="I216" s="340"/>
      <c r="J216" s="340"/>
      <c r="K216" s="361"/>
    </row>
    <row r="217" spans="2:11" s="1" customFormat="1" ht="15" customHeight="1">
      <c r="B217" s="360"/>
      <c r="C217" s="288"/>
      <c r="D217" s="288"/>
      <c r="E217" s="288"/>
      <c r="F217" s="311">
        <v>3</v>
      </c>
      <c r="G217" s="349"/>
      <c r="H217" s="340" t="s">
        <v>1267</v>
      </c>
      <c r="I217" s="340"/>
      <c r="J217" s="340"/>
      <c r="K217" s="361"/>
    </row>
    <row r="218" spans="2:11" s="1" customFormat="1" ht="15" customHeight="1">
      <c r="B218" s="360"/>
      <c r="C218" s="288"/>
      <c r="D218" s="288"/>
      <c r="E218" s="288"/>
      <c r="F218" s="311">
        <v>4</v>
      </c>
      <c r="G218" s="349"/>
      <c r="H218" s="340" t="s">
        <v>1268</v>
      </c>
      <c r="I218" s="340"/>
      <c r="J218" s="340"/>
      <c r="K218" s="361"/>
    </row>
    <row r="219" spans="2:11" s="1" customFormat="1" ht="12.75" customHeight="1">
      <c r="B219" s="362"/>
      <c r="C219" s="363"/>
      <c r="D219" s="363"/>
      <c r="E219" s="363"/>
      <c r="F219" s="363"/>
      <c r="G219" s="363"/>
      <c r="H219" s="363"/>
      <c r="I219" s="363"/>
      <c r="J219" s="363"/>
      <c r="K219" s="364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DRAKISA s.r.o.</dc:creator>
  <cp:keywords/>
  <dc:description/>
  <cp:lastModifiedBy>DRAKISA s.r.o.</cp:lastModifiedBy>
  <dcterms:created xsi:type="dcterms:W3CDTF">2024-05-14T14:06:42Z</dcterms:created>
  <dcterms:modified xsi:type="dcterms:W3CDTF">2024-05-14T14:06:50Z</dcterms:modified>
  <cp:category/>
  <cp:version/>
  <cp:contentType/>
  <cp:contentStatus/>
</cp:coreProperties>
</file>