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KLysakova\Desktop\VZpodlimitka\VZ Dům kultury I. etapa\"/>
    </mc:Choice>
  </mc:AlternateContent>
  <xr:revisionPtr revIDLastSave="0" documentId="8_{5D3B537E-3980-457E-A2B3-11858598A9C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018-2023_B - Dům kultury_..." sheetId="2" r:id="rId2"/>
  </sheets>
  <definedNames>
    <definedName name="_xlnm._FilterDatabase" localSheetId="1" hidden="1">'018-2023_B - Dům kultury_...'!$C$127:$K$693</definedName>
    <definedName name="_xlnm.Print_Titles" localSheetId="1">'018-2023_B - Dům kultury_...'!$127:$127</definedName>
    <definedName name="_xlnm.Print_Titles" localSheetId="0">'Rekapitulace stavby'!$92:$92</definedName>
    <definedName name="_xlnm.Print_Area" localSheetId="1">'018-2023_B - Dům kultury_...'!$C$4:$J$76,'018-2023_B - Dům kultury_...'!$C$82:$J$111,'018-2023_B - Dům kultury_...'!$C$117:$K$693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693" i="2"/>
  <c r="BH693" i="2"/>
  <c r="BG693" i="2"/>
  <c r="BF693" i="2"/>
  <c r="T693" i="2"/>
  <c r="T692" i="2"/>
  <c r="T691" i="2" s="1"/>
  <c r="R693" i="2"/>
  <c r="R692" i="2"/>
  <c r="R691" i="2"/>
  <c r="P693" i="2"/>
  <c r="P692" i="2" s="1"/>
  <c r="P691" i="2" s="1"/>
  <c r="BI673" i="2"/>
  <c r="BH673" i="2"/>
  <c r="BG673" i="2"/>
  <c r="BF673" i="2"/>
  <c r="T673" i="2"/>
  <c r="R673" i="2"/>
  <c r="P673" i="2"/>
  <c r="BI672" i="2"/>
  <c r="BH672" i="2"/>
  <c r="BG672" i="2"/>
  <c r="BF672" i="2"/>
  <c r="T672" i="2"/>
  <c r="R672" i="2"/>
  <c r="P672" i="2"/>
  <c r="BI671" i="2"/>
  <c r="BH671" i="2"/>
  <c r="BG671" i="2"/>
  <c r="BF671" i="2"/>
  <c r="T671" i="2"/>
  <c r="R671" i="2"/>
  <c r="P671" i="2"/>
  <c r="BI670" i="2"/>
  <c r="BH670" i="2"/>
  <c r="BG670" i="2"/>
  <c r="BF670" i="2"/>
  <c r="T670" i="2"/>
  <c r="R670" i="2"/>
  <c r="P670" i="2"/>
  <c r="BI669" i="2"/>
  <c r="BH669" i="2"/>
  <c r="BG669" i="2"/>
  <c r="BF669" i="2"/>
  <c r="T669" i="2"/>
  <c r="R669" i="2"/>
  <c r="P669" i="2"/>
  <c r="BI668" i="2"/>
  <c r="BH668" i="2"/>
  <c r="BG668" i="2"/>
  <c r="BF668" i="2"/>
  <c r="T668" i="2"/>
  <c r="R668" i="2"/>
  <c r="P668" i="2"/>
  <c r="BI662" i="2"/>
  <c r="BH662" i="2"/>
  <c r="BG662" i="2"/>
  <c r="BF662" i="2"/>
  <c r="T662" i="2"/>
  <c r="R662" i="2"/>
  <c r="P662" i="2"/>
  <c r="BI660" i="2"/>
  <c r="BH660" i="2"/>
  <c r="BG660" i="2"/>
  <c r="BF660" i="2"/>
  <c r="T660" i="2"/>
  <c r="R660" i="2"/>
  <c r="P660" i="2"/>
  <c r="BI657" i="2"/>
  <c r="BH657" i="2"/>
  <c r="BG657" i="2"/>
  <c r="BF657" i="2"/>
  <c r="T657" i="2"/>
  <c r="R657" i="2"/>
  <c r="P657" i="2"/>
  <c r="BI654" i="2"/>
  <c r="BH654" i="2"/>
  <c r="BG654" i="2"/>
  <c r="BF654" i="2"/>
  <c r="T654" i="2"/>
  <c r="R654" i="2"/>
  <c r="P654" i="2"/>
  <c r="BI653" i="2"/>
  <c r="BH653" i="2"/>
  <c r="BG653" i="2"/>
  <c r="BF653" i="2"/>
  <c r="T653" i="2"/>
  <c r="R653" i="2"/>
  <c r="P653" i="2"/>
  <c r="BI652" i="2"/>
  <c r="BH652" i="2"/>
  <c r="BG652" i="2"/>
  <c r="BF652" i="2"/>
  <c r="T652" i="2"/>
  <c r="R652" i="2"/>
  <c r="P652" i="2"/>
  <c r="BI648" i="2"/>
  <c r="BH648" i="2"/>
  <c r="BG648" i="2"/>
  <c r="BF648" i="2"/>
  <c r="T648" i="2"/>
  <c r="R648" i="2"/>
  <c r="P648" i="2"/>
  <c r="BI647" i="2"/>
  <c r="BH647" i="2"/>
  <c r="BG647" i="2"/>
  <c r="BF647" i="2"/>
  <c r="T647" i="2"/>
  <c r="R647" i="2"/>
  <c r="P647" i="2"/>
  <c r="BI641" i="2"/>
  <c r="BH641" i="2"/>
  <c r="BG641" i="2"/>
  <c r="BF641" i="2"/>
  <c r="T641" i="2"/>
  <c r="R641" i="2"/>
  <c r="P641" i="2"/>
  <c r="BI637" i="2"/>
  <c r="BH637" i="2"/>
  <c r="BG637" i="2"/>
  <c r="BF637" i="2"/>
  <c r="T637" i="2"/>
  <c r="R637" i="2"/>
  <c r="P637" i="2"/>
  <c r="BI636" i="2"/>
  <c r="BH636" i="2"/>
  <c r="BG636" i="2"/>
  <c r="BF636" i="2"/>
  <c r="T636" i="2"/>
  <c r="R636" i="2"/>
  <c r="P636" i="2"/>
  <c r="BI635" i="2"/>
  <c r="BH635" i="2"/>
  <c r="BG635" i="2"/>
  <c r="BF635" i="2"/>
  <c r="T635" i="2"/>
  <c r="R635" i="2"/>
  <c r="P635" i="2"/>
  <c r="BI632" i="2"/>
  <c r="BH632" i="2"/>
  <c r="BG632" i="2"/>
  <c r="BF632" i="2"/>
  <c r="T632" i="2"/>
  <c r="R632" i="2"/>
  <c r="P632" i="2"/>
  <c r="BI631" i="2"/>
  <c r="BH631" i="2"/>
  <c r="BG631" i="2"/>
  <c r="BF631" i="2"/>
  <c r="T631" i="2"/>
  <c r="R631" i="2"/>
  <c r="P631" i="2"/>
  <c r="BI627" i="2"/>
  <c r="BH627" i="2"/>
  <c r="BG627" i="2"/>
  <c r="BF627" i="2"/>
  <c r="T627" i="2"/>
  <c r="R627" i="2"/>
  <c r="P627" i="2"/>
  <c r="BI625" i="2"/>
  <c r="BH625" i="2"/>
  <c r="BG625" i="2"/>
  <c r="BF625" i="2"/>
  <c r="T625" i="2"/>
  <c r="R625" i="2"/>
  <c r="P625" i="2"/>
  <c r="BI622" i="2"/>
  <c r="BH622" i="2"/>
  <c r="BG622" i="2"/>
  <c r="BF622" i="2"/>
  <c r="T622" i="2"/>
  <c r="R622" i="2"/>
  <c r="P622" i="2"/>
  <c r="BI621" i="2"/>
  <c r="BH621" i="2"/>
  <c r="BG621" i="2"/>
  <c r="BF621" i="2"/>
  <c r="T621" i="2"/>
  <c r="R621" i="2"/>
  <c r="P621" i="2"/>
  <c r="BI619" i="2"/>
  <c r="BH619" i="2"/>
  <c r="BG619" i="2"/>
  <c r="BF619" i="2"/>
  <c r="T619" i="2"/>
  <c r="R619" i="2"/>
  <c r="P619" i="2"/>
  <c r="BI613" i="2"/>
  <c r="BH613" i="2"/>
  <c r="BG613" i="2"/>
  <c r="BF613" i="2"/>
  <c r="T613" i="2"/>
  <c r="R613" i="2"/>
  <c r="P613" i="2"/>
  <c r="BI611" i="2"/>
  <c r="BH611" i="2"/>
  <c r="BG611" i="2"/>
  <c r="BF611" i="2"/>
  <c r="T611" i="2"/>
  <c r="R611" i="2"/>
  <c r="P611" i="2"/>
  <c r="BI610" i="2"/>
  <c r="BH610" i="2"/>
  <c r="BG610" i="2"/>
  <c r="BF610" i="2"/>
  <c r="T610" i="2"/>
  <c r="R610" i="2"/>
  <c r="P610" i="2"/>
  <c r="BI606" i="2"/>
  <c r="BH606" i="2"/>
  <c r="BG606" i="2"/>
  <c r="BF606" i="2"/>
  <c r="T606" i="2"/>
  <c r="R606" i="2"/>
  <c r="P606" i="2"/>
  <c r="BI605" i="2"/>
  <c r="BH605" i="2"/>
  <c r="BG605" i="2"/>
  <c r="BF605" i="2"/>
  <c r="T605" i="2"/>
  <c r="R605" i="2"/>
  <c r="P605" i="2"/>
  <c r="BI599" i="2"/>
  <c r="BH599" i="2"/>
  <c r="BG599" i="2"/>
  <c r="BF599" i="2"/>
  <c r="T599" i="2"/>
  <c r="R599" i="2"/>
  <c r="P599" i="2"/>
  <c r="BI597" i="2"/>
  <c r="BH597" i="2"/>
  <c r="BG597" i="2"/>
  <c r="BF597" i="2"/>
  <c r="T597" i="2"/>
  <c r="R597" i="2"/>
  <c r="P597" i="2"/>
  <c r="BI594" i="2"/>
  <c r="BH594" i="2"/>
  <c r="BG594" i="2"/>
  <c r="BF594" i="2"/>
  <c r="T594" i="2"/>
  <c r="R594" i="2"/>
  <c r="P594" i="2"/>
  <c r="BI590" i="2"/>
  <c r="BH590" i="2"/>
  <c r="BG590" i="2"/>
  <c r="BF590" i="2"/>
  <c r="T590" i="2"/>
  <c r="R590" i="2"/>
  <c r="P590" i="2"/>
  <c r="BI586" i="2"/>
  <c r="BH586" i="2"/>
  <c r="BG586" i="2"/>
  <c r="BF586" i="2"/>
  <c r="T586" i="2"/>
  <c r="R586" i="2"/>
  <c r="P586" i="2"/>
  <c r="BI584" i="2"/>
  <c r="BH584" i="2"/>
  <c r="BG584" i="2"/>
  <c r="BF584" i="2"/>
  <c r="T584" i="2"/>
  <c r="R584" i="2"/>
  <c r="P584" i="2"/>
  <c r="BI580" i="2"/>
  <c r="BH580" i="2"/>
  <c r="BG580" i="2"/>
  <c r="BF580" i="2"/>
  <c r="T580" i="2"/>
  <c r="R580" i="2"/>
  <c r="P580" i="2"/>
  <c r="BI576" i="2"/>
  <c r="BH576" i="2"/>
  <c r="BG576" i="2"/>
  <c r="BF576" i="2"/>
  <c r="T576" i="2"/>
  <c r="R576" i="2"/>
  <c r="P576" i="2"/>
  <c r="BI572" i="2"/>
  <c r="BH572" i="2"/>
  <c r="BG572" i="2"/>
  <c r="BF572" i="2"/>
  <c r="T572" i="2"/>
  <c r="R572" i="2"/>
  <c r="P572" i="2"/>
  <c r="BI564" i="2"/>
  <c r="BH564" i="2"/>
  <c r="BG564" i="2"/>
  <c r="BF564" i="2"/>
  <c r="T564" i="2"/>
  <c r="R564" i="2"/>
  <c r="P564" i="2"/>
  <c r="BI560" i="2"/>
  <c r="BH560" i="2"/>
  <c r="BG560" i="2"/>
  <c r="BF560" i="2"/>
  <c r="T560" i="2"/>
  <c r="R560" i="2"/>
  <c r="P560" i="2"/>
  <c r="BI559" i="2"/>
  <c r="BH559" i="2"/>
  <c r="BG559" i="2"/>
  <c r="BF559" i="2"/>
  <c r="T559" i="2"/>
  <c r="R559" i="2"/>
  <c r="P559" i="2"/>
  <c r="BI557" i="2"/>
  <c r="BH557" i="2"/>
  <c r="BG557" i="2"/>
  <c r="BF557" i="2"/>
  <c r="T557" i="2"/>
  <c r="R557" i="2"/>
  <c r="P557" i="2"/>
  <c r="BI554" i="2"/>
  <c r="BH554" i="2"/>
  <c r="BG554" i="2"/>
  <c r="BF554" i="2"/>
  <c r="T554" i="2"/>
  <c r="R554" i="2"/>
  <c r="P554" i="2"/>
  <c r="BI553" i="2"/>
  <c r="BH553" i="2"/>
  <c r="BG553" i="2"/>
  <c r="BF553" i="2"/>
  <c r="T553" i="2"/>
  <c r="R553" i="2"/>
  <c r="P553" i="2"/>
  <c r="BI549" i="2"/>
  <c r="BH549" i="2"/>
  <c r="BG549" i="2"/>
  <c r="BF549" i="2"/>
  <c r="T549" i="2"/>
  <c r="R549" i="2"/>
  <c r="P549" i="2"/>
  <c r="BI548" i="2"/>
  <c r="BH548" i="2"/>
  <c r="BG548" i="2"/>
  <c r="BF548" i="2"/>
  <c r="T548" i="2"/>
  <c r="R548" i="2"/>
  <c r="P548" i="2"/>
  <c r="BI544" i="2"/>
  <c r="BH544" i="2"/>
  <c r="BG544" i="2"/>
  <c r="BF544" i="2"/>
  <c r="T544" i="2"/>
  <c r="R544" i="2"/>
  <c r="P544" i="2"/>
  <c r="BI543" i="2"/>
  <c r="BH543" i="2"/>
  <c r="BG543" i="2"/>
  <c r="BF543" i="2"/>
  <c r="T543" i="2"/>
  <c r="R543" i="2"/>
  <c r="P543" i="2"/>
  <c r="BI539" i="2"/>
  <c r="BH539" i="2"/>
  <c r="BG539" i="2"/>
  <c r="BF539" i="2"/>
  <c r="T539" i="2"/>
  <c r="R539" i="2"/>
  <c r="P539" i="2"/>
  <c r="BI535" i="2"/>
  <c r="BH535" i="2"/>
  <c r="BG535" i="2"/>
  <c r="BF535" i="2"/>
  <c r="T535" i="2"/>
  <c r="R535" i="2"/>
  <c r="P535" i="2"/>
  <c r="BI531" i="2"/>
  <c r="BH531" i="2"/>
  <c r="BG531" i="2"/>
  <c r="BF531" i="2"/>
  <c r="T531" i="2"/>
  <c r="R531" i="2"/>
  <c r="P531" i="2"/>
  <c r="BI529" i="2"/>
  <c r="BH529" i="2"/>
  <c r="BG529" i="2"/>
  <c r="BF529" i="2"/>
  <c r="T529" i="2"/>
  <c r="R529" i="2"/>
  <c r="P529" i="2"/>
  <c r="BI528" i="2"/>
  <c r="BH528" i="2"/>
  <c r="BG528" i="2"/>
  <c r="BF528" i="2"/>
  <c r="T528" i="2"/>
  <c r="R528" i="2"/>
  <c r="P528" i="2"/>
  <c r="BI524" i="2"/>
  <c r="BH524" i="2"/>
  <c r="BG524" i="2"/>
  <c r="BF524" i="2"/>
  <c r="T524" i="2"/>
  <c r="R524" i="2"/>
  <c r="P524" i="2"/>
  <c r="BI520" i="2"/>
  <c r="BH520" i="2"/>
  <c r="BG520" i="2"/>
  <c r="BF520" i="2"/>
  <c r="T520" i="2"/>
  <c r="R520" i="2"/>
  <c r="P520" i="2"/>
  <c r="BI516" i="2"/>
  <c r="BH516" i="2"/>
  <c r="BG516" i="2"/>
  <c r="BF516" i="2"/>
  <c r="T516" i="2"/>
  <c r="R516" i="2"/>
  <c r="P516" i="2"/>
  <c r="BI508" i="2"/>
  <c r="BH508" i="2"/>
  <c r="BG508" i="2"/>
  <c r="BF508" i="2"/>
  <c r="T508" i="2"/>
  <c r="R508" i="2"/>
  <c r="P508" i="2"/>
  <c r="BI504" i="2"/>
  <c r="BH504" i="2"/>
  <c r="BG504" i="2"/>
  <c r="BF504" i="2"/>
  <c r="T504" i="2"/>
  <c r="R504" i="2"/>
  <c r="P504" i="2"/>
  <c r="BI494" i="2"/>
  <c r="BH494" i="2"/>
  <c r="BG494" i="2"/>
  <c r="BF494" i="2"/>
  <c r="T494" i="2"/>
  <c r="R494" i="2"/>
  <c r="P494" i="2"/>
  <c r="BI491" i="2"/>
  <c r="BH491" i="2"/>
  <c r="BG491" i="2"/>
  <c r="BF491" i="2"/>
  <c r="T491" i="2"/>
  <c r="R491" i="2"/>
  <c r="P491" i="2"/>
  <c r="BI487" i="2"/>
  <c r="BH487" i="2"/>
  <c r="BG487" i="2"/>
  <c r="BF487" i="2"/>
  <c r="T487" i="2"/>
  <c r="R487" i="2"/>
  <c r="P487" i="2"/>
  <c r="BI485" i="2"/>
  <c r="BH485" i="2"/>
  <c r="BG485" i="2"/>
  <c r="BF485" i="2"/>
  <c r="T485" i="2"/>
  <c r="R485" i="2"/>
  <c r="P485" i="2"/>
  <c r="BI483" i="2"/>
  <c r="BH483" i="2"/>
  <c r="BG483" i="2"/>
  <c r="BF483" i="2"/>
  <c r="T483" i="2"/>
  <c r="R483" i="2"/>
  <c r="P483" i="2"/>
  <c r="BI474" i="2"/>
  <c r="BH474" i="2"/>
  <c r="BG474" i="2"/>
  <c r="BF474" i="2"/>
  <c r="T474" i="2"/>
  <c r="R474" i="2"/>
  <c r="P474" i="2"/>
  <c r="BI472" i="2"/>
  <c r="BH472" i="2"/>
  <c r="BG472" i="2"/>
  <c r="BF472" i="2"/>
  <c r="T472" i="2"/>
  <c r="R472" i="2"/>
  <c r="P472" i="2"/>
  <c r="BI463" i="2"/>
  <c r="BH463" i="2"/>
  <c r="BG463" i="2"/>
  <c r="BF463" i="2"/>
  <c r="T463" i="2"/>
  <c r="R463" i="2"/>
  <c r="P463" i="2"/>
  <c r="BI461" i="2"/>
  <c r="BH461" i="2"/>
  <c r="BG461" i="2"/>
  <c r="BF461" i="2"/>
  <c r="T461" i="2"/>
  <c r="R461" i="2"/>
  <c r="P461" i="2"/>
  <c r="BI455" i="2"/>
  <c r="BH455" i="2"/>
  <c r="BG455" i="2"/>
  <c r="BF455" i="2"/>
  <c r="T455" i="2"/>
  <c r="R455" i="2"/>
  <c r="P455" i="2"/>
  <c r="BI453" i="2"/>
  <c r="BH453" i="2"/>
  <c r="BG453" i="2"/>
  <c r="BF453" i="2"/>
  <c r="T453" i="2"/>
  <c r="R453" i="2"/>
  <c r="P453" i="2"/>
  <c r="BI451" i="2"/>
  <c r="BH451" i="2"/>
  <c r="BG451" i="2"/>
  <c r="BF451" i="2"/>
  <c r="T451" i="2"/>
  <c r="R451" i="2"/>
  <c r="P451" i="2"/>
  <c r="BI444" i="2"/>
  <c r="BH444" i="2"/>
  <c r="BG444" i="2"/>
  <c r="BF444" i="2"/>
  <c r="T444" i="2"/>
  <c r="R444" i="2"/>
  <c r="P444" i="2"/>
  <c r="BI443" i="2"/>
  <c r="BH443" i="2"/>
  <c r="BG443" i="2"/>
  <c r="BF443" i="2"/>
  <c r="T443" i="2"/>
  <c r="R443" i="2"/>
  <c r="P443" i="2"/>
  <c r="BI432" i="2"/>
  <c r="BH432" i="2"/>
  <c r="BG432" i="2"/>
  <c r="BF432" i="2"/>
  <c r="T432" i="2"/>
  <c r="R432" i="2"/>
  <c r="P432" i="2"/>
  <c r="BI430" i="2"/>
  <c r="BH430" i="2"/>
  <c r="BG430" i="2"/>
  <c r="BF430" i="2"/>
  <c r="T430" i="2"/>
  <c r="R430" i="2"/>
  <c r="P430" i="2"/>
  <c r="BI421" i="2"/>
  <c r="BH421" i="2"/>
  <c r="BG421" i="2"/>
  <c r="BF421" i="2"/>
  <c r="T421" i="2"/>
  <c r="R421" i="2"/>
  <c r="P421" i="2"/>
  <c r="BI418" i="2"/>
  <c r="BH418" i="2"/>
  <c r="BG418" i="2"/>
  <c r="BF418" i="2"/>
  <c r="T418" i="2"/>
  <c r="T417" i="2" s="1"/>
  <c r="R418" i="2"/>
  <c r="R417" i="2"/>
  <c r="P418" i="2"/>
  <c r="P417" i="2" s="1"/>
  <c r="BI416" i="2"/>
  <c r="BH416" i="2"/>
  <c r="BG416" i="2"/>
  <c r="BF416" i="2"/>
  <c r="T416" i="2"/>
  <c r="R416" i="2"/>
  <c r="P416" i="2"/>
  <c r="BI415" i="2"/>
  <c r="BH415" i="2"/>
  <c r="BG415" i="2"/>
  <c r="BF415" i="2"/>
  <c r="T415" i="2"/>
  <c r="R415" i="2"/>
  <c r="P415" i="2"/>
  <c r="BI414" i="2"/>
  <c r="BH414" i="2"/>
  <c r="BG414" i="2"/>
  <c r="BF414" i="2"/>
  <c r="T414" i="2"/>
  <c r="R414" i="2"/>
  <c r="P414" i="2"/>
  <c r="BI413" i="2"/>
  <c r="BH413" i="2"/>
  <c r="BG413" i="2"/>
  <c r="BF413" i="2"/>
  <c r="T413" i="2"/>
  <c r="R413" i="2"/>
  <c r="P413" i="2"/>
  <c r="BI411" i="2"/>
  <c r="BH411" i="2"/>
  <c r="BG411" i="2"/>
  <c r="BF411" i="2"/>
  <c r="T411" i="2"/>
  <c r="R411" i="2"/>
  <c r="P411" i="2"/>
  <c r="BI410" i="2"/>
  <c r="BH410" i="2"/>
  <c r="BG410" i="2"/>
  <c r="BF410" i="2"/>
  <c r="T410" i="2"/>
  <c r="R410" i="2"/>
  <c r="P410" i="2"/>
  <c r="BI409" i="2"/>
  <c r="BH409" i="2"/>
  <c r="BG409" i="2"/>
  <c r="BF409" i="2"/>
  <c r="T409" i="2"/>
  <c r="R409" i="2"/>
  <c r="P409" i="2"/>
  <c r="BI404" i="2"/>
  <c r="BH404" i="2"/>
  <c r="BG404" i="2"/>
  <c r="BF404" i="2"/>
  <c r="T404" i="2"/>
  <c r="R404" i="2"/>
  <c r="P404" i="2"/>
  <c r="BI396" i="2"/>
  <c r="BH396" i="2"/>
  <c r="BG396" i="2"/>
  <c r="BF396" i="2"/>
  <c r="T396" i="2"/>
  <c r="R396" i="2"/>
  <c r="P396" i="2"/>
  <c r="BI374" i="2"/>
  <c r="BH374" i="2"/>
  <c r="BG374" i="2"/>
  <c r="BF374" i="2"/>
  <c r="T374" i="2"/>
  <c r="R374" i="2"/>
  <c r="P374" i="2"/>
  <c r="BI370" i="2"/>
  <c r="BH370" i="2"/>
  <c r="BG370" i="2"/>
  <c r="BF370" i="2"/>
  <c r="T370" i="2"/>
  <c r="R370" i="2"/>
  <c r="P370" i="2"/>
  <c r="BI366" i="2"/>
  <c r="BH366" i="2"/>
  <c r="BG366" i="2"/>
  <c r="BF366" i="2"/>
  <c r="T366" i="2"/>
  <c r="R366" i="2"/>
  <c r="P366" i="2"/>
  <c r="BI362" i="2"/>
  <c r="BH362" i="2"/>
  <c r="BG362" i="2"/>
  <c r="BF362" i="2"/>
  <c r="T362" i="2"/>
  <c r="R362" i="2"/>
  <c r="P362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R354" i="2"/>
  <c r="P354" i="2"/>
  <c r="BI348" i="2"/>
  <c r="BH348" i="2"/>
  <c r="BG348" i="2"/>
  <c r="BF348" i="2"/>
  <c r="T348" i="2"/>
  <c r="R348" i="2"/>
  <c r="P348" i="2"/>
  <c r="BI345" i="2"/>
  <c r="BH345" i="2"/>
  <c r="BG345" i="2"/>
  <c r="BF345" i="2"/>
  <c r="T345" i="2"/>
  <c r="R345" i="2"/>
  <c r="P345" i="2"/>
  <c r="BI339" i="2"/>
  <c r="BH339" i="2"/>
  <c r="BG339" i="2"/>
  <c r="BF339" i="2"/>
  <c r="T339" i="2"/>
  <c r="R339" i="2"/>
  <c r="P339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0" i="2"/>
  <c r="BH330" i="2"/>
  <c r="BG330" i="2"/>
  <c r="BF330" i="2"/>
  <c r="T330" i="2"/>
  <c r="R330" i="2"/>
  <c r="P330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16" i="2"/>
  <c r="BH316" i="2"/>
  <c r="BG316" i="2"/>
  <c r="BF316" i="2"/>
  <c r="T316" i="2"/>
  <c r="R316" i="2"/>
  <c r="P316" i="2"/>
  <c r="BI311" i="2"/>
  <c r="BH311" i="2"/>
  <c r="BG311" i="2"/>
  <c r="BF311" i="2"/>
  <c r="T311" i="2"/>
  <c r="R311" i="2"/>
  <c r="P311" i="2"/>
  <c r="BI304" i="2"/>
  <c r="BH304" i="2"/>
  <c r="BG304" i="2"/>
  <c r="BF304" i="2"/>
  <c r="T304" i="2"/>
  <c r="R304" i="2"/>
  <c r="P304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85" i="2"/>
  <c r="BH285" i="2"/>
  <c r="BG285" i="2"/>
  <c r="BF285" i="2"/>
  <c r="T285" i="2"/>
  <c r="R285" i="2"/>
  <c r="P285" i="2"/>
  <c r="BI258" i="2"/>
  <c r="BH258" i="2"/>
  <c r="BG258" i="2"/>
  <c r="BF258" i="2"/>
  <c r="T258" i="2"/>
  <c r="R258" i="2"/>
  <c r="P258" i="2"/>
  <c r="BI238" i="2"/>
  <c r="BH238" i="2"/>
  <c r="BG238" i="2"/>
  <c r="BF238" i="2"/>
  <c r="T238" i="2"/>
  <c r="R238" i="2"/>
  <c r="P238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3" i="2"/>
  <c r="BH213" i="2"/>
  <c r="BG213" i="2"/>
  <c r="BF213" i="2"/>
  <c r="T213" i="2"/>
  <c r="R213" i="2"/>
  <c r="P213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10" i="2"/>
  <c r="BH210" i="2"/>
  <c r="BG210" i="2"/>
  <c r="BF210" i="2"/>
  <c r="T210" i="2"/>
  <c r="R210" i="2"/>
  <c r="P210" i="2"/>
  <c r="BI200" i="2"/>
  <c r="BH200" i="2"/>
  <c r="BG200" i="2"/>
  <c r="BF200" i="2"/>
  <c r="T200" i="2"/>
  <c r="R200" i="2"/>
  <c r="P200" i="2"/>
  <c r="BI198" i="2"/>
  <c r="BH198" i="2"/>
  <c r="BG198" i="2"/>
  <c r="BF198" i="2"/>
  <c r="T198" i="2"/>
  <c r="R198" i="2"/>
  <c r="P19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2" i="2"/>
  <c r="BH172" i="2"/>
  <c r="BG172" i="2"/>
  <c r="BF172" i="2"/>
  <c r="T172" i="2"/>
  <c r="R172" i="2"/>
  <c r="P172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0" i="2"/>
  <c r="BH160" i="2"/>
  <c r="BG160" i="2"/>
  <c r="BF160" i="2"/>
  <c r="T160" i="2"/>
  <c r="R160" i="2"/>
  <c r="P160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31" i="2"/>
  <c r="BH131" i="2"/>
  <c r="BG131" i="2"/>
  <c r="BF131" i="2"/>
  <c r="T131" i="2"/>
  <c r="R131" i="2"/>
  <c r="P131" i="2"/>
  <c r="F122" i="2"/>
  <c r="E120" i="2"/>
  <c r="F87" i="2"/>
  <c r="E85" i="2"/>
  <c r="J22" i="2"/>
  <c r="E22" i="2"/>
  <c r="J90" i="2" s="1"/>
  <c r="J21" i="2"/>
  <c r="J19" i="2"/>
  <c r="E19" i="2"/>
  <c r="J124" i="2" s="1"/>
  <c r="J18" i="2"/>
  <c r="J16" i="2"/>
  <c r="E16" i="2"/>
  <c r="F125" i="2" s="1"/>
  <c r="J15" i="2"/>
  <c r="J13" i="2"/>
  <c r="E13" i="2"/>
  <c r="F124" i="2" s="1"/>
  <c r="J12" i="2"/>
  <c r="J10" i="2"/>
  <c r="J87" i="2"/>
  <c r="L90" i="1"/>
  <c r="AM90" i="1"/>
  <c r="AM89" i="1"/>
  <c r="L89" i="1"/>
  <c r="AM87" i="1"/>
  <c r="L87" i="1"/>
  <c r="L85" i="1"/>
  <c r="L84" i="1"/>
  <c r="BK670" i="2"/>
  <c r="BK654" i="2"/>
  <c r="J647" i="2"/>
  <c r="J631" i="2"/>
  <c r="J613" i="2"/>
  <c r="BK576" i="2"/>
  <c r="J553" i="2"/>
  <c r="BK544" i="2"/>
  <c r="J491" i="2"/>
  <c r="J461" i="2"/>
  <c r="J404" i="2"/>
  <c r="BK336" i="2"/>
  <c r="BK238" i="2"/>
  <c r="BK212" i="2"/>
  <c r="J184" i="2"/>
  <c r="J669" i="2"/>
  <c r="J641" i="2"/>
  <c r="BK619" i="2"/>
  <c r="BK606" i="2"/>
  <c r="BK597" i="2"/>
  <c r="BK560" i="2"/>
  <c r="J543" i="2"/>
  <c r="J528" i="2"/>
  <c r="J485" i="2"/>
  <c r="BK455" i="2"/>
  <c r="BK421" i="2"/>
  <c r="J414" i="2"/>
  <c r="BK366" i="2"/>
  <c r="J354" i="2"/>
  <c r="J316" i="2"/>
  <c r="BK213" i="2"/>
  <c r="BK180" i="2"/>
  <c r="J657" i="2"/>
  <c r="BK635" i="2"/>
  <c r="J622" i="2"/>
  <c r="BK586" i="2"/>
  <c r="J572" i="2"/>
  <c r="J548" i="2"/>
  <c r="J504" i="2"/>
  <c r="BK444" i="2"/>
  <c r="BK415" i="2"/>
  <c r="J370" i="2"/>
  <c r="BK339" i="2"/>
  <c r="BK304" i="2"/>
  <c r="J214" i="2"/>
  <c r="J186" i="2"/>
  <c r="J172" i="2"/>
  <c r="BK153" i="2"/>
  <c r="J693" i="2"/>
  <c r="J673" i="2"/>
  <c r="J671" i="2"/>
  <c r="BK648" i="2"/>
  <c r="BK605" i="2"/>
  <c r="BK572" i="2"/>
  <c r="J524" i="2"/>
  <c r="BK491" i="2"/>
  <c r="J455" i="2"/>
  <c r="BK432" i="2"/>
  <c r="J409" i="2"/>
  <c r="BK348" i="2"/>
  <c r="BK324" i="2"/>
  <c r="J294" i="2"/>
  <c r="J218" i="2"/>
  <c r="BK186" i="2"/>
  <c r="J160" i="2"/>
  <c r="J662" i="2"/>
  <c r="BK652" i="2"/>
  <c r="J636" i="2"/>
  <c r="BK625" i="2"/>
  <c r="J611" i="2"/>
  <c r="J564" i="2"/>
  <c r="BK548" i="2"/>
  <c r="J508" i="2"/>
  <c r="BK483" i="2"/>
  <c r="J444" i="2"/>
  <c r="J416" i="2"/>
  <c r="BK345" i="2"/>
  <c r="J322" i="2"/>
  <c r="J198" i="2"/>
  <c r="J154" i="2"/>
  <c r="J653" i="2"/>
  <c r="J637" i="2"/>
  <c r="BK613" i="2"/>
  <c r="BK590" i="2"/>
  <c r="J557" i="2"/>
  <c r="J539" i="2"/>
  <c r="BK529" i="2"/>
  <c r="BK494" i="2"/>
  <c r="BK463" i="2"/>
  <c r="J430" i="2"/>
  <c r="BK370" i="2"/>
  <c r="BK358" i="2"/>
  <c r="BK322" i="2"/>
  <c r="J238" i="2"/>
  <c r="BK211" i="2"/>
  <c r="J660" i="2"/>
  <c r="BK631" i="2"/>
  <c r="BK610" i="2"/>
  <c r="BK584" i="2"/>
  <c r="BK564" i="2"/>
  <c r="BK557" i="2"/>
  <c r="J529" i="2"/>
  <c r="BK474" i="2"/>
  <c r="BK430" i="2"/>
  <c r="BK374" i="2"/>
  <c r="J336" i="2"/>
  <c r="J295" i="2"/>
  <c r="BK198" i="2"/>
  <c r="BK174" i="2"/>
  <c r="J164" i="2"/>
  <c r="J131" i="2"/>
  <c r="BK673" i="2"/>
  <c r="BK671" i="2"/>
  <c r="BK653" i="2"/>
  <c r="J619" i="2"/>
  <c r="J590" i="2"/>
  <c r="BK553" i="2"/>
  <c r="J516" i="2"/>
  <c r="J494" i="2"/>
  <c r="J463" i="2"/>
  <c r="BK443" i="2"/>
  <c r="BK410" i="2"/>
  <c r="J374" i="2"/>
  <c r="J339" i="2"/>
  <c r="BK316" i="2"/>
  <c r="BK285" i="2"/>
  <c r="BK200" i="2"/>
  <c r="J165" i="2"/>
  <c r="BK668" i="2"/>
  <c r="BK657" i="2"/>
  <c r="J635" i="2"/>
  <c r="BK622" i="2"/>
  <c r="J594" i="2"/>
  <c r="J549" i="2"/>
  <c r="BK539" i="2"/>
  <c r="BK485" i="2"/>
  <c r="J453" i="2"/>
  <c r="BK409" i="2"/>
  <c r="J358" i="2"/>
  <c r="BK214" i="2"/>
  <c r="J211" i="2"/>
  <c r="BK164" i="2"/>
  <c r="BK662" i="2"/>
  <c r="J652" i="2"/>
  <c r="BK636" i="2"/>
  <c r="BK611" i="2"/>
  <c r="J605" i="2"/>
  <c r="J584" i="2"/>
  <c r="BK554" i="2"/>
  <c r="BK531" i="2"/>
  <c r="J520" i="2"/>
  <c r="J451" i="2"/>
  <c r="BK418" i="2"/>
  <c r="BK411" i="2"/>
  <c r="BK362" i="2"/>
  <c r="BK330" i="2"/>
  <c r="J304" i="2"/>
  <c r="J212" i="2"/>
  <c r="BK160" i="2"/>
  <c r="BK641" i="2"/>
  <c r="BK627" i="2"/>
  <c r="J597" i="2"/>
  <c r="BK580" i="2"/>
  <c r="J560" i="2"/>
  <c r="J544" i="2"/>
  <c r="BK520" i="2"/>
  <c r="J472" i="2"/>
  <c r="J418" i="2"/>
  <c r="J411" i="2"/>
  <c r="J345" i="2"/>
  <c r="J311" i="2"/>
  <c r="J285" i="2"/>
  <c r="J200" i="2"/>
  <c r="J178" i="2"/>
  <c r="BK154" i="2"/>
  <c r="AS94" i="1"/>
  <c r="J672" i="2"/>
  <c r="J654" i="2"/>
  <c r="J627" i="2"/>
  <c r="J586" i="2"/>
  <c r="J531" i="2"/>
  <c r="BK508" i="2"/>
  <c r="J487" i="2"/>
  <c r="BK453" i="2"/>
  <c r="BK414" i="2"/>
  <c r="BK404" i="2"/>
  <c r="J366" i="2"/>
  <c r="J330" i="2"/>
  <c r="BK295" i="2"/>
  <c r="BK258" i="2"/>
  <c r="BK172" i="2"/>
  <c r="J153" i="2"/>
  <c r="BK669" i="2"/>
  <c r="BK660" i="2"/>
  <c r="J648" i="2"/>
  <c r="BK632" i="2"/>
  <c r="J621" i="2"/>
  <c r="J606" i="2"/>
  <c r="BK559" i="2"/>
  <c r="J535" i="2"/>
  <c r="BK487" i="2"/>
  <c r="J474" i="2"/>
  <c r="J432" i="2"/>
  <c r="J396" i="2"/>
  <c r="J324" i="2"/>
  <c r="BK218" i="2"/>
  <c r="BK210" i="2"/>
  <c r="J174" i="2"/>
  <c r="J668" i="2"/>
  <c r="BK647" i="2"/>
  <c r="BK621" i="2"/>
  <c r="J610" i="2"/>
  <c r="J599" i="2"/>
  <c r="J580" i="2"/>
  <c r="BK549" i="2"/>
  <c r="BK535" i="2"/>
  <c r="BK524" i="2"/>
  <c r="BK472" i="2"/>
  <c r="J443" i="2"/>
  <c r="BK416" i="2"/>
  <c r="J410" i="2"/>
  <c r="J362" i="2"/>
  <c r="J348" i="2"/>
  <c r="J258" i="2"/>
  <c r="BK178" i="2"/>
  <c r="J632" i="2"/>
  <c r="J625" i="2"/>
  <c r="BK594" i="2"/>
  <c r="J576" i="2"/>
  <c r="J559" i="2"/>
  <c r="BK543" i="2"/>
  <c r="BK516" i="2"/>
  <c r="BK461" i="2"/>
  <c r="J421" i="2"/>
  <c r="J413" i="2"/>
  <c r="BK354" i="2"/>
  <c r="J333" i="2"/>
  <c r="BK294" i="2"/>
  <c r="J210" i="2"/>
  <c r="BK184" i="2"/>
  <c r="BK165" i="2"/>
  <c r="BK693" i="2"/>
  <c r="BK672" i="2"/>
  <c r="J670" i="2"/>
  <c r="BK637" i="2"/>
  <c r="BK599" i="2"/>
  <c r="J554" i="2"/>
  <c r="BK528" i="2"/>
  <c r="BK504" i="2"/>
  <c r="J483" i="2"/>
  <c r="BK451" i="2"/>
  <c r="J415" i="2"/>
  <c r="BK413" i="2"/>
  <c r="BK396" i="2"/>
  <c r="BK333" i="2"/>
  <c r="BK311" i="2"/>
  <c r="J213" i="2"/>
  <c r="J180" i="2"/>
  <c r="BK131" i="2"/>
  <c r="T130" i="2" l="1"/>
  <c r="R315" i="2"/>
  <c r="R412" i="2"/>
  <c r="R420" i="2"/>
  <c r="R454" i="2"/>
  <c r="T486" i="2"/>
  <c r="T530" i="2"/>
  <c r="R585" i="2"/>
  <c r="P612" i="2"/>
  <c r="P626" i="2"/>
  <c r="R661" i="2"/>
  <c r="P130" i="2"/>
  <c r="T315" i="2"/>
  <c r="P412" i="2"/>
  <c r="P420" i="2"/>
  <c r="T454" i="2"/>
  <c r="P486" i="2"/>
  <c r="P530" i="2"/>
  <c r="T585" i="2"/>
  <c r="R612" i="2"/>
  <c r="R626" i="2"/>
  <c r="T661" i="2"/>
  <c r="R130" i="2"/>
  <c r="R129" i="2" s="1"/>
  <c r="P315" i="2"/>
  <c r="T412" i="2"/>
  <c r="T420" i="2"/>
  <c r="P454" i="2"/>
  <c r="R486" i="2"/>
  <c r="R530" i="2"/>
  <c r="P585" i="2"/>
  <c r="T612" i="2"/>
  <c r="T626" i="2"/>
  <c r="BK661" i="2"/>
  <c r="J661" i="2"/>
  <c r="J108" i="2" s="1"/>
  <c r="BK130" i="2"/>
  <c r="J130" i="2"/>
  <c r="J96" i="2"/>
  <c r="BK315" i="2"/>
  <c r="J315" i="2"/>
  <c r="J97" i="2"/>
  <c r="BK412" i="2"/>
  <c r="J412" i="2" s="1"/>
  <c r="J98" i="2" s="1"/>
  <c r="BK420" i="2"/>
  <c r="J420" i="2"/>
  <c r="J101" i="2" s="1"/>
  <c r="BK454" i="2"/>
  <c r="J454" i="2"/>
  <c r="J102" i="2"/>
  <c r="BK486" i="2"/>
  <c r="J486" i="2"/>
  <c r="J103" i="2"/>
  <c r="BK530" i="2"/>
  <c r="J530" i="2" s="1"/>
  <c r="J104" i="2" s="1"/>
  <c r="BK585" i="2"/>
  <c r="J585" i="2"/>
  <c r="J105" i="2" s="1"/>
  <c r="BK612" i="2"/>
  <c r="J612" i="2"/>
  <c r="J106" i="2"/>
  <c r="BK626" i="2"/>
  <c r="J626" i="2"/>
  <c r="J107" i="2"/>
  <c r="P661" i="2"/>
  <c r="BK692" i="2"/>
  <c r="J692" i="2"/>
  <c r="J110" i="2"/>
  <c r="BK417" i="2"/>
  <c r="J417" i="2" s="1"/>
  <c r="J99" i="2" s="1"/>
  <c r="J89" i="2"/>
  <c r="J122" i="2"/>
  <c r="J125" i="2"/>
  <c r="BE160" i="2"/>
  <c r="BE174" i="2"/>
  <c r="BE180" i="2"/>
  <c r="BE210" i="2"/>
  <c r="BE212" i="2"/>
  <c r="BE258" i="2"/>
  <c r="BE336" i="2"/>
  <c r="BE354" i="2"/>
  <c r="BE370" i="2"/>
  <c r="BE415" i="2"/>
  <c r="BE416" i="2"/>
  <c r="BE418" i="2"/>
  <c r="BE461" i="2"/>
  <c r="BE463" i="2"/>
  <c r="BE516" i="2"/>
  <c r="BE535" i="2"/>
  <c r="BE539" i="2"/>
  <c r="BE543" i="2"/>
  <c r="BE559" i="2"/>
  <c r="BE560" i="2"/>
  <c r="BE576" i="2"/>
  <c r="BE580" i="2"/>
  <c r="BE586" i="2"/>
  <c r="BE594" i="2"/>
  <c r="BE606" i="2"/>
  <c r="BE611" i="2"/>
  <c r="BE621" i="2"/>
  <c r="BE622" i="2"/>
  <c r="BE631" i="2"/>
  <c r="BE641" i="2"/>
  <c r="BE654" i="2"/>
  <c r="BE657" i="2"/>
  <c r="BE660" i="2"/>
  <c r="BE662" i="2"/>
  <c r="BE668" i="2"/>
  <c r="BE670" i="2"/>
  <c r="BE671" i="2"/>
  <c r="BE672" i="2"/>
  <c r="BE673" i="2"/>
  <c r="BE693" i="2"/>
  <c r="F89" i="2"/>
  <c r="BE211" i="2"/>
  <c r="BE218" i="2"/>
  <c r="BE316" i="2"/>
  <c r="BE322" i="2"/>
  <c r="BE324" i="2"/>
  <c r="BE345" i="2"/>
  <c r="BE358" i="2"/>
  <c r="BE366" i="2"/>
  <c r="BE409" i="2"/>
  <c r="BE410" i="2"/>
  <c r="BE432" i="2"/>
  <c r="BE451" i="2"/>
  <c r="BE455" i="2"/>
  <c r="BE483" i="2"/>
  <c r="BE485" i="2"/>
  <c r="BE487" i="2"/>
  <c r="BE491" i="2"/>
  <c r="BE524" i="2"/>
  <c r="BE531" i="2"/>
  <c r="BE548" i="2"/>
  <c r="BE549" i="2"/>
  <c r="BE553" i="2"/>
  <c r="BE590" i="2"/>
  <c r="BE605" i="2"/>
  <c r="BE637" i="2"/>
  <c r="BE647" i="2"/>
  <c r="BE652" i="2"/>
  <c r="BE653" i="2"/>
  <c r="BE669" i="2"/>
  <c r="F90" i="2"/>
  <c r="BE153" i="2"/>
  <c r="BE154" i="2"/>
  <c r="BE164" i="2"/>
  <c r="BE172" i="2"/>
  <c r="BE186" i="2"/>
  <c r="BE198" i="2"/>
  <c r="BE200" i="2"/>
  <c r="BE214" i="2"/>
  <c r="BE238" i="2"/>
  <c r="BE285" i="2"/>
  <c r="BE294" i="2"/>
  <c r="BE304" i="2"/>
  <c r="BE333" i="2"/>
  <c r="BE362" i="2"/>
  <c r="BE374" i="2"/>
  <c r="BE396" i="2"/>
  <c r="BE404" i="2"/>
  <c r="BE430" i="2"/>
  <c r="BE443" i="2"/>
  <c r="BE474" i="2"/>
  <c r="BE504" i="2"/>
  <c r="BE544" i="2"/>
  <c r="BE557" i="2"/>
  <c r="BE564" i="2"/>
  <c r="BE572" i="2"/>
  <c r="BE599" i="2"/>
  <c r="BE625" i="2"/>
  <c r="BE627" i="2"/>
  <c r="BE632" i="2"/>
  <c r="BE648" i="2"/>
  <c r="BE131" i="2"/>
  <c r="BE165" i="2"/>
  <c r="BE178" i="2"/>
  <c r="BE184" i="2"/>
  <c r="BE213" i="2"/>
  <c r="BE295" i="2"/>
  <c r="BE311" i="2"/>
  <c r="BE330" i="2"/>
  <c r="BE339" i="2"/>
  <c r="BE348" i="2"/>
  <c r="BE411" i="2"/>
  <c r="BE413" i="2"/>
  <c r="BE414" i="2"/>
  <c r="BE421" i="2"/>
  <c r="BE444" i="2"/>
  <c r="BE453" i="2"/>
  <c r="BE472" i="2"/>
  <c r="BE494" i="2"/>
  <c r="BE508" i="2"/>
  <c r="BE520" i="2"/>
  <c r="BE528" i="2"/>
  <c r="BE529" i="2"/>
  <c r="BE554" i="2"/>
  <c r="BE584" i="2"/>
  <c r="BE597" i="2"/>
  <c r="BE610" i="2"/>
  <c r="BE613" i="2"/>
  <c r="BE619" i="2"/>
  <c r="BE635" i="2"/>
  <c r="BE636" i="2"/>
  <c r="F33" i="2"/>
  <c r="BB95" i="1"/>
  <c r="BB94" i="1"/>
  <c r="AX94" i="1"/>
  <c r="F35" i="2"/>
  <c r="BD95" i="1"/>
  <c r="BD94" i="1"/>
  <c r="W33" i="1"/>
  <c r="J32" i="2"/>
  <c r="AW95" i="1"/>
  <c r="F32" i="2"/>
  <c r="BA95" i="1"/>
  <c r="BA94" i="1" s="1"/>
  <c r="W30" i="1" s="1"/>
  <c r="F34" i="2"/>
  <c r="BC95" i="1"/>
  <c r="BC94" i="1" s="1"/>
  <c r="W32" i="1" s="1"/>
  <c r="T419" i="2" l="1"/>
  <c r="P419" i="2"/>
  <c r="R419" i="2"/>
  <c r="R128" i="2"/>
  <c r="P129" i="2"/>
  <c r="P128" i="2"/>
  <c r="AU95" i="1"/>
  <c r="T129" i="2"/>
  <c r="T128" i="2" s="1"/>
  <c r="BK419" i="2"/>
  <c r="J419" i="2"/>
  <c r="J100" i="2"/>
  <c r="BK691" i="2"/>
  <c r="J691" i="2"/>
  <c r="J109" i="2"/>
  <c r="BK129" i="2"/>
  <c r="J129" i="2" s="1"/>
  <c r="J95" i="2" s="1"/>
  <c r="AY94" i="1"/>
  <c r="J31" i="2"/>
  <c r="AV95" i="1" s="1"/>
  <c r="AT95" i="1" s="1"/>
  <c r="AU94" i="1"/>
  <c r="F31" i="2"/>
  <c r="AZ95" i="1" s="1"/>
  <c r="AZ94" i="1" s="1"/>
  <c r="AV94" i="1" s="1"/>
  <c r="AK29" i="1" s="1"/>
  <c r="W31" i="1"/>
  <c r="AW94" i="1"/>
  <c r="AK30" i="1"/>
  <c r="BK128" i="2" l="1"/>
  <c r="J128" i="2" s="1"/>
  <c r="J94" i="2" s="1"/>
  <c r="W29" i="1"/>
  <c r="AT94" i="1"/>
  <c r="J28" i="2" l="1"/>
  <c r="AG95" i="1" s="1"/>
  <c r="AG94" i="1" s="1"/>
  <c r="AK26" i="1" s="1"/>
  <c r="AK35" i="1" s="1"/>
  <c r="J37" i="2" l="1"/>
  <c r="AN95" i="1"/>
  <c r="AN94" i="1"/>
</calcChain>
</file>

<file path=xl/sharedStrings.xml><?xml version="1.0" encoding="utf-8"?>
<sst xmlns="http://schemas.openxmlformats.org/spreadsheetml/2006/main" count="6201" uniqueCount="829">
  <si>
    <t>Export Komplet</t>
  </si>
  <si>
    <t/>
  </si>
  <si>
    <t>2.0</t>
  </si>
  <si>
    <t>False</t>
  </si>
  <si>
    <t>{77aab983-e04f-4e8f-87e0-c061b52cb6cc}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</si>
  <si>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</si>
  <si>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</si>
  <si>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</si>
  <si>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</si>
  <si>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</si>
  <si>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</si>
  <si>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</si>
  <si>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</si>
  <si>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</si>
  <si>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018/2023_B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</si>
  <si>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</si>
  <si>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</si>
  <si>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Dům kultury_Ústí nad Labem</t>
  </si>
  <si>
    <t>KSO:</t>
  </si>
  <si>
    <t>CC-CZ:</t>
  </si>
  <si>
    <t>Místo:</t>
  </si>
  <si>
    <t xml:space="preserve"> </t>
  </si>
  <si>
    <t>Datum:</t>
  </si>
  <si>
    <t>3. 9. 2023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</si>
  <si>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</si>
  <si>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</si>
  <si>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</si>
  <si>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</si>
  <si>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</si>
  <si>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</si>
  <si>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</si>
  <si>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</si>
  <si>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</si>
  <si>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</si>
  <si>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</si>
  <si>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</si>
  <si>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</si>
  <si>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</si>
  <si>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</si>
  <si>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</si>
  <si>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</si>
  <si>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</si>
  <si>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</si>
  <si>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</si>
  <si>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</si>
  <si>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</si>
  <si>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</si>
  <si>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</si>
  <si>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</si>
  <si>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</si>
  <si>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</si>
  <si>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</si>
  <si>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</si>
  <si>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</si>
  <si>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</si>
  <si>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</si>
  <si>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</si>
  <si>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</si>
  <si>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</si>
  <si>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</si>
  <si>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</si>
  <si>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</si>
  <si>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</si>
  <si>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</si>
  <si>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</si>
  <si>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</si>
  <si>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</si>
  <si>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</si>
  <si>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</si>
  <si>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</si>
  <si>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</si>
  <si>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</si>
  <si>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</si>
  <si>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</si>
  <si>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</si>
  <si>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</si>
  <si>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</si>
  <si>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</si>
  <si>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</si>
  <si>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</si>
  <si>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</si>
  <si>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</si>
  <si>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</si>
  <si>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</si>
  <si>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</si>
  <si>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</si>
  <si>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</si>
  <si>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</si>
  <si>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</si>
  <si>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</si>
  <si>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</si>
  <si>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</si>
  <si>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</si>
  <si>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</si>
  <si>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</si>
  <si>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</si>
  <si>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</si>
  <si>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</si>
  <si>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</si>
  <si>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782 - Dokončovací práce - obklady z kamene</t>
  </si>
  <si>
    <t xml:space="preserve">    783 - Dokončovací práce - nátěry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</si>
  <si>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</si>
  <si>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</si>
  <si>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</si>
  <si>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</si>
  <si>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</si>
  <si>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</si>
  <si>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</si>
  <si>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</si>
  <si>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</si>
  <si>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</si>
  <si>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</si>
  <si>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</si>
  <si>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</si>
  <si>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</si>
  <si>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</si>
  <si>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</si>
  <si>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</si>
  <si>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</si>
  <si>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</si>
  <si>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</si>
  <si>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</si>
  <si>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622335102</t>
  </si>
  <si>
    <t>Oprava cementové hladké omítky vnějších stěn v rozsahu přes 10 do 30 %</t>
  </si>
  <si>
    <t>m2</t>
  </si>
  <si>
    <t>CS ÚRS 2023 02</t>
  </si>
  <si>
    <t>4</t>
  </si>
  <si>
    <t>109038010</t>
  </si>
  <si>
    <t>VV</t>
  </si>
  <si>
    <t>Plocha severní stěny</t>
  </si>
  <si>
    <t>((11,8+2,8)*43,465)-(2*1,65*6)-(2*1,5*7)-(1,25*1,8*9)-(0,9*1,5*9)-(2*2,5*2)-(1*0,95*6)-(0,95*0,95*10)-(2*0,9*2)-(2*0,7)</t>
  </si>
  <si>
    <t>-(1,25*0,95*2)-(0,7*0,95)-(0,7*1,5)-(0,7*1)-(3,5*3)</t>
  </si>
  <si>
    <t>špalety oken</t>
  </si>
  <si>
    <t>0,15*(((2+1,65+1,65)*6)+((2+1,5+1,5)*7)+((1,25+1,8+1,8)*9)+((0,9+1,5+1,5)*9)+((2+2,5+2,5)*2)+((1+0,95+0,95)*6))</t>
  </si>
  <si>
    <t>0,15*(((0,95+0,95+0,95)*10)+((2+0,9+0,9)*2)+((2+0,7+0,7)*1)+((1,25+0,95+0,95)*2)+((0,7+0,95+0,95)*1)+((0,7+1,5+1,5)*1)+((0,7+1+1)*1))</t>
  </si>
  <si>
    <t>podhled lodzie a foyer</t>
  </si>
  <si>
    <t>(0,95*2,025*2)+(0,69*2,4)</t>
  </si>
  <si>
    <t>stěny lodzie a foyer</t>
  </si>
  <si>
    <t>(0,95*(5,43+2,4))+(0,69*(2,52+2,52+2,52+2,52))</t>
  </si>
  <si>
    <t>špalety dveří</t>
  </si>
  <si>
    <t>(0,2*(1,95+1,5+1,95)*2)+(0,2*(2,05+0,8+2,05)*2)</t>
  </si>
  <si>
    <t>větrácí mřížky</t>
  </si>
  <si>
    <t>-(0,9*0,9*2)</t>
  </si>
  <si>
    <t>Rozšiření</t>
  </si>
  <si>
    <t>(13,85*12,825)-(1,7*2,105)-(2*2,315)-(1,25*2,11)-(2*1,6*8)-(1,95*2,95*4)-(1,9*0,9*5)-(0,9*1,1*2)</t>
  </si>
  <si>
    <t>(17,924*4,6)-(2,5*25)+(4,91*5,63)-(1,9*1,5*2)-(1,2*0,75*2)</t>
  </si>
  <si>
    <t>špalety oknen rozšiření</t>
  </si>
  <si>
    <t>(0,15*(2,105+2,105+1,7+2+2,315+2,315+1,26+2,11+2,11))+(0,15*(1,9*17))+(0,15*(2,875*8))+(0,15*(1,5*16))+(0,15*(0,9*10))</t>
  </si>
  <si>
    <t>(0,15*(2,5*4))+(0,15*(1,9*2))+(0,15*(1,5*4))+(0,15*(1,2*2))+(0,15*(00,75*4))</t>
  </si>
  <si>
    <t>Součet</t>
  </si>
  <si>
    <t>622131121</t>
  </si>
  <si>
    <t>Penetrační nátěr vnějších stěn nanášený ručně</t>
  </si>
  <si>
    <t>1133203367</t>
  </si>
  <si>
    <t>3</t>
  </si>
  <si>
    <t>622142001</t>
  </si>
  <si>
    <t>Potažení vnějších stěn sklovláknitým pletivem vtlačeným do tenkovrstvé hmoty</t>
  </si>
  <si>
    <t>-727123441</t>
  </si>
  <si>
    <t>OP6</t>
  </si>
  <si>
    <t>0,3*43,465</t>
  </si>
  <si>
    <t>anglický dvorek</t>
  </si>
  <si>
    <t>(0,6+1,735+1,275+3,525+1,275)*(0,76)</t>
  </si>
  <si>
    <t>622252001</t>
  </si>
  <si>
    <t>Montáž profilů kontaktního zateplení připevněných mechanicky</t>
  </si>
  <si>
    <t>m</t>
  </si>
  <si>
    <t>1013838754</t>
  </si>
  <si>
    <t>K16</t>
  </si>
  <si>
    <t>44</t>
  </si>
  <si>
    <t>5</t>
  </si>
  <si>
    <t>M</t>
  </si>
  <si>
    <t>59051647</t>
  </si>
  <si>
    <t>profil zakládací Al tl 0,7mm pro ETICS pro izolant tl 100mm</t>
  </si>
  <si>
    <t>8</t>
  </si>
  <si>
    <t>1576139223</t>
  </si>
  <si>
    <t>622211011</t>
  </si>
  <si>
    <t>Montáž kontaktního zateplení vnějších stěn lepením a mechanickým kotvením polystyrénových desek do betonu a zdiva tl přes 40 do 80 mm</t>
  </si>
  <si>
    <t>-618672295</t>
  </si>
  <si>
    <t>OP 3 - stěny lodzie a foyer</t>
  </si>
  <si>
    <t>(0,15*(2+1,65+1,65)*1)+(0,15*(2+2,5+2,5)*2)+(0,15*(2+0,9+0,9)*2)</t>
  </si>
  <si>
    <t>V úrovní +11,2 do +11,4</t>
  </si>
  <si>
    <t>0,2*43,465</t>
  </si>
  <si>
    <t>7</t>
  </si>
  <si>
    <t>LBC.BZZIK5050000Z</t>
  </si>
  <si>
    <t>Desky z fenolické pěny, tl. 50 mm, 5,28 m2</t>
  </si>
  <si>
    <t>1573600372</t>
  </si>
  <si>
    <t>27,122*1,05 'Přepočtené koeficientem množství</t>
  </si>
  <si>
    <t>621221021</t>
  </si>
  <si>
    <t>Montáž kontaktního zateplení vnějších podhledů lepením a mechanickým kotvením desek z minerální vlny s podélnou orientací do betonu a zdiva tl přes 80 do 120 mm</t>
  </si>
  <si>
    <t>-308254811</t>
  </si>
  <si>
    <t>9</t>
  </si>
  <si>
    <t>63151513</t>
  </si>
  <si>
    <t>deska tepelně izolační minerální kontaktních fasád kolmé vlákno λ=0,040-0,041 tl 100mm</t>
  </si>
  <si>
    <t>307229797</t>
  </si>
  <si>
    <t>5,504*1,05 'Přepočtené koeficientem množství</t>
  </si>
  <si>
    <t>10</t>
  </si>
  <si>
    <t>622211021</t>
  </si>
  <si>
    <t>Montáž kontaktního zateplení vnějších stěn lepením a mechanickým kotvením polystyrénových desek do betonu a zdiva tl přes 80 do 120 mm</t>
  </si>
  <si>
    <t>-1062730216</t>
  </si>
  <si>
    <t>OP 2 - sokl XPS</t>
  </si>
  <si>
    <t>(43,465*0,5)-(2,025*2*0,5)+(12,825*0,5)-((1,7+2+1,25)*0,5)+(4,6*0,5)+(4,91*0,5)</t>
  </si>
  <si>
    <t>11</t>
  </si>
  <si>
    <t>28376443</t>
  </si>
  <si>
    <t>deska XPS hrana rovná a strukturovaný povrch 300kPA λ=0,035 tl 100mm</t>
  </si>
  <si>
    <t>-741165622</t>
  </si>
  <si>
    <t>28,4*1,05 'Přepočtené koeficientem množství</t>
  </si>
  <si>
    <t>622221021</t>
  </si>
  <si>
    <t>Montáž kontaktního zateplení vnějších stěn lepením a mechanickým kotvením TI z minerální vlny s podélnou orientací do zdiva a betonu tl přes 80 do 120 mm</t>
  </si>
  <si>
    <t>-137077427</t>
  </si>
  <si>
    <t>sokl XPS odpočet</t>
  </si>
  <si>
    <t>-((43,465*0,5)-(2,025*2*0,5)+(12,825*0,5)-((1,7+2+1,25)*0,5)+(4,6*0,5)+(4,91*0,5))</t>
  </si>
  <si>
    <t>13</t>
  </si>
  <si>
    <t>-1758456679</t>
  </si>
  <si>
    <t>634,088*1,05 'Přepočtené koeficientem množství</t>
  </si>
  <si>
    <t>14</t>
  </si>
  <si>
    <t>622222001</t>
  </si>
  <si>
    <t>Montáž kontaktního zateplení vnějšího ostění, nadpraží nebo parapetu hl. špalety do 200 mm lepením desek z minerální vlny tl do 40 mm</t>
  </si>
  <si>
    <t>-1134259918</t>
  </si>
  <si>
    <t>0,15*(((2+1,65+1,65)*5)+((2+1,5+1,5)*7)+((1,25+1,8+1,8)*9)+((0,9+1,5+1,5)*9)+((1+0,95+0,95)*6))</t>
  </si>
  <si>
    <t>0,15*(((0,95+0,95+0,95)*10)+((2+0,9+0,9)*2)+((1,25+0,95+0,95)*2)+((0,7+0,95+0,95)*1)+((0,7+1,5+1,5)*1)+((0,7+1+1)*1))</t>
  </si>
  <si>
    <t xml:space="preserve"> špalety rozšiření</t>
  </si>
  <si>
    <t>15</t>
  </si>
  <si>
    <t>63151505</t>
  </si>
  <si>
    <t>deska tepelně izolační minerální kontaktních fasád kolmé vlákno λ=0,040-0,041 tl 20mm</t>
  </si>
  <si>
    <t>-1969731475</t>
  </si>
  <si>
    <t>16</t>
  </si>
  <si>
    <t>621151031</t>
  </si>
  <si>
    <t>Penetrační silikonový nátěr vnějších pastovitých tenkovrstvých omítek podhledů</t>
  </si>
  <si>
    <t>2006376167</t>
  </si>
  <si>
    <t>17</t>
  </si>
  <si>
    <t>622151031</t>
  </si>
  <si>
    <t>Penetrační silikonový nátěr vnějších pastovitých tenkovrstvých omítek stěn</t>
  </si>
  <si>
    <t>467192392</t>
  </si>
  <si>
    <t>18</t>
  </si>
  <si>
    <t>622151001</t>
  </si>
  <si>
    <t>Penetrační akrylátový nátěr vnějších pastovitých tenkovrstvých omítek stěn</t>
  </si>
  <si>
    <t>-385751658</t>
  </si>
  <si>
    <t>19</t>
  </si>
  <si>
    <t>621531012</t>
  </si>
  <si>
    <t>Tenkovrstvá silikonová zrnitá omítka zrnitost 1,5 mm vnějších podhledů</t>
  </si>
  <si>
    <t>561081177</t>
  </si>
  <si>
    <t>20</t>
  </si>
  <si>
    <t>622511112</t>
  </si>
  <si>
    <t>Tenkovrstvá akrylátová mozaiková střednězrnná omítka vnějších stěn</t>
  </si>
  <si>
    <t>-1519260556</t>
  </si>
  <si>
    <t>OP 2 - sokl</t>
  </si>
  <si>
    <t>(2,1*43,465)-(1*0,95*6)-(0,95*0,95*10)-(2*0,7)</t>
  </si>
  <si>
    <t>-(1,25*0,95*2)-(0,7*0,95)</t>
  </si>
  <si>
    <t>0,15*((1+0,95+0,95)*6)</t>
  </si>
  <si>
    <t>0,15*((2+0,7+0,7)*1)+((1,25+0,95+0,95)*2)+((0,7+0,95+0,95)*1)</t>
  </si>
  <si>
    <t>(0,2*(1,95+1,5+1,95)*2)</t>
  </si>
  <si>
    <t>(3,45*12,825)-(3,45*(1,7+2+1,25))</t>
  </si>
  <si>
    <t>(3*4,6)</t>
  </si>
  <si>
    <t>špalety rozšiření</t>
  </si>
  <si>
    <t>(0,15*(2,105+2,105+1,7+2+2,315+2,315+1,26+2,11+2,11))</t>
  </si>
  <si>
    <t>622531012</t>
  </si>
  <si>
    <t>Tenkovrstvá silikonová zrnitá omítka zrnitost 1,5 mm vnějších stěn</t>
  </si>
  <si>
    <t>-45417035</t>
  </si>
  <si>
    <t>((11,8+0,7)*43,465)-(2*1,65*6)-(2*1,5*7)-(1,25*1,8*9)-(0,9*1,5*9)-(2*2,5*2)-(0,95*0,95*10)-(2*0,9*2)</t>
  </si>
  <si>
    <t>-(0,7*1,5)-(0,7*1)-(3,5*3)</t>
  </si>
  <si>
    <t>0,15*(((2+1,65+1,65)*6)+((2+1,5+1,5)*7)+((1,25+1,8+1,8)*9)+((0,9+1,5+1,5)*9)+((2+2,5+2,5)*2))</t>
  </si>
  <si>
    <t>0,15*(((0,95+0,95+0,95)*10)+((2+0,9+0,9)*2)+((0,7+1,5+1,5)*1)+((0,7+1+1)*1))</t>
  </si>
  <si>
    <t>(0,2*(2,05+0,8+2,05)*2)</t>
  </si>
  <si>
    <t>(10,4*12,825)-(2*1,6*8)-(1,95*2,95*4)-(1,9*0,9*5)-(0,9*1,1*2)</t>
  </si>
  <si>
    <t>(14,924*4,6)-(2,5*25)+(4,91*5,63)-(1,9*1,5*2)-(1,2*0,75*2)</t>
  </si>
  <si>
    <t>(0,15*(1,9*17))+(0,15*(2,875*8))+(0,15*(1,5*16))+(0,15*(0,9*10))</t>
  </si>
  <si>
    <t>22</t>
  </si>
  <si>
    <t>629995101</t>
  </si>
  <si>
    <t>Očištění vnějších ploch tlakovou vodou</t>
  </si>
  <si>
    <t>970146555</t>
  </si>
  <si>
    <t>obkad travertín</t>
  </si>
  <si>
    <t>(0,55*(2,52+2,52+2,52+2,52+2,025))</t>
  </si>
  <si>
    <t>(0,55*(2,4+2,4+5,43+5,43+2,025+2,025))+(5,43*0,485)</t>
  </si>
  <si>
    <t>K01-K05</t>
  </si>
  <si>
    <t>((2*16)+(1*6)+(0,9*11)+(1,15*9)+(1*10))*0,15</t>
  </si>
  <si>
    <t>23</t>
  </si>
  <si>
    <t>631311115</t>
  </si>
  <si>
    <t>Mazanina tl přes 50 do 80 mm z betonu prostého bez zvýšených nároků na prostředí tř. C 20/25</t>
  </si>
  <si>
    <t>m3</t>
  </si>
  <si>
    <t>-1336935417</t>
  </si>
  <si>
    <t>P01</t>
  </si>
  <si>
    <t>((0,69*4,475)+(0,22*1,825*2)+(0,95*2,15))*0,05</t>
  </si>
  <si>
    <t>P02</t>
  </si>
  <si>
    <t>(0,95*2,15)*0,08</t>
  </si>
  <si>
    <t>P03</t>
  </si>
  <si>
    <t>(2,025*0,55*2)*0,08</t>
  </si>
  <si>
    <t>(4,475*0,55)*0,08</t>
  </si>
  <si>
    <t>24</t>
  </si>
  <si>
    <t>631319171</t>
  </si>
  <si>
    <t>Příplatek k mazanině tl přes 50 do 80 mm za stržení povrchu spodní vrstvy před vložením výztuže</t>
  </si>
  <si>
    <t>1653732543</t>
  </si>
  <si>
    <t>25</t>
  </si>
  <si>
    <t>631362021</t>
  </si>
  <si>
    <t>Výztuž mazanin svařovanými sítěmi Kari</t>
  </si>
  <si>
    <t>t</t>
  </si>
  <si>
    <t>-322766067</t>
  </si>
  <si>
    <t>((0,69*4,475)+(0,22*1,825*2)+(0,95*2,15))*0,00303</t>
  </si>
  <si>
    <t>(0,95*2,15)*0.00303</t>
  </si>
  <si>
    <t>(2,025*0,55*2)*0,00303</t>
  </si>
  <si>
    <t>(4,475*0,55)*0,00303</t>
  </si>
  <si>
    <t>26</t>
  </si>
  <si>
    <t>632481215</t>
  </si>
  <si>
    <t>Separační vrstva z geotextilie</t>
  </si>
  <si>
    <t>148382261</t>
  </si>
  <si>
    <t>(0,95*2,15)</t>
  </si>
  <si>
    <t>(2,025*0,55*2)</t>
  </si>
  <si>
    <t>(4,475*0,55)</t>
  </si>
  <si>
    <t>27</t>
  </si>
  <si>
    <t>629135101</t>
  </si>
  <si>
    <t>Vyrovnávací vrstva pod klempířské prvky z MC š do 150 mm</t>
  </si>
  <si>
    <t>-741724572</t>
  </si>
  <si>
    <t>(2*16)+(1*6)+(0,9*11)+(1,15*9)+(1*10)</t>
  </si>
  <si>
    <t>Ostatní konstrukce a práce, bourání</t>
  </si>
  <si>
    <t>28</t>
  </si>
  <si>
    <t>941221112</t>
  </si>
  <si>
    <t>Montáž lešení řadového rámového těžkého zatížení do 300 kg/m2 š od 0,9 do 1,2 m v přes 10 do 25 m</t>
  </si>
  <si>
    <t>291375466</t>
  </si>
  <si>
    <t>(11,8-1,5)*48,375</t>
  </si>
  <si>
    <t>(13,85-1,5)*12,825</t>
  </si>
  <si>
    <t>(17,924-1,5)*4,6</t>
  </si>
  <si>
    <t>(5,63-1,5)*4,91</t>
  </si>
  <si>
    <t>29</t>
  </si>
  <si>
    <t>941221212</t>
  </si>
  <si>
    <t>Příplatek k lešení řadovému rámovému těžkému do 300 kg/m2 š 0,9 do 1,2 m v přes 10 do 25 m za každý den použití</t>
  </si>
  <si>
    <t>-1890014276</t>
  </si>
  <si>
    <t>752,48*90</t>
  </si>
  <si>
    <t>30</t>
  </si>
  <si>
    <t>941221812</t>
  </si>
  <si>
    <t>Demontáž lešení řadového rámového těžkého zatížení do 300 kg/m2 š od 0,9 do 1,2 m v přes 10 do 25 m</t>
  </si>
  <si>
    <t>1526389514</t>
  </si>
  <si>
    <t>31</t>
  </si>
  <si>
    <t>944121111</t>
  </si>
  <si>
    <t>Montáž ochranného zábradlí dílcového na vnějších stranách objektů odkloněného od svislice do 15°</t>
  </si>
  <si>
    <t>-1647630797</t>
  </si>
  <si>
    <t>48,375+12,825+4,6+4,91</t>
  </si>
  <si>
    <t>32</t>
  </si>
  <si>
    <t>944121211</t>
  </si>
  <si>
    <t>Příplatek k ochrannému zábradlí dílcovému na vnějších stranách objektů za každý den použití</t>
  </si>
  <si>
    <t>-625169904</t>
  </si>
  <si>
    <t>90*70,71</t>
  </si>
  <si>
    <t>33</t>
  </si>
  <si>
    <t>944121811</t>
  </si>
  <si>
    <t>Demontáž ochranného zábradlí dílcového na vnějších stranách objektů odkloněného od svislice do 15°</t>
  </si>
  <si>
    <t>-595871421</t>
  </si>
  <si>
    <t>70.71</t>
  </si>
  <si>
    <t>34</t>
  </si>
  <si>
    <t>944511111</t>
  </si>
  <si>
    <t>Montáž ochranné sítě z textilie z umělých vláken</t>
  </si>
  <si>
    <t>-1061788866</t>
  </si>
  <si>
    <t>35</t>
  </si>
  <si>
    <t>944511211</t>
  </si>
  <si>
    <t>Příplatek k ochranné síti za každý den použití</t>
  </si>
  <si>
    <t>2079168233</t>
  </si>
  <si>
    <t>90*752,48</t>
  </si>
  <si>
    <t>36</t>
  </si>
  <si>
    <t>944511811</t>
  </si>
  <si>
    <t>Demontáž ochranné sítě z textilie z umělých vláken</t>
  </si>
  <si>
    <t>1640449275</t>
  </si>
  <si>
    <t>37</t>
  </si>
  <si>
    <t>968062374</t>
  </si>
  <si>
    <t>Vybourání dřevěných rámů oken zdvojených včetně křídel pl do 1 m2</t>
  </si>
  <si>
    <t>1931295586</t>
  </si>
  <si>
    <t>W06, W07,W11, W13, W16, W17, W18</t>
  </si>
  <si>
    <t>(0,95*12)+(0,9025*20)+(0,665*2)+(0,7*1)+(0,9*2)+(0,9*2)+(0,375*2)</t>
  </si>
  <si>
    <t>38</t>
  </si>
  <si>
    <t>968062375</t>
  </si>
  <si>
    <t>Vybourání dřevěných rámů oken zdvojených včetně křídel pl do 2 m2</t>
  </si>
  <si>
    <t>1339896667</t>
  </si>
  <si>
    <t>W04, W08, W09, W10, W12, W15</t>
  </si>
  <si>
    <t>(1,35*18)+(1,8*9)+(1,4*2)+(1,1875*4)+(1,05*1)+(1,71*5)</t>
  </si>
  <si>
    <t>39</t>
  </si>
  <si>
    <t>968062376</t>
  </si>
  <si>
    <t>Vybourání dřevěných rámů oken zdvojených včetně křídel pl do 4 m2</t>
  </si>
  <si>
    <t>-1450625577</t>
  </si>
  <si>
    <t>W01, W02, W03</t>
  </si>
  <si>
    <t>(3,3*12)+(3*24)+(2,25*18)</t>
  </si>
  <si>
    <t>40</t>
  </si>
  <si>
    <t>968062377</t>
  </si>
  <si>
    <t>Vybourání dřevěných rámů oken zdvojených včetně křídel pl přes 4 m2</t>
  </si>
  <si>
    <t>-2117543843</t>
  </si>
  <si>
    <t>W05, W14</t>
  </si>
  <si>
    <t>(5*4)+(5,752*4)</t>
  </si>
  <si>
    <t>41</t>
  </si>
  <si>
    <t>968062456</t>
  </si>
  <si>
    <t>Vybourání dřevěných dveřních zárubní pl přes 2 m2</t>
  </si>
  <si>
    <t>-1874231247</t>
  </si>
  <si>
    <t>D01, D03, D04, D05</t>
  </si>
  <si>
    <t>(1,5*1,95*2)+(1,7*2,25)+(2*2,45)+(1*2,25)</t>
  </si>
  <si>
    <t>42</t>
  </si>
  <si>
    <t>978036131</t>
  </si>
  <si>
    <t>Otlučení (osekání) cementových omítek vnějších ploch vrozsahu přes 10 do 20 %</t>
  </si>
  <si>
    <t>446516896</t>
  </si>
  <si>
    <t>43</t>
  </si>
  <si>
    <t>985121122</t>
  </si>
  <si>
    <t>Tryskání degradovaného betonu stěn a rubu kleneb vodou pod tlakem přes 300 do 1250 barů</t>
  </si>
  <si>
    <t>658739533</t>
  </si>
  <si>
    <t>Stěny</t>
  </si>
  <si>
    <t>2,634+21,494+4,689</t>
  </si>
  <si>
    <t>podlahy</t>
  </si>
  <si>
    <t>12,665</t>
  </si>
  <si>
    <t>(0,6+1,735+1,275+3,525+1,275)*(0,76+0,5)</t>
  </si>
  <si>
    <t>985311112</t>
  </si>
  <si>
    <t>Reprofilace stěn cementovou sanační maltou tl přes 10 do 20 mm</t>
  </si>
  <si>
    <t>-851675253</t>
  </si>
  <si>
    <t>(2,634+21,494+4,689)</t>
  </si>
  <si>
    <t>((0,6+1,735+1,275+3,525+1,275)*(0,76+0,5))*0,5</t>
  </si>
  <si>
    <t>45</t>
  </si>
  <si>
    <t>985312111</t>
  </si>
  <si>
    <t>Stěrka k vyrovnání betonových ploch stěn tl do 2 mm</t>
  </si>
  <si>
    <t>1177117800</t>
  </si>
  <si>
    <t>46</t>
  </si>
  <si>
    <t>985321111</t>
  </si>
  <si>
    <t>Ochranný nátěr výztuže na cementové bázi stěn, líce kleneb a podhledů 1 vrstva tl 1 mm</t>
  </si>
  <si>
    <t>-1107501553</t>
  </si>
  <si>
    <t>47</t>
  </si>
  <si>
    <t>985323112</t>
  </si>
  <si>
    <t>Spojovací můstek reprofilovaného betonu na cementové bázi, tloušťky 2 mm</t>
  </si>
  <si>
    <t>-1619977477</t>
  </si>
  <si>
    <t>997</t>
  </si>
  <si>
    <t>Přesun sutě</t>
  </si>
  <si>
    <t>48</t>
  </si>
  <si>
    <t>997013501</t>
  </si>
  <si>
    <t>Odvoz suti a vybouraných hmot na skládku nebo meziskládku do 1 km se složením</t>
  </si>
  <si>
    <t>943142620</t>
  </si>
  <si>
    <t>49</t>
  </si>
  <si>
    <t>997013509</t>
  </si>
  <si>
    <t>Příplatek k odvozu suti a vybouraných hmot na skládku ZKD 1 km přes 1 km</t>
  </si>
  <si>
    <t>-2003388286</t>
  </si>
  <si>
    <t>50</t>
  </si>
  <si>
    <t>997013631</t>
  </si>
  <si>
    <t>Poplatek za uložení na skládce (skládkovné) stavebního odpadu směsného kód odpadu 17 09 04</t>
  </si>
  <si>
    <t>-1878722664</t>
  </si>
  <si>
    <t>51</t>
  </si>
  <si>
    <t>997013841</t>
  </si>
  <si>
    <t>Poplatek za uložení na skládce (skládkovné) odpadu po otryskávání bez obsahu nebezpečných látek kód odpadu 12 01 17</t>
  </si>
  <si>
    <t>1882213005</t>
  </si>
  <si>
    <t>998</t>
  </si>
  <si>
    <t>Přesun hmot</t>
  </si>
  <si>
    <t>52</t>
  </si>
  <si>
    <t>998011003</t>
  </si>
  <si>
    <t>Přesun hmot pro budovy zděné v přes 12 do 24 m</t>
  </si>
  <si>
    <t>937589962</t>
  </si>
  <si>
    <t>PSV</t>
  </si>
  <si>
    <t>Práce a dodávky PSV</t>
  </si>
  <si>
    <t>711</t>
  </si>
  <si>
    <t>Izolace proti vodě, vlhkosti a plynům</t>
  </si>
  <si>
    <t>53</t>
  </si>
  <si>
    <t>711191001</t>
  </si>
  <si>
    <t>Provedení adhezního můstku na vodorovné ploše</t>
  </si>
  <si>
    <t>1777581283</t>
  </si>
  <si>
    <t>(0,69*4,475)+(0,22*1,825*2)+(0,95*2,15)</t>
  </si>
  <si>
    <t>54</t>
  </si>
  <si>
    <t>58581220</t>
  </si>
  <si>
    <t>adhezní můstek pod izolační a vyrovnávací lepící hmoty</t>
  </si>
  <si>
    <t>kg</t>
  </si>
  <si>
    <t>-741180270</t>
  </si>
  <si>
    <t>12,665*0,12075 'Přepočtené koeficientem množství</t>
  </si>
  <si>
    <t>55</t>
  </si>
  <si>
    <t>711191101</t>
  </si>
  <si>
    <t>Provedení izolace proti zemní vlhkosti hydroizolační stěrkou vodorovné na betonu, 1 vrstva</t>
  </si>
  <si>
    <t>-166090582</t>
  </si>
  <si>
    <t>56</t>
  </si>
  <si>
    <t>58581005</t>
  </si>
  <si>
    <t>malta těsnící hydraulicky rychle tuhnoucí se síranovzdorným pojivem</t>
  </si>
  <si>
    <t>553499942</t>
  </si>
  <si>
    <t>57</t>
  </si>
  <si>
    <t>711471R07</t>
  </si>
  <si>
    <t>Provedení hydroizolační vrstvý na ploše vodorovné fólií + popl. plech</t>
  </si>
  <si>
    <t>2063182043</t>
  </si>
  <si>
    <t>58</t>
  </si>
  <si>
    <t>28322004</t>
  </si>
  <si>
    <t>fólie hydroizolační + popl. plech, tl 1,2mm</t>
  </si>
  <si>
    <t>1444800844</t>
  </si>
  <si>
    <t>6,732*1,1655 'Přepočtené koeficientem množství</t>
  </si>
  <si>
    <t>59</t>
  </si>
  <si>
    <t>998711203</t>
  </si>
  <si>
    <t>Přesun hmot procentní pro izolace proti vodě, vlhkosti a plynům v objektech v přes 12 do 60 m</t>
  </si>
  <si>
    <t>%</t>
  </si>
  <si>
    <t>-1172776810</t>
  </si>
  <si>
    <t>713</t>
  </si>
  <si>
    <t>Izolace tepelné</t>
  </si>
  <si>
    <t>60</t>
  </si>
  <si>
    <t>713111127</t>
  </si>
  <si>
    <t>Montáž izolace tepelné spodem stropů lepením celoplošně rohoží, pásů, dílců, desek</t>
  </si>
  <si>
    <t>-1019427454</t>
  </si>
  <si>
    <t>Pod kemenný obklad</t>
  </si>
  <si>
    <t>2,634+21,494+2,447</t>
  </si>
  <si>
    <t>61</t>
  </si>
  <si>
    <t>28376525</t>
  </si>
  <si>
    <t>deska izolační PIR s oboustranným textilním rounem λ=0,026 tl 50mm</t>
  </si>
  <si>
    <t>1452613531</t>
  </si>
  <si>
    <t>37,172*1,05 'Přepočtené koeficientem množství</t>
  </si>
  <si>
    <t>62</t>
  </si>
  <si>
    <t>713121111</t>
  </si>
  <si>
    <t>Montáž izolace tepelné podlah volně kladenými rohožemi, pásy, dílci, deskami 1 vrstva</t>
  </si>
  <si>
    <t>-51417913</t>
  </si>
  <si>
    <t>63</t>
  </si>
  <si>
    <t>28376417</t>
  </si>
  <si>
    <t>deska XPS hrana polodrážková a hladký povrch 300kPA λ=0,035 tl 50mm</t>
  </si>
  <si>
    <t>-397051057</t>
  </si>
  <si>
    <t>12,665*1,05 'Přepočtené koeficientem množství</t>
  </si>
  <si>
    <t>64</t>
  </si>
  <si>
    <t>713191132</t>
  </si>
  <si>
    <t>Montáž izolace tepelné podlah, stropů vrchem nebo střech překrytí separační fólií z PE</t>
  </si>
  <si>
    <t>1577174050</t>
  </si>
  <si>
    <t>65</t>
  </si>
  <si>
    <t>28329011</t>
  </si>
  <si>
    <t>fólie PE vyztužená pro parotěsnou vrstvu (reakce na oheň - třída F) 110g/m2</t>
  </si>
  <si>
    <t>-50429538</t>
  </si>
  <si>
    <t>12,665*1,1655 'Přepočtené koeficientem množství</t>
  </si>
  <si>
    <t>66</t>
  </si>
  <si>
    <t>998713203</t>
  </si>
  <si>
    <t>Přesun hmot procentní pro izolace tepelné v objektech v přes 12 do 24 m</t>
  </si>
  <si>
    <t>-1105952498</t>
  </si>
  <si>
    <t>764</t>
  </si>
  <si>
    <t>Konstrukce klempířské</t>
  </si>
  <si>
    <t>67</t>
  </si>
  <si>
    <t>764002811</t>
  </si>
  <si>
    <t>Demontáž okapového plechu do suti v krytině povlakové</t>
  </si>
  <si>
    <t>-989456512</t>
  </si>
  <si>
    <t>K14 a K15</t>
  </si>
  <si>
    <t>(2*3)*(2*3)</t>
  </si>
  <si>
    <t>68</t>
  </si>
  <si>
    <t>764004861</t>
  </si>
  <si>
    <t>Demontáž svodu do suti</t>
  </si>
  <si>
    <t>685143843</t>
  </si>
  <si>
    <t>12*3</t>
  </si>
  <si>
    <t>69</t>
  </si>
  <si>
    <t>764002851</t>
  </si>
  <si>
    <t>Demontáž oplechování parapetů do suti</t>
  </si>
  <si>
    <t>731580693</t>
  </si>
  <si>
    <t>(2*35)+(1*6)+(0,9*9)+(1,15*9)+(1*10)</t>
  </si>
  <si>
    <t>K09, K10</t>
  </si>
  <si>
    <t>(1,15*5)+(1,2*2)</t>
  </si>
  <si>
    <t>K13</t>
  </si>
  <si>
    <t>K11</t>
  </si>
  <si>
    <t>9,6</t>
  </si>
  <si>
    <t>70</t>
  </si>
  <si>
    <t>764242333</t>
  </si>
  <si>
    <t>Oplechování rovné okapové hrany z TiZn lesklého plechu rš 250 mm</t>
  </si>
  <si>
    <t>-515396703</t>
  </si>
  <si>
    <t>71</t>
  </si>
  <si>
    <t>764246303</t>
  </si>
  <si>
    <t>Oplechování parapetů rovných mechanicky kotvené z TiZn lesklého plechu rš 250 mm</t>
  </si>
  <si>
    <t>-1772073409</t>
  </si>
  <si>
    <t>72</t>
  </si>
  <si>
    <t>764246306</t>
  </si>
  <si>
    <t>Oplechování parapetů rovných mechanicky kotvené z TiZn lesklého plechu rš 500 mm</t>
  </si>
  <si>
    <t>-690102794</t>
  </si>
  <si>
    <t>73</t>
  </si>
  <si>
    <t>764541R07</t>
  </si>
  <si>
    <t>Kotlík hranatý pro podokapní žlaby z TiZn lesklého plechu vč přechodu z hranatého profilu na kruhový</t>
  </si>
  <si>
    <t>kus</t>
  </si>
  <si>
    <t>-528382593</t>
  </si>
  <si>
    <t>K07 a K08</t>
  </si>
  <si>
    <t>74</t>
  </si>
  <si>
    <t>764548R07</t>
  </si>
  <si>
    <t>Hranatý svod včetně objímek, kolen, odskoků z TiZn lesklého plechu o straně 150 mm</t>
  </si>
  <si>
    <t>1762618511</t>
  </si>
  <si>
    <t>K06</t>
  </si>
  <si>
    <t>75</t>
  </si>
  <si>
    <t>764344R11</t>
  </si>
  <si>
    <t>Lemování prostupů betonovou konstrukcí střech nebo střášek z TiZn plechu s povrchovou úpravou</t>
  </si>
  <si>
    <t>kpl</t>
  </si>
  <si>
    <t>560746822</t>
  </si>
  <si>
    <t>76</t>
  </si>
  <si>
    <t>998764203</t>
  </si>
  <si>
    <t>Přesun hmot procentní pro konstrukce klempířské v objektech v přes 12 do 24 m</t>
  </si>
  <si>
    <t>-100968333</t>
  </si>
  <si>
    <t>766</t>
  </si>
  <si>
    <t>Konstrukce truhlářské</t>
  </si>
  <si>
    <t>77</t>
  </si>
  <si>
    <t>766621602</t>
  </si>
  <si>
    <t>Montáž dřevěných oken plochy do 1 m2 jednoduchých pevných do zdiva</t>
  </si>
  <si>
    <t>-1685854034</t>
  </si>
  <si>
    <t>W06, W07, W11, W13, W16, W17, W18</t>
  </si>
  <si>
    <t>(12)+(20)+(2)+(1)+(2)+(2)+(2)</t>
  </si>
  <si>
    <t>78</t>
  </si>
  <si>
    <t>61110001</t>
  </si>
  <si>
    <t>okno dřevěné s fixním zasklením trojsklo do plochy 1m2</t>
  </si>
  <si>
    <t>1272232621</t>
  </si>
  <si>
    <t>79</t>
  </si>
  <si>
    <t>766621211</t>
  </si>
  <si>
    <t>Montáž dřevěných oken plochy přes 1 m2 otevíravých výšky do 1,5 m s rámem do zdiva</t>
  </si>
  <si>
    <t>115177360</t>
  </si>
  <si>
    <t>W02, W04, W08, W09, W10, W12</t>
  </si>
  <si>
    <t>(3*24)+(1,35*18)+(1,8*9)+(1,4*2)+(1,187*4)+(1,05*1)</t>
  </si>
  <si>
    <t>80</t>
  </si>
  <si>
    <t>61110011</t>
  </si>
  <si>
    <t>okno dřevěné otevíravé/sklopné trojsklo přes plochu 1m2 do v 1,5m</t>
  </si>
  <si>
    <t>1014277494</t>
  </si>
  <si>
    <t>81</t>
  </si>
  <si>
    <t>766621212</t>
  </si>
  <si>
    <t>Montáž dřevěných oken plochy přes 1 m2 otevíravých výšky do 2,5 m s rámem do zdiva</t>
  </si>
  <si>
    <t>-83969312</t>
  </si>
  <si>
    <t>W01, W03, W05</t>
  </si>
  <si>
    <t>(3*12)+(2,25*18)+(5*4)</t>
  </si>
  <si>
    <t>82</t>
  </si>
  <si>
    <t>61110013</t>
  </si>
  <si>
    <t>okno dřevěné otevíravé/sklopné trojsklo přes plochu 1m2 v 1,5-2,5m</t>
  </si>
  <si>
    <t>1286040754</t>
  </si>
  <si>
    <t>83</t>
  </si>
  <si>
    <t>766621213</t>
  </si>
  <si>
    <t>Montáž dřevěných oken plochy přes 1 m2 otevíravých výšky přes 2,5 m s rámem do zdiva</t>
  </si>
  <si>
    <t>1311155895</t>
  </si>
  <si>
    <t>W14</t>
  </si>
  <si>
    <t>(5,725*4)</t>
  </si>
  <si>
    <t>84</t>
  </si>
  <si>
    <t>61110015</t>
  </si>
  <si>
    <t>okno dřevěné otevíravé/sklopné trojsklo přes plochu 1m2 přes v 2,5m</t>
  </si>
  <si>
    <t>1621857864</t>
  </si>
  <si>
    <t>85</t>
  </si>
  <si>
    <t>766641912</t>
  </si>
  <si>
    <t>Oprava balkónových dveří dvojitých deštěných s výměnou kování</t>
  </si>
  <si>
    <t>-888095925</t>
  </si>
  <si>
    <t>D02</t>
  </si>
  <si>
    <t>1,64*2</t>
  </si>
  <si>
    <t>86</t>
  </si>
  <si>
    <t>54932009</t>
  </si>
  <si>
    <t>závěs dveřní zadlabávací 120mm</t>
  </si>
  <si>
    <t>100 kus</t>
  </si>
  <si>
    <t>1045511853</t>
  </si>
  <si>
    <t>3,28*0,01 'Přepočtené koeficientem množství</t>
  </si>
  <si>
    <t>87</t>
  </si>
  <si>
    <t>766660102</t>
  </si>
  <si>
    <t>Montáž dveřních křídel otvíravých jednokřídlových š přes 0,8 m do dřevěné rámové zárubně</t>
  </si>
  <si>
    <t>787401007</t>
  </si>
  <si>
    <t>88</t>
  </si>
  <si>
    <t>61179R024</t>
  </si>
  <si>
    <t>dveře dřevěné 1000x2250 vstupní bezpečnostní jednokřídlové otočné, levé, EW 15, lakované-osmo, kování klika/klika, závěsy bezpečnostní skryté, panikové kování.</t>
  </si>
  <si>
    <t>32646003</t>
  </si>
  <si>
    <t>D05</t>
  </si>
  <si>
    <t>89</t>
  </si>
  <si>
    <t>766660112</t>
  </si>
  <si>
    <t>Montáž dveřních křídel otvíravých dvoukřídlových š přes 1,45 m do dřevěné rámové zárubně</t>
  </si>
  <si>
    <t>-481825300</t>
  </si>
  <si>
    <t>D01</t>
  </si>
  <si>
    <t>D03</t>
  </si>
  <si>
    <t>D04</t>
  </si>
  <si>
    <t>90</t>
  </si>
  <si>
    <t>61179R07</t>
  </si>
  <si>
    <t>dveře dřevěné dvoukřídlé 1500x1950 vstupní bezpečnostní bezbariérové, protipožární, otočné, levé, částečně prosklené, EW 15, lakované-osmo, kování klika/klika, nerezová tyč, rozeta kulatá.</t>
  </si>
  <si>
    <t>-1762702531</t>
  </si>
  <si>
    <t>91</t>
  </si>
  <si>
    <t>61179R021</t>
  </si>
  <si>
    <t>dveře dřevěné dvoukřídlé 1700x2250 vstupní bezpečnostní bezbariérové, protipožární, EW 15, lakované-osmo, kování klika/klika, závěsy bwzpečnostní skryté, panikové kování.</t>
  </si>
  <si>
    <t>58777070</t>
  </si>
  <si>
    <t>92</t>
  </si>
  <si>
    <t>61179R022</t>
  </si>
  <si>
    <t>dveře dřevěné dvoukřídlé 200x2450 vstupní bezpečnostní bezbariérové, protipožární, EW 15, lakované-osmo, kování bezpečnostní skryté, panikové kování, vstup do krytu.</t>
  </si>
  <si>
    <t>283883002</t>
  </si>
  <si>
    <t>93</t>
  </si>
  <si>
    <t>998766203</t>
  </si>
  <si>
    <t>Přesun hmot procentní pro kce truhlářské v objektech v přes 12 do 24 m</t>
  </si>
  <si>
    <t>-1576199936</t>
  </si>
  <si>
    <t>767</t>
  </si>
  <si>
    <t>Konstrukce zámečnické</t>
  </si>
  <si>
    <t>94</t>
  </si>
  <si>
    <t>767161833</t>
  </si>
  <si>
    <t>Demontáž zábradlí rovného nerozebíratelného hmotnosti 1 m zábradlí do 20 kg k dalšímu použítí</t>
  </si>
  <si>
    <t>1857651341</t>
  </si>
  <si>
    <t>Z01</t>
  </si>
  <si>
    <t>1,95*4</t>
  </si>
  <si>
    <t>95</t>
  </si>
  <si>
    <t>767163101</t>
  </si>
  <si>
    <t>Montáž přímého kovového zábradlí z dílců do zdiva nebo lehčeného betonu v rovině</t>
  </si>
  <si>
    <t>997442956</t>
  </si>
  <si>
    <t>96</t>
  </si>
  <si>
    <t>767531111</t>
  </si>
  <si>
    <t>Montáž vstupních kovových nebo plastových rohoží čisticích zón</t>
  </si>
  <si>
    <t>-1476531964</t>
  </si>
  <si>
    <t>1,150*1,6*2</t>
  </si>
  <si>
    <t>97</t>
  </si>
  <si>
    <t>69752006</t>
  </si>
  <si>
    <t>rohož vstupní provedení hliník super 17 mm</t>
  </si>
  <si>
    <t>-1120412553</t>
  </si>
  <si>
    <t>3,68*1,1 'Přepočtené koeficientem množství</t>
  </si>
  <si>
    <t>98</t>
  </si>
  <si>
    <t>767662R25</t>
  </si>
  <si>
    <t>Demontáž, oprava, očištění, pozinkování, opatření práškovou barvou a zpětná montáž mříží</t>
  </si>
  <si>
    <t>319675166</t>
  </si>
  <si>
    <t>Z03</t>
  </si>
  <si>
    <t>0,9*0,9*8</t>
  </si>
  <si>
    <t>Z04</t>
  </si>
  <si>
    <t>2,5*2,5</t>
  </si>
  <si>
    <t>99</t>
  </si>
  <si>
    <t>767810811</t>
  </si>
  <si>
    <t>Demontáž mřížek větracích ocelových čtyřhranných nebo kruhových</t>
  </si>
  <si>
    <t>177961291</t>
  </si>
  <si>
    <t>100</t>
  </si>
  <si>
    <t>767888R07</t>
  </si>
  <si>
    <t>Montáž mřížek větracích, nerezových čtyřhranných 0,9x0,9 m2</t>
  </si>
  <si>
    <t>-566495858</t>
  </si>
  <si>
    <t>Z02</t>
  </si>
  <si>
    <t>101</t>
  </si>
  <si>
    <t>55341R07</t>
  </si>
  <si>
    <t>mřížka větrací nerezová 900x900mm</t>
  </si>
  <si>
    <t>2102429485</t>
  </si>
  <si>
    <t>102</t>
  </si>
  <si>
    <t>998767203</t>
  </si>
  <si>
    <t>Přesun hmot procentní pro zámečnické konstrukce v objektech v přes 12 do 24 m</t>
  </si>
  <si>
    <t>-1359335896</t>
  </si>
  <si>
    <t>771</t>
  </si>
  <si>
    <t>Podlahy z dlaždic</t>
  </si>
  <si>
    <t>103</t>
  </si>
  <si>
    <t>771575415</t>
  </si>
  <si>
    <t>Montáž podlah keramických hladkých lepených disperzním lepidlem přes 6 do 9 ks/m2</t>
  </si>
  <si>
    <t>736894685</t>
  </si>
  <si>
    <t>104</t>
  </si>
  <si>
    <t>59761148</t>
  </si>
  <si>
    <t>dlažba keramická slinutá mrazuvzdorná do interiéru i exteriéru R9/A povrch hladký/matný tl do 10mm přes 6 do 9ks/m2</t>
  </si>
  <si>
    <t>1171939769</t>
  </si>
  <si>
    <t>7,976*1,1 'Přepočtené koeficientem množství</t>
  </si>
  <si>
    <t>105</t>
  </si>
  <si>
    <t>771577241</t>
  </si>
  <si>
    <t>Příplatek k montáži podlah keramických lepených disperzním lepidlem za plochu do 5 m2</t>
  </si>
  <si>
    <t>331054019</t>
  </si>
  <si>
    <t>106</t>
  </si>
  <si>
    <t>771591116</t>
  </si>
  <si>
    <t>Podlahy spárování epoxidem</t>
  </si>
  <si>
    <t>-1597436170</t>
  </si>
  <si>
    <t>4,475+0,69+0,69+0,95+0,95+2,15</t>
  </si>
  <si>
    <t>107</t>
  </si>
  <si>
    <t>998771203</t>
  </si>
  <si>
    <t>Přesun hmot procentní pro podlahy z dlaždic v objektech v přes 12 do 24 m</t>
  </si>
  <si>
    <t>-798821224</t>
  </si>
  <si>
    <t>782</t>
  </si>
  <si>
    <t>Dokončovací práce - obklady z kamene</t>
  </si>
  <si>
    <t>108</t>
  </si>
  <si>
    <t>782111312</t>
  </si>
  <si>
    <t>Montáž obkladů stěn z nepravidelných řezaných desek z měkkého kamene do malty tl přes 25 do 30 mm</t>
  </si>
  <si>
    <t>1856408107</t>
  </si>
  <si>
    <t>Nový portal - D02</t>
  </si>
  <si>
    <t>(0,45*2,025)+(2,4*0,32*2)</t>
  </si>
  <si>
    <t>109</t>
  </si>
  <si>
    <t>583811R07</t>
  </si>
  <si>
    <t>deska obkladová travertin hrany řezané</t>
  </si>
  <si>
    <t>-946571010</t>
  </si>
  <si>
    <t>110</t>
  </si>
  <si>
    <t>782312812</t>
  </si>
  <si>
    <t>Demontáž obkladů sloupů z kamene do suti z měkkých kamenů kladených do lepidla</t>
  </si>
  <si>
    <t>201146233</t>
  </si>
  <si>
    <t>0,485*5,43</t>
  </si>
  <si>
    <t>111</t>
  </si>
  <si>
    <t>782311112</t>
  </si>
  <si>
    <t>Montáž obkladu sloupů z pravoúhlých desek z měkkého kamene do malty tl přes 25 do 30 mm</t>
  </si>
  <si>
    <t>2045062069</t>
  </si>
  <si>
    <t>112</t>
  </si>
  <si>
    <t>251482498</t>
  </si>
  <si>
    <t>113</t>
  </si>
  <si>
    <t>782512812</t>
  </si>
  <si>
    <t>Demontáž obkladů ostění z kamene do suti z měkkých kamenů kladených do lepidla</t>
  </si>
  <si>
    <t>67684209</t>
  </si>
  <si>
    <t>((0,55*5,43)*4)+(4,475*0,55)</t>
  </si>
  <si>
    <t>((0,55*5,43)*2)+(2,025*0,55)</t>
  </si>
  <si>
    <t>114</t>
  </si>
  <si>
    <t>782511112</t>
  </si>
  <si>
    <t>Montáž obkladu ostění z pravoúhlých desek z měkkého kamene do malty tl přes 25 do 30 mm</t>
  </si>
  <si>
    <t>-1448049509</t>
  </si>
  <si>
    <t>Nový portal</t>
  </si>
  <si>
    <t>0,55*(1,95+1,95+2,025)</t>
  </si>
  <si>
    <t>Po demontáži</t>
  </si>
  <si>
    <t>21,494</t>
  </si>
  <si>
    <t>115</t>
  </si>
  <si>
    <t>399144644</t>
  </si>
  <si>
    <t>116</t>
  </si>
  <si>
    <t>782612812</t>
  </si>
  <si>
    <t>Demontáž obkladů parapetů z kamene do suti z měkkých kamenů kladených do lepidla</t>
  </si>
  <si>
    <t>-610814131</t>
  </si>
  <si>
    <t>117</t>
  </si>
  <si>
    <t>782611113</t>
  </si>
  <si>
    <t>Montáž obkladů parapetů z pravoúhlých desek z měkkého kamene do malty tl přes 30 do 50 mm</t>
  </si>
  <si>
    <t>-629958780</t>
  </si>
  <si>
    <t>118</t>
  </si>
  <si>
    <t>1175735352</t>
  </si>
  <si>
    <t>119</t>
  </si>
  <si>
    <t>7821911R07</t>
  </si>
  <si>
    <t>Příplatek k montáži obkladu z kamene za použití kovových kotev k uchycení obkladu</t>
  </si>
  <si>
    <t>1553070429</t>
  </si>
  <si>
    <t>2,634+24,753+2,447</t>
  </si>
  <si>
    <t>120</t>
  </si>
  <si>
    <t>782991111</t>
  </si>
  <si>
    <t>Penetrace podkladu obkladu z kamene</t>
  </si>
  <si>
    <t>-1008297632</t>
  </si>
  <si>
    <t>2,634+21,494+2,447+4,689</t>
  </si>
  <si>
    <t>121</t>
  </si>
  <si>
    <t>998782203</t>
  </si>
  <si>
    <t>Přesun hmot procentní pro obklady kamenné v objektech v přes 12 do 60 m</t>
  </si>
  <si>
    <t>-180283848</t>
  </si>
  <si>
    <t>783</t>
  </si>
  <si>
    <t>Dokončovací práce - nátěry</t>
  </si>
  <si>
    <t>122</t>
  </si>
  <si>
    <t>783301303</t>
  </si>
  <si>
    <t>Bezoplachové odrezivění zámečnických konstrukcí</t>
  </si>
  <si>
    <t>-1171877147</t>
  </si>
  <si>
    <t>((0,02*0,85*4*12*4)+(0,02*1,95*4*2))*4</t>
  </si>
  <si>
    <t>((0,02*0,9*4*7)+(0,02*0,9*4*2))*6</t>
  </si>
  <si>
    <t>123</t>
  </si>
  <si>
    <t>783301311</t>
  </si>
  <si>
    <t>Odmaštění zámečnických konstrukcí vodou ředitelným odmašťovačem</t>
  </si>
  <si>
    <t>-897044808</t>
  </si>
  <si>
    <t>124</t>
  </si>
  <si>
    <t>628613R07</t>
  </si>
  <si>
    <t>Žárové zinkování ponorem dílů ocelových konstrukcí hmotnosti do 100 kg</t>
  </si>
  <si>
    <t>-829786337</t>
  </si>
  <si>
    <t>125</t>
  </si>
  <si>
    <t>783334101</t>
  </si>
  <si>
    <t>Základní jednonásobný epoxidový nátěr zámečnických konstrukcí</t>
  </si>
  <si>
    <t>221493683</t>
  </si>
  <si>
    <t>126</t>
  </si>
  <si>
    <t>783335101</t>
  </si>
  <si>
    <t>Mezinátěr jednonásobný epoxidový mezinátěr zámečnických konstrukcí</t>
  </si>
  <si>
    <t>2147481024</t>
  </si>
  <si>
    <t>127</t>
  </si>
  <si>
    <t>783337101</t>
  </si>
  <si>
    <t>Krycí jednonásobný epoxidový nátěr zámečnických konstrukcí</t>
  </si>
  <si>
    <t>2043036978</t>
  </si>
  <si>
    <t>128</t>
  </si>
  <si>
    <t>783806811</t>
  </si>
  <si>
    <t>Odstranění nátěrů z omítek oškrábáním</t>
  </si>
  <si>
    <t>807411180</t>
  </si>
  <si>
    <t>odpočet po oklepání nesoudržné omítky 20% z celé plochy</t>
  </si>
  <si>
    <t>-573,535*0,2</t>
  </si>
  <si>
    <t>VRN</t>
  </si>
  <si>
    <t>Vedlejší rozpočtové náklady</t>
  </si>
  <si>
    <t>VRN3</t>
  </si>
  <si>
    <t>Zařízení staveniště</t>
  </si>
  <si>
    <t>129</t>
  </si>
  <si>
    <t>030001000</t>
  </si>
  <si>
    <t>1024</t>
  </si>
  <si>
    <t>1511324498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</si>
</sst>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4" fillId="0" borderId="22" xfId="0" applyFont="1" applyBorder="1" applyAlignment="1" applyProtection="1">
      <alignment horizontal="center" vertical="center"/>
      <protection locked="0"/>
    </xf>
    <xf numFmtId="49" fontId="34" fillId="0" borderId="22" xfId="0" applyNumberFormat="1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left" vertical="center" wrapText="1"/>
      <protection locked="0"/>
    </xf>
    <xf numFmtId="0" fontId="34" fillId="0" borderId="22" xfId="0" applyFont="1" applyBorder="1" applyAlignment="1" applyProtection="1">
      <alignment horizontal="center" vertical="center" wrapText="1"/>
      <protection locked="0"/>
    </xf>
    <xf numFmtId="167" fontId="34" fillId="0" borderId="22" xfId="0" applyNumberFormat="1" applyFont="1" applyBorder="1" applyAlignment="1" applyProtection="1">
      <alignment vertical="center"/>
      <protection locked="0"/>
    </xf>
    <xf numFmtId="4" fontId="34" fillId="3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3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Alignment="1">
      <alignment horizontal="center"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15" t="s">
        <v>5</v>
      </c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180" t="s">
        <v>14</v>
      </c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  <c r="AJ5" s="181"/>
      <c r="AR5" s="19"/>
      <c r="BE5" s="177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182" t="s">
        <v>17</v>
      </c>
      <c r="L6" s="181"/>
      <c r="M6" s="181"/>
      <c r="N6" s="181"/>
      <c r="O6" s="181"/>
      <c r="P6" s="181"/>
      <c r="Q6" s="181"/>
      <c r="R6" s="181"/>
      <c r="S6" s="181"/>
      <c r="T6" s="181"/>
      <c r="U6" s="181"/>
      <c r="V6" s="181"/>
      <c r="W6" s="181"/>
      <c r="X6" s="181"/>
      <c r="Y6" s="181"/>
      <c r="Z6" s="181"/>
      <c r="AA6" s="181"/>
      <c r="AB6" s="181"/>
      <c r="AC6" s="181"/>
      <c r="AD6" s="181"/>
      <c r="AE6" s="181"/>
      <c r="AF6" s="181"/>
      <c r="AG6" s="181"/>
      <c r="AH6" s="181"/>
      <c r="AI6" s="181"/>
      <c r="AJ6" s="181"/>
      <c r="AR6" s="19"/>
      <c r="BE6" s="178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178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178"/>
      <c r="BS8" s="16" t="s">
        <v>6</v>
      </c>
    </row>
    <row r="9" spans="1:74" ht="14.45" customHeight="1">
      <c r="B9" s="19"/>
      <c r="AR9" s="19"/>
      <c r="BE9" s="178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178"/>
      <c r="BS10" s="16" t="s">
        <v>6</v>
      </c>
    </row>
    <row r="11" spans="1:74" ht="18.399999999999999" customHeight="1">
      <c r="B11" s="19"/>
      <c r="E11" s="24" t="s">
        <v>21</v>
      </c>
      <c r="AK11" s="26" t="s">
        <v>26</v>
      </c>
      <c r="AN11" s="24" t="s">
        <v>1</v>
      </c>
      <c r="AR11" s="19"/>
      <c r="BE11" s="178"/>
      <c r="BS11" s="16" t="s">
        <v>6</v>
      </c>
    </row>
    <row r="12" spans="1:74" ht="6.95" customHeight="1">
      <c r="B12" s="19"/>
      <c r="AR12" s="19"/>
      <c r="BE12" s="178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178"/>
      <c r="BS13" s="16" t="s">
        <v>6</v>
      </c>
    </row>
    <row r="14" spans="1:74" ht="12.75">
      <c r="B14" s="19"/>
      <c r="E14" s="183" t="s">
        <v>28</v>
      </c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26" t="s">
        <v>26</v>
      </c>
      <c r="AN14" s="28" t="s">
        <v>28</v>
      </c>
      <c r="AR14" s="19"/>
      <c r="BE14" s="178"/>
      <c r="BS14" s="16" t="s">
        <v>6</v>
      </c>
    </row>
    <row r="15" spans="1:74" ht="6.95" customHeight="1">
      <c r="B15" s="19"/>
      <c r="AR15" s="19"/>
      <c r="BE15" s="178"/>
      <c r="BS15" s="16" t="s">
        <v>3</v>
      </c>
    </row>
    <row r="16" spans="1:74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178"/>
      <c r="BS16" s="16" t="s">
        <v>3</v>
      </c>
    </row>
    <row r="17" spans="2:71" ht="18.399999999999999" customHeight="1">
      <c r="B17" s="19"/>
      <c r="E17" s="24" t="s">
        <v>21</v>
      </c>
      <c r="AK17" s="26" t="s">
        <v>26</v>
      </c>
      <c r="AN17" s="24" t="s">
        <v>1</v>
      </c>
      <c r="AR17" s="19"/>
      <c r="BE17" s="178"/>
      <c r="BS17" s="16" t="s">
        <v>30</v>
      </c>
    </row>
    <row r="18" spans="2:71" ht="6.95" customHeight="1">
      <c r="B18" s="19"/>
      <c r="AR18" s="19"/>
      <c r="BE18" s="178"/>
      <c r="BS18" s="16" t="s">
        <v>6</v>
      </c>
    </row>
    <row r="19" spans="2:7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178"/>
      <c r="BS19" s="16" t="s">
        <v>6</v>
      </c>
    </row>
    <row r="20" spans="2:7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178"/>
      <c r="BS20" s="16" t="s">
        <v>30</v>
      </c>
    </row>
    <row r="21" spans="2:71" ht="6.95" customHeight="1">
      <c r="B21" s="19"/>
      <c r="AR21" s="19"/>
      <c r="BE21" s="178"/>
    </row>
    <row r="22" spans="2:71" ht="12" customHeight="1">
      <c r="B22" s="19"/>
      <c r="D22" s="26" t="s">
        <v>32</v>
      </c>
      <c r="AR22" s="19"/>
      <c r="BE22" s="178"/>
    </row>
    <row r="23" spans="2:71" ht="16.5" customHeight="1">
      <c r="B23" s="19"/>
      <c r="E23" s="185" t="s">
        <v>1</v>
      </c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R23" s="19"/>
      <c r="BE23" s="178"/>
    </row>
    <row r="24" spans="2:71" ht="6.95" customHeight="1">
      <c r="B24" s="19"/>
      <c r="AR24" s="19"/>
      <c r="BE24" s="178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178"/>
    </row>
    <row r="26" spans="2:71" s="1" customFormat="1" ht="25.9" customHeight="1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186">
        <f>ROUND(AG94,2)</f>
        <v>0</v>
      </c>
      <c r="AL26" s="187"/>
      <c r="AM26" s="187"/>
      <c r="AN26" s="187"/>
      <c r="AO26" s="187"/>
      <c r="AR26" s="31"/>
      <c r="BE26" s="178"/>
    </row>
    <row r="27" spans="2:71" s="1" customFormat="1" ht="6.95" customHeight="1">
      <c r="B27" s="31"/>
      <c r="AR27" s="31"/>
      <c r="BE27" s="178"/>
    </row>
    <row r="28" spans="2:71" s="1" customFormat="1" ht="12.75">
      <c r="B28" s="31"/>
      <c r="L28" s="188" t="s">
        <v>34</v>
      </c>
      <c r="M28" s="188"/>
      <c r="N28" s="188"/>
      <c r="O28" s="188"/>
      <c r="P28" s="188"/>
      <c r="W28" s="188" t="s">
        <v>35</v>
      </c>
      <c r="X28" s="188"/>
      <c r="Y28" s="188"/>
      <c r="Z28" s="188"/>
      <c r="AA28" s="188"/>
      <c r="AB28" s="188"/>
      <c r="AC28" s="188"/>
      <c r="AD28" s="188"/>
      <c r="AE28" s="188"/>
      <c r="AK28" s="188" t="s">
        <v>36</v>
      </c>
      <c r="AL28" s="188"/>
      <c r="AM28" s="188"/>
      <c r="AN28" s="188"/>
      <c r="AO28" s="188"/>
      <c r="AR28" s="31"/>
      <c r="BE28" s="178"/>
    </row>
    <row r="29" spans="2:71" s="2" customFormat="1" ht="14.45" customHeight="1">
      <c r="B29" s="35"/>
      <c r="D29" s="26" t="s">
        <v>37</v>
      </c>
      <c r="F29" s="26" t="s">
        <v>38</v>
      </c>
      <c r="L29" s="191">
        <v>0.21</v>
      </c>
      <c r="M29" s="190"/>
      <c r="N29" s="190"/>
      <c r="O29" s="190"/>
      <c r="P29" s="190"/>
      <c r="W29" s="189">
        <f>ROUND(AZ94, 2)</f>
        <v>0</v>
      </c>
      <c r="X29" s="190"/>
      <c r="Y29" s="190"/>
      <c r="Z29" s="190"/>
      <c r="AA29" s="190"/>
      <c r="AB29" s="190"/>
      <c r="AC29" s="190"/>
      <c r="AD29" s="190"/>
      <c r="AE29" s="190"/>
      <c r="AK29" s="189">
        <f>ROUND(AV94, 2)</f>
        <v>0</v>
      </c>
      <c r="AL29" s="190"/>
      <c r="AM29" s="190"/>
      <c r="AN29" s="190"/>
      <c r="AO29" s="190"/>
      <c r="AR29" s="35"/>
      <c r="BE29" s="179"/>
    </row>
    <row r="30" spans="2:71" s="2" customFormat="1" ht="14.45" customHeight="1">
      <c r="B30" s="35"/>
      <c r="F30" s="26" t="s">
        <v>39</v>
      </c>
      <c r="L30" s="191">
        <v>0.12</v>
      </c>
      <c r="M30" s="190"/>
      <c r="N30" s="190"/>
      <c r="O30" s="190"/>
      <c r="P30" s="190"/>
      <c r="W30" s="189">
        <f>ROUND(BA94, 2)</f>
        <v>0</v>
      </c>
      <c r="X30" s="190"/>
      <c r="Y30" s="190"/>
      <c r="Z30" s="190"/>
      <c r="AA30" s="190"/>
      <c r="AB30" s="190"/>
      <c r="AC30" s="190"/>
      <c r="AD30" s="190"/>
      <c r="AE30" s="190"/>
      <c r="AK30" s="189">
        <f>ROUND(AW94, 2)</f>
        <v>0</v>
      </c>
      <c r="AL30" s="190"/>
      <c r="AM30" s="190"/>
      <c r="AN30" s="190"/>
      <c r="AO30" s="190"/>
      <c r="AR30" s="35"/>
      <c r="BE30" s="179"/>
    </row>
    <row r="31" spans="2:71" s="2" customFormat="1" ht="14.45" hidden="1" customHeight="1">
      <c r="B31" s="35"/>
      <c r="F31" s="26" t="s">
        <v>40</v>
      </c>
      <c r="L31" s="191">
        <v>0.21</v>
      </c>
      <c r="M31" s="190"/>
      <c r="N31" s="190"/>
      <c r="O31" s="190"/>
      <c r="P31" s="190"/>
      <c r="W31" s="189">
        <f>ROUND(BB94, 2)</f>
        <v>0</v>
      </c>
      <c r="X31" s="190"/>
      <c r="Y31" s="190"/>
      <c r="Z31" s="190"/>
      <c r="AA31" s="190"/>
      <c r="AB31" s="190"/>
      <c r="AC31" s="190"/>
      <c r="AD31" s="190"/>
      <c r="AE31" s="190"/>
      <c r="AK31" s="189">
        <v>0</v>
      </c>
      <c r="AL31" s="190"/>
      <c r="AM31" s="190"/>
      <c r="AN31" s="190"/>
      <c r="AO31" s="190"/>
      <c r="AR31" s="35"/>
      <c r="BE31" s="179"/>
    </row>
    <row r="32" spans="2:71" s="2" customFormat="1" ht="14.45" hidden="1" customHeight="1">
      <c r="B32" s="35"/>
      <c r="F32" s="26" t="s">
        <v>41</v>
      </c>
      <c r="L32" s="191">
        <v>0.12</v>
      </c>
      <c r="M32" s="190"/>
      <c r="N32" s="190"/>
      <c r="O32" s="190"/>
      <c r="P32" s="190"/>
      <c r="W32" s="189">
        <f>ROUND(BC94, 2)</f>
        <v>0</v>
      </c>
      <c r="X32" s="190"/>
      <c r="Y32" s="190"/>
      <c r="Z32" s="190"/>
      <c r="AA32" s="190"/>
      <c r="AB32" s="190"/>
      <c r="AC32" s="190"/>
      <c r="AD32" s="190"/>
      <c r="AE32" s="190"/>
      <c r="AK32" s="189">
        <v>0</v>
      </c>
      <c r="AL32" s="190"/>
      <c r="AM32" s="190"/>
      <c r="AN32" s="190"/>
      <c r="AO32" s="190"/>
      <c r="AR32" s="35"/>
      <c r="BE32" s="179"/>
    </row>
    <row r="33" spans="2:57" s="2" customFormat="1" ht="14.45" hidden="1" customHeight="1">
      <c r="B33" s="35"/>
      <c r="F33" s="26" t="s">
        <v>42</v>
      </c>
      <c r="L33" s="191">
        <v>0</v>
      </c>
      <c r="M33" s="190"/>
      <c r="N33" s="190"/>
      <c r="O33" s="190"/>
      <c r="P33" s="190"/>
      <c r="W33" s="189">
        <f>ROUND(BD94, 2)</f>
        <v>0</v>
      </c>
      <c r="X33" s="190"/>
      <c r="Y33" s="190"/>
      <c r="Z33" s="190"/>
      <c r="AA33" s="190"/>
      <c r="AB33" s="190"/>
      <c r="AC33" s="190"/>
      <c r="AD33" s="190"/>
      <c r="AE33" s="190"/>
      <c r="AK33" s="189">
        <v>0</v>
      </c>
      <c r="AL33" s="190"/>
      <c r="AM33" s="190"/>
      <c r="AN33" s="190"/>
      <c r="AO33" s="190"/>
      <c r="AR33" s="35"/>
      <c r="BE33" s="179"/>
    </row>
    <row r="34" spans="2:57" s="1" customFormat="1" ht="6.95" customHeight="1">
      <c r="B34" s="31"/>
      <c r="AR34" s="31"/>
      <c r="BE34" s="178"/>
    </row>
    <row r="35" spans="2:57" s="1" customFormat="1" ht="25.9" customHeight="1"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192" t="s">
        <v>45</v>
      </c>
      <c r="Y35" s="193"/>
      <c r="Z35" s="193"/>
      <c r="AA35" s="193"/>
      <c r="AB35" s="193"/>
      <c r="AC35" s="38"/>
      <c r="AD35" s="38"/>
      <c r="AE35" s="38"/>
      <c r="AF35" s="38"/>
      <c r="AG35" s="38"/>
      <c r="AH35" s="38"/>
      <c r="AI35" s="38"/>
      <c r="AJ35" s="38"/>
      <c r="AK35" s="194">
        <f>SUM(AK26:AK33)</f>
        <v>0</v>
      </c>
      <c r="AL35" s="193"/>
      <c r="AM35" s="193"/>
      <c r="AN35" s="193"/>
      <c r="AO35" s="195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1"/>
    </row>
    <row r="50" spans="2:44" ht="11.25">
      <c r="B50" s="19"/>
      <c r="AR50" s="19"/>
    </row>
    <row r="51" spans="2:44" ht="11.25">
      <c r="B51" s="19"/>
      <c r="AR51" s="19"/>
    </row>
    <row r="52" spans="2:44" ht="11.25">
      <c r="B52" s="19"/>
      <c r="AR52" s="19"/>
    </row>
    <row r="53" spans="2:44" ht="11.25">
      <c r="B53" s="19"/>
      <c r="AR53" s="19"/>
    </row>
    <row r="54" spans="2:44" ht="11.25">
      <c r="B54" s="19"/>
      <c r="AR54" s="19"/>
    </row>
    <row r="55" spans="2:44" ht="11.25">
      <c r="B55" s="19"/>
      <c r="AR55" s="19"/>
    </row>
    <row r="56" spans="2:44" ht="11.25">
      <c r="B56" s="19"/>
      <c r="AR56" s="19"/>
    </row>
    <row r="57" spans="2:44" ht="11.25">
      <c r="B57" s="19"/>
      <c r="AR57" s="19"/>
    </row>
    <row r="58" spans="2:44" ht="11.25">
      <c r="B58" s="19"/>
      <c r="AR58" s="19"/>
    </row>
    <row r="59" spans="2:44" ht="11.25">
      <c r="B59" s="19"/>
      <c r="AR59" s="19"/>
    </row>
    <row r="60" spans="2:44" s="1" customFormat="1" ht="12.75">
      <c r="B60" s="31"/>
      <c r="D60" s="42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48</v>
      </c>
      <c r="AI60" s="33"/>
      <c r="AJ60" s="33"/>
      <c r="AK60" s="33"/>
      <c r="AL60" s="33"/>
      <c r="AM60" s="42" t="s">
        <v>49</v>
      </c>
      <c r="AN60" s="33"/>
      <c r="AO60" s="33"/>
      <c r="AR60" s="31"/>
    </row>
    <row r="61" spans="2:44" ht="11.25">
      <c r="B61" s="19"/>
      <c r="AR61" s="19"/>
    </row>
    <row r="62" spans="2:44" ht="11.25">
      <c r="B62" s="19"/>
      <c r="AR62" s="19"/>
    </row>
    <row r="63" spans="2:44" ht="11.25">
      <c r="B63" s="19"/>
      <c r="AR63" s="19"/>
    </row>
    <row r="64" spans="2:44" s="1" customFormat="1" ht="12.75">
      <c r="B64" s="31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1"/>
    </row>
    <row r="65" spans="2:44" ht="11.25">
      <c r="B65" s="19"/>
      <c r="AR65" s="19"/>
    </row>
    <row r="66" spans="2:44" ht="11.25">
      <c r="B66" s="19"/>
      <c r="AR66" s="19"/>
    </row>
    <row r="67" spans="2:44" ht="11.25">
      <c r="B67" s="19"/>
      <c r="AR67" s="19"/>
    </row>
    <row r="68" spans="2:44" ht="11.25">
      <c r="B68" s="19"/>
      <c r="AR68" s="19"/>
    </row>
    <row r="69" spans="2:44" ht="11.25">
      <c r="B69" s="19"/>
      <c r="AR69" s="19"/>
    </row>
    <row r="70" spans="2:44" ht="11.25">
      <c r="B70" s="19"/>
      <c r="AR70" s="19"/>
    </row>
    <row r="71" spans="2:44" ht="11.25">
      <c r="B71" s="19"/>
      <c r="AR71" s="19"/>
    </row>
    <row r="72" spans="2:44" ht="11.25">
      <c r="B72" s="19"/>
      <c r="AR72" s="19"/>
    </row>
    <row r="73" spans="2:44" ht="11.25">
      <c r="B73" s="19"/>
      <c r="AR73" s="19"/>
    </row>
    <row r="74" spans="2:44" ht="11.25">
      <c r="B74" s="19"/>
      <c r="AR74" s="19"/>
    </row>
    <row r="75" spans="2:44" s="1" customFormat="1" ht="12.75">
      <c r="B75" s="31"/>
      <c r="D75" s="42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48</v>
      </c>
      <c r="AI75" s="33"/>
      <c r="AJ75" s="33"/>
      <c r="AK75" s="33"/>
      <c r="AL75" s="33"/>
      <c r="AM75" s="42" t="s">
        <v>49</v>
      </c>
      <c r="AN75" s="33"/>
      <c r="AO75" s="33"/>
      <c r="AR75" s="31"/>
    </row>
    <row r="76" spans="2:44" s="1" customFormat="1" ht="11.25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0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0" s="1" customFormat="1" ht="24.95" customHeight="1">
      <c r="B82" s="31"/>
      <c r="C82" s="20" t="s">
        <v>52</v>
      </c>
      <c r="AR82" s="31"/>
    </row>
    <row r="83" spans="1:90" s="1" customFormat="1" ht="6.95" customHeight="1">
      <c r="B83" s="31"/>
      <c r="AR83" s="31"/>
    </row>
    <row r="84" spans="1:90" s="3" customFormat="1" ht="12" customHeight="1">
      <c r="B84" s="47"/>
      <c r="C84" s="26" t="s">
        <v>13</v>
      </c>
      <c r="L84" s="3" t="str">
        <f>K5</f>
        <v>018/2023_B</v>
      </c>
      <c r="AR84" s="47"/>
    </row>
    <row r="85" spans="1:90" s="4" customFormat="1" ht="36.950000000000003" customHeight="1">
      <c r="B85" s="48"/>
      <c r="C85" s="49" t="s">
        <v>16</v>
      </c>
      <c r="L85" s="196" t="str">
        <f>K6</f>
        <v>Dům kultury_Ústí nad Labem</v>
      </c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R85" s="48"/>
    </row>
    <row r="86" spans="1:90" s="1" customFormat="1" ht="6.95" customHeight="1">
      <c r="B86" s="31"/>
      <c r="AR86" s="31"/>
    </row>
    <row r="87" spans="1:90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198" t="str">
        <f>IF(AN8= "","",AN8)</f>
        <v>3. 9. 2023</v>
      </c>
      <c r="AN87" s="198"/>
      <c r="AR87" s="31"/>
    </row>
    <row r="88" spans="1:90" s="1" customFormat="1" ht="6.95" customHeight="1">
      <c r="B88" s="31"/>
      <c r="AR88" s="31"/>
    </row>
    <row r="89" spans="1:90" s="1" customFormat="1" ht="15.2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199" t="str">
        <f>IF(E17="","",E17)</f>
        <v xml:space="preserve"> </v>
      </c>
      <c r="AN89" s="200"/>
      <c r="AO89" s="200"/>
      <c r="AP89" s="200"/>
      <c r="AR89" s="31"/>
      <c r="AS89" s="201" t="s">
        <v>53</v>
      </c>
      <c r="AT89" s="202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0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199" t="str">
        <f>IF(E20="","",E20)</f>
        <v xml:space="preserve"> </v>
      </c>
      <c r="AN90" s="200"/>
      <c r="AO90" s="200"/>
      <c r="AP90" s="200"/>
      <c r="AR90" s="31"/>
      <c r="AS90" s="203"/>
      <c r="AT90" s="204"/>
      <c r="BD90" s="55"/>
    </row>
    <row r="91" spans="1:90" s="1" customFormat="1" ht="10.9" customHeight="1">
      <c r="B91" s="31"/>
      <c r="AR91" s="31"/>
      <c r="AS91" s="203"/>
      <c r="AT91" s="204"/>
      <c r="BD91" s="55"/>
    </row>
    <row r="92" spans="1:90" s="1" customFormat="1" ht="29.25" customHeight="1">
      <c r="B92" s="31"/>
      <c r="C92" s="205" t="s">
        <v>54</v>
      </c>
      <c r="D92" s="206"/>
      <c r="E92" s="206"/>
      <c r="F92" s="206"/>
      <c r="G92" s="206"/>
      <c r="H92" s="56"/>
      <c r="I92" s="207" t="s">
        <v>55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8" t="s">
        <v>56</v>
      </c>
      <c r="AH92" s="206"/>
      <c r="AI92" s="206"/>
      <c r="AJ92" s="206"/>
      <c r="AK92" s="206"/>
      <c r="AL92" s="206"/>
      <c r="AM92" s="206"/>
      <c r="AN92" s="207" t="s">
        <v>57</v>
      </c>
      <c r="AO92" s="206"/>
      <c r="AP92" s="209"/>
      <c r="AQ92" s="57" t="s">
        <v>58</v>
      </c>
      <c r="AR92" s="31"/>
      <c r="AS92" s="58" t="s">
        <v>59</v>
      </c>
      <c r="AT92" s="59" t="s">
        <v>60</v>
      </c>
      <c r="AU92" s="59" t="s">
        <v>61</v>
      </c>
      <c r="AV92" s="59" t="s">
        <v>62</v>
      </c>
      <c r="AW92" s="59" t="s">
        <v>63</v>
      </c>
      <c r="AX92" s="59" t="s">
        <v>64</v>
      </c>
      <c r="AY92" s="59" t="s">
        <v>65</v>
      </c>
      <c r="AZ92" s="59" t="s">
        <v>66</v>
      </c>
      <c r="BA92" s="59" t="s">
        <v>67</v>
      </c>
      <c r="BB92" s="59" t="s">
        <v>68</v>
      </c>
      <c r="BC92" s="59" t="s">
        <v>69</v>
      </c>
      <c r="BD92" s="60" t="s">
        <v>70</v>
      </c>
    </row>
    <row r="93" spans="1:90" s="1" customFormat="1" ht="10.9" customHeight="1">
      <c r="B93" s="31"/>
      <c r="AR93" s="31"/>
      <c r="AS93" s="61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0" s="5" customFormat="1" ht="32.450000000000003" customHeight="1">
      <c r="B94" s="62"/>
      <c r="C94" s="63" t="s">
        <v>71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213">
        <f>ROUND(AG95,2)</f>
        <v>0</v>
      </c>
      <c r="AH94" s="213"/>
      <c r="AI94" s="213"/>
      <c r="AJ94" s="213"/>
      <c r="AK94" s="213"/>
      <c r="AL94" s="213"/>
      <c r="AM94" s="213"/>
      <c r="AN94" s="214">
        <f>SUM(AG94,AT94)</f>
        <v>0</v>
      </c>
      <c r="AO94" s="214"/>
      <c r="AP94" s="214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72</v>
      </c>
      <c r="BT94" s="71" t="s">
        <v>73</v>
      </c>
      <c r="BV94" s="71" t="s">
        <v>74</v>
      </c>
      <c r="BW94" s="71" t="s">
        <v>4</v>
      </c>
      <c r="BX94" s="71" t="s">
        <v>75</v>
      </c>
      <c r="CL94" s="71" t="s">
        <v>1</v>
      </c>
    </row>
    <row r="95" spans="1:90" s="6" customFormat="1" ht="24.75" customHeight="1">
      <c r="A95" s="72" t="s">
        <v>76</v>
      </c>
      <c r="B95" s="73"/>
      <c r="C95" s="74"/>
      <c r="D95" s="212" t="s">
        <v>14</v>
      </c>
      <c r="E95" s="212"/>
      <c r="F95" s="212"/>
      <c r="G95" s="212"/>
      <c r="H95" s="212"/>
      <c r="I95" s="75"/>
      <c r="J95" s="212" t="s">
        <v>17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0">
        <f>'018-2023_B - Dům kultury_...'!J28</f>
        <v>0</v>
      </c>
      <c r="AH95" s="211"/>
      <c r="AI95" s="211"/>
      <c r="AJ95" s="211"/>
      <c r="AK95" s="211"/>
      <c r="AL95" s="211"/>
      <c r="AM95" s="211"/>
      <c r="AN95" s="210">
        <f>SUM(AG95,AT95)</f>
        <v>0</v>
      </c>
      <c r="AO95" s="211"/>
      <c r="AP95" s="211"/>
      <c r="AQ95" s="76" t="s">
        <v>77</v>
      </c>
      <c r="AR95" s="73"/>
      <c r="AS95" s="77">
        <v>0</v>
      </c>
      <c r="AT95" s="78">
        <f>ROUND(SUM(AV95:AW95),2)</f>
        <v>0</v>
      </c>
      <c r="AU95" s="79">
        <f>'018-2023_B - Dům kultury_...'!P128</f>
        <v>0</v>
      </c>
      <c r="AV95" s="78">
        <f>'018-2023_B - Dům kultury_...'!J31</f>
        <v>0</v>
      </c>
      <c r="AW95" s="78">
        <f>'018-2023_B - Dům kultury_...'!J32</f>
        <v>0</v>
      </c>
      <c r="AX95" s="78">
        <f>'018-2023_B - Dům kultury_...'!J33</f>
        <v>0</v>
      </c>
      <c r="AY95" s="78">
        <f>'018-2023_B - Dům kultury_...'!J34</f>
        <v>0</v>
      </c>
      <c r="AZ95" s="78">
        <f>'018-2023_B - Dům kultury_...'!F31</f>
        <v>0</v>
      </c>
      <c r="BA95" s="78">
        <f>'018-2023_B - Dům kultury_...'!F32</f>
        <v>0</v>
      </c>
      <c r="BB95" s="78">
        <f>'018-2023_B - Dům kultury_...'!F33</f>
        <v>0</v>
      </c>
      <c r="BC95" s="78">
        <f>'018-2023_B - Dům kultury_...'!F34</f>
        <v>0</v>
      </c>
      <c r="BD95" s="80">
        <f>'018-2023_B - Dům kultury_...'!F35</f>
        <v>0</v>
      </c>
      <c r="BT95" s="81" t="s">
        <v>78</v>
      </c>
      <c r="BU95" s="81" t="s">
        <v>79</v>
      </c>
      <c r="BV95" s="81" t="s">
        <v>74</v>
      </c>
      <c r="BW95" s="81" t="s">
        <v>4</v>
      </c>
      <c r="BX95" s="81" t="s">
        <v>75</v>
      </c>
      <c r="CL95" s="81" t="s">
        <v>1</v>
      </c>
    </row>
    <row r="96" spans="1:90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018-2023_B - Dům kultury_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694"/>
  <sheetViews>
    <sheetView showGridLines="0" tabSelected="1" topLeftCell="A125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15" t="s">
        <v>5</v>
      </c>
      <c r="M2" s="181"/>
      <c r="N2" s="181"/>
      <c r="O2" s="181"/>
      <c r="P2" s="181"/>
      <c r="Q2" s="181"/>
      <c r="R2" s="181"/>
      <c r="S2" s="181"/>
      <c r="T2" s="181"/>
      <c r="U2" s="181"/>
      <c r="V2" s="181"/>
      <c r="AT2" s="16" t="s">
        <v>4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80</v>
      </c>
    </row>
    <row r="4" spans="2:46" ht="24.95" customHeight="1">
      <c r="B4" s="19"/>
      <c r="D4" s="20" t="s">
        <v>81</v>
      </c>
      <c r="L4" s="19"/>
      <c r="M4" s="82" t="s">
        <v>10</v>
      </c>
      <c r="AT4" s="16" t="s">
        <v>3</v>
      </c>
    </row>
    <row r="5" spans="2:46" ht="6.95" customHeight="1">
      <c r="B5" s="19"/>
      <c r="L5" s="19"/>
    </row>
    <row r="6" spans="2:46" s="1" customFormat="1" ht="12" customHeight="1">
      <c r="B6" s="31"/>
      <c r="D6" s="26" t="s">
        <v>16</v>
      </c>
      <c r="L6" s="31"/>
    </row>
    <row r="7" spans="2:46" s="1" customFormat="1" ht="16.5" customHeight="1">
      <c r="B7" s="31"/>
      <c r="E7" s="196" t="s">
        <v>17</v>
      </c>
      <c r="F7" s="216"/>
      <c r="G7" s="216"/>
      <c r="H7" s="216"/>
      <c r="L7" s="31"/>
    </row>
    <row r="8" spans="2:46" s="1" customFormat="1" ht="11.25">
      <c r="B8" s="31"/>
      <c r="L8" s="31"/>
    </row>
    <row r="9" spans="2:46" s="1" customFormat="1" ht="12" customHeight="1">
      <c r="B9" s="31"/>
      <c r="D9" s="26" t="s">
        <v>18</v>
      </c>
      <c r="F9" s="24" t="s">
        <v>1</v>
      </c>
      <c r="I9" s="26" t="s">
        <v>19</v>
      </c>
      <c r="J9" s="24" t="s">
        <v>1</v>
      </c>
      <c r="L9" s="31"/>
    </row>
    <row r="10" spans="2:46" s="1" customFormat="1" ht="12" customHeight="1">
      <c r="B10" s="31"/>
      <c r="D10" s="26" t="s">
        <v>20</v>
      </c>
      <c r="F10" s="24" t="s">
        <v>21</v>
      </c>
      <c r="I10" s="26" t="s">
        <v>22</v>
      </c>
      <c r="J10" s="51" t="str">
        <f>'Rekapitulace stavby'!AN8</f>
        <v>3. 9. 2023</v>
      </c>
      <c r="L10" s="31"/>
    </row>
    <row r="11" spans="2:46" s="1" customFormat="1" ht="10.9" customHeight="1">
      <c r="B11" s="31"/>
      <c r="L11" s="31"/>
    </row>
    <row r="12" spans="2:46" s="1" customFormat="1" ht="12" customHeight="1">
      <c r="B12" s="31"/>
      <c r="D12" s="26" t="s">
        <v>24</v>
      </c>
      <c r="I12" s="26" t="s">
        <v>25</v>
      </c>
      <c r="J12" s="24" t="str">
        <f>IF('Rekapitulace stavby'!AN10="","",'Rekapitulace stavby'!AN10)</f>
        <v/>
      </c>
      <c r="L12" s="31"/>
    </row>
    <row r="13" spans="2:46" s="1" customFormat="1" ht="18" customHeight="1">
      <c r="B13" s="31"/>
      <c r="E13" s="24" t="str">
        <f>IF('Rekapitulace stavby'!E11="","",'Rekapitulace stavby'!E11)</f>
        <v xml:space="preserve"> </v>
      </c>
      <c r="I13" s="26" t="s">
        <v>26</v>
      </c>
      <c r="J13" s="24" t="str">
        <f>IF('Rekapitulace stavby'!AN11="","",'Rekapitulace stavby'!AN11)</f>
        <v/>
      </c>
      <c r="L13" s="31"/>
    </row>
    <row r="14" spans="2:46" s="1" customFormat="1" ht="6.95" customHeight="1">
      <c r="B14" s="31"/>
      <c r="L14" s="31"/>
    </row>
    <row r="15" spans="2:46" s="1" customFormat="1" ht="12" customHeight="1">
      <c r="B15" s="31"/>
      <c r="D15" s="26" t="s">
        <v>27</v>
      </c>
      <c r="I15" s="26" t="s">
        <v>25</v>
      </c>
      <c r="J15" s="27" t="str">
        <f>'Rekapitulace stavby'!AN13</f>
        <v>Vyplň údaj</v>
      </c>
      <c r="L15" s="31"/>
    </row>
    <row r="16" spans="2:46" s="1" customFormat="1" ht="18" customHeight="1">
      <c r="B16" s="31"/>
      <c r="E16" s="217" t="str">
        <f>'Rekapitulace stavby'!E14</f>
        <v>Vyplň údaj</v>
      </c>
      <c r="F16" s="180"/>
      <c r="G16" s="180"/>
      <c r="H16" s="180"/>
      <c r="I16" s="26" t="s">
        <v>26</v>
      </c>
      <c r="J16" s="27" t="str">
        <f>'Rekapitulace stavby'!AN14</f>
        <v>Vyplň údaj</v>
      </c>
      <c r="L16" s="31"/>
    </row>
    <row r="17" spans="2:12" s="1" customFormat="1" ht="6.95" customHeight="1">
      <c r="B17" s="31"/>
      <c r="L17" s="31"/>
    </row>
    <row r="18" spans="2:12" s="1" customFormat="1" ht="12" customHeight="1">
      <c r="B18" s="31"/>
      <c r="D18" s="26" t="s">
        <v>29</v>
      </c>
      <c r="I18" s="26" t="s">
        <v>25</v>
      </c>
      <c r="J18" s="24" t="str">
        <f>IF('Rekapitulace stavby'!AN16="","",'Rekapitulace stavby'!AN16)</f>
        <v/>
      </c>
      <c r="L18" s="31"/>
    </row>
    <row r="19" spans="2:12" s="1" customFormat="1" ht="18" customHeight="1">
      <c r="B19" s="31"/>
      <c r="E19" s="24" t="str">
        <f>IF('Rekapitulace stavby'!E17="","",'Rekapitulace stavby'!E17)</f>
        <v xml:space="preserve"> </v>
      </c>
      <c r="I19" s="26" t="s">
        <v>26</v>
      </c>
      <c r="J19" s="24" t="str">
        <f>IF('Rekapitulace stavby'!AN17="","",'Rekapitulace stavby'!AN17)</f>
        <v/>
      </c>
      <c r="L19" s="31"/>
    </row>
    <row r="20" spans="2:12" s="1" customFormat="1" ht="6.95" customHeight="1">
      <c r="B20" s="31"/>
      <c r="L20" s="31"/>
    </row>
    <row r="21" spans="2:12" s="1" customFormat="1" ht="12" customHeight="1">
      <c r="B21" s="31"/>
      <c r="D21" s="26" t="s">
        <v>31</v>
      </c>
      <c r="I21" s="26" t="s">
        <v>25</v>
      </c>
      <c r="J21" s="24" t="str">
        <f>IF('Rekapitulace stavby'!AN19="","",'Rekapitulace stavby'!AN19)</f>
        <v/>
      </c>
      <c r="L21" s="31"/>
    </row>
    <row r="22" spans="2:12" s="1" customFormat="1" ht="18" customHeight="1">
      <c r="B22" s="31"/>
      <c r="E22" s="24" t="str">
        <f>IF('Rekapitulace stavby'!E20="","",'Rekapitulace stavby'!E20)</f>
        <v xml:space="preserve"> </v>
      </c>
      <c r="I22" s="26" t="s">
        <v>26</v>
      </c>
      <c r="J22" s="24" t="str">
        <f>IF('Rekapitulace stavby'!AN20="","",'Rekapitulace stavby'!AN20)</f>
        <v/>
      </c>
      <c r="L22" s="31"/>
    </row>
    <row r="23" spans="2:12" s="1" customFormat="1" ht="6.95" customHeight="1">
      <c r="B23" s="31"/>
      <c r="L23" s="31"/>
    </row>
    <row r="24" spans="2:12" s="1" customFormat="1" ht="12" customHeight="1">
      <c r="B24" s="31"/>
      <c r="D24" s="26" t="s">
        <v>32</v>
      </c>
      <c r="L24" s="31"/>
    </row>
    <row r="25" spans="2:12" s="7" customFormat="1" ht="16.5" customHeight="1">
      <c r="B25" s="83"/>
      <c r="E25" s="185" t="s">
        <v>1</v>
      </c>
      <c r="F25" s="185"/>
      <c r="G25" s="185"/>
      <c r="H25" s="185"/>
      <c r="L25" s="83"/>
    </row>
    <row r="26" spans="2:12" s="1" customFormat="1" ht="6.95" customHeight="1">
      <c r="B26" s="31"/>
      <c r="L26" s="31"/>
    </row>
    <row r="27" spans="2:12" s="1" customFormat="1" ht="6.95" customHeight="1">
      <c r="B27" s="31"/>
      <c r="D27" s="52"/>
      <c r="E27" s="52"/>
      <c r="F27" s="52"/>
      <c r="G27" s="52"/>
      <c r="H27" s="52"/>
      <c r="I27" s="52"/>
      <c r="J27" s="52"/>
      <c r="K27" s="52"/>
      <c r="L27" s="31"/>
    </row>
    <row r="28" spans="2:12" s="1" customFormat="1" ht="25.35" customHeight="1">
      <c r="B28" s="31"/>
      <c r="D28" s="84" t="s">
        <v>33</v>
      </c>
      <c r="J28" s="65">
        <f>ROUND(J128, 2)</f>
        <v>0</v>
      </c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14.45" customHeight="1">
      <c r="B30" s="31"/>
      <c r="F30" s="34" t="s">
        <v>35</v>
      </c>
      <c r="I30" s="34" t="s">
        <v>34</v>
      </c>
      <c r="J30" s="34" t="s">
        <v>36</v>
      </c>
      <c r="L30" s="31"/>
    </row>
    <row r="31" spans="2:12" s="1" customFormat="1" ht="14.45" customHeight="1">
      <c r="B31" s="31"/>
      <c r="D31" s="54" t="s">
        <v>37</v>
      </c>
      <c r="E31" s="26" t="s">
        <v>38</v>
      </c>
      <c r="F31" s="85">
        <f>ROUND((SUM(BE128:BE693)),  2)</f>
        <v>0</v>
      </c>
      <c r="I31" s="86">
        <v>0.21</v>
      </c>
      <c r="J31" s="85">
        <f>ROUND(((SUM(BE128:BE693))*I31),  2)</f>
        <v>0</v>
      </c>
      <c r="L31" s="31"/>
    </row>
    <row r="32" spans="2:12" s="1" customFormat="1" ht="14.45" customHeight="1">
      <c r="B32" s="31"/>
      <c r="E32" s="26" t="s">
        <v>39</v>
      </c>
      <c r="F32" s="85">
        <f>ROUND((SUM(BF128:BF693)),  2)</f>
        <v>0</v>
      </c>
      <c r="I32" s="86">
        <v>0.12</v>
      </c>
      <c r="J32" s="85">
        <f>ROUND(((SUM(BF128:BF693))*I32),  2)</f>
        <v>0</v>
      </c>
      <c r="L32" s="31"/>
    </row>
    <row r="33" spans="2:12" s="1" customFormat="1" ht="14.45" hidden="1" customHeight="1">
      <c r="B33" s="31"/>
      <c r="E33" s="26" t="s">
        <v>40</v>
      </c>
      <c r="F33" s="85">
        <f>ROUND((SUM(BG128:BG693)),  2)</f>
        <v>0</v>
      </c>
      <c r="I33" s="86">
        <v>0.21</v>
      </c>
      <c r="J33" s="85">
        <f>0</f>
        <v>0</v>
      </c>
      <c r="L33" s="31"/>
    </row>
    <row r="34" spans="2:12" s="1" customFormat="1" ht="14.45" hidden="1" customHeight="1">
      <c r="B34" s="31"/>
      <c r="E34" s="26" t="s">
        <v>41</v>
      </c>
      <c r="F34" s="85">
        <f>ROUND((SUM(BH128:BH693)),  2)</f>
        <v>0</v>
      </c>
      <c r="I34" s="86">
        <v>0.12</v>
      </c>
      <c r="J34" s="85">
        <f>0</f>
        <v>0</v>
      </c>
      <c r="L34" s="31"/>
    </row>
    <row r="35" spans="2:12" s="1" customFormat="1" ht="14.45" hidden="1" customHeight="1">
      <c r="B35" s="31"/>
      <c r="E35" s="26" t="s">
        <v>42</v>
      </c>
      <c r="F35" s="85">
        <f>ROUND((SUM(BI128:BI693)),  2)</f>
        <v>0</v>
      </c>
      <c r="I35" s="86">
        <v>0</v>
      </c>
      <c r="J35" s="85">
        <f>0</f>
        <v>0</v>
      </c>
      <c r="L35" s="31"/>
    </row>
    <row r="36" spans="2:12" s="1" customFormat="1" ht="6.95" customHeight="1">
      <c r="B36" s="31"/>
      <c r="L36" s="31"/>
    </row>
    <row r="37" spans="2:12" s="1" customFormat="1" ht="25.35" customHeight="1">
      <c r="B37" s="31"/>
      <c r="C37" s="87"/>
      <c r="D37" s="88" t="s">
        <v>43</v>
      </c>
      <c r="E37" s="56"/>
      <c r="F37" s="56"/>
      <c r="G37" s="89" t="s">
        <v>44</v>
      </c>
      <c r="H37" s="90" t="s">
        <v>45</v>
      </c>
      <c r="I37" s="56"/>
      <c r="J37" s="91">
        <f>SUM(J28:J35)</f>
        <v>0</v>
      </c>
      <c r="K37" s="92"/>
      <c r="L37" s="31"/>
    </row>
    <row r="38" spans="2:12" s="1" customFormat="1" ht="14.45" customHeight="1">
      <c r="B38" s="31"/>
      <c r="L38" s="31"/>
    </row>
    <row r="39" spans="2:12" ht="14.45" customHeight="1">
      <c r="B39" s="19"/>
      <c r="L39" s="19"/>
    </row>
    <row r="40" spans="2:12" ht="14.45" customHeight="1">
      <c r="B40" s="19"/>
      <c r="L40" s="19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 ht="11.25">
      <c r="B51" s="19"/>
      <c r="L51" s="19"/>
    </row>
    <row r="52" spans="2:12" ht="11.25">
      <c r="B52" s="19"/>
      <c r="L52" s="19"/>
    </row>
    <row r="53" spans="2:12" ht="11.25">
      <c r="B53" s="19"/>
      <c r="L53" s="19"/>
    </row>
    <row r="54" spans="2:12" ht="11.25">
      <c r="B54" s="19"/>
      <c r="L54" s="19"/>
    </row>
    <row r="55" spans="2:12" ht="11.25">
      <c r="B55" s="19"/>
      <c r="L55" s="19"/>
    </row>
    <row r="56" spans="2:12" ht="11.25">
      <c r="B56" s="19"/>
      <c r="L56" s="19"/>
    </row>
    <row r="57" spans="2:12" ht="11.25">
      <c r="B57" s="19"/>
      <c r="L57" s="19"/>
    </row>
    <row r="58" spans="2:12" ht="11.25">
      <c r="B58" s="19"/>
      <c r="L58" s="19"/>
    </row>
    <row r="59" spans="2:12" ht="11.25">
      <c r="B59" s="19"/>
      <c r="L59" s="19"/>
    </row>
    <row r="60" spans="2:12" ht="11.25">
      <c r="B60" s="19"/>
      <c r="L60" s="19"/>
    </row>
    <row r="61" spans="2:12" s="1" customFormat="1" ht="12.75">
      <c r="B61" s="31"/>
      <c r="D61" s="42" t="s">
        <v>48</v>
      </c>
      <c r="E61" s="33"/>
      <c r="F61" s="93" t="s">
        <v>49</v>
      </c>
      <c r="G61" s="42" t="s">
        <v>48</v>
      </c>
      <c r="H61" s="33"/>
      <c r="I61" s="33"/>
      <c r="J61" s="94" t="s">
        <v>49</v>
      </c>
      <c r="K61" s="33"/>
      <c r="L61" s="31"/>
    </row>
    <row r="62" spans="2:12" ht="11.25">
      <c r="B62" s="19"/>
      <c r="L62" s="19"/>
    </row>
    <row r="63" spans="2:12" ht="11.25">
      <c r="B63" s="19"/>
      <c r="L63" s="19"/>
    </row>
    <row r="64" spans="2:12" ht="11.25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 ht="11.25">
      <c r="B66" s="19"/>
      <c r="L66" s="19"/>
    </row>
    <row r="67" spans="2:12" ht="11.25">
      <c r="B67" s="19"/>
      <c r="L67" s="19"/>
    </row>
    <row r="68" spans="2:12" ht="11.25">
      <c r="B68" s="19"/>
      <c r="L68" s="19"/>
    </row>
    <row r="69" spans="2:12" ht="11.25">
      <c r="B69" s="19"/>
      <c r="L69" s="19"/>
    </row>
    <row r="70" spans="2:12" ht="11.25">
      <c r="B70" s="19"/>
      <c r="L70" s="19"/>
    </row>
    <row r="71" spans="2:12" ht="11.25">
      <c r="B71" s="19"/>
      <c r="L71" s="19"/>
    </row>
    <row r="72" spans="2:12" ht="11.25">
      <c r="B72" s="19"/>
      <c r="L72" s="19"/>
    </row>
    <row r="73" spans="2:12" ht="11.25">
      <c r="B73" s="19"/>
      <c r="L73" s="19"/>
    </row>
    <row r="74" spans="2:12" ht="11.25">
      <c r="B74" s="19"/>
      <c r="L74" s="19"/>
    </row>
    <row r="75" spans="2:12" ht="11.25">
      <c r="B75" s="19"/>
      <c r="L75" s="19"/>
    </row>
    <row r="76" spans="2:12" s="1" customFormat="1" ht="12.75">
      <c r="B76" s="31"/>
      <c r="D76" s="42" t="s">
        <v>48</v>
      </c>
      <c r="E76" s="33"/>
      <c r="F76" s="93" t="s">
        <v>49</v>
      </c>
      <c r="G76" s="42" t="s">
        <v>48</v>
      </c>
      <c r="H76" s="33"/>
      <c r="I76" s="33"/>
      <c r="J76" s="94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82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196" t="str">
        <f>E7</f>
        <v>Dům kultury_Ústí nad Labem</v>
      </c>
      <c r="F85" s="216"/>
      <c r="G85" s="216"/>
      <c r="H85" s="216"/>
      <c r="L85" s="31"/>
    </row>
    <row r="86" spans="2:47" s="1" customFormat="1" ht="6.95" customHeight="1">
      <c r="B86" s="31"/>
      <c r="L86" s="31"/>
    </row>
    <row r="87" spans="2:47" s="1" customFormat="1" ht="12" customHeight="1">
      <c r="B87" s="31"/>
      <c r="C87" s="26" t="s">
        <v>20</v>
      </c>
      <c r="F87" s="24" t="str">
        <f>F10</f>
        <v xml:space="preserve"> </v>
      </c>
      <c r="I87" s="26" t="s">
        <v>22</v>
      </c>
      <c r="J87" s="51" t="str">
        <f>IF(J10="","",J10)</f>
        <v>3. 9. 2023</v>
      </c>
      <c r="L87" s="31"/>
    </row>
    <row r="88" spans="2:47" s="1" customFormat="1" ht="6.95" customHeight="1">
      <c r="B88" s="31"/>
      <c r="L88" s="31"/>
    </row>
    <row r="89" spans="2:47" s="1" customFormat="1" ht="15.2" customHeight="1">
      <c r="B89" s="31"/>
      <c r="C89" s="26" t="s">
        <v>24</v>
      </c>
      <c r="F89" s="24" t="str">
        <f>E13</f>
        <v xml:space="preserve"> </v>
      </c>
      <c r="I89" s="26" t="s">
        <v>29</v>
      </c>
      <c r="J89" s="29" t="str">
        <f>E19</f>
        <v xml:space="preserve"> </v>
      </c>
      <c r="L89" s="31"/>
    </row>
    <row r="90" spans="2:47" s="1" customFormat="1" ht="15.2" customHeight="1">
      <c r="B90" s="31"/>
      <c r="C90" s="26" t="s">
        <v>27</v>
      </c>
      <c r="F90" s="24" t="str">
        <f>IF(E16="","",E16)</f>
        <v>Vyplň údaj</v>
      </c>
      <c r="I90" s="26" t="s">
        <v>31</v>
      </c>
      <c r="J90" s="29" t="str">
        <f>E22</f>
        <v xml:space="preserve"> </v>
      </c>
      <c r="L90" s="31"/>
    </row>
    <row r="91" spans="2:47" s="1" customFormat="1" ht="10.35" customHeight="1">
      <c r="B91" s="31"/>
      <c r="L91" s="31"/>
    </row>
    <row r="92" spans="2:47" s="1" customFormat="1" ht="29.25" customHeight="1">
      <c r="B92" s="31"/>
      <c r="C92" s="95" t="s">
        <v>83</v>
      </c>
      <c r="D92" s="87"/>
      <c r="E92" s="87"/>
      <c r="F92" s="87"/>
      <c r="G92" s="87"/>
      <c r="H92" s="87"/>
      <c r="I92" s="87"/>
      <c r="J92" s="96" t="s">
        <v>84</v>
      </c>
      <c r="K92" s="87"/>
      <c r="L92" s="31"/>
    </row>
    <row r="93" spans="2:47" s="1" customFormat="1" ht="10.35" customHeight="1">
      <c r="B93" s="31"/>
      <c r="L93" s="31"/>
    </row>
    <row r="94" spans="2:47" s="1" customFormat="1" ht="22.9" customHeight="1">
      <c r="B94" s="31"/>
      <c r="C94" s="97" t="s">
        <v>85</v>
      </c>
      <c r="J94" s="65">
        <f>J128</f>
        <v>0</v>
      </c>
      <c r="L94" s="31"/>
      <c r="AU94" s="16" t="s">
        <v>86</v>
      </c>
    </row>
    <row r="95" spans="2:47" s="8" customFormat="1" ht="24.95" customHeight="1">
      <c r="B95" s="98"/>
      <c r="D95" s="99" t="s">
        <v>87</v>
      </c>
      <c r="E95" s="100"/>
      <c r="F95" s="100"/>
      <c r="G95" s="100"/>
      <c r="H95" s="100"/>
      <c r="I95" s="100"/>
      <c r="J95" s="101">
        <f>J129</f>
        <v>0</v>
      </c>
      <c r="L95" s="98"/>
    </row>
    <row r="96" spans="2:47" s="9" customFormat="1" ht="19.899999999999999" customHeight="1">
      <c r="B96" s="102"/>
      <c r="D96" s="103" t="s">
        <v>88</v>
      </c>
      <c r="E96" s="104"/>
      <c r="F96" s="104"/>
      <c r="G96" s="104"/>
      <c r="H96" s="104"/>
      <c r="I96" s="104"/>
      <c r="J96" s="105">
        <f>J130</f>
        <v>0</v>
      </c>
      <c r="L96" s="102"/>
    </row>
    <row r="97" spans="2:12" s="9" customFormat="1" ht="19.899999999999999" customHeight="1">
      <c r="B97" s="102"/>
      <c r="D97" s="103" t="s">
        <v>89</v>
      </c>
      <c r="E97" s="104"/>
      <c r="F97" s="104"/>
      <c r="G97" s="104"/>
      <c r="H97" s="104"/>
      <c r="I97" s="104"/>
      <c r="J97" s="105">
        <f>J315</f>
        <v>0</v>
      </c>
      <c r="L97" s="102"/>
    </row>
    <row r="98" spans="2:12" s="9" customFormat="1" ht="19.899999999999999" customHeight="1">
      <c r="B98" s="102"/>
      <c r="D98" s="103" t="s">
        <v>90</v>
      </c>
      <c r="E98" s="104"/>
      <c r="F98" s="104"/>
      <c r="G98" s="104"/>
      <c r="H98" s="104"/>
      <c r="I98" s="104"/>
      <c r="J98" s="105">
        <f>J412</f>
        <v>0</v>
      </c>
      <c r="L98" s="102"/>
    </row>
    <row r="99" spans="2:12" s="9" customFormat="1" ht="19.899999999999999" customHeight="1">
      <c r="B99" s="102"/>
      <c r="D99" s="103" t="s">
        <v>91</v>
      </c>
      <c r="E99" s="104"/>
      <c r="F99" s="104"/>
      <c r="G99" s="104"/>
      <c r="H99" s="104"/>
      <c r="I99" s="104"/>
      <c r="J99" s="105">
        <f>J417</f>
        <v>0</v>
      </c>
      <c r="L99" s="102"/>
    </row>
    <row r="100" spans="2:12" s="8" customFormat="1" ht="24.95" customHeight="1">
      <c r="B100" s="98"/>
      <c r="D100" s="99" t="s">
        <v>92</v>
      </c>
      <c r="E100" s="100"/>
      <c r="F100" s="100"/>
      <c r="G100" s="100"/>
      <c r="H100" s="100"/>
      <c r="I100" s="100"/>
      <c r="J100" s="101">
        <f>J419</f>
        <v>0</v>
      </c>
      <c r="L100" s="98"/>
    </row>
    <row r="101" spans="2:12" s="9" customFormat="1" ht="19.899999999999999" customHeight="1">
      <c r="B101" s="102"/>
      <c r="D101" s="103" t="s">
        <v>93</v>
      </c>
      <c r="E101" s="104"/>
      <c r="F101" s="104"/>
      <c r="G101" s="104"/>
      <c r="H101" s="104"/>
      <c r="I101" s="104"/>
      <c r="J101" s="105">
        <f>J420</f>
        <v>0</v>
      </c>
      <c r="L101" s="102"/>
    </row>
    <row r="102" spans="2:12" s="9" customFormat="1" ht="19.899999999999999" customHeight="1">
      <c r="B102" s="102"/>
      <c r="D102" s="103" t="s">
        <v>94</v>
      </c>
      <c r="E102" s="104"/>
      <c r="F102" s="104"/>
      <c r="G102" s="104"/>
      <c r="H102" s="104"/>
      <c r="I102" s="104"/>
      <c r="J102" s="105">
        <f>J454</f>
        <v>0</v>
      </c>
      <c r="L102" s="102"/>
    </row>
    <row r="103" spans="2:12" s="9" customFormat="1" ht="19.899999999999999" customHeight="1">
      <c r="B103" s="102"/>
      <c r="D103" s="103" t="s">
        <v>95</v>
      </c>
      <c r="E103" s="104"/>
      <c r="F103" s="104"/>
      <c r="G103" s="104"/>
      <c r="H103" s="104"/>
      <c r="I103" s="104"/>
      <c r="J103" s="105">
        <f>J486</f>
        <v>0</v>
      </c>
      <c r="L103" s="102"/>
    </row>
    <row r="104" spans="2:12" s="9" customFormat="1" ht="19.899999999999999" customHeight="1">
      <c r="B104" s="102"/>
      <c r="D104" s="103" t="s">
        <v>96</v>
      </c>
      <c r="E104" s="104"/>
      <c r="F104" s="104"/>
      <c r="G104" s="104"/>
      <c r="H104" s="104"/>
      <c r="I104" s="104"/>
      <c r="J104" s="105">
        <f>J530</f>
        <v>0</v>
      </c>
      <c r="L104" s="102"/>
    </row>
    <row r="105" spans="2:12" s="9" customFormat="1" ht="19.899999999999999" customHeight="1">
      <c r="B105" s="102"/>
      <c r="D105" s="103" t="s">
        <v>97</v>
      </c>
      <c r="E105" s="104"/>
      <c r="F105" s="104"/>
      <c r="G105" s="104"/>
      <c r="H105" s="104"/>
      <c r="I105" s="104"/>
      <c r="J105" s="105">
        <f>J585</f>
        <v>0</v>
      </c>
      <c r="L105" s="102"/>
    </row>
    <row r="106" spans="2:12" s="9" customFormat="1" ht="19.899999999999999" customHeight="1">
      <c r="B106" s="102"/>
      <c r="D106" s="103" t="s">
        <v>98</v>
      </c>
      <c r="E106" s="104"/>
      <c r="F106" s="104"/>
      <c r="G106" s="104"/>
      <c r="H106" s="104"/>
      <c r="I106" s="104"/>
      <c r="J106" s="105">
        <f>J612</f>
        <v>0</v>
      </c>
      <c r="L106" s="102"/>
    </row>
    <row r="107" spans="2:12" s="9" customFormat="1" ht="19.899999999999999" customHeight="1">
      <c r="B107" s="102"/>
      <c r="D107" s="103" t="s">
        <v>99</v>
      </c>
      <c r="E107" s="104"/>
      <c r="F107" s="104"/>
      <c r="G107" s="104"/>
      <c r="H107" s="104"/>
      <c r="I107" s="104"/>
      <c r="J107" s="105">
        <f>J626</f>
        <v>0</v>
      </c>
      <c r="L107" s="102"/>
    </row>
    <row r="108" spans="2:12" s="9" customFormat="1" ht="19.899999999999999" customHeight="1">
      <c r="B108" s="102"/>
      <c r="D108" s="103" t="s">
        <v>100</v>
      </c>
      <c r="E108" s="104"/>
      <c r="F108" s="104"/>
      <c r="G108" s="104"/>
      <c r="H108" s="104"/>
      <c r="I108" s="104"/>
      <c r="J108" s="105">
        <f>J661</f>
        <v>0</v>
      </c>
      <c r="L108" s="102"/>
    </row>
    <row r="109" spans="2:12" s="8" customFormat="1" ht="24.95" customHeight="1">
      <c r="B109" s="98"/>
      <c r="D109" s="99" t="s">
        <v>101</v>
      </c>
      <c r="E109" s="100"/>
      <c r="F109" s="100"/>
      <c r="G109" s="100"/>
      <c r="H109" s="100"/>
      <c r="I109" s="100"/>
      <c r="J109" s="101">
        <f>J691</f>
        <v>0</v>
      </c>
      <c r="L109" s="98"/>
    </row>
    <row r="110" spans="2:12" s="9" customFormat="1" ht="19.899999999999999" customHeight="1">
      <c r="B110" s="102"/>
      <c r="D110" s="103" t="s">
        <v>102</v>
      </c>
      <c r="E110" s="104"/>
      <c r="F110" s="104"/>
      <c r="G110" s="104"/>
      <c r="H110" s="104"/>
      <c r="I110" s="104"/>
      <c r="J110" s="105">
        <f>J692</f>
        <v>0</v>
      </c>
      <c r="L110" s="102"/>
    </row>
    <row r="111" spans="2:12" s="1" customFormat="1" ht="21.75" customHeight="1">
      <c r="B111" s="31"/>
      <c r="L111" s="31"/>
    </row>
    <row r="112" spans="2:12" s="1" customFormat="1" ht="6.95" customHeight="1">
      <c r="B112" s="43"/>
      <c r="C112" s="44"/>
      <c r="D112" s="44"/>
      <c r="E112" s="44"/>
      <c r="F112" s="44"/>
      <c r="G112" s="44"/>
      <c r="H112" s="44"/>
      <c r="I112" s="44"/>
      <c r="J112" s="44"/>
      <c r="K112" s="44"/>
      <c r="L112" s="31"/>
    </row>
    <row r="116" spans="2:63" s="1" customFormat="1" ht="6.95" customHeight="1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31"/>
    </row>
    <row r="117" spans="2:63" s="1" customFormat="1" ht="24.95" customHeight="1">
      <c r="B117" s="31"/>
      <c r="C117" s="20" t="s">
        <v>103</v>
      </c>
      <c r="L117" s="31"/>
    </row>
    <row r="118" spans="2:63" s="1" customFormat="1" ht="6.95" customHeight="1">
      <c r="B118" s="31"/>
      <c r="L118" s="31"/>
    </row>
    <row r="119" spans="2:63" s="1" customFormat="1" ht="12" customHeight="1">
      <c r="B119" s="31"/>
      <c r="C119" s="26" t="s">
        <v>16</v>
      </c>
      <c r="L119" s="31"/>
    </row>
    <row r="120" spans="2:63" s="1" customFormat="1" ht="16.5" customHeight="1">
      <c r="B120" s="31"/>
      <c r="E120" s="196" t="str">
        <f>E7</f>
        <v>Dům kultury_Ústí nad Labem</v>
      </c>
      <c r="F120" s="216"/>
      <c r="G120" s="216"/>
      <c r="H120" s="216"/>
      <c r="L120" s="31"/>
    </row>
    <row r="121" spans="2:63" s="1" customFormat="1" ht="6.95" customHeight="1">
      <c r="B121" s="31"/>
      <c r="L121" s="31"/>
    </row>
    <row r="122" spans="2:63" s="1" customFormat="1" ht="12" customHeight="1">
      <c r="B122" s="31"/>
      <c r="C122" s="26" t="s">
        <v>20</v>
      </c>
      <c r="F122" s="24" t="str">
        <f>F10</f>
        <v xml:space="preserve"> </v>
      </c>
      <c r="I122" s="26" t="s">
        <v>22</v>
      </c>
      <c r="J122" s="51" t="str">
        <f>IF(J10="","",J10)</f>
        <v>3. 9. 2023</v>
      </c>
      <c r="L122" s="31"/>
    </row>
    <row r="123" spans="2:63" s="1" customFormat="1" ht="6.95" customHeight="1">
      <c r="B123" s="31"/>
      <c r="L123" s="31"/>
    </row>
    <row r="124" spans="2:63" s="1" customFormat="1" ht="15.2" customHeight="1">
      <c r="B124" s="31"/>
      <c r="C124" s="26" t="s">
        <v>24</v>
      </c>
      <c r="F124" s="24" t="str">
        <f>E13</f>
        <v xml:space="preserve"> </v>
      </c>
      <c r="I124" s="26" t="s">
        <v>29</v>
      </c>
      <c r="J124" s="29" t="str">
        <f>E19</f>
        <v xml:space="preserve"> </v>
      </c>
      <c r="L124" s="31"/>
    </row>
    <row r="125" spans="2:63" s="1" customFormat="1" ht="15.2" customHeight="1">
      <c r="B125" s="31"/>
      <c r="C125" s="26" t="s">
        <v>27</v>
      </c>
      <c r="F125" s="24" t="str">
        <f>IF(E16="","",E16)</f>
        <v>Vyplň údaj</v>
      </c>
      <c r="I125" s="26" t="s">
        <v>31</v>
      </c>
      <c r="J125" s="29" t="str">
        <f>E22</f>
        <v xml:space="preserve"> </v>
      </c>
      <c r="L125" s="31"/>
    </row>
    <row r="126" spans="2:63" s="1" customFormat="1" ht="10.35" customHeight="1">
      <c r="B126" s="31"/>
      <c r="L126" s="31"/>
    </row>
    <row r="127" spans="2:63" s="10" customFormat="1" ht="29.25" customHeight="1">
      <c r="B127" s="106"/>
      <c r="C127" s="107" t="s">
        <v>104</v>
      </c>
      <c r="D127" s="108" t="s">
        <v>58</v>
      </c>
      <c r="E127" s="108" t="s">
        <v>54</v>
      </c>
      <c r="F127" s="108" t="s">
        <v>55</v>
      </c>
      <c r="G127" s="108" t="s">
        <v>105</v>
      </c>
      <c r="H127" s="108" t="s">
        <v>106</v>
      </c>
      <c r="I127" s="108" t="s">
        <v>107</v>
      </c>
      <c r="J127" s="108" t="s">
        <v>84</v>
      </c>
      <c r="K127" s="109" t="s">
        <v>108</v>
      </c>
      <c r="L127" s="106"/>
      <c r="M127" s="58" t="s">
        <v>1</v>
      </c>
      <c r="N127" s="59" t="s">
        <v>37</v>
      </c>
      <c r="O127" s="59" t="s">
        <v>109</v>
      </c>
      <c r="P127" s="59" t="s">
        <v>110</v>
      </c>
      <c r="Q127" s="59" t="s">
        <v>111</v>
      </c>
      <c r="R127" s="59" t="s">
        <v>112</v>
      </c>
      <c r="S127" s="59" t="s">
        <v>113</v>
      </c>
      <c r="T127" s="60" t="s">
        <v>114</v>
      </c>
    </row>
    <row r="128" spans="2:63" s="1" customFormat="1" ht="22.9" customHeight="1">
      <c r="B128" s="31"/>
      <c r="C128" s="63" t="s">
        <v>115</v>
      </c>
      <c r="J128" s="110">
        <f>BK128</f>
        <v>0</v>
      </c>
      <c r="L128" s="31"/>
      <c r="M128" s="61"/>
      <c r="N128" s="52"/>
      <c r="O128" s="52"/>
      <c r="P128" s="111">
        <f>P129+P419+P691</f>
        <v>0</v>
      </c>
      <c r="Q128" s="52"/>
      <c r="R128" s="111">
        <f>R129+R419+R691</f>
        <v>48.670658239999995</v>
      </c>
      <c r="S128" s="52"/>
      <c r="T128" s="112">
        <f>T129+T419+T691</f>
        <v>25.478434</v>
      </c>
      <c r="AT128" s="16" t="s">
        <v>72</v>
      </c>
      <c r="AU128" s="16" t="s">
        <v>86</v>
      </c>
      <c r="BK128" s="113">
        <f>BK129+BK419+BK691</f>
        <v>0</v>
      </c>
    </row>
    <row r="129" spans="2:65" s="11" customFormat="1" ht="25.9" customHeight="1">
      <c r="B129" s="114"/>
      <c r="D129" s="115" t="s">
        <v>72</v>
      </c>
      <c r="E129" s="116" t="s">
        <v>116</v>
      </c>
      <c r="F129" s="116" t="s">
        <v>117</v>
      </c>
      <c r="I129" s="117"/>
      <c r="J129" s="118">
        <f>BK129</f>
        <v>0</v>
      </c>
      <c r="L129" s="114"/>
      <c r="M129" s="119"/>
      <c r="P129" s="120">
        <f>P130+P315+P412+P417</f>
        <v>0</v>
      </c>
      <c r="R129" s="120">
        <f>R130+R315+R412+R417</f>
        <v>33.223486959999995</v>
      </c>
      <c r="T129" s="121">
        <f>T130+T315+T412+T417</f>
        <v>22.640971</v>
      </c>
      <c r="AR129" s="115" t="s">
        <v>78</v>
      </c>
      <c r="AT129" s="122" t="s">
        <v>72</v>
      </c>
      <c r="AU129" s="122" t="s">
        <v>73</v>
      </c>
      <c r="AY129" s="115" t="s">
        <v>118</v>
      </c>
      <c r="BK129" s="123">
        <f>BK130+BK315+BK412+BK417</f>
        <v>0</v>
      </c>
    </row>
    <row r="130" spans="2:65" s="11" customFormat="1" ht="22.9" customHeight="1">
      <c r="B130" s="114"/>
      <c r="D130" s="115" t="s">
        <v>72</v>
      </c>
      <c r="E130" s="124" t="s">
        <v>119</v>
      </c>
      <c r="F130" s="124" t="s">
        <v>120</v>
      </c>
      <c r="I130" s="117"/>
      <c r="J130" s="125">
        <f>BK130</f>
        <v>0</v>
      </c>
      <c r="L130" s="114"/>
      <c r="M130" s="119"/>
      <c r="P130" s="120">
        <f>SUM(P131:P314)</f>
        <v>0</v>
      </c>
      <c r="R130" s="120">
        <f>SUM(R131:R314)</f>
        <v>31.398160809999997</v>
      </c>
      <c r="T130" s="121">
        <f>SUM(T131:T314)</f>
        <v>0</v>
      </c>
      <c r="AR130" s="115" t="s">
        <v>78</v>
      </c>
      <c r="AT130" s="122" t="s">
        <v>72</v>
      </c>
      <c r="AU130" s="122" t="s">
        <v>78</v>
      </c>
      <c r="AY130" s="115" t="s">
        <v>118</v>
      </c>
      <c r="BK130" s="123">
        <f>SUM(BK131:BK314)</f>
        <v>0</v>
      </c>
    </row>
    <row r="131" spans="2:65" s="1" customFormat="1" ht="24.2" customHeight="1">
      <c r="B131" s="126"/>
      <c r="C131" s="127" t="s">
        <v>78</v>
      </c>
      <c r="D131" s="127" t="s">
        <v>121</v>
      </c>
      <c r="E131" s="128" t="s">
        <v>122</v>
      </c>
      <c r="F131" s="129" t="s">
        <v>123</v>
      </c>
      <c r="G131" s="130" t="s">
        <v>124</v>
      </c>
      <c r="H131" s="131">
        <v>740.99699999999996</v>
      </c>
      <c r="I131" s="132"/>
      <c r="J131" s="133">
        <f>ROUND(I131*H131,2)</f>
        <v>0</v>
      </c>
      <c r="K131" s="129" t="s">
        <v>125</v>
      </c>
      <c r="L131" s="31"/>
      <c r="M131" s="134" t="s">
        <v>1</v>
      </c>
      <c r="N131" s="135" t="s">
        <v>38</v>
      </c>
      <c r="P131" s="136">
        <f>O131*H131</f>
        <v>0</v>
      </c>
      <c r="Q131" s="136">
        <v>1.457E-2</v>
      </c>
      <c r="R131" s="136">
        <f>Q131*H131</f>
        <v>10.79632629</v>
      </c>
      <c r="S131" s="136">
        <v>0</v>
      </c>
      <c r="T131" s="137">
        <f>S131*H131</f>
        <v>0</v>
      </c>
      <c r="AR131" s="138" t="s">
        <v>126</v>
      </c>
      <c r="AT131" s="138" t="s">
        <v>121</v>
      </c>
      <c r="AU131" s="138" t="s">
        <v>80</v>
      </c>
      <c r="AY131" s="16" t="s">
        <v>118</v>
      </c>
      <c r="BE131" s="139">
        <f>IF(N131="základní",J131,0)</f>
        <v>0</v>
      </c>
      <c r="BF131" s="139">
        <f>IF(N131="snížená",J131,0)</f>
        <v>0</v>
      </c>
      <c r="BG131" s="139">
        <f>IF(N131="zákl. přenesená",J131,0)</f>
        <v>0</v>
      </c>
      <c r="BH131" s="139">
        <f>IF(N131="sníž. přenesená",J131,0)</f>
        <v>0</v>
      </c>
      <c r="BI131" s="139">
        <f>IF(N131="nulová",J131,0)</f>
        <v>0</v>
      </c>
      <c r="BJ131" s="16" t="s">
        <v>78</v>
      </c>
      <c r="BK131" s="139">
        <f>ROUND(I131*H131,2)</f>
        <v>0</v>
      </c>
      <c r="BL131" s="16" t="s">
        <v>126</v>
      </c>
      <c r="BM131" s="138" t="s">
        <v>127</v>
      </c>
    </row>
    <row r="132" spans="2:65" s="12" customFormat="1" ht="11.25">
      <c r="B132" s="140"/>
      <c r="D132" s="141" t="s">
        <v>128</v>
      </c>
      <c r="E132" s="142" t="s">
        <v>1</v>
      </c>
      <c r="F132" s="143" t="s">
        <v>129</v>
      </c>
      <c r="H132" s="142" t="s">
        <v>1</v>
      </c>
      <c r="I132" s="144"/>
      <c r="L132" s="140"/>
      <c r="M132" s="145"/>
      <c r="T132" s="146"/>
      <c r="AT132" s="142" t="s">
        <v>128</v>
      </c>
      <c r="AU132" s="142" t="s">
        <v>80</v>
      </c>
      <c r="AV132" s="12" t="s">
        <v>78</v>
      </c>
      <c r="AW132" s="12" t="s">
        <v>30</v>
      </c>
      <c r="AX132" s="12" t="s">
        <v>73</v>
      </c>
      <c r="AY132" s="142" t="s">
        <v>118</v>
      </c>
    </row>
    <row r="133" spans="2:65" s="13" customFormat="1" ht="33.75">
      <c r="B133" s="147"/>
      <c r="D133" s="141" t="s">
        <v>128</v>
      </c>
      <c r="E133" s="148" t="s">
        <v>1</v>
      </c>
      <c r="F133" s="149" t="s">
        <v>130</v>
      </c>
      <c r="H133" s="150">
        <v>531.66399999999999</v>
      </c>
      <c r="I133" s="151"/>
      <c r="L133" s="147"/>
      <c r="M133" s="152"/>
      <c r="T133" s="153"/>
      <c r="AT133" s="148" t="s">
        <v>128</v>
      </c>
      <c r="AU133" s="148" t="s">
        <v>80</v>
      </c>
      <c r="AV133" s="13" t="s">
        <v>80</v>
      </c>
      <c r="AW133" s="13" t="s">
        <v>30</v>
      </c>
      <c r="AX133" s="13" t="s">
        <v>73</v>
      </c>
      <c r="AY133" s="148" t="s">
        <v>118</v>
      </c>
    </row>
    <row r="134" spans="2:65" s="13" customFormat="1" ht="11.25">
      <c r="B134" s="147"/>
      <c r="D134" s="141" t="s">
        <v>128</v>
      </c>
      <c r="E134" s="148" t="s">
        <v>1</v>
      </c>
      <c r="F134" s="149" t="s">
        <v>131</v>
      </c>
      <c r="H134" s="150">
        <v>-15.29</v>
      </c>
      <c r="I134" s="151"/>
      <c r="L134" s="147"/>
      <c r="M134" s="152"/>
      <c r="T134" s="153"/>
      <c r="AT134" s="148" t="s">
        <v>128</v>
      </c>
      <c r="AU134" s="148" t="s">
        <v>80</v>
      </c>
      <c r="AV134" s="13" t="s">
        <v>80</v>
      </c>
      <c r="AW134" s="13" t="s">
        <v>30</v>
      </c>
      <c r="AX134" s="13" t="s">
        <v>73</v>
      </c>
      <c r="AY134" s="148" t="s">
        <v>118</v>
      </c>
    </row>
    <row r="135" spans="2:65" s="12" customFormat="1" ht="11.25">
      <c r="B135" s="140"/>
      <c r="D135" s="141" t="s">
        <v>128</v>
      </c>
      <c r="E135" s="142" t="s">
        <v>1</v>
      </c>
      <c r="F135" s="143" t="s">
        <v>132</v>
      </c>
      <c r="H135" s="142" t="s">
        <v>1</v>
      </c>
      <c r="I135" s="144"/>
      <c r="L135" s="140"/>
      <c r="M135" s="145"/>
      <c r="T135" s="146"/>
      <c r="AT135" s="142" t="s">
        <v>128</v>
      </c>
      <c r="AU135" s="142" t="s">
        <v>80</v>
      </c>
      <c r="AV135" s="12" t="s">
        <v>78</v>
      </c>
      <c r="AW135" s="12" t="s">
        <v>30</v>
      </c>
      <c r="AX135" s="12" t="s">
        <v>73</v>
      </c>
      <c r="AY135" s="142" t="s">
        <v>118</v>
      </c>
    </row>
    <row r="136" spans="2:65" s="13" customFormat="1" ht="22.5">
      <c r="B136" s="147"/>
      <c r="D136" s="141" t="s">
        <v>128</v>
      </c>
      <c r="E136" s="148" t="s">
        <v>1</v>
      </c>
      <c r="F136" s="149" t="s">
        <v>133</v>
      </c>
      <c r="H136" s="150">
        <v>26.542999999999999</v>
      </c>
      <c r="I136" s="151"/>
      <c r="L136" s="147"/>
      <c r="M136" s="152"/>
      <c r="T136" s="153"/>
      <c r="AT136" s="148" t="s">
        <v>128</v>
      </c>
      <c r="AU136" s="148" t="s">
        <v>80</v>
      </c>
      <c r="AV136" s="13" t="s">
        <v>80</v>
      </c>
      <c r="AW136" s="13" t="s">
        <v>30</v>
      </c>
      <c r="AX136" s="13" t="s">
        <v>73</v>
      </c>
      <c r="AY136" s="148" t="s">
        <v>118</v>
      </c>
    </row>
    <row r="137" spans="2:65" s="13" customFormat="1" ht="33.75">
      <c r="B137" s="147"/>
      <c r="D137" s="141" t="s">
        <v>128</v>
      </c>
      <c r="E137" s="148" t="s">
        <v>1</v>
      </c>
      <c r="F137" s="149" t="s">
        <v>134</v>
      </c>
      <c r="H137" s="150">
        <v>8.2200000000000006</v>
      </c>
      <c r="I137" s="151"/>
      <c r="L137" s="147"/>
      <c r="M137" s="152"/>
      <c r="T137" s="153"/>
      <c r="AT137" s="148" t="s">
        <v>128</v>
      </c>
      <c r="AU137" s="148" t="s">
        <v>80</v>
      </c>
      <c r="AV137" s="13" t="s">
        <v>80</v>
      </c>
      <c r="AW137" s="13" t="s">
        <v>30</v>
      </c>
      <c r="AX137" s="13" t="s">
        <v>73</v>
      </c>
      <c r="AY137" s="148" t="s">
        <v>118</v>
      </c>
    </row>
    <row r="138" spans="2:65" s="12" customFormat="1" ht="11.25">
      <c r="B138" s="140"/>
      <c r="D138" s="141" t="s">
        <v>128</v>
      </c>
      <c r="E138" s="142" t="s">
        <v>1</v>
      </c>
      <c r="F138" s="143" t="s">
        <v>135</v>
      </c>
      <c r="H138" s="142" t="s">
        <v>1</v>
      </c>
      <c r="I138" s="144"/>
      <c r="L138" s="140"/>
      <c r="M138" s="145"/>
      <c r="T138" s="146"/>
      <c r="AT138" s="142" t="s">
        <v>128</v>
      </c>
      <c r="AU138" s="142" t="s">
        <v>80</v>
      </c>
      <c r="AV138" s="12" t="s">
        <v>78</v>
      </c>
      <c r="AW138" s="12" t="s">
        <v>30</v>
      </c>
      <c r="AX138" s="12" t="s">
        <v>73</v>
      </c>
      <c r="AY138" s="142" t="s">
        <v>118</v>
      </c>
    </row>
    <row r="139" spans="2:65" s="13" customFormat="1" ht="11.25">
      <c r="B139" s="147"/>
      <c r="D139" s="141" t="s">
        <v>128</v>
      </c>
      <c r="E139" s="148" t="s">
        <v>1</v>
      </c>
      <c r="F139" s="149" t="s">
        <v>136</v>
      </c>
      <c r="H139" s="150">
        <v>5.5039999999999996</v>
      </c>
      <c r="I139" s="151"/>
      <c r="L139" s="147"/>
      <c r="M139" s="152"/>
      <c r="T139" s="153"/>
      <c r="AT139" s="148" t="s">
        <v>128</v>
      </c>
      <c r="AU139" s="148" t="s">
        <v>80</v>
      </c>
      <c r="AV139" s="13" t="s">
        <v>80</v>
      </c>
      <c r="AW139" s="13" t="s">
        <v>30</v>
      </c>
      <c r="AX139" s="13" t="s">
        <v>73</v>
      </c>
      <c r="AY139" s="148" t="s">
        <v>118</v>
      </c>
    </row>
    <row r="140" spans="2:65" s="12" customFormat="1" ht="11.25">
      <c r="B140" s="140"/>
      <c r="D140" s="141" t="s">
        <v>128</v>
      </c>
      <c r="E140" s="142" t="s">
        <v>1</v>
      </c>
      <c r="F140" s="143" t="s">
        <v>137</v>
      </c>
      <c r="H140" s="142" t="s">
        <v>1</v>
      </c>
      <c r="I140" s="144"/>
      <c r="L140" s="140"/>
      <c r="M140" s="145"/>
      <c r="T140" s="146"/>
      <c r="AT140" s="142" t="s">
        <v>128</v>
      </c>
      <c r="AU140" s="142" t="s">
        <v>80</v>
      </c>
      <c r="AV140" s="12" t="s">
        <v>78</v>
      </c>
      <c r="AW140" s="12" t="s">
        <v>30</v>
      </c>
      <c r="AX140" s="12" t="s">
        <v>73</v>
      </c>
      <c r="AY140" s="142" t="s">
        <v>118</v>
      </c>
    </row>
    <row r="141" spans="2:65" s="13" customFormat="1" ht="11.25">
      <c r="B141" s="147"/>
      <c r="D141" s="141" t="s">
        <v>128</v>
      </c>
      <c r="E141" s="148" t="s">
        <v>1</v>
      </c>
      <c r="F141" s="149" t="s">
        <v>138</v>
      </c>
      <c r="H141" s="150">
        <v>14.394</v>
      </c>
      <c r="I141" s="151"/>
      <c r="L141" s="147"/>
      <c r="M141" s="152"/>
      <c r="T141" s="153"/>
      <c r="AT141" s="148" t="s">
        <v>128</v>
      </c>
      <c r="AU141" s="148" t="s">
        <v>80</v>
      </c>
      <c r="AV141" s="13" t="s">
        <v>80</v>
      </c>
      <c r="AW141" s="13" t="s">
        <v>30</v>
      </c>
      <c r="AX141" s="13" t="s">
        <v>73</v>
      </c>
      <c r="AY141" s="148" t="s">
        <v>118</v>
      </c>
    </row>
    <row r="142" spans="2:65" s="12" customFormat="1" ht="11.25">
      <c r="B142" s="140"/>
      <c r="D142" s="141" t="s">
        <v>128</v>
      </c>
      <c r="E142" s="142" t="s">
        <v>1</v>
      </c>
      <c r="F142" s="143" t="s">
        <v>139</v>
      </c>
      <c r="H142" s="142" t="s">
        <v>1</v>
      </c>
      <c r="I142" s="144"/>
      <c r="L142" s="140"/>
      <c r="M142" s="145"/>
      <c r="T142" s="146"/>
      <c r="AT142" s="142" t="s">
        <v>128</v>
      </c>
      <c r="AU142" s="142" t="s">
        <v>80</v>
      </c>
      <c r="AV142" s="12" t="s">
        <v>78</v>
      </c>
      <c r="AW142" s="12" t="s">
        <v>30</v>
      </c>
      <c r="AX142" s="12" t="s">
        <v>73</v>
      </c>
      <c r="AY142" s="142" t="s">
        <v>118</v>
      </c>
    </row>
    <row r="143" spans="2:65" s="13" customFormat="1" ht="11.25">
      <c r="B143" s="147"/>
      <c r="D143" s="141" t="s">
        <v>128</v>
      </c>
      <c r="E143" s="148" t="s">
        <v>1</v>
      </c>
      <c r="F143" s="149" t="s">
        <v>140</v>
      </c>
      <c r="H143" s="150">
        <v>4.12</v>
      </c>
      <c r="I143" s="151"/>
      <c r="L143" s="147"/>
      <c r="M143" s="152"/>
      <c r="T143" s="153"/>
      <c r="AT143" s="148" t="s">
        <v>128</v>
      </c>
      <c r="AU143" s="148" t="s">
        <v>80</v>
      </c>
      <c r="AV143" s="13" t="s">
        <v>80</v>
      </c>
      <c r="AW143" s="13" t="s">
        <v>30</v>
      </c>
      <c r="AX143" s="13" t="s">
        <v>73</v>
      </c>
      <c r="AY143" s="148" t="s">
        <v>118</v>
      </c>
    </row>
    <row r="144" spans="2:65" s="12" customFormat="1" ht="11.25">
      <c r="B144" s="140"/>
      <c r="D144" s="141" t="s">
        <v>128</v>
      </c>
      <c r="E144" s="142" t="s">
        <v>1</v>
      </c>
      <c r="F144" s="143" t="s">
        <v>141</v>
      </c>
      <c r="H144" s="142" t="s">
        <v>1</v>
      </c>
      <c r="I144" s="144"/>
      <c r="L144" s="140"/>
      <c r="M144" s="145"/>
      <c r="T144" s="146"/>
      <c r="AT144" s="142" t="s">
        <v>128</v>
      </c>
      <c r="AU144" s="142" t="s">
        <v>80</v>
      </c>
      <c r="AV144" s="12" t="s">
        <v>78</v>
      </c>
      <c r="AW144" s="12" t="s">
        <v>30</v>
      </c>
      <c r="AX144" s="12" t="s">
        <v>73</v>
      </c>
      <c r="AY144" s="142" t="s">
        <v>118</v>
      </c>
    </row>
    <row r="145" spans="2:65" s="13" customFormat="1" ht="11.25">
      <c r="B145" s="147"/>
      <c r="D145" s="141" t="s">
        <v>128</v>
      </c>
      <c r="E145" s="148" t="s">
        <v>1</v>
      </c>
      <c r="F145" s="149" t="s">
        <v>142</v>
      </c>
      <c r="H145" s="150">
        <v>-1.62</v>
      </c>
      <c r="I145" s="151"/>
      <c r="L145" s="147"/>
      <c r="M145" s="152"/>
      <c r="T145" s="153"/>
      <c r="AT145" s="148" t="s">
        <v>128</v>
      </c>
      <c r="AU145" s="148" t="s">
        <v>80</v>
      </c>
      <c r="AV145" s="13" t="s">
        <v>80</v>
      </c>
      <c r="AW145" s="13" t="s">
        <v>30</v>
      </c>
      <c r="AX145" s="13" t="s">
        <v>73</v>
      </c>
      <c r="AY145" s="148" t="s">
        <v>118</v>
      </c>
    </row>
    <row r="146" spans="2:65" s="12" customFormat="1" ht="11.25">
      <c r="B146" s="140"/>
      <c r="D146" s="141" t="s">
        <v>128</v>
      </c>
      <c r="E146" s="142" t="s">
        <v>1</v>
      </c>
      <c r="F146" s="143" t="s">
        <v>143</v>
      </c>
      <c r="H146" s="142" t="s">
        <v>1</v>
      </c>
      <c r="I146" s="144"/>
      <c r="L146" s="140"/>
      <c r="M146" s="145"/>
      <c r="T146" s="146"/>
      <c r="AT146" s="142" t="s">
        <v>128</v>
      </c>
      <c r="AU146" s="142" t="s">
        <v>80</v>
      </c>
      <c r="AV146" s="12" t="s">
        <v>78</v>
      </c>
      <c r="AW146" s="12" t="s">
        <v>30</v>
      </c>
      <c r="AX146" s="12" t="s">
        <v>73</v>
      </c>
      <c r="AY146" s="142" t="s">
        <v>118</v>
      </c>
    </row>
    <row r="147" spans="2:65" s="13" customFormat="1" ht="22.5">
      <c r="B147" s="147"/>
      <c r="D147" s="141" t="s">
        <v>128</v>
      </c>
      <c r="E147" s="148" t="s">
        <v>1</v>
      </c>
      <c r="F147" s="149" t="s">
        <v>144</v>
      </c>
      <c r="H147" s="150">
        <v>107.64</v>
      </c>
      <c r="I147" s="151"/>
      <c r="L147" s="147"/>
      <c r="M147" s="152"/>
      <c r="T147" s="153"/>
      <c r="AT147" s="148" t="s">
        <v>128</v>
      </c>
      <c r="AU147" s="148" t="s">
        <v>80</v>
      </c>
      <c r="AV147" s="13" t="s">
        <v>80</v>
      </c>
      <c r="AW147" s="13" t="s">
        <v>30</v>
      </c>
      <c r="AX147" s="13" t="s">
        <v>73</v>
      </c>
      <c r="AY147" s="148" t="s">
        <v>118</v>
      </c>
    </row>
    <row r="148" spans="2:65" s="13" customFormat="1" ht="11.25">
      <c r="B148" s="147"/>
      <c r="D148" s="141" t="s">
        <v>128</v>
      </c>
      <c r="E148" s="148" t="s">
        <v>1</v>
      </c>
      <c r="F148" s="149" t="s">
        <v>145</v>
      </c>
      <c r="H148" s="150">
        <v>40.094000000000001</v>
      </c>
      <c r="I148" s="151"/>
      <c r="L148" s="147"/>
      <c r="M148" s="152"/>
      <c r="T148" s="153"/>
      <c r="AT148" s="148" t="s">
        <v>128</v>
      </c>
      <c r="AU148" s="148" t="s">
        <v>80</v>
      </c>
      <c r="AV148" s="13" t="s">
        <v>80</v>
      </c>
      <c r="AW148" s="13" t="s">
        <v>30</v>
      </c>
      <c r="AX148" s="13" t="s">
        <v>73</v>
      </c>
      <c r="AY148" s="148" t="s">
        <v>118</v>
      </c>
    </row>
    <row r="149" spans="2:65" s="12" customFormat="1" ht="11.25">
      <c r="B149" s="140"/>
      <c r="D149" s="141" t="s">
        <v>128</v>
      </c>
      <c r="E149" s="142" t="s">
        <v>1</v>
      </c>
      <c r="F149" s="143" t="s">
        <v>146</v>
      </c>
      <c r="H149" s="142" t="s">
        <v>1</v>
      </c>
      <c r="I149" s="144"/>
      <c r="L149" s="140"/>
      <c r="M149" s="145"/>
      <c r="T149" s="146"/>
      <c r="AT149" s="142" t="s">
        <v>128</v>
      </c>
      <c r="AU149" s="142" t="s">
        <v>80</v>
      </c>
      <c r="AV149" s="12" t="s">
        <v>78</v>
      </c>
      <c r="AW149" s="12" t="s">
        <v>30</v>
      </c>
      <c r="AX149" s="12" t="s">
        <v>73</v>
      </c>
      <c r="AY149" s="142" t="s">
        <v>118</v>
      </c>
    </row>
    <row r="150" spans="2:65" s="13" customFormat="1" ht="33.75">
      <c r="B150" s="147"/>
      <c r="D150" s="141" t="s">
        <v>128</v>
      </c>
      <c r="E150" s="148" t="s">
        <v>1</v>
      </c>
      <c r="F150" s="149" t="s">
        <v>147</v>
      </c>
      <c r="H150" s="150">
        <v>15.948</v>
      </c>
      <c r="I150" s="151"/>
      <c r="L150" s="147"/>
      <c r="M150" s="152"/>
      <c r="T150" s="153"/>
      <c r="AT150" s="148" t="s">
        <v>128</v>
      </c>
      <c r="AU150" s="148" t="s">
        <v>80</v>
      </c>
      <c r="AV150" s="13" t="s">
        <v>80</v>
      </c>
      <c r="AW150" s="13" t="s">
        <v>30</v>
      </c>
      <c r="AX150" s="13" t="s">
        <v>73</v>
      </c>
      <c r="AY150" s="148" t="s">
        <v>118</v>
      </c>
    </row>
    <row r="151" spans="2:65" s="13" customFormat="1" ht="22.5">
      <c r="B151" s="147"/>
      <c r="D151" s="141" t="s">
        <v>128</v>
      </c>
      <c r="E151" s="148" t="s">
        <v>1</v>
      </c>
      <c r="F151" s="149" t="s">
        <v>148</v>
      </c>
      <c r="H151" s="150">
        <v>3.78</v>
      </c>
      <c r="I151" s="151"/>
      <c r="L151" s="147"/>
      <c r="M151" s="152"/>
      <c r="T151" s="153"/>
      <c r="AT151" s="148" t="s">
        <v>128</v>
      </c>
      <c r="AU151" s="148" t="s">
        <v>80</v>
      </c>
      <c r="AV151" s="13" t="s">
        <v>80</v>
      </c>
      <c r="AW151" s="13" t="s">
        <v>30</v>
      </c>
      <c r="AX151" s="13" t="s">
        <v>73</v>
      </c>
      <c r="AY151" s="148" t="s">
        <v>118</v>
      </c>
    </row>
    <row r="152" spans="2:65" s="14" customFormat="1" ht="11.25">
      <c r="B152" s="154"/>
      <c r="D152" s="141" t="s">
        <v>128</v>
      </c>
      <c r="E152" s="155" t="s">
        <v>1</v>
      </c>
      <c r="F152" s="156" t="s">
        <v>149</v>
      </c>
      <c r="H152" s="157">
        <v>740.99700000000007</v>
      </c>
      <c r="I152" s="158"/>
      <c r="L152" s="154"/>
      <c r="M152" s="159"/>
      <c r="T152" s="160"/>
      <c r="AT152" s="155" t="s">
        <v>128</v>
      </c>
      <c r="AU152" s="155" t="s">
        <v>80</v>
      </c>
      <c r="AV152" s="14" t="s">
        <v>126</v>
      </c>
      <c r="AW152" s="14" t="s">
        <v>30</v>
      </c>
      <c r="AX152" s="14" t="s">
        <v>78</v>
      </c>
      <c r="AY152" s="155" t="s">
        <v>118</v>
      </c>
    </row>
    <row r="153" spans="2:65" s="1" customFormat="1" ht="16.5" customHeight="1">
      <c r="B153" s="126"/>
      <c r="C153" s="127" t="s">
        <v>80</v>
      </c>
      <c r="D153" s="127" t="s">
        <v>121</v>
      </c>
      <c r="E153" s="128" t="s">
        <v>150</v>
      </c>
      <c r="F153" s="129" t="s">
        <v>151</v>
      </c>
      <c r="G153" s="130" t="s">
        <v>124</v>
      </c>
      <c r="H153" s="131">
        <v>740.99699999999996</v>
      </c>
      <c r="I153" s="132"/>
      <c r="J153" s="133">
        <f>ROUND(I153*H153,2)</f>
        <v>0</v>
      </c>
      <c r="K153" s="129" t="s">
        <v>125</v>
      </c>
      <c r="L153" s="31"/>
      <c r="M153" s="134" t="s">
        <v>1</v>
      </c>
      <c r="N153" s="135" t="s">
        <v>38</v>
      </c>
      <c r="P153" s="136">
        <f>O153*H153</f>
        <v>0</v>
      </c>
      <c r="Q153" s="136">
        <v>2.5999999999999998E-4</v>
      </c>
      <c r="R153" s="136">
        <f>Q153*H153</f>
        <v>0.19265921999999996</v>
      </c>
      <c r="S153" s="136">
        <v>0</v>
      </c>
      <c r="T153" s="137">
        <f>S153*H153</f>
        <v>0</v>
      </c>
      <c r="AR153" s="138" t="s">
        <v>126</v>
      </c>
      <c r="AT153" s="138" t="s">
        <v>121</v>
      </c>
      <c r="AU153" s="138" t="s">
        <v>80</v>
      </c>
      <c r="AY153" s="16" t="s">
        <v>118</v>
      </c>
      <c r="BE153" s="139">
        <f>IF(N153="základní",J153,0)</f>
        <v>0</v>
      </c>
      <c r="BF153" s="139">
        <f>IF(N153="snížená",J153,0)</f>
        <v>0</v>
      </c>
      <c r="BG153" s="139">
        <f>IF(N153="zákl. přenesená",J153,0)</f>
        <v>0</v>
      </c>
      <c r="BH153" s="139">
        <f>IF(N153="sníž. přenesená",J153,0)</f>
        <v>0</v>
      </c>
      <c r="BI153" s="139">
        <f>IF(N153="nulová",J153,0)</f>
        <v>0</v>
      </c>
      <c r="BJ153" s="16" t="s">
        <v>78</v>
      </c>
      <c r="BK153" s="139">
        <f>ROUND(I153*H153,2)</f>
        <v>0</v>
      </c>
      <c r="BL153" s="16" t="s">
        <v>126</v>
      </c>
      <c r="BM153" s="138" t="s">
        <v>152</v>
      </c>
    </row>
    <row r="154" spans="2:65" s="1" customFormat="1" ht="24.2" customHeight="1">
      <c r="B154" s="126"/>
      <c r="C154" s="127" t="s">
        <v>153</v>
      </c>
      <c r="D154" s="127" t="s">
        <v>121</v>
      </c>
      <c r="E154" s="128" t="s">
        <v>154</v>
      </c>
      <c r="F154" s="129" t="s">
        <v>155</v>
      </c>
      <c r="G154" s="130" t="s">
        <v>124</v>
      </c>
      <c r="H154" s="131">
        <v>19.431999999999999</v>
      </c>
      <c r="I154" s="132"/>
      <c r="J154" s="133">
        <f>ROUND(I154*H154,2)</f>
        <v>0</v>
      </c>
      <c r="K154" s="129" t="s">
        <v>125</v>
      </c>
      <c r="L154" s="31"/>
      <c r="M154" s="134" t="s">
        <v>1</v>
      </c>
      <c r="N154" s="135" t="s">
        <v>38</v>
      </c>
      <c r="P154" s="136">
        <f>O154*H154</f>
        <v>0</v>
      </c>
      <c r="Q154" s="136">
        <v>4.3800000000000002E-3</v>
      </c>
      <c r="R154" s="136">
        <f>Q154*H154</f>
        <v>8.5112159999999992E-2</v>
      </c>
      <c r="S154" s="136">
        <v>0</v>
      </c>
      <c r="T154" s="137">
        <f>S154*H154</f>
        <v>0</v>
      </c>
      <c r="AR154" s="138" t="s">
        <v>126</v>
      </c>
      <c r="AT154" s="138" t="s">
        <v>121</v>
      </c>
      <c r="AU154" s="138" t="s">
        <v>80</v>
      </c>
      <c r="AY154" s="16" t="s">
        <v>118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6" t="s">
        <v>78</v>
      </c>
      <c r="BK154" s="139">
        <f>ROUND(I154*H154,2)</f>
        <v>0</v>
      </c>
      <c r="BL154" s="16" t="s">
        <v>126</v>
      </c>
      <c r="BM154" s="138" t="s">
        <v>156</v>
      </c>
    </row>
    <row r="155" spans="2:65" s="12" customFormat="1" ht="11.25">
      <c r="B155" s="140"/>
      <c r="D155" s="141" t="s">
        <v>128</v>
      </c>
      <c r="E155" s="142" t="s">
        <v>1</v>
      </c>
      <c r="F155" s="143" t="s">
        <v>157</v>
      </c>
      <c r="H155" s="142" t="s">
        <v>1</v>
      </c>
      <c r="I155" s="144"/>
      <c r="L155" s="140"/>
      <c r="M155" s="145"/>
      <c r="T155" s="146"/>
      <c r="AT155" s="142" t="s">
        <v>128</v>
      </c>
      <c r="AU155" s="142" t="s">
        <v>80</v>
      </c>
      <c r="AV155" s="12" t="s">
        <v>78</v>
      </c>
      <c r="AW155" s="12" t="s">
        <v>30</v>
      </c>
      <c r="AX155" s="12" t="s">
        <v>73</v>
      </c>
      <c r="AY155" s="142" t="s">
        <v>118</v>
      </c>
    </row>
    <row r="156" spans="2:65" s="13" customFormat="1" ht="11.25">
      <c r="B156" s="147"/>
      <c r="D156" s="141" t="s">
        <v>128</v>
      </c>
      <c r="E156" s="148" t="s">
        <v>1</v>
      </c>
      <c r="F156" s="149" t="s">
        <v>158</v>
      </c>
      <c r="H156" s="150">
        <v>13.04</v>
      </c>
      <c r="I156" s="151"/>
      <c r="L156" s="147"/>
      <c r="M156" s="152"/>
      <c r="T156" s="153"/>
      <c r="AT156" s="148" t="s">
        <v>128</v>
      </c>
      <c r="AU156" s="148" t="s">
        <v>80</v>
      </c>
      <c r="AV156" s="13" t="s">
        <v>80</v>
      </c>
      <c r="AW156" s="13" t="s">
        <v>30</v>
      </c>
      <c r="AX156" s="13" t="s">
        <v>73</v>
      </c>
      <c r="AY156" s="148" t="s">
        <v>118</v>
      </c>
    </row>
    <row r="157" spans="2:65" s="12" customFormat="1" ht="11.25">
      <c r="B157" s="140"/>
      <c r="D157" s="141" t="s">
        <v>128</v>
      </c>
      <c r="E157" s="142" t="s">
        <v>1</v>
      </c>
      <c r="F157" s="143" t="s">
        <v>159</v>
      </c>
      <c r="H157" s="142" t="s">
        <v>1</v>
      </c>
      <c r="I157" s="144"/>
      <c r="L157" s="140"/>
      <c r="M157" s="145"/>
      <c r="T157" s="146"/>
      <c r="AT157" s="142" t="s">
        <v>128</v>
      </c>
      <c r="AU157" s="142" t="s">
        <v>80</v>
      </c>
      <c r="AV157" s="12" t="s">
        <v>78</v>
      </c>
      <c r="AW157" s="12" t="s">
        <v>30</v>
      </c>
      <c r="AX157" s="12" t="s">
        <v>73</v>
      </c>
      <c r="AY157" s="142" t="s">
        <v>118</v>
      </c>
    </row>
    <row r="158" spans="2:65" s="13" customFormat="1" ht="11.25">
      <c r="B158" s="147"/>
      <c r="D158" s="141" t="s">
        <v>128</v>
      </c>
      <c r="E158" s="148" t="s">
        <v>1</v>
      </c>
      <c r="F158" s="149" t="s">
        <v>160</v>
      </c>
      <c r="H158" s="150">
        <v>6.3920000000000003</v>
      </c>
      <c r="I158" s="151"/>
      <c r="L158" s="147"/>
      <c r="M158" s="152"/>
      <c r="T158" s="153"/>
      <c r="AT158" s="148" t="s">
        <v>128</v>
      </c>
      <c r="AU158" s="148" t="s">
        <v>80</v>
      </c>
      <c r="AV158" s="13" t="s">
        <v>80</v>
      </c>
      <c r="AW158" s="13" t="s">
        <v>30</v>
      </c>
      <c r="AX158" s="13" t="s">
        <v>73</v>
      </c>
      <c r="AY158" s="148" t="s">
        <v>118</v>
      </c>
    </row>
    <row r="159" spans="2:65" s="14" customFormat="1" ht="11.25">
      <c r="B159" s="154"/>
      <c r="D159" s="141" t="s">
        <v>128</v>
      </c>
      <c r="E159" s="155" t="s">
        <v>1</v>
      </c>
      <c r="F159" s="156" t="s">
        <v>149</v>
      </c>
      <c r="H159" s="157">
        <v>19.431999999999999</v>
      </c>
      <c r="I159" s="158"/>
      <c r="L159" s="154"/>
      <c r="M159" s="159"/>
      <c r="T159" s="160"/>
      <c r="AT159" s="155" t="s">
        <v>128</v>
      </c>
      <c r="AU159" s="155" t="s">
        <v>80</v>
      </c>
      <c r="AV159" s="14" t="s">
        <v>126</v>
      </c>
      <c r="AW159" s="14" t="s">
        <v>30</v>
      </c>
      <c r="AX159" s="14" t="s">
        <v>78</v>
      </c>
      <c r="AY159" s="155" t="s">
        <v>118</v>
      </c>
    </row>
    <row r="160" spans="2:65" s="1" customFormat="1" ht="24.2" customHeight="1">
      <c r="B160" s="126"/>
      <c r="C160" s="127" t="s">
        <v>126</v>
      </c>
      <c r="D160" s="127" t="s">
        <v>121</v>
      </c>
      <c r="E160" s="128" t="s">
        <v>161</v>
      </c>
      <c r="F160" s="129" t="s">
        <v>162</v>
      </c>
      <c r="G160" s="130" t="s">
        <v>163</v>
      </c>
      <c r="H160" s="131">
        <v>44</v>
      </c>
      <c r="I160" s="132"/>
      <c r="J160" s="133">
        <f>ROUND(I160*H160,2)</f>
        <v>0</v>
      </c>
      <c r="K160" s="129" t="s">
        <v>125</v>
      </c>
      <c r="L160" s="31"/>
      <c r="M160" s="134" t="s">
        <v>1</v>
      </c>
      <c r="N160" s="135" t="s">
        <v>38</v>
      </c>
      <c r="P160" s="136">
        <f>O160*H160</f>
        <v>0</v>
      </c>
      <c r="Q160" s="136">
        <v>3.0000000000000001E-5</v>
      </c>
      <c r="R160" s="136">
        <f>Q160*H160</f>
        <v>1.32E-3</v>
      </c>
      <c r="S160" s="136">
        <v>0</v>
      </c>
      <c r="T160" s="137">
        <f>S160*H160</f>
        <v>0</v>
      </c>
      <c r="AR160" s="138" t="s">
        <v>126</v>
      </c>
      <c r="AT160" s="138" t="s">
        <v>121</v>
      </c>
      <c r="AU160" s="138" t="s">
        <v>80</v>
      </c>
      <c r="AY160" s="16" t="s">
        <v>118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6" t="s">
        <v>78</v>
      </c>
      <c r="BK160" s="139">
        <f>ROUND(I160*H160,2)</f>
        <v>0</v>
      </c>
      <c r="BL160" s="16" t="s">
        <v>126</v>
      </c>
      <c r="BM160" s="138" t="s">
        <v>164</v>
      </c>
    </row>
    <row r="161" spans="2:65" s="12" customFormat="1" ht="11.25">
      <c r="B161" s="140"/>
      <c r="D161" s="141" t="s">
        <v>128</v>
      </c>
      <c r="E161" s="142" t="s">
        <v>1</v>
      </c>
      <c r="F161" s="143" t="s">
        <v>165</v>
      </c>
      <c r="H161" s="142" t="s">
        <v>1</v>
      </c>
      <c r="I161" s="144"/>
      <c r="L161" s="140"/>
      <c r="M161" s="145"/>
      <c r="T161" s="146"/>
      <c r="AT161" s="142" t="s">
        <v>128</v>
      </c>
      <c r="AU161" s="142" t="s">
        <v>80</v>
      </c>
      <c r="AV161" s="12" t="s">
        <v>78</v>
      </c>
      <c r="AW161" s="12" t="s">
        <v>30</v>
      </c>
      <c r="AX161" s="12" t="s">
        <v>73</v>
      </c>
      <c r="AY161" s="142" t="s">
        <v>118</v>
      </c>
    </row>
    <row r="162" spans="2:65" s="13" customFormat="1" ht="11.25">
      <c r="B162" s="147"/>
      <c r="D162" s="141" t="s">
        <v>128</v>
      </c>
      <c r="E162" s="148" t="s">
        <v>1</v>
      </c>
      <c r="F162" s="149" t="s">
        <v>166</v>
      </c>
      <c r="H162" s="150">
        <v>44</v>
      </c>
      <c r="I162" s="151"/>
      <c r="L162" s="147"/>
      <c r="M162" s="152"/>
      <c r="T162" s="153"/>
      <c r="AT162" s="148" t="s">
        <v>128</v>
      </c>
      <c r="AU162" s="148" t="s">
        <v>80</v>
      </c>
      <c r="AV162" s="13" t="s">
        <v>80</v>
      </c>
      <c r="AW162" s="13" t="s">
        <v>30</v>
      </c>
      <c r="AX162" s="13" t="s">
        <v>73</v>
      </c>
      <c r="AY162" s="148" t="s">
        <v>118</v>
      </c>
    </row>
    <row r="163" spans="2:65" s="14" customFormat="1" ht="11.25">
      <c r="B163" s="154"/>
      <c r="D163" s="141" t="s">
        <v>128</v>
      </c>
      <c r="E163" s="155" t="s">
        <v>1</v>
      </c>
      <c r="F163" s="156" t="s">
        <v>149</v>
      </c>
      <c r="H163" s="157">
        <v>44</v>
      </c>
      <c r="I163" s="158"/>
      <c r="L163" s="154"/>
      <c r="M163" s="159"/>
      <c r="T163" s="160"/>
      <c r="AT163" s="155" t="s">
        <v>128</v>
      </c>
      <c r="AU163" s="155" t="s">
        <v>80</v>
      </c>
      <c r="AV163" s="14" t="s">
        <v>126</v>
      </c>
      <c r="AW163" s="14" t="s">
        <v>30</v>
      </c>
      <c r="AX163" s="14" t="s">
        <v>78</v>
      </c>
      <c r="AY163" s="155" t="s">
        <v>118</v>
      </c>
    </row>
    <row r="164" spans="2:65" s="1" customFormat="1" ht="24.2" customHeight="1">
      <c r="B164" s="126"/>
      <c r="C164" s="161" t="s">
        <v>167</v>
      </c>
      <c r="D164" s="161" t="s">
        <v>168</v>
      </c>
      <c r="E164" s="162" t="s">
        <v>169</v>
      </c>
      <c r="F164" s="163" t="s">
        <v>170</v>
      </c>
      <c r="G164" s="164" t="s">
        <v>163</v>
      </c>
      <c r="H164" s="165">
        <v>44</v>
      </c>
      <c r="I164" s="166"/>
      <c r="J164" s="167">
        <f>ROUND(I164*H164,2)</f>
        <v>0</v>
      </c>
      <c r="K164" s="163" t="s">
        <v>125</v>
      </c>
      <c r="L164" s="168"/>
      <c r="M164" s="169" t="s">
        <v>1</v>
      </c>
      <c r="N164" s="170" t="s">
        <v>38</v>
      </c>
      <c r="P164" s="136">
        <f>O164*H164</f>
        <v>0</v>
      </c>
      <c r="Q164" s="136">
        <v>3.2000000000000003E-4</v>
      </c>
      <c r="R164" s="136">
        <f>Q164*H164</f>
        <v>1.4080000000000001E-2</v>
      </c>
      <c r="S164" s="136">
        <v>0</v>
      </c>
      <c r="T164" s="137">
        <f>S164*H164</f>
        <v>0</v>
      </c>
      <c r="AR164" s="138" t="s">
        <v>171</v>
      </c>
      <c r="AT164" s="138" t="s">
        <v>168</v>
      </c>
      <c r="AU164" s="138" t="s">
        <v>80</v>
      </c>
      <c r="AY164" s="16" t="s">
        <v>118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6" t="s">
        <v>78</v>
      </c>
      <c r="BK164" s="139">
        <f>ROUND(I164*H164,2)</f>
        <v>0</v>
      </c>
      <c r="BL164" s="16" t="s">
        <v>126</v>
      </c>
      <c r="BM164" s="138" t="s">
        <v>172</v>
      </c>
    </row>
    <row r="165" spans="2:65" s="1" customFormat="1" ht="44.25" customHeight="1">
      <c r="B165" s="126"/>
      <c r="C165" s="127" t="s">
        <v>119</v>
      </c>
      <c r="D165" s="127" t="s">
        <v>121</v>
      </c>
      <c r="E165" s="128" t="s">
        <v>173</v>
      </c>
      <c r="F165" s="129" t="s">
        <v>174</v>
      </c>
      <c r="G165" s="130" t="s">
        <v>124</v>
      </c>
      <c r="H165" s="131">
        <v>27.122</v>
      </c>
      <c r="I165" s="132"/>
      <c r="J165" s="133">
        <f>ROUND(I165*H165,2)</f>
        <v>0</v>
      </c>
      <c r="K165" s="129" t="s">
        <v>125</v>
      </c>
      <c r="L165" s="31"/>
      <c r="M165" s="134" t="s">
        <v>1</v>
      </c>
      <c r="N165" s="135" t="s">
        <v>38</v>
      </c>
      <c r="P165" s="136">
        <f>O165*H165</f>
        <v>0</v>
      </c>
      <c r="Q165" s="136">
        <v>8.3499999999999998E-3</v>
      </c>
      <c r="R165" s="136">
        <f>Q165*H165</f>
        <v>0.2264687</v>
      </c>
      <c r="S165" s="136">
        <v>0</v>
      </c>
      <c r="T165" s="137">
        <f>S165*H165</f>
        <v>0</v>
      </c>
      <c r="AR165" s="138" t="s">
        <v>126</v>
      </c>
      <c r="AT165" s="138" t="s">
        <v>121</v>
      </c>
      <c r="AU165" s="138" t="s">
        <v>80</v>
      </c>
      <c r="AY165" s="16" t="s">
        <v>118</v>
      </c>
      <c r="BE165" s="139">
        <f>IF(N165="základní",J165,0)</f>
        <v>0</v>
      </c>
      <c r="BF165" s="139">
        <f>IF(N165="snížená",J165,0)</f>
        <v>0</v>
      </c>
      <c r="BG165" s="139">
        <f>IF(N165="zákl. přenesená",J165,0)</f>
        <v>0</v>
      </c>
      <c r="BH165" s="139">
        <f>IF(N165="sníž. přenesená",J165,0)</f>
        <v>0</v>
      </c>
      <c r="BI165" s="139">
        <f>IF(N165="nulová",J165,0)</f>
        <v>0</v>
      </c>
      <c r="BJ165" s="16" t="s">
        <v>78</v>
      </c>
      <c r="BK165" s="139">
        <f>ROUND(I165*H165,2)</f>
        <v>0</v>
      </c>
      <c r="BL165" s="16" t="s">
        <v>126</v>
      </c>
      <c r="BM165" s="138" t="s">
        <v>175</v>
      </c>
    </row>
    <row r="166" spans="2:65" s="12" customFormat="1" ht="11.25">
      <c r="B166" s="140"/>
      <c r="D166" s="141" t="s">
        <v>128</v>
      </c>
      <c r="E166" s="142" t="s">
        <v>1</v>
      </c>
      <c r="F166" s="143" t="s">
        <v>176</v>
      </c>
      <c r="H166" s="142" t="s">
        <v>1</v>
      </c>
      <c r="I166" s="144"/>
      <c r="L166" s="140"/>
      <c r="M166" s="145"/>
      <c r="T166" s="146"/>
      <c r="AT166" s="142" t="s">
        <v>128</v>
      </c>
      <c r="AU166" s="142" t="s">
        <v>80</v>
      </c>
      <c r="AV166" s="12" t="s">
        <v>78</v>
      </c>
      <c r="AW166" s="12" t="s">
        <v>30</v>
      </c>
      <c r="AX166" s="12" t="s">
        <v>73</v>
      </c>
      <c r="AY166" s="142" t="s">
        <v>118</v>
      </c>
    </row>
    <row r="167" spans="2:65" s="13" customFormat="1" ht="11.25">
      <c r="B167" s="147"/>
      <c r="D167" s="141" t="s">
        <v>128</v>
      </c>
      <c r="E167" s="148" t="s">
        <v>1</v>
      </c>
      <c r="F167" s="149" t="s">
        <v>138</v>
      </c>
      <c r="H167" s="150">
        <v>14.394</v>
      </c>
      <c r="I167" s="151"/>
      <c r="L167" s="147"/>
      <c r="M167" s="152"/>
      <c r="T167" s="153"/>
      <c r="AT167" s="148" t="s">
        <v>128</v>
      </c>
      <c r="AU167" s="148" t="s">
        <v>80</v>
      </c>
      <c r="AV167" s="13" t="s">
        <v>80</v>
      </c>
      <c r="AW167" s="13" t="s">
        <v>30</v>
      </c>
      <c r="AX167" s="13" t="s">
        <v>73</v>
      </c>
      <c r="AY167" s="148" t="s">
        <v>118</v>
      </c>
    </row>
    <row r="168" spans="2:65" s="13" customFormat="1" ht="22.5">
      <c r="B168" s="147"/>
      <c r="D168" s="141" t="s">
        <v>128</v>
      </c>
      <c r="E168" s="148" t="s">
        <v>1</v>
      </c>
      <c r="F168" s="149" t="s">
        <v>177</v>
      </c>
      <c r="H168" s="150">
        <v>4.0350000000000001</v>
      </c>
      <c r="I168" s="151"/>
      <c r="L168" s="147"/>
      <c r="M168" s="152"/>
      <c r="T168" s="153"/>
      <c r="AT168" s="148" t="s">
        <v>128</v>
      </c>
      <c r="AU168" s="148" t="s">
        <v>80</v>
      </c>
      <c r="AV168" s="13" t="s">
        <v>80</v>
      </c>
      <c r="AW168" s="13" t="s">
        <v>30</v>
      </c>
      <c r="AX168" s="13" t="s">
        <v>73</v>
      </c>
      <c r="AY168" s="148" t="s">
        <v>118</v>
      </c>
    </row>
    <row r="169" spans="2:65" s="12" customFormat="1" ht="11.25">
      <c r="B169" s="140"/>
      <c r="D169" s="141" t="s">
        <v>128</v>
      </c>
      <c r="E169" s="142" t="s">
        <v>1</v>
      </c>
      <c r="F169" s="143" t="s">
        <v>178</v>
      </c>
      <c r="H169" s="142" t="s">
        <v>1</v>
      </c>
      <c r="I169" s="144"/>
      <c r="L169" s="140"/>
      <c r="M169" s="145"/>
      <c r="T169" s="146"/>
      <c r="AT169" s="142" t="s">
        <v>128</v>
      </c>
      <c r="AU169" s="142" t="s">
        <v>80</v>
      </c>
      <c r="AV169" s="12" t="s">
        <v>78</v>
      </c>
      <c r="AW169" s="12" t="s">
        <v>30</v>
      </c>
      <c r="AX169" s="12" t="s">
        <v>73</v>
      </c>
      <c r="AY169" s="142" t="s">
        <v>118</v>
      </c>
    </row>
    <row r="170" spans="2:65" s="13" customFormat="1" ht="11.25">
      <c r="B170" s="147"/>
      <c r="D170" s="141" t="s">
        <v>128</v>
      </c>
      <c r="E170" s="148" t="s">
        <v>1</v>
      </c>
      <c r="F170" s="149" t="s">
        <v>179</v>
      </c>
      <c r="H170" s="150">
        <v>8.6929999999999996</v>
      </c>
      <c r="I170" s="151"/>
      <c r="L170" s="147"/>
      <c r="M170" s="152"/>
      <c r="T170" s="153"/>
      <c r="AT170" s="148" t="s">
        <v>128</v>
      </c>
      <c r="AU170" s="148" t="s">
        <v>80</v>
      </c>
      <c r="AV170" s="13" t="s">
        <v>80</v>
      </c>
      <c r="AW170" s="13" t="s">
        <v>30</v>
      </c>
      <c r="AX170" s="13" t="s">
        <v>73</v>
      </c>
      <c r="AY170" s="148" t="s">
        <v>118</v>
      </c>
    </row>
    <row r="171" spans="2:65" s="14" customFormat="1" ht="11.25">
      <c r="B171" s="154"/>
      <c r="D171" s="141" t="s">
        <v>128</v>
      </c>
      <c r="E171" s="155" t="s">
        <v>1</v>
      </c>
      <c r="F171" s="156" t="s">
        <v>149</v>
      </c>
      <c r="H171" s="157">
        <v>27.122</v>
      </c>
      <c r="I171" s="158"/>
      <c r="L171" s="154"/>
      <c r="M171" s="159"/>
      <c r="T171" s="160"/>
      <c r="AT171" s="155" t="s">
        <v>128</v>
      </c>
      <c r="AU171" s="155" t="s">
        <v>80</v>
      </c>
      <c r="AV171" s="14" t="s">
        <v>126</v>
      </c>
      <c r="AW171" s="14" t="s">
        <v>30</v>
      </c>
      <c r="AX171" s="14" t="s">
        <v>78</v>
      </c>
      <c r="AY171" s="155" t="s">
        <v>118</v>
      </c>
    </row>
    <row r="172" spans="2:65" s="1" customFormat="1" ht="24.2" customHeight="1">
      <c r="B172" s="126"/>
      <c r="C172" s="161" t="s">
        <v>180</v>
      </c>
      <c r="D172" s="161" t="s">
        <v>168</v>
      </c>
      <c r="E172" s="162" t="s">
        <v>181</v>
      </c>
      <c r="F172" s="163" t="s">
        <v>182</v>
      </c>
      <c r="G172" s="164" t="s">
        <v>124</v>
      </c>
      <c r="H172" s="165">
        <v>28.478000000000002</v>
      </c>
      <c r="I172" s="166"/>
      <c r="J172" s="167">
        <f>ROUND(I172*H172,2)</f>
        <v>0</v>
      </c>
      <c r="K172" s="163" t="s">
        <v>1</v>
      </c>
      <c r="L172" s="168"/>
      <c r="M172" s="169" t="s">
        <v>1</v>
      </c>
      <c r="N172" s="170" t="s">
        <v>38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171</v>
      </c>
      <c r="AT172" s="138" t="s">
        <v>168</v>
      </c>
      <c r="AU172" s="138" t="s">
        <v>80</v>
      </c>
      <c r="AY172" s="16" t="s">
        <v>118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6" t="s">
        <v>78</v>
      </c>
      <c r="BK172" s="139">
        <f>ROUND(I172*H172,2)</f>
        <v>0</v>
      </c>
      <c r="BL172" s="16" t="s">
        <v>126</v>
      </c>
      <c r="BM172" s="138" t="s">
        <v>183</v>
      </c>
    </row>
    <row r="173" spans="2:65" s="13" customFormat="1" ht="11.25">
      <c r="B173" s="147"/>
      <c r="D173" s="141" t="s">
        <v>128</v>
      </c>
      <c r="F173" s="149" t="s">
        <v>184</v>
      </c>
      <c r="H173" s="150">
        <v>28.478000000000002</v>
      </c>
      <c r="I173" s="151"/>
      <c r="L173" s="147"/>
      <c r="M173" s="152"/>
      <c r="T173" s="153"/>
      <c r="AT173" s="148" t="s">
        <v>128</v>
      </c>
      <c r="AU173" s="148" t="s">
        <v>80</v>
      </c>
      <c r="AV173" s="13" t="s">
        <v>80</v>
      </c>
      <c r="AW173" s="13" t="s">
        <v>3</v>
      </c>
      <c r="AX173" s="13" t="s">
        <v>78</v>
      </c>
      <c r="AY173" s="148" t="s">
        <v>118</v>
      </c>
    </row>
    <row r="174" spans="2:65" s="1" customFormat="1" ht="49.15" customHeight="1">
      <c r="B174" s="126"/>
      <c r="C174" s="127" t="s">
        <v>171</v>
      </c>
      <c r="D174" s="127" t="s">
        <v>121</v>
      </c>
      <c r="E174" s="128" t="s">
        <v>185</v>
      </c>
      <c r="F174" s="129" t="s">
        <v>186</v>
      </c>
      <c r="G174" s="130" t="s">
        <v>124</v>
      </c>
      <c r="H174" s="131">
        <v>5.5039999999999996</v>
      </c>
      <c r="I174" s="132"/>
      <c r="J174" s="133">
        <f>ROUND(I174*H174,2)</f>
        <v>0</v>
      </c>
      <c r="K174" s="129" t="s">
        <v>125</v>
      </c>
      <c r="L174" s="31"/>
      <c r="M174" s="134" t="s">
        <v>1</v>
      </c>
      <c r="N174" s="135" t="s">
        <v>38</v>
      </c>
      <c r="P174" s="136">
        <f>O174*H174</f>
        <v>0</v>
      </c>
      <c r="Q174" s="136">
        <v>1.1599999999999999E-2</v>
      </c>
      <c r="R174" s="136">
        <f>Q174*H174</f>
        <v>6.3846399999999984E-2</v>
      </c>
      <c r="S174" s="136">
        <v>0</v>
      </c>
      <c r="T174" s="137">
        <f>S174*H174</f>
        <v>0</v>
      </c>
      <c r="AR174" s="138" t="s">
        <v>126</v>
      </c>
      <c r="AT174" s="138" t="s">
        <v>121</v>
      </c>
      <c r="AU174" s="138" t="s">
        <v>80</v>
      </c>
      <c r="AY174" s="16" t="s">
        <v>118</v>
      </c>
      <c r="BE174" s="139">
        <f>IF(N174="základní",J174,0)</f>
        <v>0</v>
      </c>
      <c r="BF174" s="139">
        <f>IF(N174="snížená",J174,0)</f>
        <v>0</v>
      </c>
      <c r="BG174" s="139">
        <f>IF(N174="zákl. přenesená",J174,0)</f>
        <v>0</v>
      </c>
      <c r="BH174" s="139">
        <f>IF(N174="sníž. přenesená",J174,0)</f>
        <v>0</v>
      </c>
      <c r="BI174" s="139">
        <f>IF(N174="nulová",J174,0)</f>
        <v>0</v>
      </c>
      <c r="BJ174" s="16" t="s">
        <v>78</v>
      </c>
      <c r="BK174" s="139">
        <f>ROUND(I174*H174,2)</f>
        <v>0</v>
      </c>
      <c r="BL174" s="16" t="s">
        <v>126</v>
      </c>
      <c r="BM174" s="138" t="s">
        <v>187</v>
      </c>
    </row>
    <row r="175" spans="2:65" s="12" customFormat="1" ht="11.25">
      <c r="B175" s="140"/>
      <c r="D175" s="141" t="s">
        <v>128</v>
      </c>
      <c r="E175" s="142" t="s">
        <v>1</v>
      </c>
      <c r="F175" s="143" t="s">
        <v>135</v>
      </c>
      <c r="H175" s="142" t="s">
        <v>1</v>
      </c>
      <c r="I175" s="144"/>
      <c r="L175" s="140"/>
      <c r="M175" s="145"/>
      <c r="T175" s="146"/>
      <c r="AT175" s="142" t="s">
        <v>128</v>
      </c>
      <c r="AU175" s="142" t="s">
        <v>80</v>
      </c>
      <c r="AV175" s="12" t="s">
        <v>78</v>
      </c>
      <c r="AW175" s="12" t="s">
        <v>30</v>
      </c>
      <c r="AX175" s="12" t="s">
        <v>73</v>
      </c>
      <c r="AY175" s="142" t="s">
        <v>118</v>
      </c>
    </row>
    <row r="176" spans="2:65" s="13" customFormat="1" ht="11.25">
      <c r="B176" s="147"/>
      <c r="D176" s="141" t="s">
        <v>128</v>
      </c>
      <c r="E176" s="148" t="s">
        <v>1</v>
      </c>
      <c r="F176" s="149" t="s">
        <v>136</v>
      </c>
      <c r="H176" s="150">
        <v>5.5039999999999996</v>
      </c>
      <c r="I176" s="151"/>
      <c r="L176" s="147"/>
      <c r="M176" s="152"/>
      <c r="T176" s="153"/>
      <c r="AT176" s="148" t="s">
        <v>128</v>
      </c>
      <c r="AU176" s="148" t="s">
        <v>80</v>
      </c>
      <c r="AV176" s="13" t="s">
        <v>80</v>
      </c>
      <c r="AW176" s="13" t="s">
        <v>30</v>
      </c>
      <c r="AX176" s="13" t="s">
        <v>73</v>
      </c>
      <c r="AY176" s="148" t="s">
        <v>118</v>
      </c>
    </row>
    <row r="177" spans="2:65" s="14" customFormat="1" ht="11.25">
      <c r="B177" s="154"/>
      <c r="D177" s="141" t="s">
        <v>128</v>
      </c>
      <c r="E177" s="155" t="s">
        <v>1</v>
      </c>
      <c r="F177" s="156" t="s">
        <v>149</v>
      </c>
      <c r="H177" s="157">
        <v>5.5039999999999996</v>
      </c>
      <c r="I177" s="158"/>
      <c r="L177" s="154"/>
      <c r="M177" s="159"/>
      <c r="T177" s="160"/>
      <c r="AT177" s="155" t="s">
        <v>128</v>
      </c>
      <c r="AU177" s="155" t="s">
        <v>80</v>
      </c>
      <c r="AV177" s="14" t="s">
        <v>126</v>
      </c>
      <c r="AW177" s="14" t="s">
        <v>30</v>
      </c>
      <c r="AX177" s="14" t="s">
        <v>78</v>
      </c>
      <c r="AY177" s="155" t="s">
        <v>118</v>
      </c>
    </row>
    <row r="178" spans="2:65" s="1" customFormat="1" ht="24.2" customHeight="1">
      <c r="B178" s="126"/>
      <c r="C178" s="161" t="s">
        <v>188</v>
      </c>
      <c r="D178" s="161" t="s">
        <v>168</v>
      </c>
      <c r="E178" s="162" t="s">
        <v>189</v>
      </c>
      <c r="F178" s="163" t="s">
        <v>190</v>
      </c>
      <c r="G178" s="164" t="s">
        <v>124</v>
      </c>
      <c r="H178" s="165">
        <v>5.7789999999999999</v>
      </c>
      <c r="I178" s="166"/>
      <c r="J178" s="167">
        <f>ROUND(I178*H178,2)</f>
        <v>0</v>
      </c>
      <c r="K178" s="163" t="s">
        <v>125</v>
      </c>
      <c r="L178" s="168"/>
      <c r="M178" s="169" t="s">
        <v>1</v>
      </c>
      <c r="N178" s="170" t="s">
        <v>38</v>
      </c>
      <c r="P178" s="136">
        <f>O178*H178</f>
        <v>0</v>
      </c>
      <c r="Q178" s="136">
        <v>0.01</v>
      </c>
      <c r="R178" s="136">
        <f>Q178*H178</f>
        <v>5.7790000000000001E-2</v>
      </c>
      <c r="S178" s="136">
        <v>0</v>
      </c>
      <c r="T178" s="137">
        <f>S178*H178</f>
        <v>0</v>
      </c>
      <c r="AR178" s="138" t="s">
        <v>171</v>
      </c>
      <c r="AT178" s="138" t="s">
        <v>168</v>
      </c>
      <c r="AU178" s="138" t="s">
        <v>80</v>
      </c>
      <c r="AY178" s="16" t="s">
        <v>118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6" t="s">
        <v>78</v>
      </c>
      <c r="BK178" s="139">
        <f>ROUND(I178*H178,2)</f>
        <v>0</v>
      </c>
      <c r="BL178" s="16" t="s">
        <v>126</v>
      </c>
      <c r="BM178" s="138" t="s">
        <v>191</v>
      </c>
    </row>
    <row r="179" spans="2:65" s="13" customFormat="1" ht="11.25">
      <c r="B179" s="147"/>
      <c r="D179" s="141" t="s">
        <v>128</v>
      </c>
      <c r="F179" s="149" t="s">
        <v>192</v>
      </c>
      <c r="H179" s="150">
        <v>5.7789999999999999</v>
      </c>
      <c r="I179" s="151"/>
      <c r="L179" s="147"/>
      <c r="M179" s="152"/>
      <c r="T179" s="153"/>
      <c r="AT179" s="148" t="s">
        <v>128</v>
      </c>
      <c r="AU179" s="148" t="s">
        <v>80</v>
      </c>
      <c r="AV179" s="13" t="s">
        <v>80</v>
      </c>
      <c r="AW179" s="13" t="s">
        <v>3</v>
      </c>
      <c r="AX179" s="13" t="s">
        <v>78</v>
      </c>
      <c r="AY179" s="148" t="s">
        <v>118</v>
      </c>
    </row>
    <row r="180" spans="2:65" s="1" customFormat="1" ht="44.25" customHeight="1">
      <c r="B180" s="126"/>
      <c r="C180" s="127" t="s">
        <v>193</v>
      </c>
      <c r="D180" s="127" t="s">
        <v>121</v>
      </c>
      <c r="E180" s="128" t="s">
        <v>194</v>
      </c>
      <c r="F180" s="129" t="s">
        <v>195</v>
      </c>
      <c r="G180" s="130" t="s">
        <v>124</v>
      </c>
      <c r="H180" s="131">
        <v>28.4</v>
      </c>
      <c r="I180" s="132"/>
      <c r="J180" s="133">
        <f>ROUND(I180*H180,2)</f>
        <v>0</v>
      </c>
      <c r="K180" s="129" t="s">
        <v>125</v>
      </c>
      <c r="L180" s="31"/>
      <c r="M180" s="134" t="s">
        <v>1</v>
      </c>
      <c r="N180" s="135" t="s">
        <v>38</v>
      </c>
      <c r="P180" s="136">
        <f>O180*H180</f>
        <v>0</v>
      </c>
      <c r="Q180" s="136">
        <v>8.5199999999999998E-3</v>
      </c>
      <c r="R180" s="136">
        <f>Q180*H180</f>
        <v>0.24196799999999999</v>
      </c>
      <c r="S180" s="136">
        <v>0</v>
      </c>
      <c r="T180" s="137">
        <f>S180*H180</f>
        <v>0</v>
      </c>
      <c r="AR180" s="138" t="s">
        <v>126</v>
      </c>
      <c r="AT180" s="138" t="s">
        <v>121</v>
      </c>
      <c r="AU180" s="138" t="s">
        <v>80</v>
      </c>
      <c r="AY180" s="16" t="s">
        <v>118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6" t="s">
        <v>78</v>
      </c>
      <c r="BK180" s="139">
        <f>ROUND(I180*H180,2)</f>
        <v>0</v>
      </c>
      <c r="BL180" s="16" t="s">
        <v>126</v>
      </c>
      <c r="BM180" s="138" t="s">
        <v>196</v>
      </c>
    </row>
    <row r="181" spans="2:65" s="12" customFormat="1" ht="11.25">
      <c r="B181" s="140"/>
      <c r="D181" s="141" t="s">
        <v>128</v>
      </c>
      <c r="E181" s="142" t="s">
        <v>1</v>
      </c>
      <c r="F181" s="143" t="s">
        <v>197</v>
      </c>
      <c r="H181" s="142" t="s">
        <v>1</v>
      </c>
      <c r="I181" s="144"/>
      <c r="L181" s="140"/>
      <c r="M181" s="145"/>
      <c r="T181" s="146"/>
      <c r="AT181" s="142" t="s">
        <v>128</v>
      </c>
      <c r="AU181" s="142" t="s">
        <v>80</v>
      </c>
      <c r="AV181" s="12" t="s">
        <v>78</v>
      </c>
      <c r="AW181" s="12" t="s">
        <v>30</v>
      </c>
      <c r="AX181" s="12" t="s">
        <v>73</v>
      </c>
      <c r="AY181" s="142" t="s">
        <v>118</v>
      </c>
    </row>
    <row r="182" spans="2:65" s="13" customFormat="1" ht="22.5">
      <c r="B182" s="147"/>
      <c r="D182" s="141" t="s">
        <v>128</v>
      </c>
      <c r="E182" s="148" t="s">
        <v>1</v>
      </c>
      <c r="F182" s="149" t="s">
        <v>198</v>
      </c>
      <c r="H182" s="150">
        <v>28.4</v>
      </c>
      <c r="I182" s="151"/>
      <c r="L182" s="147"/>
      <c r="M182" s="152"/>
      <c r="T182" s="153"/>
      <c r="AT182" s="148" t="s">
        <v>128</v>
      </c>
      <c r="AU182" s="148" t="s">
        <v>80</v>
      </c>
      <c r="AV182" s="13" t="s">
        <v>80</v>
      </c>
      <c r="AW182" s="13" t="s">
        <v>30</v>
      </c>
      <c r="AX182" s="13" t="s">
        <v>73</v>
      </c>
      <c r="AY182" s="148" t="s">
        <v>118</v>
      </c>
    </row>
    <row r="183" spans="2:65" s="14" customFormat="1" ht="11.25">
      <c r="B183" s="154"/>
      <c r="D183" s="141" t="s">
        <v>128</v>
      </c>
      <c r="E183" s="155" t="s">
        <v>1</v>
      </c>
      <c r="F183" s="156" t="s">
        <v>149</v>
      </c>
      <c r="H183" s="157">
        <v>28.4</v>
      </c>
      <c r="I183" s="158"/>
      <c r="L183" s="154"/>
      <c r="M183" s="159"/>
      <c r="T183" s="160"/>
      <c r="AT183" s="155" t="s">
        <v>128</v>
      </c>
      <c r="AU183" s="155" t="s">
        <v>80</v>
      </c>
      <c r="AV183" s="14" t="s">
        <v>126</v>
      </c>
      <c r="AW183" s="14" t="s">
        <v>30</v>
      </c>
      <c r="AX183" s="14" t="s">
        <v>78</v>
      </c>
      <c r="AY183" s="155" t="s">
        <v>118</v>
      </c>
    </row>
    <row r="184" spans="2:65" s="1" customFormat="1" ht="24.2" customHeight="1">
      <c r="B184" s="126"/>
      <c r="C184" s="161" t="s">
        <v>199</v>
      </c>
      <c r="D184" s="161" t="s">
        <v>168</v>
      </c>
      <c r="E184" s="162" t="s">
        <v>200</v>
      </c>
      <c r="F184" s="163" t="s">
        <v>201</v>
      </c>
      <c r="G184" s="164" t="s">
        <v>124</v>
      </c>
      <c r="H184" s="165">
        <v>29.82</v>
      </c>
      <c r="I184" s="166"/>
      <c r="J184" s="167">
        <f>ROUND(I184*H184,2)</f>
        <v>0</v>
      </c>
      <c r="K184" s="163" t="s">
        <v>125</v>
      </c>
      <c r="L184" s="168"/>
      <c r="M184" s="169" t="s">
        <v>1</v>
      </c>
      <c r="N184" s="170" t="s">
        <v>38</v>
      </c>
      <c r="P184" s="136">
        <f>O184*H184</f>
        <v>0</v>
      </c>
      <c r="Q184" s="136">
        <v>3.0000000000000001E-3</v>
      </c>
      <c r="R184" s="136">
        <f>Q184*H184</f>
        <v>8.9459999999999998E-2</v>
      </c>
      <c r="S184" s="136">
        <v>0</v>
      </c>
      <c r="T184" s="137">
        <f>S184*H184</f>
        <v>0</v>
      </c>
      <c r="AR184" s="138" t="s">
        <v>171</v>
      </c>
      <c r="AT184" s="138" t="s">
        <v>168</v>
      </c>
      <c r="AU184" s="138" t="s">
        <v>80</v>
      </c>
      <c r="AY184" s="16" t="s">
        <v>118</v>
      </c>
      <c r="BE184" s="139">
        <f>IF(N184="základní",J184,0)</f>
        <v>0</v>
      </c>
      <c r="BF184" s="139">
        <f>IF(N184="snížená",J184,0)</f>
        <v>0</v>
      </c>
      <c r="BG184" s="139">
        <f>IF(N184="zákl. přenesená",J184,0)</f>
        <v>0</v>
      </c>
      <c r="BH184" s="139">
        <f>IF(N184="sníž. přenesená",J184,0)</f>
        <v>0</v>
      </c>
      <c r="BI184" s="139">
        <f>IF(N184="nulová",J184,0)</f>
        <v>0</v>
      </c>
      <c r="BJ184" s="16" t="s">
        <v>78</v>
      </c>
      <c r="BK184" s="139">
        <f>ROUND(I184*H184,2)</f>
        <v>0</v>
      </c>
      <c r="BL184" s="16" t="s">
        <v>126</v>
      </c>
      <c r="BM184" s="138" t="s">
        <v>202</v>
      </c>
    </row>
    <row r="185" spans="2:65" s="13" customFormat="1" ht="11.25">
      <c r="B185" s="147"/>
      <c r="D185" s="141" t="s">
        <v>128</v>
      </c>
      <c r="F185" s="149" t="s">
        <v>203</v>
      </c>
      <c r="H185" s="150">
        <v>29.82</v>
      </c>
      <c r="I185" s="151"/>
      <c r="L185" s="147"/>
      <c r="M185" s="152"/>
      <c r="T185" s="153"/>
      <c r="AT185" s="148" t="s">
        <v>128</v>
      </c>
      <c r="AU185" s="148" t="s">
        <v>80</v>
      </c>
      <c r="AV185" s="13" t="s">
        <v>80</v>
      </c>
      <c r="AW185" s="13" t="s">
        <v>3</v>
      </c>
      <c r="AX185" s="13" t="s">
        <v>78</v>
      </c>
      <c r="AY185" s="148" t="s">
        <v>118</v>
      </c>
    </row>
    <row r="186" spans="2:65" s="1" customFormat="1" ht="44.25" customHeight="1">
      <c r="B186" s="126"/>
      <c r="C186" s="127" t="s">
        <v>8</v>
      </c>
      <c r="D186" s="127" t="s">
        <v>121</v>
      </c>
      <c r="E186" s="128" t="s">
        <v>204</v>
      </c>
      <c r="F186" s="129" t="s">
        <v>205</v>
      </c>
      <c r="G186" s="130" t="s">
        <v>124</v>
      </c>
      <c r="H186" s="131">
        <v>634.08799999999997</v>
      </c>
      <c r="I186" s="132"/>
      <c r="J186" s="133">
        <f>ROUND(I186*H186,2)</f>
        <v>0</v>
      </c>
      <c r="K186" s="129" t="s">
        <v>125</v>
      </c>
      <c r="L186" s="31"/>
      <c r="M186" s="134" t="s">
        <v>1</v>
      </c>
      <c r="N186" s="135" t="s">
        <v>38</v>
      </c>
      <c r="P186" s="136">
        <f>O186*H186</f>
        <v>0</v>
      </c>
      <c r="Q186" s="136">
        <v>1.1520000000000001E-2</v>
      </c>
      <c r="R186" s="136">
        <f>Q186*H186</f>
        <v>7.3046937600000001</v>
      </c>
      <c r="S186" s="136">
        <v>0</v>
      </c>
      <c r="T186" s="137">
        <f>S186*H186</f>
        <v>0</v>
      </c>
      <c r="AR186" s="138" t="s">
        <v>126</v>
      </c>
      <c r="AT186" s="138" t="s">
        <v>121</v>
      </c>
      <c r="AU186" s="138" t="s">
        <v>80</v>
      </c>
      <c r="AY186" s="16" t="s">
        <v>118</v>
      </c>
      <c r="BE186" s="139">
        <f>IF(N186="základní",J186,0)</f>
        <v>0</v>
      </c>
      <c r="BF186" s="139">
        <f>IF(N186="snížená",J186,0)</f>
        <v>0</v>
      </c>
      <c r="BG186" s="139">
        <f>IF(N186="zákl. přenesená",J186,0)</f>
        <v>0</v>
      </c>
      <c r="BH186" s="139">
        <f>IF(N186="sníž. přenesená",J186,0)</f>
        <v>0</v>
      </c>
      <c r="BI186" s="139">
        <f>IF(N186="nulová",J186,0)</f>
        <v>0</v>
      </c>
      <c r="BJ186" s="16" t="s">
        <v>78</v>
      </c>
      <c r="BK186" s="139">
        <f>ROUND(I186*H186,2)</f>
        <v>0</v>
      </c>
      <c r="BL186" s="16" t="s">
        <v>126</v>
      </c>
      <c r="BM186" s="138" t="s">
        <v>206</v>
      </c>
    </row>
    <row r="187" spans="2:65" s="12" customFormat="1" ht="11.25">
      <c r="B187" s="140"/>
      <c r="D187" s="141" t="s">
        <v>128</v>
      </c>
      <c r="E187" s="142" t="s">
        <v>1</v>
      </c>
      <c r="F187" s="143" t="s">
        <v>129</v>
      </c>
      <c r="H187" s="142" t="s">
        <v>1</v>
      </c>
      <c r="I187" s="144"/>
      <c r="L187" s="140"/>
      <c r="M187" s="145"/>
      <c r="T187" s="146"/>
      <c r="AT187" s="142" t="s">
        <v>128</v>
      </c>
      <c r="AU187" s="142" t="s">
        <v>80</v>
      </c>
      <c r="AV187" s="12" t="s">
        <v>78</v>
      </c>
      <c r="AW187" s="12" t="s">
        <v>30</v>
      </c>
      <c r="AX187" s="12" t="s">
        <v>73</v>
      </c>
      <c r="AY187" s="142" t="s">
        <v>118</v>
      </c>
    </row>
    <row r="188" spans="2:65" s="13" customFormat="1" ht="33.75">
      <c r="B188" s="147"/>
      <c r="D188" s="141" t="s">
        <v>128</v>
      </c>
      <c r="E188" s="148" t="s">
        <v>1</v>
      </c>
      <c r="F188" s="149" t="s">
        <v>130</v>
      </c>
      <c r="H188" s="150">
        <v>531.66399999999999</v>
      </c>
      <c r="I188" s="151"/>
      <c r="L188" s="147"/>
      <c r="M188" s="152"/>
      <c r="T188" s="153"/>
      <c r="AT188" s="148" t="s">
        <v>128</v>
      </c>
      <c r="AU188" s="148" t="s">
        <v>80</v>
      </c>
      <c r="AV188" s="13" t="s">
        <v>80</v>
      </c>
      <c r="AW188" s="13" t="s">
        <v>30</v>
      </c>
      <c r="AX188" s="13" t="s">
        <v>73</v>
      </c>
      <c r="AY188" s="148" t="s">
        <v>118</v>
      </c>
    </row>
    <row r="189" spans="2:65" s="13" customFormat="1" ht="11.25">
      <c r="B189" s="147"/>
      <c r="D189" s="141" t="s">
        <v>128</v>
      </c>
      <c r="E189" s="148" t="s">
        <v>1</v>
      </c>
      <c r="F189" s="149" t="s">
        <v>131</v>
      </c>
      <c r="H189" s="150">
        <v>-15.29</v>
      </c>
      <c r="I189" s="151"/>
      <c r="L189" s="147"/>
      <c r="M189" s="152"/>
      <c r="T189" s="153"/>
      <c r="AT189" s="148" t="s">
        <v>128</v>
      </c>
      <c r="AU189" s="148" t="s">
        <v>80</v>
      </c>
      <c r="AV189" s="13" t="s">
        <v>80</v>
      </c>
      <c r="AW189" s="13" t="s">
        <v>30</v>
      </c>
      <c r="AX189" s="13" t="s">
        <v>73</v>
      </c>
      <c r="AY189" s="148" t="s">
        <v>118</v>
      </c>
    </row>
    <row r="190" spans="2:65" s="12" customFormat="1" ht="11.25">
      <c r="B190" s="140"/>
      <c r="D190" s="141" t="s">
        <v>128</v>
      </c>
      <c r="E190" s="142" t="s">
        <v>1</v>
      </c>
      <c r="F190" s="143" t="s">
        <v>141</v>
      </c>
      <c r="H190" s="142" t="s">
        <v>1</v>
      </c>
      <c r="I190" s="144"/>
      <c r="L190" s="140"/>
      <c r="M190" s="145"/>
      <c r="T190" s="146"/>
      <c r="AT190" s="142" t="s">
        <v>128</v>
      </c>
      <c r="AU190" s="142" t="s">
        <v>80</v>
      </c>
      <c r="AV190" s="12" t="s">
        <v>78</v>
      </c>
      <c r="AW190" s="12" t="s">
        <v>30</v>
      </c>
      <c r="AX190" s="12" t="s">
        <v>73</v>
      </c>
      <c r="AY190" s="142" t="s">
        <v>118</v>
      </c>
    </row>
    <row r="191" spans="2:65" s="13" customFormat="1" ht="11.25">
      <c r="B191" s="147"/>
      <c r="D191" s="141" t="s">
        <v>128</v>
      </c>
      <c r="E191" s="148" t="s">
        <v>1</v>
      </c>
      <c r="F191" s="149" t="s">
        <v>142</v>
      </c>
      <c r="H191" s="150">
        <v>-1.62</v>
      </c>
      <c r="I191" s="151"/>
      <c r="L191" s="147"/>
      <c r="M191" s="152"/>
      <c r="T191" s="153"/>
      <c r="AT191" s="148" t="s">
        <v>128</v>
      </c>
      <c r="AU191" s="148" t="s">
        <v>80</v>
      </c>
      <c r="AV191" s="13" t="s">
        <v>80</v>
      </c>
      <c r="AW191" s="13" t="s">
        <v>30</v>
      </c>
      <c r="AX191" s="13" t="s">
        <v>73</v>
      </c>
      <c r="AY191" s="148" t="s">
        <v>118</v>
      </c>
    </row>
    <row r="192" spans="2:65" s="12" customFormat="1" ht="11.25">
      <c r="B192" s="140"/>
      <c r="D192" s="141" t="s">
        <v>128</v>
      </c>
      <c r="E192" s="142" t="s">
        <v>1</v>
      </c>
      <c r="F192" s="143" t="s">
        <v>143</v>
      </c>
      <c r="H192" s="142" t="s">
        <v>1</v>
      </c>
      <c r="I192" s="144"/>
      <c r="L192" s="140"/>
      <c r="M192" s="145"/>
      <c r="T192" s="146"/>
      <c r="AT192" s="142" t="s">
        <v>128</v>
      </c>
      <c r="AU192" s="142" t="s">
        <v>80</v>
      </c>
      <c r="AV192" s="12" t="s">
        <v>78</v>
      </c>
      <c r="AW192" s="12" t="s">
        <v>30</v>
      </c>
      <c r="AX192" s="12" t="s">
        <v>73</v>
      </c>
      <c r="AY192" s="142" t="s">
        <v>118</v>
      </c>
    </row>
    <row r="193" spans="2:65" s="13" customFormat="1" ht="22.5">
      <c r="B193" s="147"/>
      <c r="D193" s="141" t="s">
        <v>128</v>
      </c>
      <c r="E193" s="148" t="s">
        <v>1</v>
      </c>
      <c r="F193" s="149" t="s">
        <v>144</v>
      </c>
      <c r="H193" s="150">
        <v>107.64</v>
      </c>
      <c r="I193" s="151"/>
      <c r="L193" s="147"/>
      <c r="M193" s="152"/>
      <c r="T193" s="153"/>
      <c r="AT193" s="148" t="s">
        <v>128</v>
      </c>
      <c r="AU193" s="148" t="s">
        <v>80</v>
      </c>
      <c r="AV193" s="13" t="s">
        <v>80</v>
      </c>
      <c r="AW193" s="13" t="s">
        <v>30</v>
      </c>
      <c r="AX193" s="13" t="s">
        <v>73</v>
      </c>
      <c r="AY193" s="148" t="s">
        <v>118</v>
      </c>
    </row>
    <row r="194" spans="2:65" s="13" customFormat="1" ht="11.25">
      <c r="B194" s="147"/>
      <c r="D194" s="141" t="s">
        <v>128</v>
      </c>
      <c r="E194" s="148" t="s">
        <v>1</v>
      </c>
      <c r="F194" s="149" t="s">
        <v>145</v>
      </c>
      <c r="H194" s="150">
        <v>40.094000000000001</v>
      </c>
      <c r="I194" s="151"/>
      <c r="L194" s="147"/>
      <c r="M194" s="152"/>
      <c r="T194" s="153"/>
      <c r="AT194" s="148" t="s">
        <v>128</v>
      </c>
      <c r="AU194" s="148" t="s">
        <v>80</v>
      </c>
      <c r="AV194" s="13" t="s">
        <v>80</v>
      </c>
      <c r="AW194" s="13" t="s">
        <v>30</v>
      </c>
      <c r="AX194" s="13" t="s">
        <v>73</v>
      </c>
      <c r="AY194" s="148" t="s">
        <v>118</v>
      </c>
    </row>
    <row r="195" spans="2:65" s="12" customFormat="1" ht="11.25">
      <c r="B195" s="140"/>
      <c r="D195" s="141" t="s">
        <v>128</v>
      </c>
      <c r="E195" s="142" t="s">
        <v>1</v>
      </c>
      <c r="F195" s="143" t="s">
        <v>207</v>
      </c>
      <c r="H195" s="142" t="s">
        <v>1</v>
      </c>
      <c r="I195" s="144"/>
      <c r="L195" s="140"/>
      <c r="M195" s="145"/>
      <c r="T195" s="146"/>
      <c r="AT195" s="142" t="s">
        <v>128</v>
      </c>
      <c r="AU195" s="142" t="s">
        <v>80</v>
      </c>
      <c r="AV195" s="12" t="s">
        <v>78</v>
      </c>
      <c r="AW195" s="12" t="s">
        <v>30</v>
      </c>
      <c r="AX195" s="12" t="s">
        <v>73</v>
      </c>
      <c r="AY195" s="142" t="s">
        <v>118</v>
      </c>
    </row>
    <row r="196" spans="2:65" s="13" customFormat="1" ht="22.5">
      <c r="B196" s="147"/>
      <c r="D196" s="141" t="s">
        <v>128</v>
      </c>
      <c r="E196" s="148" t="s">
        <v>1</v>
      </c>
      <c r="F196" s="149" t="s">
        <v>208</v>
      </c>
      <c r="H196" s="150">
        <v>-28.4</v>
      </c>
      <c r="I196" s="151"/>
      <c r="L196" s="147"/>
      <c r="M196" s="152"/>
      <c r="T196" s="153"/>
      <c r="AT196" s="148" t="s">
        <v>128</v>
      </c>
      <c r="AU196" s="148" t="s">
        <v>80</v>
      </c>
      <c r="AV196" s="13" t="s">
        <v>80</v>
      </c>
      <c r="AW196" s="13" t="s">
        <v>30</v>
      </c>
      <c r="AX196" s="13" t="s">
        <v>73</v>
      </c>
      <c r="AY196" s="148" t="s">
        <v>118</v>
      </c>
    </row>
    <row r="197" spans="2:65" s="14" customFormat="1" ht="11.25">
      <c r="B197" s="154"/>
      <c r="D197" s="141" t="s">
        <v>128</v>
      </c>
      <c r="E197" s="155" t="s">
        <v>1</v>
      </c>
      <c r="F197" s="156" t="s">
        <v>149</v>
      </c>
      <c r="H197" s="157">
        <v>634.08800000000008</v>
      </c>
      <c r="I197" s="158"/>
      <c r="L197" s="154"/>
      <c r="M197" s="159"/>
      <c r="T197" s="160"/>
      <c r="AT197" s="155" t="s">
        <v>128</v>
      </c>
      <c r="AU197" s="155" t="s">
        <v>80</v>
      </c>
      <c r="AV197" s="14" t="s">
        <v>126</v>
      </c>
      <c r="AW197" s="14" t="s">
        <v>30</v>
      </c>
      <c r="AX197" s="14" t="s">
        <v>78</v>
      </c>
      <c r="AY197" s="155" t="s">
        <v>118</v>
      </c>
    </row>
    <row r="198" spans="2:65" s="1" customFormat="1" ht="24.2" customHeight="1">
      <c r="B198" s="126"/>
      <c r="C198" s="161" t="s">
        <v>209</v>
      </c>
      <c r="D198" s="161" t="s">
        <v>168</v>
      </c>
      <c r="E198" s="162" t="s">
        <v>189</v>
      </c>
      <c r="F198" s="163" t="s">
        <v>190</v>
      </c>
      <c r="G198" s="164" t="s">
        <v>124</v>
      </c>
      <c r="H198" s="165">
        <v>665.79200000000003</v>
      </c>
      <c r="I198" s="166"/>
      <c r="J198" s="167">
        <f>ROUND(I198*H198,2)</f>
        <v>0</v>
      </c>
      <c r="K198" s="163" t="s">
        <v>125</v>
      </c>
      <c r="L198" s="168"/>
      <c r="M198" s="169" t="s">
        <v>1</v>
      </c>
      <c r="N198" s="170" t="s">
        <v>38</v>
      </c>
      <c r="P198" s="136">
        <f>O198*H198</f>
        <v>0</v>
      </c>
      <c r="Q198" s="136">
        <v>0.01</v>
      </c>
      <c r="R198" s="136">
        <f>Q198*H198</f>
        <v>6.6579200000000007</v>
      </c>
      <c r="S198" s="136">
        <v>0</v>
      </c>
      <c r="T198" s="137">
        <f>S198*H198</f>
        <v>0</v>
      </c>
      <c r="AR198" s="138" t="s">
        <v>171</v>
      </c>
      <c r="AT198" s="138" t="s">
        <v>168</v>
      </c>
      <c r="AU198" s="138" t="s">
        <v>80</v>
      </c>
      <c r="AY198" s="16" t="s">
        <v>118</v>
      </c>
      <c r="BE198" s="139">
        <f>IF(N198="základní",J198,0)</f>
        <v>0</v>
      </c>
      <c r="BF198" s="139">
        <f>IF(N198="snížená",J198,0)</f>
        <v>0</v>
      </c>
      <c r="BG198" s="139">
        <f>IF(N198="zákl. přenesená",J198,0)</f>
        <v>0</v>
      </c>
      <c r="BH198" s="139">
        <f>IF(N198="sníž. přenesená",J198,0)</f>
        <v>0</v>
      </c>
      <c r="BI198" s="139">
        <f>IF(N198="nulová",J198,0)</f>
        <v>0</v>
      </c>
      <c r="BJ198" s="16" t="s">
        <v>78</v>
      </c>
      <c r="BK198" s="139">
        <f>ROUND(I198*H198,2)</f>
        <v>0</v>
      </c>
      <c r="BL198" s="16" t="s">
        <v>126</v>
      </c>
      <c r="BM198" s="138" t="s">
        <v>210</v>
      </c>
    </row>
    <row r="199" spans="2:65" s="13" customFormat="1" ht="11.25">
      <c r="B199" s="147"/>
      <c r="D199" s="141" t="s">
        <v>128</v>
      </c>
      <c r="F199" s="149" t="s">
        <v>211</v>
      </c>
      <c r="H199" s="150">
        <v>665.79200000000003</v>
      </c>
      <c r="I199" s="151"/>
      <c r="L199" s="147"/>
      <c r="M199" s="152"/>
      <c r="T199" s="153"/>
      <c r="AT199" s="148" t="s">
        <v>128</v>
      </c>
      <c r="AU199" s="148" t="s">
        <v>80</v>
      </c>
      <c r="AV199" s="13" t="s">
        <v>80</v>
      </c>
      <c r="AW199" s="13" t="s">
        <v>3</v>
      </c>
      <c r="AX199" s="13" t="s">
        <v>78</v>
      </c>
      <c r="AY199" s="148" t="s">
        <v>118</v>
      </c>
    </row>
    <row r="200" spans="2:65" s="1" customFormat="1" ht="37.9" customHeight="1">
      <c r="B200" s="126"/>
      <c r="C200" s="127" t="s">
        <v>212</v>
      </c>
      <c r="D200" s="127" t="s">
        <v>121</v>
      </c>
      <c r="E200" s="128" t="s">
        <v>213</v>
      </c>
      <c r="F200" s="129" t="s">
        <v>214</v>
      </c>
      <c r="G200" s="130" t="s">
        <v>163</v>
      </c>
      <c r="H200" s="131">
        <v>55.206000000000003</v>
      </c>
      <c r="I200" s="132"/>
      <c r="J200" s="133">
        <f>ROUND(I200*H200,2)</f>
        <v>0</v>
      </c>
      <c r="K200" s="129" t="s">
        <v>125</v>
      </c>
      <c r="L200" s="31"/>
      <c r="M200" s="134" t="s">
        <v>1</v>
      </c>
      <c r="N200" s="135" t="s">
        <v>38</v>
      </c>
      <c r="P200" s="136">
        <f>O200*H200</f>
        <v>0</v>
      </c>
      <c r="Q200" s="136">
        <v>1.7600000000000001E-3</v>
      </c>
      <c r="R200" s="136">
        <f>Q200*H200</f>
        <v>9.7162560000000009E-2</v>
      </c>
      <c r="S200" s="136">
        <v>0</v>
      </c>
      <c r="T200" s="137">
        <f>S200*H200</f>
        <v>0</v>
      </c>
      <c r="AR200" s="138" t="s">
        <v>126</v>
      </c>
      <c r="AT200" s="138" t="s">
        <v>121</v>
      </c>
      <c r="AU200" s="138" t="s">
        <v>80</v>
      </c>
      <c r="AY200" s="16" t="s">
        <v>118</v>
      </c>
      <c r="BE200" s="139">
        <f>IF(N200="základní",J200,0)</f>
        <v>0</v>
      </c>
      <c r="BF200" s="139">
        <f>IF(N200="snížená",J200,0)</f>
        <v>0</v>
      </c>
      <c r="BG200" s="139">
        <f>IF(N200="zákl. přenesená",J200,0)</f>
        <v>0</v>
      </c>
      <c r="BH200" s="139">
        <f>IF(N200="sníž. přenesená",J200,0)</f>
        <v>0</v>
      </c>
      <c r="BI200" s="139">
        <f>IF(N200="nulová",J200,0)</f>
        <v>0</v>
      </c>
      <c r="BJ200" s="16" t="s">
        <v>78</v>
      </c>
      <c r="BK200" s="139">
        <f>ROUND(I200*H200,2)</f>
        <v>0</v>
      </c>
      <c r="BL200" s="16" t="s">
        <v>126</v>
      </c>
      <c r="BM200" s="138" t="s">
        <v>215</v>
      </c>
    </row>
    <row r="201" spans="2:65" s="12" customFormat="1" ht="11.25">
      <c r="B201" s="140"/>
      <c r="D201" s="141" t="s">
        <v>128</v>
      </c>
      <c r="E201" s="142" t="s">
        <v>1</v>
      </c>
      <c r="F201" s="143" t="s">
        <v>132</v>
      </c>
      <c r="H201" s="142" t="s">
        <v>1</v>
      </c>
      <c r="I201" s="144"/>
      <c r="L201" s="140"/>
      <c r="M201" s="145"/>
      <c r="T201" s="146"/>
      <c r="AT201" s="142" t="s">
        <v>128</v>
      </c>
      <c r="AU201" s="142" t="s">
        <v>80</v>
      </c>
      <c r="AV201" s="12" t="s">
        <v>78</v>
      </c>
      <c r="AW201" s="12" t="s">
        <v>30</v>
      </c>
      <c r="AX201" s="12" t="s">
        <v>73</v>
      </c>
      <c r="AY201" s="142" t="s">
        <v>118</v>
      </c>
    </row>
    <row r="202" spans="2:65" s="13" customFormat="1" ht="22.5">
      <c r="B202" s="147"/>
      <c r="D202" s="141" t="s">
        <v>128</v>
      </c>
      <c r="E202" s="148" t="s">
        <v>1</v>
      </c>
      <c r="F202" s="149" t="s">
        <v>216</v>
      </c>
      <c r="H202" s="150">
        <v>23.648</v>
      </c>
      <c r="I202" s="151"/>
      <c r="L202" s="147"/>
      <c r="M202" s="152"/>
      <c r="T202" s="153"/>
      <c r="AT202" s="148" t="s">
        <v>128</v>
      </c>
      <c r="AU202" s="148" t="s">
        <v>80</v>
      </c>
      <c r="AV202" s="13" t="s">
        <v>80</v>
      </c>
      <c r="AW202" s="13" t="s">
        <v>30</v>
      </c>
      <c r="AX202" s="13" t="s">
        <v>73</v>
      </c>
      <c r="AY202" s="148" t="s">
        <v>118</v>
      </c>
    </row>
    <row r="203" spans="2:65" s="13" customFormat="1" ht="33.75">
      <c r="B203" s="147"/>
      <c r="D203" s="141" t="s">
        <v>128</v>
      </c>
      <c r="E203" s="148" t="s">
        <v>1</v>
      </c>
      <c r="F203" s="149" t="s">
        <v>217</v>
      </c>
      <c r="H203" s="150">
        <v>7.71</v>
      </c>
      <c r="I203" s="151"/>
      <c r="L203" s="147"/>
      <c r="M203" s="152"/>
      <c r="T203" s="153"/>
      <c r="AT203" s="148" t="s">
        <v>128</v>
      </c>
      <c r="AU203" s="148" t="s">
        <v>80</v>
      </c>
      <c r="AV203" s="13" t="s">
        <v>80</v>
      </c>
      <c r="AW203" s="13" t="s">
        <v>30</v>
      </c>
      <c r="AX203" s="13" t="s">
        <v>73</v>
      </c>
      <c r="AY203" s="148" t="s">
        <v>118</v>
      </c>
    </row>
    <row r="204" spans="2:65" s="12" customFormat="1" ht="11.25">
      <c r="B204" s="140"/>
      <c r="D204" s="141" t="s">
        <v>128</v>
      </c>
      <c r="E204" s="142" t="s">
        <v>1</v>
      </c>
      <c r="F204" s="143" t="s">
        <v>139</v>
      </c>
      <c r="H204" s="142" t="s">
        <v>1</v>
      </c>
      <c r="I204" s="144"/>
      <c r="L204" s="140"/>
      <c r="M204" s="145"/>
      <c r="T204" s="146"/>
      <c r="AT204" s="142" t="s">
        <v>128</v>
      </c>
      <c r="AU204" s="142" t="s">
        <v>80</v>
      </c>
      <c r="AV204" s="12" t="s">
        <v>78</v>
      </c>
      <c r="AW204" s="12" t="s">
        <v>30</v>
      </c>
      <c r="AX204" s="12" t="s">
        <v>73</v>
      </c>
      <c r="AY204" s="142" t="s">
        <v>118</v>
      </c>
    </row>
    <row r="205" spans="2:65" s="13" customFormat="1" ht="11.25">
      <c r="B205" s="147"/>
      <c r="D205" s="141" t="s">
        <v>128</v>
      </c>
      <c r="E205" s="148" t="s">
        <v>1</v>
      </c>
      <c r="F205" s="149" t="s">
        <v>140</v>
      </c>
      <c r="H205" s="150">
        <v>4.12</v>
      </c>
      <c r="I205" s="151"/>
      <c r="L205" s="147"/>
      <c r="M205" s="152"/>
      <c r="T205" s="153"/>
      <c r="AT205" s="148" t="s">
        <v>128</v>
      </c>
      <c r="AU205" s="148" t="s">
        <v>80</v>
      </c>
      <c r="AV205" s="13" t="s">
        <v>80</v>
      </c>
      <c r="AW205" s="13" t="s">
        <v>30</v>
      </c>
      <c r="AX205" s="13" t="s">
        <v>73</v>
      </c>
      <c r="AY205" s="148" t="s">
        <v>118</v>
      </c>
    </row>
    <row r="206" spans="2:65" s="12" customFormat="1" ht="11.25">
      <c r="B206" s="140"/>
      <c r="D206" s="141" t="s">
        <v>128</v>
      </c>
      <c r="E206" s="142" t="s">
        <v>1</v>
      </c>
      <c r="F206" s="143" t="s">
        <v>218</v>
      </c>
      <c r="H206" s="142" t="s">
        <v>1</v>
      </c>
      <c r="I206" s="144"/>
      <c r="L206" s="140"/>
      <c r="M206" s="145"/>
      <c r="T206" s="146"/>
      <c r="AT206" s="142" t="s">
        <v>128</v>
      </c>
      <c r="AU206" s="142" t="s">
        <v>80</v>
      </c>
      <c r="AV206" s="12" t="s">
        <v>78</v>
      </c>
      <c r="AW206" s="12" t="s">
        <v>30</v>
      </c>
      <c r="AX206" s="12" t="s">
        <v>73</v>
      </c>
      <c r="AY206" s="142" t="s">
        <v>118</v>
      </c>
    </row>
    <row r="207" spans="2:65" s="13" customFormat="1" ht="33.75">
      <c r="B207" s="147"/>
      <c r="D207" s="141" t="s">
        <v>128</v>
      </c>
      <c r="E207" s="148" t="s">
        <v>1</v>
      </c>
      <c r="F207" s="149" t="s">
        <v>147</v>
      </c>
      <c r="H207" s="150">
        <v>15.948</v>
      </c>
      <c r="I207" s="151"/>
      <c r="L207" s="147"/>
      <c r="M207" s="152"/>
      <c r="T207" s="153"/>
      <c r="AT207" s="148" t="s">
        <v>128</v>
      </c>
      <c r="AU207" s="148" t="s">
        <v>80</v>
      </c>
      <c r="AV207" s="13" t="s">
        <v>80</v>
      </c>
      <c r="AW207" s="13" t="s">
        <v>30</v>
      </c>
      <c r="AX207" s="13" t="s">
        <v>73</v>
      </c>
      <c r="AY207" s="148" t="s">
        <v>118</v>
      </c>
    </row>
    <row r="208" spans="2:65" s="13" customFormat="1" ht="22.5">
      <c r="B208" s="147"/>
      <c r="D208" s="141" t="s">
        <v>128</v>
      </c>
      <c r="E208" s="148" t="s">
        <v>1</v>
      </c>
      <c r="F208" s="149" t="s">
        <v>148</v>
      </c>
      <c r="H208" s="150">
        <v>3.78</v>
      </c>
      <c r="I208" s="151"/>
      <c r="L208" s="147"/>
      <c r="M208" s="152"/>
      <c r="T208" s="153"/>
      <c r="AT208" s="148" t="s">
        <v>128</v>
      </c>
      <c r="AU208" s="148" t="s">
        <v>80</v>
      </c>
      <c r="AV208" s="13" t="s">
        <v>80</v>
      </c>
      <c r="AW208" s="13" t="s">
        <v>30</v>
      </c>
      <c r="AX208" s="13" t="s">
        <v>73</v>
      </c>
      <c r="AY208" s="148" t="s">
        <v>118</v>
      </c>
    </row>
    <row r="209" spans="2:65" s="14" customFormat="1" ht="11.25">
      <c r="B209" s="154"/>
      <c r="D209" s="141" t="s">
        <v>128</v>
      </c>
      <c r="E209" s="155" t="s">
        <v>1</v>
      </c>
      <c r="F209" s="156" t="s">
        <v>149</v>
      </c>
      <c r="H209" s="157">
        <v>55.206000000000003</v>
      </c>
      <c r="I209" s="158"/>
      <c r="L209" s="154"/>
      <c r="M209" s="159"/>
      <c r="T209" s="160"/>
      <c r="AT209" s="155" t="s">
        <v>128</v>
      </c>
      <c r="AU209" s="155" t="s">
        <v>80</v>
      </c>
      <c r="AV209" s="14" t="s">
        <v>126</v>
      </c>
      <c r="AW209" s="14" t="s">
        <v>30</v>
      </c>
      <c r="AX209" s="14" t="s">
        <v>78</v>
      </c>
      <c r="AY209" s="155" t="s">
        <v>118</v>
      </c>
    </row>
    <row r="210" spans="2:65" s="1" customFormat="1" ht="24.2" customHeight="1">
      <c r="B210" s="126"/>
      <c r="C210" s="161" t="s">
        <v>219</v>
      </c>
      <c r="D210" s="161" t="s">
        <v>168</v>
      </c>
      <c r="E210" s="162" t="s">
        <v>220</v>
      </c>
      <c r="F210" s="163" t="s">
        <v>221</v>
      </c>
      <c r="G210" s="164" t="s">
        <v>124</v>
      </c>
      <c r="H210" s="165">
        <v>55.206000000000003</v>
      </c>
      <c r="I210" s="166"/>
      <c r="J210" s="167">
        <f>ROUND(I210*H210,2)</f>
        <v>0</v>
      </c>
      <c r="K210" s="163" t="s">
        <v>125</v>
      </c>
      <c r="L210" s="168"/>
      <c r="M210" s="169" t="s">
        <v>1</v>
      </c>
      <c r="N210" s="170" t="s">
        <v>38</v>
      </c>
      <c r="P210" s="136">
        <f>O210*H210</f>
        <v>0</v>
      </c>
      <c r="Q210" s="136">
        <v>2E-3</v>
      </c>
      <c r="R210" s="136">
        <f>Q210*H210</f>
        <v>0.11041200000000001</v>
      </c>
      <c r="S210" s="136">
        <v>0</v>
      </c>
      <c r="T210" s="137">
        <f>S210*H210</f>
        <v>0</v>
      </c>
      <c r="AR210" s="138" t="s">
        <v>171</v>
      </c>
      <c r="AT210" s="138" t="s">
        <v>168</v>
      </c>
      <c r="AU210" s="138" t="s">
        <v>80</v>
      </c>
      <c r="AY210" s="16" t="s">
        <v>118</v>
      </c>
      <c r="BE210" s="139">
        <f>IF(N210="základní",J210,0)</f>
        <v>0</v>
      </c>
      <c r="BF210" s="139">
        <f>IF(N210="snížená",J210,0)</f>
        <v>0</v>
      </c>
      <c r="BG210" s="139">
        <f>IF(N210="zákl. přenesená",J210,0)</f>
        <v>0</v>
      </c>
      <c r="BH210" s="139">
        <f>IF(N210="sníž. přenesená",J210,0)</f>
        <v>0</v>
      </c>
      <c r="BI210" s="139">
        <f>IF(N210="nulová",J210,0)</f>
        <v>0</v>
      </c>
      <c r="BJ210" s="16" t="s">
        <v>78</v>
      </c>
      <c r="BK210" s="139">
        <f>ROUND(I210*H210,2)</f>
        <v>0</v>
      </c>
      <c r="BL210" s="16" t="s">
        <v>126</v>
      </c>
      <c r="BM210" s="138" t="s">
        <v>222</v>
      </c>
    </row>
    <row r="211" spans="2:65" s="1" customFormat="1" ht="24.2" customHeight="1">
      <c r="B211" s="126"/>
      <c r="C211" s="127" t="s">
        <v>223</v>
      </c>
      <c r="D211" s="127" t="s">
        <v>121</v>
      </c>
      <c r="E211" s="128" t="s">
        <v>224</v>
      </c>
      <c r="F211" s="129" t="s">
        <v>225</v>
      </c>
      <c r="G211" s="130" t="s">
        <v>124</v>
      </c>
      <c r="H211" s="131">
        <v>5.5039999999999996</v>
      </c>
      <c r="I211" s="132"/>
      <c r="J211" s="133">
        <f>ROUND(I211*H211,2)</f>
        <v>0</v>
      </c>
      <c r="K211" s="129" t="s">
        <v>125</v>
      </c>
      <c r="L211" s="31"/>
      <c r="M211" s="134" t="s">
        <v>1</v>
      </c>
      <c r="N211" s="135" t="s">
        <v>38</v>
      </c>
      <c r="P211" s="136">
        <f>O211*H211</f>
        <v>0</v>
      </c>
      <c r="Q211" s="136">
        <v>1.3999999999999999E-4</v>
      </c>
      <c r="R211" s="136">
        <f>Q211*H211</f>
        <v>7.7055999999999989E-4</v>
      </c>
      <c r="S211" s="136">
        <v>0</v>
      </c>
      <c r="T211" s="137">
        <f>S211*H211</f>
        <v>0</v>
      </c>
      <c r="AR211" s="138" t="s">
        <v>126</v>
      </c>
      <c r="AT211" s="138" t="s">
        <v>121</v>
      </c>
      <c r="AU211" s="138" t="s">
        <v>80</v>
      </c>
      <c r="AY211" s="16" t="s">
        <v>118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6" t="s">
        <v>78</v>
      </c>
      <c r="BK211" s="139">
        <f>ROUND(I211*H211,2)</f>
        <v>0</v>
      </c>
      <c r="BL211" s="16" t="s">
        <v>126</v>
      </c>
      <c r="BM211" s="138" t="s">
        <v>226</v>
      </c>
    </row>
    <row r="212" spans="2:65" s="1" customFormat="1" ht="24.2" customHeight="1">
      <c r="B212" s="126"/>
      <c r="C212" s="127" t="s">
        <v>227</v>
      </c>
      <c r="D212" s="127" t="s">
        <v>121</v>
      </c>
      <c r="E212" s="128" t="s">
        <v>228</v>
      </c>
      <c r="F212" s="129" t="s">
        <v>229</v>
      </c>
      <c r="G212" s="130" t="s">
        <v>124</v>
      </c>
      <c r="H212" s="131">
        <v>604.96299999999997</v>
      </c>
      <c r="I212" s="132"/>
      <c r="J212" s="133">
        <f>ROUND(I212*H212,2)</f>
        <v>0</v>
      </c>
      <c r="K212" s="129" t="s">
        <v>125</v>
      </c>
      <c r="L212" s="31"/>
      <c r="M212" s="134" t="s">
        <v>1</v>
      </c>
      <c r="N212" s="135" t="s">
        <v>38</v>
      </c>
      <c r="P212" s="136">
        <f>O212*H212</f>
        <v>0</v>
      </c>
      <c r="Q212" s="136">
        <v>1.3999999999999999E-4</v>
      </c>
      <c r="R212" s="136">
        <f>Q212*H212</f>
        <v>8.469481999999999E-2</v>
      </c>
      <c r="S212" s="136">
        <v>0</v>
      </c>
      <c r="T212" s="137">
        <f>S212*H212</f>
        <v>0</v>
      </c>
      <c r="AR212" s="138" t="s">
        <v>126</v>
      </c>
      <c r="AT212" s="138" t="s">
        <v>121</v>
      </c>
      <c r="AU212" s="138" t="s">
        <v>80</v>
      </c>
      <c r="AY212" s="16" t="s">
        <v>118</v>
      </c>
      <c r="BE212" s="139">
        <f>IF(N212="základní",J212,0)</f>
        <v>0</v>
      </c>
      <c r="BF212" s="139">
        <f>IF(N212="snížená",J212,0)</f>
        <v>0</v>
      </c>
      <c r="BG212" s="139">
        <f>IF(N212="zákl. přenesená",J212,0)</f>
        <v>0</v>
      </c>
      <c r="BH212" s="139">
        <f>IF(N212="sníž. přenesená",J212,0)</f>
        <v>0</v>
      </c>
      <c r="BI212" s="139">
        <f>IF(N212="nulová",J212,0)</f>
        <v>0</v>
      </c>
      <c r="BJ212" s="16" t="s">
        <v>78</v>
      </c>
      <c r="BK212" s="139">
        <f>ROUND(I212*H212,2)</f>
        <v>0</v>
      </c>
      <c r="BL212" s="16" t="s">
        <v>126</v>
      </c>
      <c r="BM212" s="138" t="s">
        <v>230</v>
      </c>
    </row>
    <row r="213" spans="2:65" s="1" customFormat="1" ht="24.2" customHeight="1">
      <c r="B213" s="126"/>
      <c r="C213" s="127" t="s">
        <v>231</v>
      </c>
      <c r="D213" s="127" t="s">
        <v>121</v>
      </c>
      <c r="E213" s="128" t="s">
        <v>232</v>
      </c>
      <c r="F213" s="129" t="s">
        <v>233</v>
      </c>
      <c r="G213" s="130" t="s">
        <v>124</v>
      </c>
      <c r="H213" s="131">
        <v>134.73599999999999</v>
      </c>
      <c r="I213" s="132"/>
      <c r="J213" s="133">
        <f>ROUND(I213*H213,2)</f>
        <v>0</v>
      </c>
      <c r="K213" s="129" t="s">
        <v>125</v>
      </c>
      <c r="L213" s="31"/>
      <c r="M213" s="134" t="s">
        <v>1</v>
      </c>
      <c r="N213" s="135" t="s">
        <v>38</v>
      </c>
      <c r="P213" s="136">
        <f>O213*H213</f>
        <v>0</v>
      </c>
      <c r="Q213" s="136">
        <v>2.2000000000000001E-4</v>
      </c>
      <c r="R213" s="136">
        <f>Q213*H213</f>
        <v>2.9641919999999999E-2</v>
      </c>
      <c r="S213" s="136">
        <v>0</v>
      </c>
      <c r="T213" s="137">
        <f>S213*H213</f>
        <v>0</v>
      </c>
      <c r="AR213" s="138" t="s">
        <v>126</v>
      </c>
      <c r="AT213" s="138" t="s">
        <v>121</v>
      </c>
      <c r="AU213" s="138" t="s">
        <v>80</v>
      </c>
      <c r="AY213" s="16" t="s">
        <v>118</v>
      </c>
      <c r="BE213" s="139">
        <f>IF(N213="základní",J213,0)</f>
        <v>0</v>
      </c>
      <c r="BF213" s="139">
        <f>IF(N213="snížená",J213,0)</f>
        <v>0</v>
      </c>
      <c r="BG213" s="139">
        <f>IF(N213="zákl. přenesená",J213,0)</f>
        <v>0</v>
      </c>
      <c r="BH213" s="139">
        <f>IF(N213="sníž. přenesená",J213,0)</f>
        <v>0</v>
      </c>
      <c r="BI213" s="139">
        <f>IF(N213="nulová",J213,0)</f>
        <v>0</v>
      </c>
      <c r="BJ213" s="16" t="s">
        <v>78</v>
      </c>
      <c r="BK213" s="139">
        <f>ROUND(I213*H213,2)</f>
        <v>0</v>
      </c>
      <c r="BL213" s="16" t="s">
        <v>126</v>
      </c>
      <c r="BM213" s="138" t="s">
        <v>234</v>
      </c>
    </row>
    <row r="214" spans="2:65" s="1" customFormat="1" ht="24.2" customHeight="1">
      <c r="B214" s="126"/>
      <c r="C214" s="127" t="s">
        <v>235</v>
      </c>
      <c r="D214" s="127" t="s">
        <v>121</v>
      </c>
      <c r="E214" s="128" t="s">
        <v>236</v>
      </c>
      <c r="F214" s="129" t="s">
        <v>237</v>
      </c>
      <c r="G214" s="130" t="s">
        <v>124</v>
      </c>
      <c r="H214" s="131">
        <v>5.5039999999999996</v>
      </c>
      <c r="I214" s="132"/>
      <c r="J214" s="133">
        <f>ROUND(I214*H214,2)</f>
        <v>0</v>
      </c>
      <c r="K214" s="129" t="s">
        <v>125</v>
      </c>
      <c r="L214" s="31"/>
      <c r="M214" s="134" t="s">
        <v>1</v>
      </c>
      <c r="N214" s="135" t="s">
        <v>38</v>
      </c>
      <c r="P214" s="136">
        <f>O214*H214</f>
        <v>0</v>
      </c>
      <c r="Q214" s="136">
        <v>2.8500000000000001E-3</v>
      </c>
      <c r="R214" s="136">
        <f>Q214*H214</f>
        <v>1.56864E-2</v>
      </c>
      <c r="S214" s="136">
        <v>0</v>
      </c>
      <c r="T214" s="137">
        <f>S214*H214</f>
        <v>0</v>
      </c>
      <c r="AR214" s="138" t="s">
        <v>126</v>
      </c>
      <c r="AT214" s="138" t="s">
        <v>121</v>
      </c>
      <c r="AU214" s="138" t="s">
        <v>80</v>
      </c>
      <c r="AY214" s="16" t="s">
        <v>118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6" t="s">
        <v>78</v>
      </c>
      <c r="BK214" s="139">
        <f>ROUND(I214*H214,2)</f>
        <v>0</v>
      </c>
      <c r="BL214" s="16" t="s">
        <v>126</v>
      </c>
      <c r="BM214" s="138" t="s">
        <v>238</v>
      </c>
    </row>
    <row r="215" spans="2:65" s="12" customFormat="1" ht="11.25">
      <c r="B215" s="140"/>
      <c r="D215" s="141" t="s">
        <v>128</v>
      </c>
      <c r="E215" s="142" t="s">
        <v>1</v>
      </c>
      <c r="F215" s="143" t="s">
        <v>135</v>
      </c>
      <c r="H215" s="142" t="s">
        <v>1</v>
      </c>
      <c r="I215" s="144"/>
      <c r="L215" s="140"/>
      <c r="M215" s="145"/>
      <c r="T215" s="146"/>
      <c r="AT215" s="142" t="s">
        <v>128</v>
      </c>
      <c r="AU215" s="142" t="s">
        <v>80</v>
      </c>
      <c r="AV215" s="12" t="s">
        <v>78</v>
      </c>
      <c r="AW215" s="12" t="s">
        <v>30</v>
      </c>
      <c r="AX215" s="12" t="s">
        <v>73</v>
      </c>
      <c r="AY215" s="142" t="s">
        <v>118</v>
      </c>
    </row>
    <row r="216" spans="2:65" s="13" customFormat="1" ht="11.25">
      <c r="B216" s="147"/>
      <c r="D216" s="141" t="s">
        <v>128</v>
      </c>
      <c r="E216" s="148" t="s">
        <v>1</v>
      </c>
      <c r="F216" s="149" t="s">
        <v>136</v>
      </c>
      <c r="H216" s="150">
        <v>5.5039999999999996</v>
      </c>
      <c r="I216" s="151"/>
      <c r="L216" s="147"/>
      <c r="M216" s="152"/>
      <c r="T216" s="153"/>
      <c r="AT216" s="148" t="s">
        <v>128</v>
      </c>
      <c r="AU216" s="148" t="s">
        <v>80</v>
      </c>
      <c r="AV216" s="13" t="s">
        <v>80</v>
      </c>
      <c r="AW216" s="13" t="s">
        <v>30</v>
      </c>
      <c r="AX216" s="13" t="s">
        <v>73</v>
      </c>
      <c r="AY216" s="148" t="s">
        <v>118</v>
      </c>
    </row>
    <row r="217" spans="2:65" s="14" customFormat="1" ht="11.25">
      <c r="B217" s="154"/>
      <c r="D217" s="141" t="s">
        <v>128</v>
      </c>
      <c r="E217" s="155" t="s">
        <v>1</v>
      </c>
      <c r="F217" s="156" t="s">
        <v>149</v>
      </c>
      <c r="H217" s="157">
        <v>5.5039999999999996</v>
      </c>
      <c r="I217" s="158"/>
      <c r="L217" s="154"/>
      <c r="M217" s="159"/>
      <c r="T217" s="160"/>
      <c r="AT217" s="155" t="s">
        <v>128</v>
      </c>
      <c r="AU217" s="155" t="s">
        <v>80</v>
      </c>
      <c r="AV217" s="14" t="s">
        <v>126</v>
      </c>
      <c r="AW217" s="14" t="s">
        <v>30</v>
      </c>
      <c r="AX217" s="14" t="s">
        <v>78</v>
      </c>
      <c r="AY217" s="155" t="s">
        <v>118</v>
      </c>
    </row>
    <row r="218" spans="2:65" s="1" customFormat="1" ht="24.2" customHeight="1">
      <c r="B218" s="126"/>
      <c r="C218" s="127" t="s">
        <v>239</v>
      </c>
      <c r="D218" s="127" t="s">
        <v>121</v>
      </c>
      <c r="E218" s="128" t="s">
        <v>240</v>
      </c>
      <c r="F218" s="129" t="s">
        <v>241</v>
      </c>
      <c r="G218" s="130" t="s">
        <v>124</v>
      </c>
      <c r="H218" s="131">
        <v>134.73599999999999</v>
      </c>
      <c r="I218" s="132"/>
      <c r="J218" s="133">
        <f>ROUND(I218*H218,2)</f>
        <v>0</v>
      </c>
      <c r="K218" s="129" t="s">
        <v>125</v>
      </c>
      <c r="L218" s="31"/>
      <c r="M218" s="134" t="s">
        <v>1</v>
      </c>
      <c r="N218" s="135" t="s">
        <v>38</v>
      </c>
      <c r="P218" s="136">
        <f>O218*H218</f>
        <v>0</v>
      </c>
      <c r="Q218" s="136">
        <v>5.7000000000000002E-3</v>
      </c>
      <c r="R218" s="136">
        <f>Q218*H218</f>
        <v>0.76799519999999999</v>
      </c>
      <c r="S218" s="136">
        <v>0</v>
      </c>
      <c r="T218" s="137">
        <f>S218*H218</f>
        <v>0</v>
      </c>
      <c r="AR218" s="138" t="s">
        <v>126</v>
      </c>
      <c r="AT218" s="138" t="s">
        <v>121</v>
      </c>
      <c r="AU218" s="138" t="s">
        <v>80</v>
      </c>
      <c r="AY218" s="16" t="s">
        <v>118</v>
      </c>
      <c r="BE218" s="139">
        <f>IF(N218="základní",J218,0)</f>
        <v>0</v>
      </c>
      <c r="BF218" s="139">
        <f>IF(N218="snížená",J218,0)</f>
        <v>0</v>
      </c>
      <c r="BG218" s="139">
        <f>IF(N218="zákl. přenesená",J218,0)</f>
        <v>0</v>
      </c>
      <c r="BH218" s="139">
        <f>IF(N218="sníž. přenesená",J218,0)</f>
        <v>0</v>
      </c>
      <c r="BI218" s="139">
        <f>IF(N218="nulová",J218,0)</f>
        <v>0</v>
      </c>
      <c r="BJ218" s="16" t="s">
        <v>78</v>
      </c>
      <c r="BK218" s="139">
        <f>ROUND(I218*H218,2)</f>
        <v>0</v>
      </c>
      <c r="BL218" s="16" t="s">
        <v>126</v>
      </c>
      <c r="BM218" s="138" t="s">
        <v>242</v>
      </c>
    </row>
    <row r="219" spans="2:65" s="12" customFormat="1" ht="11.25">
      <c r="B219" s="140"/>
      <c r="D219" s="141" t="s">
        <v>128</v>
      </c>
      <c r="E219" s="142" t="s">
        <v>1</v>
      </c>
      <c r="F219" s="143" t="s">
        <v>243</v>
      </c>
      <c r="H219" s="142" t="s">
        <v>1</v>
      </c>
      <c r="I219" s="144"/>
      <c r="L219" s="140"/>
      <c r="M219" s="145"/>
      <c r="T219" s="146"/>
      <c r="AT219" s="142" t="s">
        <v>128</v>
      </c>
      <c r="AU219" s="142" t="s">
        <v>80</v>
      </c>
      <c r="AV219" s="12" t="s">
        <v>78</v>
      </c>
      <c r="AW219" s="12" t="s">
        <v>30</v>
      </c>
      <c r="AX219" s="12" t="s">
        <v>73</v>
      </c>
      <c r="AY219" s="142" t="s">
        <v>118</v>
      </c>
    </row>
    <row r="220" spans="2:65" s="12" customFormat="1" ht="11.25">
      <c r="B220" s="140"/>
      <c r="D220" s="141" t="s">
        <v>128</v>
      </c>
      <c r="E220" s="142" t="s">
        <v>1</v>
      </c>
      <c r="F220" s="143" t="s">
        <v>129</v>
      </c>
      <c r="H220" s="142" t="s">
        <v>1</v>
      </c>
      <c r="I220" s="144"/>
      <c r="L220" s="140"/>
      <c r="M220" s="145"/>
      <c r="T220" s="146"/>
      <c r="AT220" s="142" t="s">
        <v>128</v>
      </c>
      <c r="AU220" s="142" t="s">
        <v>80</v>
      </c>
      <c r="AV220" s="12" t="s">
        <v>78</v>
      </c>
      <c r="AW220" s="12" t="s">
        <v>30</v>
      </c>
      <c r="AX220" s="12" t="s">
        <v>73</v>
      </c>
      <c r="AY220" s="142" t="s">
        <v>118</v>
      </c>
    </row>
    <row r="221" spans="2:65" s="13" customFormat="1" ht="11.25">
      <c r="B221" s="147"/>
      <c r="D221" s="141" t="s">
        <v>128</v>
      </c>
      <c r="E221" s="148" t="s">
        <v>1</v>
      </c>
      <c r="F221" s="149" t="s">
        <v>244</v>
      </c>
      <c r="H221" s="150">
        <v>75.152000000000001</v>
      </c>
      <c r="I221" s="151"/>
      <c r="L221" s="147"/>
      <c r="M221" s="152"/>
      <c r="T221" s="153"/>
      <c r="AT221" s="148" t="s">
        <v>128</v>
      </c>
      <c r="AU221" s="148" t="s">
        <v>80</v>
      </c>
      <c r="AV221" s="13" t="s">
        <v>80</v>
      </c>
      <c r="AW221" s="13" t="s">
        <v>30</v>
      </c>
      <c r="AX221" s="13" t="s">
        <v>73</v>
      </c>
      <c r="AY221" s="148" t="s">
        <v>118</v>
      </c>
    </row>
    <row r="222" spans="2:65" s="13" customFormat="1" ht="11.25">
      <c r="B222" s="147"/>
      <c r="D222" s="141" t="s">
        <v>128</v>
      </c>
      <c r="E222" s="148" t="s">
        <v>1</v>
      </c>
      <c r="F222" s="149" t="s">
        <v>245</v>
      </c>
      <c r="H222" s="150">
        <v>-3.04</v>
      </c>
      <c r="I222" s="151"/>
      <c r="L222" s="147"/>
      <c r="M222" s="152"/>
      <c r="T222" s="153"/>
      <c r="AT222" s="148" t="s">
        <v>128</v>
      </c>
      <c r="AU222" s="148" t="s">
        <v>80</v>
      </c>
      <c r="AV222" s="13" t="s">
        <v>80</v>
      </c>
      <c r="AW222" s="13" t="s">
        <v>30</v>
      </c>
      <c r="AX222" s="13" t="s">
        <v>73</v>
      </c>
      <c r="AY222" s="148" t="s">
        <v>118</v>
      </c>
    </row>
    <row r="223" spans="2:65" s="12" customFormat="1" ht="11.25">
      <c r="B223" s="140"/>
      <c r="D223" s="141" t="s">
        <v>128</v>
      </c>
      <c r="E223" s="142" t="s">
        <v>1</v>
      </c>
      <c r="F223" s="143" t="s">
        <v>141</v>
      </c>
      <c r="H223" s="142" t="s">
        <v>1</v>
      </c>
      <c r="I223" s="144"/>
      <c r="L223" s="140"/>
      <c r="M223" s="145"/>
      <c r="T223" s="146"/>
      <c r="AT223" s="142" t="s">
        <v>128</v>
      </c>
      <c r="AU223" s="142" t="s">
        <v>80</v>
      </c>
      <c r="AV223" s="12" t="s">
        <v>78</v>
      </c>
      <c r="AW223" s="12" t="s">
        <v>30</v>
      </c>
      <c r="AX223" s="12" t="s">
        <v>73</v>
      </c>
      <c r="AY223" s="142" t="s">
        <v>118</v>
      </c>
    </row>
    <row r="224" spans="2:65" s="13" customFormat="1" ht="11.25">
      <c r="B224" s="147"/>
      <c r="D224" s="141" t="s">
        <v>128</v>
      </c>
      <c r="E224" s="148" t="s">
        <v>1</v>
      </c>
      <c r="F224" s="149" t="s">
        <v>142</v>
      </c>
      <c r="H224" s="150">
        <v>-1.62</v>
      </c>
      <c r="I224" s="151"/>
      <c r="L224" s="147"/>
      <c r="M224" s="152"/>
      <c r="T224" s="153"/>
      <c r="AT224" s="148" t="s">
        <v>128</v>
      </c>
      <c r="AU224" s="148" t="s">
        <v>80</v>
      </c>
      <c r="AV224" s="13" t="s">
        <v>80</v>
      </c>
      <c r="AW224" s="13" t="s">
        <v>30</v>
      </c>
      <c r="AX224" s="13" t="s">
        <v>73</v>
      </c>
      <c r="AY224" s="148" t="s">
        <v>118</v>
      </c>
    </row>
    <row r="225" spans="2:65" s="12" customFormat="1" ht="11.25">
      <c r="B225" s="140"/>
      <c r="D225" s="141" t="s">
        <v>128</v>
      </c>
      <c r="E225" s="142" t="s">
        <v>1</v>
      </c>
      <c r="F225" s="143" t="s">
        <v>132</v>
      </c>
      <c r="H225" s="142" t="s">
        <v>1</v>
      </c>
      <c r="I225" s="144"/>
      <c r="L225" s="140"/>
      <c r="M225" s="145"/>
      <c r="T225" s="146"/>
      <c r="AT225" s="142" t="s">
        <v>128</v>
      </c>
      <c r="AU225" s="142" t="s">
        <v>80</v>
      </c>
      <c r="AV225" s="12" t="s">
        <v>78</v>
      </c>
      <c r="AW225" s="12" t="s">
        <v>30</v>
      </c>
      <c r="AX225" s="12" t="s">
        <v>73</v>
      </c>
      <c r="AY225" s="142" t="s">
        <v>118</v>
      </c>
    </row>
    <row r="226" spans="2:65" s="13" customFormat="1" ht="11.25">
      <c r="B226" s="147"/>
      <c r="D226" s="141" t="s">
        <v>128</v>
      </c>
      <c r="E226" s="148" t="s">
        <v>1</v>
      </c>
      <c r="F226" s="149" t="s">
        <v>246</v>
      </c>
      <c r="H226" s="150">
        <v>2.61</v>
      </c>
      <c r="I226" s="151"/>
      <c r="L226" s="147"/>
      <c r="M226" s="152"/>
      <c r="T226" s="153"/>
      <c r="AT226" s="148" t="s">
        <v>128</v>
      </c>
      <c r="AU226" s="148" t="s">
        <v>80</v>
      </c>
      <c r="AV226" s="13" t="s">
        <v>80</v>
      </c>
      <c r="AW226" s="13" t="s">
        <v>30</v>
      </c>
      <c r="AX226" s="13" t="s">
        <v>73</v>
      </c>
      <c r="AY226" s="148" t="s">
        <v>118</v>
      </c>
    </row>
    <row r="227" spans="2:65" s="13" customFormat="1" ht="22.5">
      <c r="B227" s="147"/>
      <c r="D227" s="141" t="s">
        <v>128</v>
      </c>
      <c r="E227" s="148" t="s">
        <v>1</v>
      </c>
      <c r="F227" s="149" t="s">
        <v>247</v>
      </c>
      <c r="H227" s="150">
        <v>9.41</v>
      </c>
      <c r="I227" s="151"/>
      <c r="L227" s="147"/>
      <c r="M227" s="152"/>
      <c r="T227" s="153"/>
      <c r="AT227" s="148" t="s">
        <v>128</v>
      </c>
      <c r="AU227" s="148" t="s">
        <v>80</v>
      </c>
      <c r="AV227" s="13" t="s">
        <v>80</v>
      </c>
      <c r="AW227" s="13" t="s">
        <v>30</v>
      </c>
      <c r="AX227" s="13" t="s">
        <v>73</v>
      </c>
      <c r="AY227" s="148" t="s">
        <v>118</v>
      </c>
    </row>
    <row r="228" spans="2:65" s="12" customFormat="1" ht="11.25">
      <c r="B228" s="140"/>
      <c r="D228" s="141" t="s">
        <v>128</v>
      </c>
      <c r="E228" s="142" t="s">
        <v>1</v>
      </c>
      <c r="F228" s="143" t="s">
        <v>139</v>
      </c>
      <c r="H228" s="142" t="s">
        <v>1</v>
      </c>
      <c r="I228" s="144"/>
      <c r="L228" s="140"/>
      <c r="M228" s="145"/>
      <c r="T228" s="146"/>
      <c r="AT228" s="142" t="s">
        <v>128</v>
      </c>
      <c r="AU228" s="142" t="s">
        <v>80</v>
      </c>
      <c r="AV228" s="12" t="s">
        <v>78</v>
      </c>
      <c r="AW228" s="12" t="s">
        <v>30</v>
      </c>
      <c r="AX228" s="12" t="s">
        <v>73</v>
      </c>
      <c r="AY228" s="142" t="s">
        <v>118</v>
      </c>
    </row>
    <row r="229" spans="2:65" s="13" customFormat="1" ht="11.25">
      <c r="B229" s="147"/>
      <c r="D229" s="141" t="s">
        <v>128</v>
      </c>
      <c r="E229" s="148" t="s">
        <v>1</v>
      </c>
      <c r="F229" s="149" t="s">
        <v>248</v>
      </c>
      <c r="H229" s="150">
        <v>2.16</v>
      </c>
      <c r="I229" s="151"/>
      <c r="L229" s="147"/>
      <c r="M229" s="152"/>
      <c r="T229" s="153"/>
      <c r="AT229" s="148" t="s">
        <v>128</v>
      </c>
      <c r="AU229" s="148" t="s">
        <v>80</v>
      </c>
      <c r="AV229" s="13" t="s">
        <v>80</v>
      </c>
      <c r="AW229" s="13" t="s">
        <v>30</v>
      </c>
      <c r="AX229" s="13" t="s">
        <v>73</v>
      </c>
      <c r="AY229" s="148" t="s">
        <v>118</v>
      </c>
    </row>
    <row r="230" spans="2:65" s="12" customFormat="1" ht="11.25">
      <c r="B230" s="140"/>
      <c r="D230" s="141" t="s">
        <v>128</v>
      </c>
      <c r="E230" s="142" t="s">
        <v>1</v>
      </c>
      <c r="F230" s="143" t="s">
        <v>159</v>
      </c>
      <c r="H230" s="142" t="s">
        <v>1</v>
      </c>
      <c r="I230" s="144"/>
      <c r="L230" s="140"/>
      <c r="M230" s="145"/>
      <c r="T230" s="146"/>
      <c r="AT230" s="142" t="s">
        <v>128</v>
      </c>
      <c r="AU230" s="142" t="s">
        <v>80</v>
      </c>
      <c r="AV230" s="12" t="s">
        <v>78</v>
      </c>
      <c r="AW230" s="12" t="s">
        <v>30</v>
      </c>
      <c r="AX230" s="12" t="s">
        <v>73</v>
      </c>
      <c r="AY230" s="142" t="s">
        <v>118</v>
      </c>
    </row>
    <row r="231" spans="2:65" s="13" customFormat="1" ht="11.25">
      <c r="B231" s="147"/>
      <c r="D231" s="141" t="s">
        <v>128</v>
      </c>
      <c r="E231" s="148" t="s">
        <v>1</v>
      </c>
      <c r="F231" s="149" t="s">
        <v>160</v>
      </c>
      <c r="H231" s="150">
        <v>6.3920000000000003</v>
      </c>
      <c r="I231" s="151"/>
      <c r="L231" s="147"/>
      <c r="M231" s="152"/>
      <c r="T231" s="153"/>
      <c r="AT231" s="148" t="s">
        <v>128</v>
      </c>
      <c r="AU231" s="148" t="s">
        <v>80</v>
      </c>
      <c r="AV231" s="13" t="s">
        <v>80</v>
      </c>
      <c r="AW231" s="13" t="s">
        <v>30</v>
      </c>
      <c r="AX231" s="13" t="s">
        <v>73</v>
      </c>
      <c r="AY231" s="148" t="s">
        <v>118</v>
      </c>
    </row>
    <row r="232" spans="2:65" s="12" customFormat="1" ht="11.25">
      <c r="B232" s="140"/>
      <c r="D232" s="141" t="s">
        <v>128</v>
      </c>
      <c r="E232" s="142" t="s">
        <v>1</v>
      </c>
      <c r="F232" s="143" t="s">
        <v>143</v>
      </c>
      <c r="H232" s="142" t="s">
        <v>1</v>
      </c>
      <c r="I232" s="144"/>
      <c r="L232" s="140"/>
      <c r="M232" s="145"/>
      <c r="T232" s="146"/>
      <c r="AT232" s="142" t="s">
        <v>128</v>
      </c>
      <c r="AU232" s="142" t="s">
        <v>80</v>
      </c>
      <c r="AV232" s="12" t="s">
        <v>78</v>
      </c>
      <c r="AW232" s="12" t="s">
        <v>30</v>
      </c>
      <c r="AX232" s="12" t="s">
        <v>73</v>
      </c>
      <c r="AY232" s="142" t="s">
        <v>118</v>
      </c>
    </row>
    <row r="233" spans="2:65" s="13" customFormat="1" ht="11.25">
      <c r="B233" s="147"/>
      <c r="D233" s="141" t="s">
        <v>128</v>
      </c>
      <c r="E233" s="148" t="s">
        <v>1</v>
      </c>
      <c r="F233" s="149" t="s">
        <v>249</v>
      </c>
      <c r="H233" s="150">
        <v>27.169</v>
      </c>
      <c r="I233" s="151"/>
      <c r="L233" s="147"/>
      <c r="M233" s="152"/>
      <c r="T233" s="153"/>
      <c r="AT233" s="148" t="s">
        <v>128</v>
      </c>
      <c r="AU233" s="148" t="s">
        <v>80</v>
      </c>
      <c r="AV233" s="13" t="s">
        <v>80</v>
      </c>
      <c r="AW233" s="13" t="s">
        <v>30</v>
      </c>
      <c r="AX233" s="13" t="s">
        <v>73</v>
      </c>
      <c r="AY233" s="148" t="s">
        <v>118</v>
      </c>
    </row>
    <row r="234" spans="2:65" s="13" customFormat="1" ht="11.25">
      <c r="B234" s="147"/>
      <c r="D234" s="141" t="s">
        <v>128</v>
      </c>
      <c r="E234" s="148" t="s">
        <v>1</v>
      </c>
      <c r="F234" s="149" t="s">
        <v>250</v>
      </c>
      <c r="H234" s="150">
        <v>13.8</v>
      </c>
      <c r="I234" s="151"/>
      <c r="L234" s="147"/>
      <c r="M234" s="152"/>
      <c r="T234" s="153"/>
      <c r="AT234" s="148" t="s">
        <v>128</v>
      </c>
      <c r="AU234" s="148" t="s">
        <v>80</v>
      </c>
      <c r="AV234" s="13" t="s">
        <v>80</v>
      </c>
      <c r="AW234" s="13" t="s">
        <v>30</v>
      </c>
      <c r="AX234" s="13" t="s">
        <v>73</v>
      </c>
      <c r="AY234" s="148" t="s">
        <v>118</v>
      </c>
    </row>
    <row r="235" spans="2:65" s="12" customFormat="1" ht="11.25">
      <c r="B235" s="140"/>
      <c r="D235" s="141" t="s">
        <v>128</v>
      </c>
      <c r="E235" s="142" t="s">
        <v>1</v>
      </c>
      <c r="F235" s="143" t="s">
        <v>251</v>
      </c>
      <c r="H235" s="142" t="s">
        <v>1</v>
      </c>
      <c r="I235" s="144"/>
      <c r="L235" s="140"/>
      <c r="M235" s="145"/>
      <c r="T235" s="146"/>
      <c r="AT235" s="142" t="s">
        <v>128</v>
      </c>
      <c r="AU235" s="142" t="s">
        <v>80</v>
      </c>
      <c r="AV235" s="12" t="s">
        <v>78</v>
      </c>
      <c r="AW235" s="12" t="s">
        <v>30</v>
      </c>
      <c r="AX235" s="12" t="s">
        <v>73</v>
      </c>
      <c r="AY235" s="142" t="s">
        <v>118</v>
      </c>
    </row>
    <row r="236" spans="2:65" s="13" customFormat="1" ht="11.25">
      <c r="B236" s="147"/>
      <c r="D236" s="141" t="s">
        <v>128</v>
      </c>
      <c r="E236" s="148" t="s">
        <v>1</v>
      </c>
      <c r="F236" s="149" t="s">
        <v>252</v>
      </c>
      <c r="H236" s="150">
        <v>2.7029999999999998</v>
      </c>
      <c r="I236" s="151"/>
      <c r="L236" s="147"/>
      <c r="M236" s="152"/>
      <c r="T236" s="153"/>
      <c r="AT236" s="148" t="s">
        <v>128</v>
      </c>
      <c r="AU236" s="148" t="s">
        <v>80</v>
      </c>
      <c r="AV236" s="13" t="s">
        <v>80</v>
      </c>
      <c r="AW236" s="13" t="s">
        <v>30</v>
      </c>
      <c r="AX236" s="13" t="s">
        <v>73</v>
      </c>
      <c r="AY236" s="148" t="s">
        <v>118</v>
      </c>
    </row>
    <row r="237" spans="2:65" s="14" customFormat="1" ht="11.25">
      <c r="B237" s="154"/>
      <c r="D237" s="141" t="s">
        <v>128</v>
      </c>
      <c r="E237" s="155" t="s">
        <v>1</v>
      </c>
      <c r="F237" s="156" t="s">
        <v>149</v>
      </c>
      <c r="H237" s="157">
        <v>134.73599999999999</v>
      </c>
      <c r="I237" s="158"/>
      <c r="L237" s="154"/>
      <c r="M237" s="159"/>
      <c r="T237" s="160"/>
      <c r="AT237" s="155" t="s">
        <v>128</v>
      </c>
      <c r="AU237" s="155" t="s">
        <v>80</v>
      </c>
      <c r="AV237" s="14" t="s">
        <v>126</v>
      </c>
      <c r="AW237" s="14" t="s">
        <v>30</v>
      </c>
      <c r="AX237" s="14" t="s">
        <v>78</v>
      </c>
      <c r="AY237" s="155" t="s">
        <v>118</v>
      </c>
    </row>
    <row r="238" spans="2:65" s="1" customFormat="1" ht="24.2" customHeight="1">
      <c r="B238" s="126"/>
      <c r="C238" s="127" t="s">
        <v>7</v>
      </c>
      <c r="D238" s="127" t="s">
        <v>121</v>
      </c>
      <c r="E238" s="128" t="s">
        <v>253</v>
      </c>
      <c r="F238" s="129" t="s">
        <v>254</v>
      </c>
      <c r="G238" s="130" t="s">
        <v>124</v>
      </c>
      <c r="H238" s="131">
        <v>604.96299999999997</v>
      </c>
      <c r="I238" s="132"/>
      <c r="J238" s="133">
        <f>ROUND(I238*H238,2)</f>
        <v>0</v>
      </c>
      <c r="K238" s="129" t="s">
        <v>125</v>
      </c>
      <c r="L238" s="31"/>
      <c r="M238" s="134" t="s">
        <v>1</v>
      </c>
      <c r="N238" s="135" t="s">
        <v>38</v>
      </c>
      <c r="P238" s="136">
        <f>O238*H238</f>
        <v>0</v>
      </c>
      <c r="Q238" s="136">
        <v>2.8500000000000001E-3</v>
      </c>
      <c r="R238" s="136">
        <f>Q238*H238</f>
        <v>1.7241445499999999</v>
      </c>
      <c r="S238" s="136">
        <v>0</v>
      </c>
      <c r="T238" s="137">
        <f>S238*H238</f>
        <v>0</v>
      </c>
      <c r="AR238" s="138" t="s">
        <v>126</v>
      </c>
      <c r="AT238" s="138" t="s">
        <v>121</v>
      </c>
      <c r="AU238" s="138" t="s">
        <v>80</v>
      </c>
      <c r="AY238" s="16" t="s">
        <v>118</v>
      </c>
      <c r="BE238" s="139">
        <f>IF(N238="základní",J238,0)</f>
        <v>0</v>
      </c>
      <c r="BF238" s="139">
        <f>IF(N238="snížená",J238,0)</f>
        <v>0</v>
      </c>
      <c r="BG238" s="139">
        <f>IF(N238="zákl. přenesená",J238,0)</f>
        <v>0</v>
      </c>
      <c r="BH238" s="139">
        <f>IF(N238="sníž. přenesená",J238,0)</f>
        <v>0</v>
      </c>
      <c r="BI238" s="139">
        <f>IF(N238="nulová",J238,0)</f>
        <v>0</v>
      </c>
      <c r="BJ238" s="16" t="s">
        <v>78</v>
      </c>
      <c r="BK238" s="139">
        <f>ROUND(I238*H238,2)</f>
        <v>0</v>
      </c>
      <c r="BL238" s="16" t="s">
        <v>126</v>
      </c>
      <c r="BM238" s="138" t="s">
        <v>255</v>
      </c>
    </row>
    <row r="239" spans="2:65" s="12" customFormat="1" ht="11.25">
      <c r="B239" s="140"/>
      <c r="D239" s="141" t="s">
        <v>128</v>
      </c>
      <c r="E239" s="142" t="s">
        <v>1</v>
      </c>
      <c r="F239" s="143" t="s">
        <v>129</v>
      </c>
      <c r="H239" s="142" t="s">
        <v>1</v>
      </c>
      <c r="I239" s="144"/>
      <c r="L239" s="140"/>
      <c r="M239" s="145"/>
      <c r="T239" s="146"/>
      <c r="AT239" s="142" t="s">
        <v>128</v>
      </c>
      <c r="AU239" s="142" t="s">
        <v>80</v>
      </c>
      <c r="AV239" s="12" t="s">
        <v>78</v>
      </c>
      <c r="AW239" s="12" t="s">
        <v>30</v>
      </c>
      <c r="AX239" s="12" t="s">
        <v>73</v>
      </c>
      <c r="AY239" s="142" t="s">
        <v>118</v>
      </c>
    </row>
    <row r="240" spans="2:65" s="13" customFormat="1" ht="22.5">
      <c r="B240" s="147"/>
      <c r="D240" s="141" t="s">
        <v>128</v>
      </c>
      <c r="E240" s="148" t="s">
        <v>1</v>
      </c>
      <c r="F240" s="149" t="s">
        <v>256</v>
      </c>
      <c r="H240" s="150">
        <v>447.488</v>
      </c>
      <c r="I240" s="151"/>
      <c r="L240" s="147"/>
      <c r="M240" s="152"/>
      <c r="T240" s="153"/>
      <c r="AT240" s="148" t="s">
        <v>128</v>
      </c>
      <c r="AU240" s="148" t="s">
        <v>80</v>
      </c>
      <c r="AV240" s="13" t="s">
        <v>80</v>
      </c>
      <c r="AW240" s="13" t="s">
        <v>30</v>
      </c>
      <c r="AX240" s="13" t="s">
        <v>73</v>
      </c>
      <c r="AY240" s="148" t="s">
        <v>118</v>
      </c>
    </row>
    <row r="241" spans="2:51" s="13" customFormat="1" ht="11.25">
      <c r="B241" s="147"/>
      <c r="D241" s="141" t="s">
        <v>128</v>
      </c>
      <c r="E241" s="148" t="s">
        <v>1</v>
      </c>
      <c r="F241" s="149" t="s">
        <v>257</v>
      </c>
      <c r="H241" s="150">
        <v>-12.25</v>
      </c>
      <c r="I241" s="151"/>
      <c r="L241" s="147"/>
      <c r="M241" s="152"/>
      <c r="T241" s="153"/>
      <c r="AT241" s="148" t="s">
        <v>128</v>
      </c>
      <c r="AU241" s="148" t="s">
        <v>80</v>
      </c>
      <c r="AV241" s="13" t="s">
        <v>80</v>
      </c>
      <c r="AW241" s="13" t="s">
        <v>30</v>
      </c>
      <c r="AX241" s="13" t="s">
        <v>73</v>
      </c>
      <c r="AY241" s="148" t="s">
        <v>118</v>
      </c>
    </row>
    <row r="242" spans="2:51" s="12" customFormat="1" ht="11.25">
      <c r="B242" s="140"/>
      <c r="D242" s="141" t="s">
        <v>128</v>
      </c>
      <c r="E242" s="142" t="s">
        <v>1</v>
      </c>
      <c r="F242" s="143" t="s">
        <v>132</v>
      </c>
      <c r="H242" s="142" t="s">
        <v>1</v>
      </c>
      <c r="I242" s="144"/>
      <c r="L242" s="140"/>
      <c r="M242" s="145"/>
      <c r="T242" s="146"/>
      <c r="AT242" s="142" t="s">
        <v>128</v>
      </c>
      <c r="AU242" s="142" t="s">
        <v>80</v>
      </c>
      <c r="AV242" s="12" t="s">
        <v>78</v>
      </c>
      <c r="AW242" s="12" t="s">
        <v>30</v>
      </c>
      <c r="AX242" s="12" t="s">
        <v>73</v>
      </c>
      <c r="AY242" s="142" t="s">
        <v>118</v>
      </c>
    </row>
    <row r="243" spans="2:51" s="13" customFormat="1" ht="22.5">
      <c r="B243" s="147"/>
      <c r="D243" s="141" t="s">
        <v>128</v>
      </c>
      <c r="E243" s="148" t="s">
        <v>1</v>
      </c>
      <c r="F243" s="149" t="s">
        <v>258</v>
      </c>
      <c r="H243" s="150">
        <v>23.933</v>
      </c>
      <c r="I243" s="151"/>
      <c r="L243" s="147"/>
      <c r="M243" s="152"/>
      <c r="T243" s="153"/>
      <c r="AT243" s="148" t="s">
        <v>128</v>
      </c>
      <c r="AU243" s="148" t="s">
        <v>80</v>
      </c>
      <c r="AV243" s="13" t="s">
        <v>80</v>
      </c>
      <c r="AW243" s="13" t="s">
        <v>30</v>
      </c>
      <c r="AX243" s="13" t="s">
        <v>73</v>
      </c>
      <c r="AY243" s="148" t="s">
        <v>118</v>
      </c>
    </row>
    <row r="244" spans="2:51" s="13" customFormat="1" ht="22.5">
      <c r="B244" s="147"/>
      <c r="D244" s="141" t="s">
        <v>128</v>
      </c>
      <c r="E244" s="148" t="s">
        <v>1</v>
      </c>
      <c r="F244" s="149" t="s">
        <v>259</v>
      </c>
      <c r="H244" s="150">
        <v>6.375</v>
      </c>
      <c r="I244" s="151"/>
      <c r="L244" s="147"/>
      <c r="M244" s="152"/>
      <c r="T244" s="153"/>
      <c r="AT244" s="148" t="s">
        <v>128</v>
      </c>
      <c r="AU244" s="148" t="s">
        <v>80</v>
      </c>
      <c r="AV244" s="13" t="s">
        <v>80</v>
      </c>
      <c r="AW244" s="13" t="s">
        <v>30</v>
      </c>
      <c r="AX244" s="13" t="s">
        <v>73</v>
      </c>
      <c r="AY244" s="148" t="s">
        <v>118</v>
      </c>
    </row>
    <row r="245" spans="2:51" s="12" customFormat="1" ht="11.25">
      <c r="B245" s="140"/>
      <c r="D245" s="141" t="s">
        <v>128</v>
      </c>
      <c r="E245" s="142" t="s">
        <v>1</v>
      </c>
      <c r="F245" s="143" t="s">
        <v>135</v>
      </c>
      <c r="H245" s="142" t="s">
        <v>1</v>
      </c>
      <c r="I245" s="144"/>
      <c r="L245" s="140"/>
      <c r="M245" s="145"/>
      <c r="T245" s="146"/>
      <c r="AT245" s="142" t="s">
        <v>128</v>
      </c>
      <c r="AU245" s="142" t="s">
        <v>80</v>
      </c>
      <c r="AV245" s="12" t="s">
        <v>78</v>
      </c>
      <c r="AW245" s="12" t="s">
        <v>30</v>
      </c>
      <c r="AX245" s="12" t="s">
        <v>73</v>
      </c>
      <c r="AY245" s="142" t="s">
        <v>118</v>
      </c>
    </row>
    <row r="246" spans="2:51" s="13" customFormat="1" ht="11.25">
      <c r="B246" s="147"/>
      <c r="D246" s="141" t="s">
        <v>128</v>
      </c>
      <c r="E246" s="148" t="s">
        <v>1</v>
      </c>
      <c r="F246" s="149" t="s">
        <v>136</v>
      </c>
      <c r="H246" s="150">
        <v>5.5039999999999996</v>
      </c>
      <c r="I246" s="151"/>
      <c r="L246" s="147"/>
      <c r="M246" s="152"/>
      <c r="T246" s="153"/>
      <c r="AT246" s="148" t="s">
        <v>128</v>
      </c>
      <c r="AU246" s="148" t="s">
        <v>80</v>
      </c>
      <c r="AV246" s="13" t="s">
        <v>80</v>
      </c>
      <c r="AW246" s="13" t="s">
        <v>30</v>
      </c>
      <c r="AX246" s="13" t="s">
        <v>73</v>
      </c>
      <c r="AY246" s="148" t="s">
        <v>118</v>
      </c>
    </row>
    <row r="247" spans="2:51" s="12" customFormat="1" ht="11.25">
      <c r="B247" s="140"/>
      <c r="D247" s="141" t="s">
        <v>128</v>
      </c>
      <c r="E247" s="142" t="s">
        <v>1</v>
      </c>
      <c r="F247" s="143" t="s">
        <v>137</v>
      </c>
      <c r="H247" s="142" t="s">
        <v>1</v>
      </c>
      <c r="I247" s="144"/>
      <c r="L247" s="140"/>
      <c r="M247" s="145"/>
      <c r="T247" s="146"/>
      <c r="AT247" s="142" t="s">
        <v>128</v>
      </c>
      <c r="AU247" s="142" t="s">
        <v>80</v>
      </c>
      <c r="AV247" s="12" t="s">
        <v>78</v>
      </c>
      <c r="AW247" s="12" t="s">
        <v>30</v>
      </c>
      <c r="AX247" s="12" t="s">
        <v>73</v>
      </c>
      <c r="AY247" s="142" t="s">
        <v>118</v>
      </c>
    </row>
    <row r="248" spans="2:51" s="13" customFormat="1" ht="11.25">
      <c r="B248" s="147"/>
      <c r="D248" s="141" t="s">
        <v>128</v>
      </c>
      <c r="E248" s="148" t="s">
        <v>1</v>
      </c>
      <c r="F248" s="149" t="s">
        <v>138</v>
      </c>
      <c r="H248" s="150">
        <v>14.394</v>
      </c>
      <c r="I248" s="151"/>
      <c r="L248" s="147"/>
      <c r="M248" s="152"/>
      <c r="T248" s="153"/>
      <c r="AT248" s="148" t="s">
        <v>128</v>
      </c>
      <c r="AU248" s="148" t="s">
        <v>80</v>
      </c>
      <c r="AV248" s="13" t="s">
        <v>80</v>
      </c>
      <c r="AW248" s="13" t="s">
        <v>30</v>
      </c>
      <c r="AX248" s="13" t="s">
        <v>73</v>
      </c>
      <c r="AY248" s="148" t="s">
        <v>118</v>
      </c>
    </row>
    <row r="249" spans="2:51" s="12" customFormat="1" ht="11.25">
      <c r="B249" s="140"/>
      <c r="D249" s="141" t="s">
        <v>128</v>
      </c>
      <c r="E249" s="142" t="s">
        <v>1</v>
      </c>
      <c r="F249" s="143" t="s">
        <v>139</v>
      </c>
      <c r="H249" s="142" t="s">
        <v>1</v>
      </c>
      <c r="I249" s="144"/>
      <c r="L249" s="140"/>
      <c r="M249" s="145"/>
      <c r="T249" s="146"/>
      <c r="AT249" s="142" t="s">
        <v>128</v>
      </c>
      <c r="AU249" s="142" t="s">
        <v>80</v>
      </c>
      <c r="AV249" s="12" t="s">
        <v>78</v>
      </c>
      <c r="AW249" s="12" t="s">
        <v>30</v>
      </c>
      <c r="AX249" s="12" t="s">
        <v>73</v>
      </c>
      <c r="AY249" s="142" t="s">
        <v>118</v>
      </c>
    </row>
    <row r="250" spans="2:51" s="13" customFormat="1" ht="11.25">
      <c r="B250" s="147"/>
      <c r="D250" s="141" t="s">
        <v>128</v>
      </c>
      <c r="E250" s="148" t="s">
        <v>1</v>
      </c>
      <c r="F250" s="149" t="s">
        <v>260</v>
      </c>
      <c r="H250" s="150">
        <v>1.96</v>
      </c>
      <c r="I250" s="151"/>
      <c r="L250" s="147"/>
      <c r="M250" s="152"/>
      <c r="T250" s="153"/>
      <c r="AT250" s="148" t="s">
        <v>128</v>
      </c>
      <c r="AU250" s="148" t="s">
        <v>80</v>
      </c>
      <c r="AV250" s="13" t="s">
        <v>80</v>
      </c>
      <c r="AW250" s="13" t="s">
        <v>30</v>
      </c>
      <c r="AX250" s="13" t="s">
        <v>73</v>
      </c>
      <c r="AY250" s="148" t="s">
        <v>118</v>
      </c>
    </row>
    <row r="251" spans="2:51" s="12" customFormat="1" ht="11.25">
      <c r="B251" s="140"/>
      <c r="D251" s="141" t="s">
        <v>128</v>
      </c>
      <c r="E251" s="142" t="s">
        <v>1</v>
      </c>
      <c r="F251" s="143" t="s">
        <v>143</v>
      </c>
      <c r="H251" s="142" t="s">
        <v>1</v>
      </c>
      <c r="I251" s="144"/>
      <c r="L251" s="140"/>
      <c r="M251" s="145"/>
      <c r="T251" s="146"/>
      <c r="AT251" s="142" t="s">
        <v>128</v>
      </c>
      <c r="AU251" s="142" t="s">
        <v>80</v>
      </c>
      <c r="AV251" s="12" t="s">
        <v>78</v>
      </c>
      <c r="AW251" s="12" t="s">
        <v>30</v>
      </c>
      <c r="AX251" s="12" t="s">
        <v>73</v>
      </c>
      <c r="AY251" s="142" t="s">
        <v>118</v>
      </c>
    </row>
    <row r="252" spans="2:51" s="13" customFormat="1" ht="22.5">
      <c r="B252" s="147"/>
      <c r="D252" s="141" t="s">
        <v>128</v>
      </c>
      <c r="E252" s="148" t="s">
        <v>1</v>
      </c>
      <c r="F252" s="149" t="s">
        <v>261</v>
      </c>
      <c r="H252" s="150">
        <v>74.239999999999995</v>
      </c>
      <c r="I252" s="151"/>
      <c r="L252" s="147"/>
      <c r="M252" s="152"/>
      <c r="T252" s="153"/>
      <c r="AT252" s="148" t="s">
        <v>128</v>
      </c>
      <c r="AU252" s="148" t="s">
        <v>80</v>
      </c>
      <c r="AV252" s="13" t="s">
        <v>80</v>
      </c>
      <c r="AW252" s="13" t="s">
        <v>30</v>
      </c>
      <c r="AX252" s="13" t="s">
        <v>73</v>
      </c>
      <c r="AY252" s="148" t="s">
        <v>118</v>
      </c>
    </row>
    <row r="253" spans="2:51" s="13" customFormat="1" ht="11.25">
      <c r="B253" s="147"/>
      <c r="D253" s="141" t="s">
        <v>128</v>
      </c>
      <c r="E253" s="148" t="s">
        <v>1</v>
      </c>
      <c r="F253" s="149" t="s">
        <v>262</v>
      </c>
      <c r="H253" s="150">
        <v>26.294</v>
      </c>
      <c r="I253" s="151"/>
      <c r="L253" s="147"/>
      <c r="M253" s="152"/>
      <c r="T253" s="153"/>
      <c r="AT253" s="148" t="s">
        <v>128</v>
      </c>
      <c r="AU253" s="148" t="s">
        <v>80</v>
      </c>
      <c r="AV253" s="13" t="s">
        <v>80</v>
      </c>
      <c r="AW253" s="13" t="s">
        <v>30</v>
      </c>
      <c r="AX253" s="13" t="s">
        <v>73</v>
      </c>
      <c r="AY253" s="148" t="s">
        <v>118</v>
      </c>
    </row>
    <row r="254" spans="2:51" s="12" customFormat="1" ht="11.25">
      <c r="B254" s="140"/>
      <c r="D254" s="141" t="s">
        <v>128</v>
      </c>
      <c r="E254" s="142" t="s">
        <v>1</v>
      </c>
      <c r="F254" s="143" t="s">
        <v>146</v>
      </c>
      <c r="H254" s="142" t="s">
        <v>1</v>
      </c>
      <c r="I254" s="144"/>
      <c r="L254" s="140"/>
      <c r="M254" s="145"/>
      <c r="T254" s="146"/>
      <c r="AT254" s="142" t="s">
        <v>128</v>
      </c>
      <c r="AU254" s="142" t="s">
        <v>80</v>
      </c>
      <c r="AV254" s="12" t="s">
        <v>78</v>
      </c>
      <c r="AW254" s="12" t="s">
        <v>30</v>
      </c>
      <c r="AX254" s="12" t="s">
        <v>73</v>
      </c>
      <c r="AY254" s="142" t="s">
        <v>118</v>
      </c>
    </row>
    <row r="255" spans="2:51" s="13" customFormat="1" ht="22.5">
      <c r="B255" s="147"/>
      <c r="D255" s="141" t="s">
        <v>128</v>
      </c>
      <c r="E255" s="148" t="s">
        <v>1</v>
      </c>
      <c r="F255" s="149" t="s">
        <v>263</v>
      </c>
      <c r="H255" s="150">
        <v>13.244999999999999</v>
      </c>
      <c r="I255" s="151"/>
      <c r="L255" s="147"/>
      <c r="M255" s="152"/>
      <c r="T255" s="153"/>
      <c r="AT255" s="148" t="s">
        <v>128</v>
      </c>
      <c r="AU255" s="148" t="s">
        <v>80</v>
      </c>
      <c r="AV255" s="13" t="s">
        <v>80</v>
      </c>
      <c r="AW255" s="13" t="s">
        <v>30</v>
      </c>
      <c r="AX255" s="13" t="s">
        <v>73</v>
      </c>
      <c r="AY255" s="148" t="s">
        <v>118</v>
      </c>
    </row>
    <row r="256" spans="2:51" s="13" customFormat="1" ht="22.5">
      <c r="B256" s="147"/>
      <c r="D256" s="141" t="s">
        <v>128</v>
      </c>
      <c r="E256" s="148" t="s">
        <v>1</v>
      </c>
      <c r="F256" s="149" t="s">
        <v>148</v>
      </c>
      <c r="H256" s="150">
        <v>3.78</v>
      </c>
      <c r="I256" s="151"/>
      <c r="L256" s="147"/>
      <c r="M256" s="152"/>
      <c r="T256" s="153"/>
      <c r="AT256" s="148" t="s">
        <v>128</v>
      </c>
      <c r="AU256" s="148" t="s">
        <v>80</v>
      </c>
      <c r="AV256" s="13" t="s">
        <v>80</v>
      </c>
      <c r="AW256" s="13" t="s">
        <v>30</v>
      </c>
      <c r="AX256" s="13" t="s">
        <v>73</v>
      </c>
      <c r="AY256" s="148" t="s">
        <v>118</v>
      </c>
    </row>
    <row r="257" spans="2:65" s="14" customFormat="1" ht="11.25">
      <c r="B257" s="154"/>
      <c r="D257" s="141" t="s">
        <v>128</v>
      </c>
      <c r="E257" s="155" t="s">
        <v>1</v>
      </c>
      <c r="F257" s="156" t="s">
        <v>149</v>
      </c>
      <c r="H257" s="157">
        <v>604.96299999999997</v>
      </c>
      <c r="I257" s="158"/>
      <c r="L257" s="154"/>
      <c r="M257" s="159"/>
      <c r="T257" s="160"/>
      <c r="AT257" s="155" t="s">
        <v>128</v>
      </c>
      <c r="AU257" s="155" t="s">
        <v>80</v>
      </c>
      <c r="AV257" s="14" t="s">
        <v>126</v>
      </c>
      <c r="AW257" s="14" t="s">
        <v>30</v>
      </c>
      <c r="AX257" s="14" t="s">
        <v>78</v>
      </c>
      <c r="AY257" s="155" t="s">
        <v>118</v>
      </c>
    </row>
    <row r="258" spans="2:65" s="1" customFormat="1" ht="16.5" customHeight="1">
      <c r="B258" s="126"/>
      <c r="C258" s="127" t="s">
        <v>264</v>
      </c>
      <c r="D258" s="127" t="s">
        <v>121</v>
      </c>
      <c r="E258" s="128" t="s">
        <v>265</v>
      </c>
      <c r="F258" s="129" t="s">
        <v>266</v>
      </c>
      <c r="G258" s="130" t="s">
        <v>124</v>
      </c>
      <c r="H258" s="131">
        <v>771.36699999999996</v>
      </c>
      <c r="I258" s="132"/>
      <c r="J258" s="133">
        <f>ROUND(I258*H258,2)</f>
        <v>0</v>
      </c>
      <c r="K258" s="129" t="s">
        <v>125</v>
      </c>
      <c r="L258" s="31"/>
      <c r="M258" s="134" t="s">
        <v>1</v>
      </c>
      <c r="N258" s="135" t="s">
        <v>38</v>
      </c>
      <c r="P258" s="136">
        <f>O258*H258</f>
        <v>0</v>
      </c>
      <c r="Q258" s="136">
        <v>0</v>
      </c>
      <c r="R258" s="136">
        <f>Q258*H258</f>
        <v>0</v>
      </c>
      <c r="S258" s="136">
        <v>0</v>
      </c>
      <c r="T258" s="137">
        <f>S258*H258</f>
        <v>0</v>
      </c>
      <c r="AR258" s="138" t="s">
        <v>126</v>
      </c>
      <c r="AT258" s="138" t="s">
        <v>121</v>
      </c>
      <c r="AU258" s="138" t="s">
        <v>80</v>
      </c>
      <c r="AY258" s="16" t="s">
        <v>118</v>
      </c>
      <c r="BE258" s="139">
        <f>IF(N258="základní",J258,0)</f>
        <v>0</v>
      </c>
      <c r="BF258" s="139">
        <f>IF(N258="snížená",J258,0)</f>
        <v>0</v>
      </c>
      <c r="BG258" s="139">
        <f>IF(N258="zákl. přenesená",J258,0)</f>
        <v>0</v>
      </c>
      <c r="BH258" s="139">
        <f>IF(N258="sníž. přenesená",J258,0)</f>
        <v>0</v>
      </c>
      <c r="BI258" s="139">
        <f>IF(N258="nulová",J258,0)</f>
        <v>0</v>
      </c>
      <c r="BJ258" s="16" t="s">
        <v>78</v>
      </c>
      <c r="BK258" s="139">
        <f>ROUND(I258*H258,2)</f>
        <v>0</v>
      </c>
      <c r="BL258" s="16" t="s">
        <v>126</v>
      </c>
      <c r="BM258" s="138" t="s">
        <v>267</v>
      </c>
    </row>
    <row r="259" spans="2:65" s="12" customFormat="1" ht="11.25">
      <c r="B259" s="140"/>
      <c r="D259" s="141" t="s">
        <v>128</v>
      </c>
      <c r="E259" s="142" t="s">
        <v>1</v>
      </c>
      <c r="F259" s="143" t="s">
        <v>129</v>
      </c>
      <c r="H259" s="142" t="s">
        <v>1</v>
      </c>
      <c r="I259" s="144"/>
      <c r="L259" s="140"/>
      <c r="M259" s="145"/>
      <c r="T259" s="146"/>
      <c r="AT259" s="142" t="s">
        <v>128</v>
      </c>
      <c r="AU259" s="142" t="s">
        <v>80</v>
      </c>
      <c r="AV259" s="12" t="s">
        <v>78</v>
      </c>
      <c r="AW259" s="12" t="s">
        <v>30</v>
      </c>
      <c r="AX259" s="12" t="s">
        <v>73</v>
      </c>
      <c r="AY259" s="142" t="s">
        <v>118</v>
      </c>
    </row>
    <row r="260" spans="2:65" s="13" customFormat="1" ht="33.75">
      <c r="B260" s="147"/>
      <c r="D260" s="141" t="s">
        <v>128</v>
      </c>
      <c r="E260" s="148" t="s">
        <v>1</v>
      </c>
      <c r="F260" s="149" t="s">
        <v>130</v>
      </c>
      <c r="H260" s="150">
        <v>531.66399999999999</v>
      </c>
      <c r="I260" s="151"/>
      <c r="L260" s="147"/>
      <c r="M260" s="152"/>
      <c r="T260" s="153"/>
      <c r="AT260" s="148" t="s">
        <v>128</v>
      </c>
      <c r="AU260" s="148" t="s">
        <v>80</v>
      </c>
      <c r="AV260" s="13" t="s">
        <v>80</v>
      </c>
      <c r="AW260" s="13" t="s">
        <v>30</v>
      </c>
      <c r="AX260" s="13" t="s">
        <v>73</v>
      </c>
      <c r="AY260" s="148" t="s">
        <v>118</v>
      </c>
    </row>
    <row r="261" spans="2:65" s="13" customFormat="1" ht="11.25">
      <c r="B261" s="147"/>
      <c r="D261" s="141" t="s">
        <v>128</v>
      </c>
      <c r="E261" s="148" t="s">
        <v>1</v>
      </c>
      <c r="F261" s="149" t="s">
        <v>131</v>
      </c>
      <c r="H261" s="150">
        <v>-15.29</v>
      </c>
      <c r="I261" s="151"/>
      <c r="L261" s="147"/>
      <c r="M261" s="152"/>
      <c r="T261" s="153"/>
      <c r="AT261" s="148" t="s">
        <v>128</v>
      </c>
      <c r="AU261" s="148" t="s">
        <v>80</v>
      </c>
      <c r="AV261" s="13" t="s">
        <v>80</v>
      </c>
      <c r="AW261" s="13" t="s">
        <v>30</v>
      </c>
      <c r="AX261" s="13" t="s">
        <v>73</v>
      </c>
      <c r="AY261" s="148" t="s">
        <v>118</v>
      </c>
    </row>
    <row r="262" spans="2:65" s="12" customFormat="1" ht="11.25">
      <c r="B262" s="140"/>
      <c r="D262" s="141" t="s">
        <v>128</v>
      </c>
      <c r="E262" s="142" t="s">
        <v>1</v>
      </c>
      <c r="F262" s="143" t="s">
        <v>141</v>
      </c>
      <c r="H262" s="142" t="s">
        <v>1</v>
      </c>
      <c r="I262" s="144"/>
      <c r="L262" s="140"/>
      <c r="M262" s="145"/>
      <c r="T262" s="146"/>
      <c r="AT262" s="142" t="s">
        <v>128</v>
      </c>
      <c r="AU262" s="142" t="s">
        <v>80</v>
      </c>
      <c r="AV262" s="12" t="s">
        <v>78</v>
      </c>
      <c r="AW262" s="12" t="s">
        <v>30</v>
      </c>
      <c r="AX262" s="12" t="s">
        <v>73</v>
      </c>
      <c r="AY262" s="142" t="s">
        <v>118</v>
      </c>
    </row>
    <row r="263" spans="2:65" s="13" customFormat="1" ht="11.25">
      <c r="B263" s="147"/>
      <c r="D263" s="141" t="s">
        <v>128</v>
      </c>
      <c r="E263" s="148" t="s">
        <v>1</v>
      </c>
      <c r="F263" s="149" t="s">
        <v>142</v>
      </c>
      <c r="H263" s="150">
        <v>-1.62</v>
      </c>
      <c r="I263" s="151"/>
      <c r="L263" s="147"/>
      <c r="M263" s="152"/>
      <c r="T263" s="153"/>
      <c r="AT263" s="148" t="s">
        <v>128</v>
      </c>
      <c r="AU263" s="148" t="s">
        <v>80</v>
      </c>
      <c r="AV263" s="13" t="s">
        <v>80</v>
      </c>
      <c r="AW263" s="13" t="s">
        <v>30</v>
      </c>
      <c r="AX263" s="13" t="s">
        <v>73</v>
      </c>
      <c r="AY263" s="148" t="s">
        <v>118</v>
      </c>
    </row>
    <row r="264" spans="2:65" s="12" customFormat="1" ht="11.25">
      <c r="B264" s="140"/>
      <c r="D264" s="141" t="s">
        <v>128</v>
      </c>
      <c r="E264" s="142" t="s">
        <v>1</v>
      </c>
      <c r="F264" s="143" t="s">
        <v>268</v>
      </c>
      <c r="H264" s="142" t="s">
        <v>1</v>
      </c>
      <c r="I264" s="144"/>
      <c r="L264" s="140"/>
      <c r="M264" s="145"/>
      <c r="T264" s="146"/>
      <c r="AT264" s="142" t="s">
        <v>128</v>
      </c>
      <c r="AU264" s="142" t="s">
        <v>80</v>
      </c>
      <c r="AV264" s="12" t="s">
        <v>78</v>
      </c>
      <c r="AW264" s="12" t="s">
        <v>30</v>
      </c>
      <c r="AX264" s="12" t="s">
        <v>73</v>
      </c>
      <c r="AY264" s="142" t="s">
        <v>118</v>
      </c>
    </row>
    <row r="265" spans="2:65" s="13" customFormat="1" ht="11.25">
      <c r="B265" s="147"/>
      <c r="D265" s="141" t="s">
        <v>128</v>
      </c>
      <c r="E265" s="148" t="s">
        <v>1</v>
      </c>
      <c r="F265" s="149" t="s">
        <v>269</v>
      </c>
      <c r="H265" s="150">
        <v>6.6580000000000004</v>
      </c>
      <c r="I265" s="151"/>
      <c r="L265" s="147"/>
      <c r="M265" s="152"/>
      <c r="T265" s="153"/>
      <c r="AT265" s="148" t="s">
        <v>128</v>
      </c>
      <c r="AU265" s="148" t="s">
        <v>80</v>
      </c>
      <c r="AV265" s="13" t="s">
        <v>80</v>
      </c>
      <c r="AW265" s="13" t="s">
        <v>30</v>
      </c>
      <c r="AX265" s="13" t="s">
        <v>73</v>
      </c>
      <c r="AY265" s="148" t="s">
        <v>118</v>
      </c>
    </row>
    <row r="266" spans="2:65" s="13" customFormat="1" ht="11.25">
      <c r="B266" s="147"/>
      <c r="D266" s="141" t="s">
        <v>128</v>
      </c>
      <c r="E266" s="148" t="s">
        <v>1</v>
      </c>
      <c r="F266" s="149" t="s">
        <v>270</v>
      </c>
      <c r="H266" s="150">
        <v>13.474</v>
      </c>
      <c r="I266" s="151"/>
      <c r="L266" s="147"/>
      <c r="M266" s="152"/>
      <c r="T266" s="153"/>
      <c r="AT266" s="148" t="s">
        <v>128</v>
      </c>
      <c r="AU266" s="148" t="s">
        <v>80</v>
      </c>
      <c r="AV266" s="13" t="s">
        <v>80</v>
      </c>
      <c r="AW266" s="13" t="s">
        <v>30</v>
      </c>
      <c r="AX266" s="13" t="s">
        <v>73</v>
      </c>
      <c r="AY266" s="148" t="s">
        <v>118</v>
      </c>
    </row>
    <row r="267" spans="2:65" s="12" customFormat="1" ht="11.25">
      <c r="B267" s="140"/>
      <c r="D267" s="141" t="s">
        <v>128</v>
      </c>
      <c r="E267" s="142" t="s">
        <v>1</v>
      </c>
      <c r="F267" s="143" t="s">
        <v>132</v>
      </c>
      <c r="H267" s="142" t="s">
        <v>1</v>
      </c>
      <c r="I267" s="144"/>
      <c r="L267" s="140"/>
      <c r="M267" s="145"/>
      <c r="T267" s="146"/>
      <c r="AT267" s="142" t="s">
        <v>128</v>
      </c>
      <c r="AU267" s="142" t="s">
        <v>80</v>
      </c>
      <c r="AV267" s="12" t="s">
        <v>78</v>
      </c>
      <c r="AW267" s="12" t="s">
        <v>30</v>
      </c>
      <c r="AX267" s="12" t="s">
        <v>73</v>
      </c>
      <c r="AY267" s="142" t="s">
        <v>118</v>
      </c>
    </row>
    <row r="268" spans="2:65" s="13" customFormat="1" ht="22.5">
      <c r="B268" s="147"/>
      <c r="D268" s="141" t="s">
        <v>128</v>
      </c>
      <c r="E268" s="148" t="s">
        <v>1</v>
      </c>
      <c r="F268" s="149" t="s">
        <v>133</v>
      </c>
      <c r="H268" s="150">
        <v>26.542999999999999</v>
      </c>
      <c r="I268" s="151"/>
      <c r="L268" s="147"/>
      <c r="M268" s="152"/>
      <c r="T268" s="153"/>
      <c r="AT268" s="148" t="s">
        <v>128</v>
      </c>
      <c r="AU268" s="148" t="s">
        <v>80</v>
      </c>
      <c r="AV268" s="13" t="s">
        <v>80</v>
      </c>
      <c r="AW268" s="13" t="s">
        <v>30</v>
      </c>
      <c r="AX268" s="13" t="s">
        <v>73</v>
      </c>
      <c r="AY268" s="148" t="s">
        <v>118</v>
      </c>
    </row>
    <row r="269" spans="2:65" s="13" customFormat="1" ht="33.75">
      <c r="B269" s="147"/>
      <c r="D269" s="141" t="s">
        <v>128</v>
      </c>
      <c r="E269" s="148" t="s">
        <v>1</v>
      </c>
      <c r="F269" s="149" t="s">
        <v>134</v>
      </c>
      <c r="H269" s="150">
        <v>8.2200000000000006</v>
      </c>
      <c r="I269" s="151"/>
      <c r="L269" s="147"/>
      <c r="M269" s="152"/>
      <c r="T269" s="153"/>
      <c r="AT269" s="148" t="s">
        <v>128</v>
      </c>
      <c r="AU269" s="148" t="s">
        <v>80</v>
      </c>
      <c r="AV269" s="13" t="s">
        <v>80</v>
      </c>
      <c r="AW269" s="13" t="s">
        <v>30</v>
      </c>
      <c r="AX269" s="13" t="s">
        <v>73</v>
      </c>
      <c r="AY269" s="148" t="s">
        <v>118</v>
      </c>
    </row>
    <row r="270" spans="2:65" s="12" customFormat="1" ht="11.25">
      <c r="B270" s="140"/>
      <c r="D270" s="141" t="s">
        <v>128</v>
      </c>
      <c r="E270" s="142" t="s">
        <v>1</v>
      </c>
      <c r="F270" s="143" t="s">
        <v>135</v>
      </c>
      <c r="H270" s="142" t="s">
        <v>1</v>
      </c>
      <c r="I270" s="144"/>
      <c r="L270" s="140"/>
      <c r="M270" s="145"/>
      <c r="T270" s="146"/>
      <c r="AT270" s="142" t="s">
        <v>128</v>
      </c>
      <c r="AU270" s="142" t="s">
        <v>80</v>
      </c>
      <c r="AV270" s="12" t="s">
        <v>78</v>
      </c>
      <c r="AW270" s="12" t="s">
        <v>30</v>
      </c>
      <c r="AX270" s="12" t="s">
        <v>73</v>
      </c>
      <c r="AY270" s="142" t="s">
        <v>118</v>
      </c>
    </row>
    <row r="271" spans="2:65" s="13" customFormat="1" ht="11.25">
      <c r="B271" s="147"/>
      <c r="D271" s="141" t="s">
        <v>128</v>
      </c>
      <c r="E271" s="148" t="s">
        <v>1</v>
      </c>
      <c r="F271" s="149" t="s">
        <v>136</v>
      </c>
      <c r="H271" s="150">
        <v>5.5039999999999996</v>
      </c>
      <c r="I271" s="151"/>
      <c r="L271" s="147"/>
      <c r="M271" s="152"/>
      <c r="T271" s="153"/>
      <c r="AT271" s="148" t="s">
        <v>128</v>
      </c>
      <c r="AU271" s="148" t="s">
        <v>80</v>
      </c>
      <c r="AV271" s="13" t="s">
        <v>80</v>
      </c>
      <c r="AW271" s="13" t="s">
        <v>30</v>
      </c>
      <c r="AX271" s="13" t="s">
        <v>73</v>
      </c>
      <c r="AY271" s="148" t="s">
        <v>118</v>
      </c>
    </row>
    <row r="272" spans="2:65" s="12" customFormat="1" ht="11.25">
      <c r="B272" s="140"/>
      <c r="D272" s="141" t="s">
        <v>128</v>
      </c>
      <c r="E272" s="142" t="s">
        <v>1</v>
      </c>
      <c r="F272" s="143" t="s">
        <v>137</v>
      </c>
      <c r="H272" s="142" t="s">
        <v>1</v>
      </c>
      <c r="I272" s="144"/>
      <c r="L272" s="140"/>
      <c r="M272" s="145"/>
      <c r="T272" s="146"/>
      <c r="AT272" s="142" t="s">
        <v>128</v>
      </c>
      <c r="AU272" s="142" t="s">
        <v>80</v>
      </c>
      <c r="AV272" s="12" t="s">
        <v>78</v>
      </c>
      <c r="AW272" s="12" t="s">
        <v>30</v>
      </c>
      <c r="AX272" s="12" t="s">
        <v>73</v>
      </c>
      <c r="AY272" s="142" t="s">
        <v>118</v>
      </c>
    </row>
    <row r="273" spans="2:65" s="13" customFormat="1" ht="11.25">
      <c r="B273" s="147"/>
      <c r="D273" s="141" t="s">
        <v>128</v>
      </c>
      <c r="E273" s="148" t="s">
        <v>1</v>
      </c>
      <c r="F273" s="149" t="s">
        <v>138</v>
      </c>
      <c r="H273" s="150">
        <v>14.394</v>
      </c>
      <c r="I273" s="151"/>
      <c r="L273" s="147"/>
      <c r="M273" s="152"/>
      <c r="T273" s="153"/>
      <c r="AT273" s="148" t="s">
        <v>128</v>
      </c>
      <c r="AU273" s="148" t="s">
        <v>80</v>
      </c>
      <c r="AV273" s="13" t="s">
        <v>80</v>
      </c>
      <c r="AW273" s="13" t="s">
        <v>30</v>
      </c>
      <c r="AX273" s="13" t="s">
        <v>73</v>
      </c>
      <c r="AY273" s="148" t="s">
        <v>118</v>
      </c>
    </row>
    <row r="274" spans="2:65" s="12" customFormat="1" ht="11.25">
      <c r="B274" s="140"/>
      <c r="D274" s="141" t="s">
        <v>128</v>
      </c>
      <c r="E274" s="142" t="s">
        <v>1</v>
      </c>
      <c r="F274" s="143" t="s">
        <v>139</v>
      </c>
      <c r="H274" s="142" t="s">
        <v>1</v>
      </c>
      <c r="I274" s="144"/>
      <c r="L274" s="140"/>
      <c r="M274" s="145"/>
      <c r="T274" s="146"/>
      <c r="AT274" s="142" t="s">
        <v>128</v>
      </c>
      <c r="AU274" s="142" t="s">
        <v>80</v>
      </c>
      <c r="AV274" s="12" t="s">
        <v>78</v>
      </c>
      <c r="AW274" s="12" t="s">
        <v>30</v>
      </c>
      <c r="AX274" s="12" t="s">
        <v>73</v>
      </c>
      <c r="AY274" s="142" t="s">
        <v>118</v>
      </c>
    </row>
    <row r="275" spans="2:65" s="13" customFormat="1" ht="11.25">
      <c r="B275" s="147"/>
      <c r="D275" s="141" t="s">
        <v>128</v>
      </c>
      <c r="E275" s="148" t="s">
        <v>1</v>
      </c>
      <c r="F275" s="149" t="s">
        <v>140</v>
      </c>
      <c r="H275" s="150">
        <v>4.12</v>
      </c>
      <c r="I275" s="151"/>
      <c r="L275" s="147"/>
      <c r="M275" s="152"/>
      <c r="T275" s="153"/>
      <c r="AT275" s="148" t="s">
        <v>128</v>
      </c>
      <c r="AU275" s="148" t="s">
        <v>80</v>
      </c>
      <c r="AV275" s="13" t="s">
        <v>80</v>
      </c>
      <c r="AW275" s="13" t="s">
        <v>30</v>
      </c>
      <c r="AX275" s="13" t="s">
        <v>73</v>
      </c>
      <c r="AY275" s="148" t="s">
        <v>118</v>
      </c>
    </row>
    <row r="276" spans="2:65" s="12" customFormat="1" ht="11.25">
      <c r="B276" s="140"/>
      <c r="D276" s="141" t="s">
        <v>128</v>
      </c>
      <c r="E276" s="142" t="s">
        <v>1</v>
      </c>
      <c r="F276" s="143" t="s">
        <v>271</v>
      </c>
      <c r="H276" s="142" t="s">
        <v>1</v>
      </c>
      <c r="I276" s="144"/>
      <c r="L276" s="140"/>
      <c r="M276" s="145"/>
      <c r="T276" s="146"/>
      <c r="AT276" s="142" t="s">
        <v>128</v>
      </c>
      <c r="AU276" s="142" t="s">
        <v>80</v>
      </c>
      <c r="AV276" s="12" t="s">
        <v>78</v>
      </c>
      <c r="AW276" s="12" t="s">
        <v>30</v>
      </c>
      <c r="AX276" s="12" t="s">
        <v>73</v>
      </c>
      <c r="AY276" s="142" t="s">
        <v>118</v>
      </c>
    </row>
    <row r="277" spans="2:65" s="13" customFormat="1" ht="11.25">
      <c r="B277" s="147"/>
      <c r="D277" s="141" t="s">
        <v>128</v>
      </c>
      <c r="E277" s="148" t="s">
        <v>1</v>
      </c>
      <c r="F277" s="149" t="s">
        <v>272</v>
      </c>
      <c r="H277" s="150">
        <v>10.238</v>
      </c>
      <c r="I277" s="151"/>
      <c r="L277" s="147"/>
      <c r="M277" s="152"/>
      <c r="T277" s="153"/>
      <c r="AT277" s="148" t="s">
        <v>128</v>
      </c>
      <c r="AU277" s="148" t="s">
        <v>80</v>
      </c>
      <c r="AV277" s="13" t="s">
        <v>80</v>
      </c>
      <c r="AW277" s="13" t="s">
        <v>30</v>
      </c>
      <c r="AX277" s="13" t="s">
        <v>73</v>
      </c>
      <c r="AY277" s="148" t="s">
        <v>118</v>
      </c>
    </row>
    <row r="278" spans="2:65" s="12" customFormat="1" ht="11.25">
      <c r="B278" s="140"/>
      <c r="D278" s="141" t="s">
        <v>128</v>
      </c>
      <c r="E278" s="142" t="s">
        <v>1</v>
      </c>
      <c r="F278" s="143" t="s">
        <v>143</v>
      </c>
      <c r="H278" s="142" t="s">
        <v>1</v>
      </c>
      <c r="I278" s="144"/>
      <c r="L278" s="140"/>
      <c r="M278" s="145"/>
      <c r="T278" s="146"/>
      <c r="AT278" s="142" t="s">
        <v>128</v>
      </c>
      <c r="AU278" s="142" t="s">
        <v>80</v>
      </c>
      <c r="AV278" s="12" t="s">
        <v>78</v>
      </c>
      <c r="AW278" s="12" t="s">
        <v>30</v>
      </c>
      <c r="AX278" s="12" t="s">
        <v>73</v>
      </c>
      <c r="AY278" s="142" t="s">
        <v>118</v>
      </c>
    </row>
    <row r="279" spans="2:65" s="13" customFormat="1" ht="22.5">
      <c r="B279" s="147"/>
      <c r="D279" s="141" t="s">
        <v>128</v>
      </c>
      <c r="E279" s="148" t="s">
        <v>1</v>
      </c>
      <c r="F279" s="149" t="s">
        <v>144</v>
      </c>
      <c r="H279" s="150">
        <v>107.64</v>
      </c>
      <c r="I279" s="151"/>
      <c r="L279" s="147"/>
      <c r="M279" s="152"/>
      <c r="T279" s="153"/>
      <c r="AT279" s="148" t="s">
        <v>128</v>
      </c>
      <c r="AU279" s="148" t="s">
        <v>80</v>
      </c>
      <c r="AV279" s="13" t="s">
        <v>80</v>
      </c>
      <c r="AW279" s="13" t="s">
        <v>30</v>
      </c>
      <c r="AX279" s="13" t="s">
        <v>73</v>
      </c>
      <c r="AY279" s="148" t="s">
        <v>118</v>
      </c>
    </row>
    <row r="280" spans="2:65" s="13" customFormat="1" ht="11.25">
      <c r="B280" s="147"/>
      <c r="D280" s="141" t="s">
        <v>128</v>
      </c>
      <c r="E280" s="148" t="s">
        <v>1</v>
      </c>
      <c r="F280" s="149" t="s">
        <v>145</v>
      </c>
      <c r="H280" s="150">
        <v>40.094000000000001</v>
      </c>
      <c r="I280" s="151"/>
      <c r="L280" s="147"/>
      <c r="M280" s="152"/>
      <c r="T280" s="153"/>
      <c r="AT280" s="148" t="s">
        <v>128</v>
      </c>
      <c r="AU280" s="148" t="s">
        <v>80</v>
      </c>
      <c r="AV280" s="13" t="s">
        <v>80</v>
      </c>
      <c r="AW280" s="13" t="s">
        <v>30</v>
      </c>
      <c r="AX280" s="13" t="s">
        <v>73</v>
      </c>
      <c r="AY280" s="148" t="s">
        <v>118</v>
      </c>
    </row>
    <row r="281" spans="2:65" s="12" customFormat="1" ht="11.25">
      <c r="B281" s="140"/>
      <c r="D281" s="141" t="s">
        <v>128</v>
      </c>
      <c r="E281" s="142" t="s">
        <v>1</v>
      </c>
      <c r="F281" s="143" t="s">
        <v>146</v>
      </c>
      <c r="H281" s="142" t="s">
        <v>1</v>
      </c>
      <c r="I281" s="144"/>
      <c r="L281" s="140"/>
      <c r="M281" s="145"/>
      <c r="T281" s="146"/>
      <c r="AT281" s="142" t="s">
        <v>128</v>
      </c>
      <c r="AU281" s="142" t="s">
        <v>80</v>
      </c>
      <c r="AV281" s="12" t="s">
        <v>78</v>
      </c>
      <c r="AW281" s="12" t="s">
        <v>30</v>
      </c>
      <c r="AX281" s="12" t="s">
        <v>73</v>
      </c>
      <c r="AY281" s="142" t="s">
        <v>118</v>
      </c>
    </row>
    <row r="282" spans="2:65" s="13" customFormat="1" ht="33.75">
      <c r="B282" s="147"/>
      <c r="D282" s="141" t="s">
        <v>128</v>
      </c>
      <c r="E282" s="148" t="s">
        <v>1</v>
      </c>
      <c r="F282" s="149" t="s">
        <v>147</v>
      </c>
      <c r="H282" s="150">
        <v>15.948</v>
      </c>
      <c r="I282" s="151"/>
      <c r="L282" s="147"/>
      <c r="M282" s="152"/>
      <c r="T282" s="153"/>
      <c r="AT282" s="148" t="s">
        <v>128</v>
      </c>
      <c r="AU282" s="148" t="s">
        <v>80</v>
      </c>
      <c r="AV282" s="13" t="s">
        <v>80</v>
      </c>
      <c r="AW282" s="13" t="s">
        <v>30</v>
      </c>
      <c r="AX282" s="13" t="s">
        <v>73</v>
      </c>
      <c r="AY282" s="148" t="s">
        <v>118</v>
      </c>
    </row>
    <row r="283" spans="2:65" s="13" customFormat="1" ht="22.5">
      <c r="B283" s="147"/>
      <c r="D283" s="141" t="s">
        <v>128</v>
      </c>
      <c r="E283" s="148" t="s">
        <v>1</v>
      </c>
      <c r="F283" s="149" t="s">
        <v>148</v>
      </c>
      <c r="H283" s="150">
        <v>3.78</v>
      </c>
      <c r="I283" s="151"/>
      <c r="L283" s="147"/>
      <c r="M283" s="152"/>
      <c r="T283" s="153"/>
      <c r="AT283" s="148" t="s">
        <v>128</v>
      </c>
      <c r="AU283" s="148" t="s">
        <v>80</v>
      </c>
      <c r="AV283" s="13" t="s">
        <v>80</v>
      </c>
      <c r="AW283" s="13" t="s">
        <v>30</v>
      </c>
      <c r="AX283" s="13" t="s">
        <v>73</v>
      </c>
      <c r="AY283" s="148" t="s">
        <v>118</v>
      </c>
    </row>
    <row r="284" spans="2:65" s="14" customFormat="1" ht="11.25">
      <c r="B284" s="154"/>
      <c r="D284" s="141" t="s">
        <v>128</v>
      </c>
      <c r="E284" s="155" t="s">
        <v>1</v>
      </c>
      <c r="F284" s="156" t="s">
        <v>149</v>
      </c>
      <c r="H284" s="157">
        <v>771.36700000000019</v>
      </c>
      <c r="I284" s="158"/>
      <c r="L284" s="154"/>
      <c r="M284" s="159"/>
      <c r="T284" s="160"/>
      <c r="AT284" s="155" t="s">
        <v>128</v>
      </c>
      <c r="AU284" s="155" t="s">
        <v>80</v>
      </c>
      <c r="AV284" s="14" t="s">
        <v>126</v>
      </c>
      <c r="AW284" s="14" t="s">
        <v>30</v>
      </c>
      <c r="AX284" s="14" t="s">
        <v>78</v>
      </c>
      <c r="AY284" s="155" t="s">
        <v>118</v>
      </c>
    </row>
    <row r="285" spans="2:65" s="1" customFormat="1" ht="33" customHeight="1">
      <c r="B285" s="126"/>
      <c r="C285" s="127" t="s">
        <v>273</v>
      </c>
      <c r="D285" s="127" t="s">
        <v>121</v>
      </c>
      <c r="E285" s="128" t="s">
        <v>274</v>
      </c>
      <c r="F285" s="129" t="s">
        <v>275</v>
      </c>
      <c r="G285" s="130" t="s">
        <v>276</v>
      </c>
      <c r="H285" s="131">
        <v>0.83499999999999996</v>
      </c>
      <c r="I285" s="132"/>
      <c r="J285" s="133">
        <f>ROUND(I285*H285,2)</f>
        <v>0</v>
      </c>
      <c r="K285" s="129" t="s">
        <v>125</v>
      </c>
      <c r="L285" s="31"/>
      <c r="M285" s="134" t="s">
        <v>1</v>
      </c>
      <c r="N285" s="135" t="s">
        <v>38</v>
      </c>
      <c r="P285" s="136">
        <f>O285*H285</f>
        <v>0</v>
      </c>
      <c r="Q285" s="136">
        <v>2.5018699999999998</v>
      </c>
      <c r="R285" s="136">
        <f>Q285*H285</f>
        <v>2.0890614499999995</v>
      </c>
      <c r="S285" s="136">
        <v>0</v>
      </c>
      <c r="T285" s="137">
        <f>S285*H285</f>
        <v>0</v>
      </c>
      <c r="AR285" s="138" t="s">
        <v>126</v>
      </c>
      <c r="AT285" s="138" t="s">
        <v>121</v>
      </c>
      <c r="AU285" s="138" t="s">
        <v>80</v>
      </c>
      <c r="AY285" s="16" t="s">
        <v>118</v>
      </c>
      <c r="BE285" s="139">
        <f>IF(N285="základní",J285,0)</f>
        <v>0</v>
      </c>
      <c r="BF285" s="139">
        <f>IF(N285="snížená",J285,0)</f>
        <v>0</v>
      </c>
      <c r="BG285" s="139">
        <f>IF(N285="zákl. přenesená",J285,0)</f>
        <v>0</v>
      </c>
      <c r="BH285" s="139">
        <f>IF(N285="sníž. přenesená",J285,0)</f>
        <v>0</v>
      </c>
      <c r="BI285" s="139">
        <f>IF(N285="nulová",J285,0)</f>
        <v>0</v>
      </c>
      <c r="BJ285" s="16" t="s">
        <v>78</v>
      </c>
      <c r="BK285" s="139">
        <f>ROUND(I285*H285,2)</f>
        <v>0</v>
      </c>
      <c r="BL285" s="16" t="s">
        <v>126</v>
      </c>
      <c r="BM285" s="138" t="s">
        <v>277</v>
      </c>
    </row>
    <row r="286" spans="2:65" s="12" customFormat="1" ht="11.25">
      <c r="B286" s="140"/>
      <c r="D286" s="141" t="s">
        <v>128</v>
      </c>
      <c r="E286" s="142" t="s">
        <v>1</v>
      </c>
      <c r="F286" s="143" t="s">
        <v>278</v>
      </c>
      <c r="H286" s="142" t="s">
        <v>1</v>
      </c>
      <c r="I286" s="144"/>
      <c r="L286" s="140"/>
      <c r="M286" s="145"/>
      <c r="T286" s="146"/>
      <c r="AT286" s="142" t="s">
        <v>128</v>
      </c>
      <c r="AU286" s="142" t="s">
        <v>80</v>
      </c>
      <c r="AV286" s="12" t="s">
        <v>78</v>
      </c>
      <c r="AW286" s="12" t="s">
        <v>30</v>
      </c>
      <c r="AX286" s="12" t="s">
        <v>73</v>
      </c>
      <c r="AY286" s="142" t="s">
        <v>118</v>
      </c>
    </row>
    <row r="287" spans="2:65" s="13" customFormat="1" ht="11.25">
      <c r="B287" s="147"/>
      <c r="D287" s="141" t="s">
        <v>128</v>
      </c>
      <c r="E287" s="148" t="s">
        <v>1</v>
      </c>
      <c r="F287" s="149" t="s">
        <v>279</v>
      </c>
      <c r="H287" s="150">
        <v>0.29699999999999999</v>
      </c>
      <c r="I287" s="151"/>
      <c r="L287" s="147"/>
      <c r="M287" s="152"/>
      <c r="T287" s="153"/>
      <c r="AT287" s="148" t="s">
        <v>128</v>
      </c>
      <c r="AU287" s="148" t="s">
        <v>80</v>
      </c>
      <c r="AV287" s="13" t="s">
        <v>80</v>
      </c>
      <c r="AW287" s="13" t="s">
        <v>30</v>
      </c>
      <c r="AX287" s="13" t="s">
        <v>73</v>
      </c>
      <c r="AY287" s="148" t="s">
        <v>118</v>
      </c>
    </row>
    <row r="288" spans="2:65" s="12" customFormat="1" ht="11.25">
      <c r="B288" s="140"/>
      <c r="D288" s="141" t="s">
        <v>128</v>
      </c>
      <c r="E288" s="142" t="s">
        <v>1</v>
      </c>
      <c r="F288" s="143" t="s">
        <v>280</v>
      </c>
      <c r="H288" s="142" t="s">
        <v>1</v>
      </c>
      <c r="I288" s="144"/>
      <c r="L288" s="140"/>
      <c r="M288" s="145"/>
      <c r="T288" s="146"/>
      <c r="AT288" s="142" t="s">
        <v>128</v>
      </c>
      <c r="AU288" s="142" t="s">
        <v>80</v>
      </c>
      <c r="AV288" s="12" t="s">
        <v>78</v>
      </c>
      <c r="AW288" s="12" t="s">
        <v>30</v>
      </c>
      <c r="AX288" s="12" t="s">
        <v>73</v>
      </c>
      <c r="AY288" s="142" t="s">
        <v>118</v>
      </c>
    </row>
    <row r="289" spans="2:65" s="13" customFormat="1" ht="11.25">
      <c r="B289" s="147"/>
      <c r="D289" s="141" t="s">
        <v>128</v>
      </c>
      <c r="E289" s="148" t="s">
        <v>1</v>
      </c>
      <c r="F289" s="149" t="s">
        <v>281</v>
      </c>
      <c r="H289" s="150">
        <v>0.16300000000000001</v>
      </c>
      <c r="I289" s="151"/>
      <c r="L289" s="147"/>
      <c r="M289" s="152"/>
      <c r="T289" s="153"/>
      <c r="AT289" s="148" t="s">
        <v>128</v>
      </c>
      <c r="AU289" s="148" t="s">
        <v>80</v>
      </c>
      <c r="AV289" s="13" t="s">
        <v>80</v>
      </c>
      <c r="AW289" s="13" t="s">
        <v>30</v>
      </c>
      <c r="AX289" s="13" t="s">
        <v>73</v>
      </c>
      <c r="AY289" s="148" t="s">
        <v>118</v>
      </c>
    </row>
    <row r="290" spans="2:65" s="12" customFormat="1" ht="11.25">
      <c r="B290" s="140"/>
      <c r="D290" s="141" t="s">
        <v>128</v>
      </c>
      <c r="E290" s="142" t="s">
        <v>1</v>
      </c>
      <c r="F290" s="143" t="s">
        <v>282</v>
      </c>
      <c r="H290" s="142" t="s">
        <v>1</v>
      </c>
      <c r="I290" s="144"/>
      <c r="L290" s="140"/>
      <c r="M290" s="145"/>
      <c r="T290" s="146"/>
      <c r="AT290" s="142" t="s">
        <v>128</v>
      </c>
      <c r="AU290" s="142" t="s">
        <v>80</v>
      </c>
      <c r="AV290" s="12" t="s">
        <v>78</v>
      </c>
      <c r="AW290" s="12" t="s">
        <v>30</v>
      </c>
      <c r="AX290" s="12" t="s">
        <v>73</v>
      </c>
      <c r="AY290" s="142" t="s">
        <v>118</v>
      </c>
    </row>
    <row r="291" spans="2:65" s="13" customFormat="1" ht="11.25">
      <c r="B291" s="147"/>
      <c r="D291" s="141" t="s">
        <v>128</v>
      </c>
      <c r="E291" s="148" t="s">
        <v>1</v>
      </c>
      <c r="F291" s="149" t="s">
        <v>283</v>
      </c>
      <c r="H291" s="150">
        <v>0.17799999999999999</v>
      </c>
      <c r="I291" s="151"/>
      <c r="L291" s="147"/>
      <c r="M291" s="152"/>
      <c r="T291" s="153"/>
      <c r="AT291" s="148" t="s">
        <v>128</v>
      </c>
      <c r="AU291" s="148" t="s">
        <v>80</v>
      </c>
      <c r="AV291" s="13" t="s">
        <v>80</v>
      </c>
      <c r="AW291" s="13" t="s">
        <v>30</v>
      </c>
      <c r="AX291" s="13" t="s">
        <v>73</v>
      </c>
      <c r="AY291" s="148" t="s">
        <v>118</v>
      </c>
    </row>
    <row r="292" spans="2:65" s="13" customFormat="1" ht="11.25">
      <c r="B292" s="147"/>
      <c r="D292" s="141" t="s">
        <v>128</v>
      </c>
      <c r="E292" s="148" t="s">
        <v>1</v>
      </c>
      <c r="F292" s="149" t="s">
        <v>284</v>
      </c>
      <c r="H292" s="150">
        <v>0.19700000000000001</v>
      </c>
      <c r="I292" s="151"/>
      <c r="L292" s="147"/>
      <c r="M292" s="152"/>
      <c r="T292" s="153"/>
      <c r="AT292" s="148" t="s">
        <v>128</v>
      </c>
      <c r="AU292" s="148" t="s">
        <v>80</v>
      </c>
      <c r="AV292" s="13" t="s">
        <v>80</v>
      </c>
      <c r="AW292" s="13" t="s">
        <v>30</v>
      </c>
      <c r="AX292" s="13" t="s">
        <v>73</v>
      </c>
      <c r="AY292" s="148" t="s">
        <v>118</v>
      </c>
    </row>
    <row r="293" spans="2:65" s="14" customFormat="1" ht="11.25">
      <c r="B293" s="154"/>
      <c r="D293" s="141" t="s">
        <v>128</v>
      </c>
      <c r="E293" s="155" t="s">
        <v>1</v>
      </c>
      <c r="F293" s="156" t="s">
        <v>149</v>
      </c>
      <c r="H293" s="157">
        <v>0.83499999999999996</v>
      </c>
      <c r="I293" s="158"/>
      <c r="L293" s="154"/>
      <c r="M293" s="159"/>
      <c r="T293" s="160"/>
      <c r="AT293" s="155" t="s">
        <v>128</v>
      </c>
      <c r="AU293" s="155" t="s">
        <v>80</v>
      </c>
      <c r="AV293" s="14" t="s">
        <v>126</v>
      </c>
      <c r="AW293" s="14" t="s">
        <v>30</v>
      </c>
      <c r="AX293" s="14" t="s">
        <v>78</v>
      </c>
      <c r="AY293" s="155" t="s">
        <v>118</v>
      </c>
    </row>
    <row r="294" spans="2:65" s="1" customFormat="1" ht="33" customHeight="1">
      <c r="B294" s="126"/>
      <c r="C294" s="127" t="s">
        <v>285</v>
      </c>
      <c r="D294" s="127" t="s">
        <v>121</v>
      </c>
      <c r="E294" s="128" t="s">
        <v>286</v>
      </c>
      <c r="F294" s="129" t="s">
        <v>287</v>
      </c>
      <c r="G294" s="130" t="s">
        <v>276</v>
      </c>
      <c r="H294" s="131">
        <v>0.83499999999999996</v>
      </c>
      <c r="I294" s="132"/>
      <c r="J294" s="133">
        <f>ROUND(I294*H294,2)</f>
        <v>0</v>
      </c>
      <c r="K294" s="129" t="s">
        <v>125</v>
      </c>
      <c r="L294" s="31"/>
      <c r="M294" s="134" t="s">
        <v>1</v>
      </c>
      <c r="N294" s="135" t="s">
        <v>38</v>
      </c>
      <c r="P294" s="136">
        <f>O294*H294</f>
        <v>0</v>
      </c>
      <c r="Q294" s="136">
        <v>0</v>
      </c>
      <c r="R294" s="136">
        <f>Q294*H294</f>
        <v>0</v>
      </c>
      <c r="S294" s="136">
        <v>0</v>
      </c>
      <c r="T294" s="137">
        <f>S294*H294</f>
        <v>0</v>
      </c>
      <c r="AR294" s="138" t="s">
        <v>126</v>
      </c>
      <c r="AT294" s="138" t="s">
        <v>121</v>
      </c>
      <c r="AU294" s="138" t="s">
        <v>80</v>
      </c>
      <c r="AY294" s="16" t="s">
        <v>118</v>
      </c>
      <c r="BE294" s="139">
        <f>IF(N294="základní",J294,0)</f>
        <v>0</v>
      </c>
      <c r="BF294" s="139">
        <f>IF(N294="snížená",J294,0)</f>
        <v>0</v>
      </c>
      <c r="BG294" s="139">
        <f>IF(N294="zákl. přenesená",J294,0)</f>
        <v>0</v>
      </c>
      <c r="BH294" s="139">
        <f>IF(N294="sníž. přenesená",J294,0)</f>
        <v>0</v>
      </c>
      <c r="BI294" s="139">
        <f>IF(N294="nulová",J294,0)</f>
        <v>0</v>
      </c>
      <c r="BJ294" s="16" t="s">
        <v>78</v>
      </c>
      <c r="BK294" s="139">
        <f>ROUND(I294*H294,2)</f>
        <v>0</v>
      </c>
      <c r="BL294" s="16" t="s">
        <v>126</v>
      </c>
      <c r="BM294" s="138" t="s">
        <v>288</v>
      </c>
    </row>
    <row r="295" spans="2:65" s="1" customFormat="1" ht="16.5" customHeight="1">
      <c r="B295" s="126"/>
      <c r="C295" s="127" t="s">
        <v>289</v>
      </c>
      <c r="D295" s="127" t="s">
        <v>121</v>
      </c>
      <c r="E295" s="128" t="s">
        <v>290</v>
      </c>
      <c r="F295" s="129" t="s">
        <v>291</v>
      </c>
      <c r="G295" s="130" t="s">
        <v>292</v>
      </c>
      <c r="H295" s="131">
        <v>3.7999999999999999E-2</v>
      </c>
      <c r="I295" s="132"/>
      <c r="J295" s="133">
        <f>ROUND(I295*H295,2)</f>
        <v>0</v>
      </c>
      <c r="K295" s="129" t="s">
        <v>125</v>
      </c>
      <c r="L295" s="31"/>
      <c r="M295" s="134" t="s">
        <v>1</v>
      </c>
      <c r="N295" s="135" t="s">
        <v>38</v>
      </c>
      <c r="P295" s="136">
        <f>O295*H295</f>
        <v>0</v>
      </c>
      <c r="Q295" s="136">
        <v>1.06277</v>
      </c>
      <c r="R295" s="136">
        <f>Q295*H295</f>
        <v>4.0385259999999999E-2</v>
      </c>
      <c r="S295" s="136">
        <v>0</v>
      </c>
      <c r="T295" s="137">
        <f>S295*H295</f>
        <v>0</v>
      </c>
      <c r="AR295" s="138" t="s">
        <v>126</v>
      </c>
      <c r="AT295" s="138" t="s">
        <v>121</v>
      </c>
      <c r="AU295" s="138" t="s">
        <v>80</v>
      </c>
      <c r="AY295" s="16" t="s">
        <v>118</v>
      </c>
      <c r="BE295" s="139">
        <f>IF(N295="základní",J295,0)</f>
        <v>0</v>
      </c>
      <c r="BF295" s="139">
        <f>IF(N295="snížená",J295,0)</f>
        <v>0</v>
      </c>
      <c r="BG295" s="139">
        <f>IF(N295="zákl. přenesená",J295,0)</f>
        <v>0</v>
      </c>
      <c r="BH295" s="139">
        <f>IF(N295="sníž. přenesená",J295,0)</f>
        <v>0</v>
      </c>
      <c r="BI295" s="139">
        <f>IF(N295="nulová",J295,0)</f>
        <v>0</v>
      </c>
      <c r="BJ295" s="16" t="s">
        <v>78</v>
      </c>
      <c r="BK295" s="139">
        <f>ROUND(I295*H295,2)</f>
        <v>0</v>
      </c>
      <c r="BL295" s="16" t="s">
        <v>126</v>
      </c>
      <c r="BM295" s="138" t="s">
        <v>293</v>
      </c>
    </row>
    <row r="296" spans="2:65" s="12" customFormat="1" ht="11.25">
      <c r="B296" s="140"/>
      <c r="D296" s="141" t="s">
        <v>128</v>
      </c>
      <c r="E296" s="142" t="s">
        <v>1</v>
      </c>
      <c r="F296" s="143" t="s">
        <v>278</v>
      </c>
      <c r="H296" s="142" t="s">
        <v>1</v>
      </c>
      <c r="I296" s="144"/>
      <c r="L296" s="140"/>
      <c r="M296" s="145"/>
      <c r="T296" s="146"/>
      <c r="AT296" s="142" t="s">
        <v>128</v>
      </c>
      <c r="AU296" s="142" t="s">
        <v>80</v>
      </c>
      <c r="AV296" s="12" t="s">
        <v>78</v>
      </c>
      <c r="AW296" s="12" t="s">
        <v>30</v>
      </c>
      <c r="AX296" s="12" t="s">
        <v>73</v>
      </c>
      <c r="AY296" s="142" t="s">
        <v>118</v>
      </c>
    </row>
    <row r="297" spans="2:65" s="13" customFormat="1" ht="11.25">
      <c r="B297" s="147"/>
      <c r="D297" s="141" t="s">
        <v>128</v>
      </c>
      <c r="E297" s="148" t="s">
        <v>1</v>
      </c>
      <c r="F297" s="149" t="s">
        <v>294</v>
      </c>
      <c r="H297" s="150">
        <v>1.7999999999999999E-2</v>
      </c>
      <c r="I297" s="151"/>
      <c r="L297" s="147"/>
      <c r="M297" s="152"/>
      <c r="T297" s="153"/>
      <c r="AT297" s="148" t="s">
        <v>128</v>
      </c>
      <c r="AU297" s="148" t="s">
        <v>80</v>
      </c>
      <c r="AV297" s="13" t="s">
        <v>80</v>
      </c>
      <c r="AW297" s="13" t="s">
        <v>30</v>
      </c>
      <c r="AX297" s="13" t="s">
        <v>73</v>
      </c>
      <c r="AY297" s="148" t="s">
        <v>118</v>
      </c>
    </row>
    <row r="298" spans="2:65" s="12" customFormat="1" ht="11.25">
      <c r="B298" s="140"/>
      <c r="D298" s="141" t="s">
        <v>128</v>
      </c>
      <c r="E298" s="142" t="s">
        <v>1</v>
      </c>
      <c r="F298" s="143" t="s">
        <v>280</v>
      </c>
      <c r="H298" s="142" t="s">
        <v>1</v>
      </c>
      <c r="I298" s="144"/>
      <c r="L298" s="140"/>
      <c r="M298" s="145"/>
      <c r="T298" s="146"/>
      <c r="AT298" s="142" t="s">
        <v>128</v>
      </c>
      <c r="AU298" s="142" t="s">
        <v>80</v>
      </c>
      <c r="AV298" s="12" t="s">
        <v>78</v>
      </c>
      <c r="AW298" s="12" t="s">
        <v>30</v>
      </c>
      <c r="AX298" s="12" t="s">
        <v>73</v>
      </c>
      <c r="AY298" s="142" t="s">
        <v>118</v>
      </c>
    </row>
    <row r="299" spans="2:65" s="13" customFormat="1" ht="11.25">
      <c r="B299" s="147"/>
      <c r="D299" s="141" t="s">
        <v>128</v>
      </c>
      <c r="E299" s="148" t="s">
        <v>1</v>
      </c>
      <c r="F299" s="149" t="s">
        <v>295</v>
      </c>
      <c r="H299" s="150">
        <v>6.0000000000000001E-3</v>
      </c>
      <c r="I299" s="151"/>
      <c r="L299" s="147"/>
      <c r="M299" s="152"/>
      <c r="T299" s="153"/>
      <c r="AT299" s="148" t="s">
        <v>128</v>
      </c>
      <c r="AU299" s="148" t="s">
        <v>80</v>
      </c>
      <c r="AV299" s="13" t="s">
        <v>80</v>
      </c>
      <c r="AW299" s="13" t="s">
        <v>30</v>
      </c>
      <c r="AX299" s="13" t="s">
        <v>73</v>
      </c>
      <c r="AY299" s="148" t="s">
        <v>118</v>
      </c>
    </row>
    <row r="300" spans="2:65" s="12" customFormat="1" ht="11.25">
      <c r="B300" s="140"/>
      <c r="D300" s="141" t="s">
        <v>128</v>
      </c>
      <c r="E300" s="142" t="s">
        <v>1</v>
      </c>
      <c r="F300" s="143" t="s">
        <v>282</v>
      </c>
      <c r="H300" s="142" t="s">
        <v>1</v>
      </c>
      <c r="I300" s="144"/>
      <c r="L300" s="140"/>
      <c r="M300" s="145"/>
      <c r="T300" s="146"/>
      <c r="AT300" s="142" t="s">
        <v>128</v>
      </c>
      <c r="AU300" s="142" t="s">
        <v>80</v>
      </c>
      <c r="AV300" s="12" t="s">
        <v>78</v>
      </c>
      <c r="AW300" s="12" t="s">
        <v>30</v>
      </c>
      <c r="AX300" s="12" t="s">
        <v>73</v>
      </c>
      <c r="AY300" s="142" t="s">
        <v>118</v>
      </c>
    </row>
    <row r="301" spans="2:65" s="13" customFormat="1" ht="11.25">
      <c r="B301" s="147"/>
      <c r="D301" s="141" t="s">
        <v>128</v>
      </c>
      <c r="E301" s="148" t="s">
        <v>1</v>
      </c>
      <c r="F301" s="149" t="s">
        <v>296</v>
      </c>
      <c r="H301" s="150">
        <v>7.0000000000000001E-3</v>
      </c>
      <c r="I301" s="151"/>
      <c r="L301" s="147"/>
      <c r="M301" s="152"/>
      <c r="T301" s="153"/>
      <c r="AT301" s="148" t="s">
        <v>128</v>
      </c>
      <c r="AU301" s="148" t="s">
        <v>80</v>
      </c>
      <c r="AV301" s="13" t="s">
        <v>80</v>
      </c>
      <c r="AW301" s="13" t="s">
        <v>30</v>
      </c>
      <c r="AX301" s="13" t="s">
        <v>73</v>
      </c>
      <c r="AY301" s="148" t="s">
        <v>118</v>
      </c>
    </row>
    <row r="302" spans="2:65" s="13" customFormat="1" ht="11.25">
      <c r="B302" s="147"/>
      <c r="D302" s="141" t="s">
        <v>128</v>
      </c>
      <c r="E302" s="148" t="s">
        <v>1</v>
      </c>
      <c r="F302" s="149" t="s">
        <v>297</v>
      </c>
      <c r="H302" s="150">
        <v>7.0000000000000001E-3</v>
      </c>
      <c r="I302" s="151"/>
      <c r="L302" s="147"/>
      <c r="M302" s="152"/>
      <c r="T302" s="153"/>
      <c r="AT302" s="148" t="s">
        <v>128</v>
      </c>
      <c r="AU302" s="148" t="s">
        <v>80</v>
      </c>
      <c r="AV302" s="13" t="s">
        <v>80</v>
      </c>
      <c r="AW302" s="13" t="s">
        <v>30</v>
      </c>
      <c r="AX302" s="13" t="s">
        <v>73</v>
      </c>
      <c r="AY302" s="148" t="s">
        <v>118</v>
      </c>
    </row>
    <row r="303" spans="2:65" s="14" customFormat="1" ht="11.25">
      <c r="B303" s="154"/>
      <c r="D303" s="141" t="s">
        <v>128</v>
      </c>
      <c r="E303" s="155" t="s">
        <v>1</v>
      </c>
      <c r="F303" s="156" t="s">
        <v>149</v>
      </c>
      <c r="H303" s="157">
        <v>3.7999999999999999E-2</v>
      </c>
      <c r="I303" s="158"/>
      <c r="L303" s="154"/>
      <c r="M303" s="159"/>
      <c r="T303" s="160"/>
      <c r="AT303" s="155" t="s">
        <v>128</v>
      </c>
      <c r="AU303" s="155" t="s">
        <v>80</v>
      </c>
      <c r="AV303" s="14" t="s">
        <v>126</v>
      </c>
      <c r="AW303" s="14" t="s">
        <v>30</v>
      </c>
      <c r="AX303" s="14" t="s">
        <v>78</v>
      </c>
      <c r="AY303" s="155" t="s">
        <v>118</v>
      </c>
    </row>
    <row r="304" spans="2:65" s="1" customFormat="1" ht="16.5" customHeight="1">
      <c r="B304" s="126"/>
      <c r="C304" s="127" t="s">
        <v>298</v>
      </c>
      <c r="D304" s="127" t="s">
        <v>121</v>
      </c>
      <c r="E304" s="128" t="s">
        <v>299</v>
      </c>
      <c r="F304" s="129" t="s">
        <v>300</v>
      </c>
      <c r="G304" s="130" t="s">
        <v>124</v>
      </c>
      <c r="H304" s="131">
        <v>6.7320000000000002</v>
      </c>
      <c r="I304" s="132"/>
      <c r="J304" s="133">
        <f>ROUND(I304*H304,2)</f>
        <v>0</v>
      </c>
      <c r="K304" s="129" t="s">
        <v>125</v>
      </c>
      <c r="L304" s="31"/>
      <c r="M304" s="134" t="s">
        <v>1</v>
      </c>
      <c r="N304" s="135" t="s">
        <v>38</v>
      </c>
      <c r="P304" s="136">
        <f>O304*H304</f>
        <v>0</v>
      </c>
      <c r="Q304" s="136">
        <v>3.3E-4</v>
      </c>
      <c r="R304" s="136">
        <f>Q304*H304</f>
        <v>2.22156E-3</v>
      </c>
      <c r="S304" s="136">
        <v>0</v>
      </c>
      <c r="T304" s="137">
        <f>S304*H304</f>
        <v>0</v>
      </c>
      <c r="AR304" s="138" t="s">
        <v>126</v>
      </c>
      <c r="AT304" s="138" t="s">
        <v>121</v>
      </c>
      <c r="AU304" s="138" t="s">
        <v>80</v>
      </c>
      <c r="AY304" s="16" t="s">
        <v>118</v>
      </c>
      <c r="BE304" s="139">
        <f>IF(N304="základní",J304,0)</f>
        <v>0</v>
      </c>
      <c r="BF304" s="139">
        <f>IF(N304="snížená",J304,0)</f>
        <v>0</v>
      </c>
      <c r="BG304" s="139">
        <f>IF(N304="zákl. přenesená",J304,0)</f>
        <v>0</v>
      </c>
      <c r="BH304" s="139">
        <f>IF(N304="sníž. přenesená",J304,0)</f>
        <v>0</v>
      </c>
      <c r="BI304" s="139">
        <f>IF(N304="nulová",J304,0)</f>
        <v>0</v>
      </c>
      <c r="BJ304" s="16" t="s">
        <v>78</v>
      </c>
      <c r="BK304" s="139">
        <f>ROUND(I304*H304,2)</f>
        <v>0</v>
      </c>
      <c r="BL304" s="16" t="s">
        <v>126</v>
      </c>
      <c r="BM304" s="138" t="s">
        <v>301</v>
      </c>
    </row>
    <row r="305" spans="2:65" s="12" customFormat="1" ht="11.25">
      <c r="B305" s="140"/>
      <c r="D305" s="141" t="s">
        <v>128</v>
      </c>
      <c r="E305" s="142" t="s">
        <v>1</v>
      </c>
      <c r="F305" s="143" t="s">
        <v>280</v>
      </c>
      <c r="H305" s="142" t="s">
        <v>1</v>
      </c>
      <c r="I305" s="144"/>
      <c r="L305" s="140"/>
      <c r="M305" s="145"/>
      <c r="T305" s="146"/>
      <c r="AT305" s="142" t="s">
        <v>128</v>
      </c>
      <c r="AU305" s="142" t="s">
        <v>80</v>
      </c>
      <c r="AV305" s="12" t="s">
        <v>78</v>
      </c>
      <c r="AW305" s="12" t="s">
        <v>30</v>
      </c>
      <c r="AX305" s="12" t="s">
        <v>73</v>
      </c>
      <c r="AY305" s="142" t="s">
        <v>118</v>
      </c>
    </row>
    <row r="306" spans="2:65" s="13" customFormat="1" ht="11.25">
      <c r="B306" s="147"/>
      <c r="D306" s="141" t="s">
        <v>128</v>
      </c>
      <c r="E306" s="148" t="s">
        <v>1</v>
      </c>
      <c r="F306" s="149" t="s">
        <v>302</v>
      </c>
      <c r="H306" s="150">
        <v>2.0430000000000001</v>
      </c>
      <c r="I306" s="151"/>
      <c r="L306" s="147"/>
      <c r="M306" s="152"/>
      <c r="T306" s="153"/>
      <c r="AT306" s="148" t="s">
        <v>128</v>
      </c>
      <c r="AU306" s="148" t="s">
        <v>80</v>
      </c>
      <c r="AV306" s="13" t="s">
        <v>80</v>
      </c>
      <c r="AW306" s="13" t="s">
        <v>30</v>
      </c>
      <c r="AX306" s="13" t="s">
        <v>73</v>
      </c>
      <c r="AY306" s="148" t="s">
        <v>118</v>
      </c>
    </row>
    <row r="307" spans="2:65" s="12" customFormat="1" ht="11.25">
      <c r="B307" s="140"/>
      <c r="D307" s="141" t="s">
        <v>128</v>
      </c>
      <c r="E307" s="142" t="s">
        <v>1</v>
      </c>
      <c r="F307" s="143" t="s">
        <v>282</v>
      </c>
      <c r="H307" s="142" t="s">
        <v>1</v>
      </c>
      <c r="I307" s="144"/>
      <c r="L307" s="140"/>
      <c r="M307" s="145"/>
      <c r="T307" s="146"/>
      <c r="AT307" s="142" t="s">
        <v>128</v>
      </c>
      <c r="AU307" s="142" t="s">
        <v>80</v>
      </c>
      <c r="AV307" s="12" t="s">
        <v>78</v>
      </c>
      <c r="AW307" s="12" t="s">
        <v>30</v>
      </c>
      <c r="AX307" s="12" t="s">
        <v>73</v>
      </c>
      <c r="AY307" s="142" t="s">
        <v>118</v>
      </c>
    </row>
    <row r="308" spans="2:65" s="13" customFormat="1" ht="11.25">
      <c r="B308" s="147"/>
      <c r="D308" s="141" t="s">
        <v>128</v>
      </c>
      <c r="E308" s="148" t="s">
        <v>1</v>
      </c>
      <c r="F308" s="149" t="s">
        <v>303</v>
      </c>
      <c r="H308" s="150">
        <v>2.2280000000000002</v>
      </c>
      <c r="I308" s="151"/>
      <c r="L308" s="147"/>
      <c r="M308" s="152"/>
      <c r="T308" s="153"/>
      <c r="AT308" s="148" t="s">
        <v>128</v>
      </c>
      <c r="AU308" s="148" t="s">
        <v>80</v>
      </c>
      <c r="AV308" s="13" t="s">
        <v>80</v>
      </c>
      <c r="AW308" s="13" t="s">
        <v>30</v>
      </c>
      <c r="AX308" s="13" t="s">
        <v>73</v>
      </c>
      <c r="AY308" s="148" t="s">
        <v>118</v>
      </c>
    </row>
    <row r="309" spans="2:65" s="13" customFormat="1" ht="11.25">
      <c r="B309" s="147"/>
      <c r="D309" s="141" t="s">
        <v>128</v>
      </c>
      <c r="E309" s="148" t="s">
        <v>1</v>
      </c>
      <c r="F309" s="149" t="s">
        <v>304</v>
      </c>
      <c r="H309" s="150">
        <v>2.4609999999999999</v>
      </c>
      <c r="I309" s="151"/>
      <c r="L309" s="147"/>
      <c r="M309" s="152"/>
      <c r="T309" s="153"/>
      <c r="AT309" s="148" t="s">
        <v>128</v>
      </c>
      <c r="AU309" s="148" t="s">
        <v>80</v>
      </c>
      <c r="AV309" s="13" t="s">
        <v>80</v>
      </c>
      <c r="AW309" s="13" t="s">
        <v>30</v>
      </c>
      <c r="AX309" s="13" t="s">
        <v>73</v>
      </c>
      <c r="AY309" s="148" t="s">
        <v>118</v>
      </c>
    </row>
    <row r="310" spans="2:65" s="14" customFormat="1" ht="11.25">
      <c r="B310" s="154"/>
      <c r="D310" s="141" t="s">
        <v>128</v>
      </c>
      <c r="E310" s="155" t="s">
        <v>1</v>
      </c>
      <c r="F310" s="156" t="s">
        <v>149</v>
      </c>
      <c r="H310" s="157">
        <v>6.7320000000000011</v>
      </c>
      <c r="I310" s="158"/>
      <c r="L310" s="154"/>
      <c r="M310" s="159"/>
      <c r="T310" s="160"/>
      <c r="AT310" s="155" t="s">
        <v>128</v>
      </c>
      <c r="AU310" s="155" t="s">
        <v>80</v>
      </c>
      <c r="AV310" s="14" t="s">
        <v>126</v>
      </c>
      <c r="AW310" s="14" t="s">
        <v>30</v>
      </c>
      <c r="AX310" s="14" t="s">
        <v>78</v>
      </c>
      <c r="AY310" s="155" t="s">
        <v>118</v>
      </c>
    </row>
    <row r="311" spans="2:65" s="1" customFormat="1" ht="24.2" customHeight="1">
      <c r="B311" s="126"/>
      <c r="C311" s="127" t="s">
        <v>305</v>
      </c>
      <c r="D311" s="127" t="s">
        <v>121</v>
      </c>
      <c r="E311" s="128" t="s">
        <v>306</v>
      </c>
      <c r="F311" s="129" t="s">
        <v>307</v>
      </c>
      <c r="G311" s="130" t="s">
        <v>163</v>
      </c>
      <c r="H311" s="131">
        <v>68.25</v>
      </c>
      <c r="I311" s="132"/>
      <c r="J311" s="133">
        <f>ROUND(I311*H311,2)</f>
        <v>0</v>
      </c>
      <c r="K311" s="129" t="s">
        <v>125</v>
      </c>
      <c r="L311" s="31"/>
      <c r="M311" s="134" t="s">
        <v>1</v>
      </c>
      <c r="N311" s="135" t="s">
        <v>38</v>
      </c>
      <c r="P311" s="136">
        <f>O311*H311</f>
        <v>0</v>
      </c>
      <c r="Q311" s="136">
        <v>1.0319999999999999E-2</v>
      </c>
      <c r="R311" s="136">
        <f>Q311*H311</f>
        <v>0.70433999999999997</v>
      </c>
      <c r="S311" s="136">
        <v>0</v>
      </c>
      <c r="T311" s="137">
        <f>S311*H311</f>
        <v>0</v>
      </c>
      <c r="AR311" s="138" t="s">
        <v>126</v>
      </c>
      <c r="AT311" s="138" t="s">
        <v>121</v>
      </c>
      <c r="AU311" s="138" t="s">
        <v>80</v>
      </c>
      <c r="AY311" s="16" t="s">
        <v>118</v>
      </c>
      <c r="BE311" s="139">
        <f>IF(N311="základní",J311,0)</f>
        <v>0</v>
      </c>
      <c r="BF311" s="139">
        <f>IF(N311="snížená",J311,0)</f>
        <v>0</v>
      </c>
      <c r="BG311" s="139">
        <f>IF(N311="zákl. přenesená",J311,0)</f>
        <v>0</v>
      </c>
      <c r="BH311" s="139">
        <f>IF(N311="sníž. přenesená",J311,0)</f>
        <v>0</v>
      </c>
      <c r="BI311" s="139">
        <f>IF(N311="nulová",J311,0)</f>
        <v>0</v>
      </c>
      <c r="BJ311" s="16" t="s">
        <v>78</v>
      </c>
      <c r="BK311" s="139">
        <f>ROUND(I311*H311,2)</f>
        <v>0</v>
      </c>
      <c r="BL311" s="16" t="s">
        <v>126</v>
      </c>
      <c r="BM311" s="138" t="s">
        <v>308</v>
      </c>
    </row>
    <row r="312" spans="2:65" s="12" customFormat="1" ht="11.25">
      <c r="B312" s="140"/>
      <c r="D312" s="141" t="s">
        <v>128</v>
      </c>
      <c r="E312" s="142" t="s">
        <v>1</v>
      </c>
      <c r="F312" s="143" t="s">
        <v>271</v>
      </c>
      <c r="H312" s="142" t="s">
        <v>1</v>
      </c>
      <c r="I312" s="144"/>
      <c r="L312" s="140"/>
      <c r="M312" s="145"/>
      <c r="T312" s="146"/>
      <c r="AT312" s="142" t="s">
        <v>128</v>
      </c>
      <c r="AU312" s="142" t="s">
        <v>80</v>
      </c>
      <c r="AV312" s="12" t="s">
        <v>78</v>
      </c>
      <c r="AW312" s="12" t="s">
        <v>30</v>
      </c>
      <c r="AX312" s="12" t="s">
        <v>73</v>
      </c>
      <c r="AY312" s="142" t="s">
        <v>118</v>
      </c>
    </row>
    <row r="313" spans="2:65" s="13" customFormat="1" ht="11.25">
      <c r="B313" s="147"/>
      <c r="D313" s="141" t="s">
        <v>128</v>
      </c>
      <c r="E313" s="148" t="s">
        <v>1</v>
      </c>
      <c r="F313" s="149" t="s">
        <v>309</v>
      </c>
      <c r="H313" s="150">
        <v>68.25</v>
      </c>
      <c r="I313" s="151"/>
      <c r="L313" s="147"/>
      <c r="M313" s="152"/>
      <c r="T313" s="153"/>
      <c r="AT313" s="148" t="s">
        <v>128</v>
      </c>
      <c r="AU313" s="148" t="s">
        <v>80</v>
      </c>
      <c r="AV313" s="13" t="s">
        <v>80</v>
      </c>
      <c r="AW313" s="13" t="s">
        <v>30</v>
      </c>
      <c r="AX313" s="13" t="s">
        <v>73</v>
      </c>
      <c r="AY313" s="148" t="s">
        <v>118</v>
      </c>
    </row>
    <row r="314" spans="2:65" s="14" customFormat="1" ht="11.25">
      <c r="B314" s="154"/>
      <c r="D314" s="141" t="s">
        <v>128</v>
      </c>
      <c r="E314" s="155" t="s">
        <v>1</v>
      </c>
      <c r="F314" s="156" t="s">
        <v>149</v>
      </c>
      <c r="H314" s="157">
        <v>68.25</v>
      </c>
      <c r="I314" s="158"/>
      <c r="L314" s="154"/>
      <c r="M314" s="159"/>
      <c r="T314" s="160"/>
      <c r="AT314" s="155" t="s">
        <v>128</v>
      </c>
      <c r="AU314" s="155" t="s">
        <v>80</v>
      </c>
      <c r="AV314" s="14" t="s">
        <v>126</v>
      </c>
      <c r="AW314" s="14" t="s">
        <v>30</v>
      </c>
      <c r="AX314" s="14" t="s">
        <v>78</v>
      </c>
      <c r="AY314" s="155" t="s">
        <v>118</v>
      </c>
    </row>
    <row r="315" spans="2:65" s="11" customFormat="1" ht="22.9" customHeight="1">
      <c r="B315" s="114"/>
      <c r="D315" s="115" t="s">
        <v>72</v>
      </c>
      <c r="E315" s="124" t="s">
        <v>188</v>
      </c>
      <c r="F315" s="124" t="s">
        <v>310</v>
      </c>
      <c r="I315" s="117"/>
      <c r="J315" s="125">
        <f>BK315</f>
        <v>0</v>
      </c>
      <c r="L315" s="114"/>
      <c r="M315" s="119"/>
      <c r="P315" s="120">
        <f>SUM(P316:P411)</f>
        <v>0</v>
      </c>
      <c r="R315" s="120">
        <f>SUM(R316:R411)</f>
        <v>1.82532615</v>
      </c>
      <c r="T315" s="121">
        <f>SUM(T316:T411)</f>
        <v>22.640971</v>
      </c>
      <c r="AR315" s="115" t="s">
        <v>78</v>
      </c>
      <c r="AT315" s="122" t="s">
        <v>72</v>
      </c>
      <c r="AU315" s="122" t="s">
        <v>78</v>
      </c>
      <c r="AY315" s="115" t="s">
        <v>118</v>
      </c>
      <c r="BK315" s="123">
        <f>SUM(BK316:BK411)</f>
        <v>0</v>
      </c>
    </row>
    <row r="316" spans="2:65" s="1" customFormat="1" ht="33" customHeight="1">
      <c r="B316" s="126"/>
      <c r="C316" s="127" t="s">
        <v>311</v>
      </c>
      <c r="D316" s="127" t="s">
        <v>121</v>
      </c>
      <c r="E316" s="128" t="s">
        <v>312</v>
      </c>
      <c r="F316" s="129" t="s">
        <v>313</v>
      </c>
      <c r="G316" s="130" t="s">
        <v>124</v>
      </c>
      <c r="H316" s="131">
        <v>752.48</v>
      </c>
      <c r="I316" s="132"/>
      <c r="J316" s="133">
        <f>ROUND(I316*H316,2)</f>
        <v>0</v>
      </c>
      <c r="K316" s="129" t="s">
        <v>125</v>
      </c>
      <c r="L316" s="31"/>
      <c r="M316" s="134" t="s">
        <v>1</v>
      </c>
      <c r="N316" s="135" t="s">
        <v>38</v>
      </c>
      <c r="P316" s="136">
        <f>O316*H316</f>
        <v>0</v>
      </c>
      <c r="Q316" s="136">
        <v>0</v>
      </c>
      <c r="R316" s="136">
        <f>Q316*H316</f>
        <v>0</v>
      </c>
      <c r="S316" s="136">
        <v>0</v>
      </c>
      <c r="T316" s="137">
        <f>S316*H316</f>
        <v>0</v>
      </c>
      <c r="AR316" s="138" t="s">
        <v>126</v>
      </c>
      <c r="AT316" s="138" t="s">
        <v>121</v>
      </c>
      <c r="AU316" s="138" t="s">
        <v>80</v>
      </c>
      <c r="AY316" s="16" t="s">
        <v>118</v>
      </c>
      <c r="BE316" s="139">
        <f>IF(N316="základní",J316,0)</f>
        <v>0</v>
      </c>
      <c r="BF316" s="139">
        <f>IF(N316="snížená",J316,0)</f>
        <v>0</v>
      </c>
      <c r="BG316" s="139">
        <f>IF(N316="zákl. přenesená",J316,0)</f>
        <v>0</v>
      </c>
      <c r="BH316" s="139">
        <f>IF(N316="sníž. přenesená",J316,0)</f>
        <v>0</v>
      </c>
      <c r="BI316" s="139">
        <f>IF(N316="nulová",J316,0)</f>
        <v>0</v>
      </c>
      <c r="BJ316" s="16" t="s">
        <v>78</v>
      </c>
      <c r="BK316" s="139">
        <f>ROUND(I316*H316,2)</f>
        <v>0</v>
      </c>
      <c r="BL316" s="16" t="s">
        <v>126</v>
      </c>
      <c r="BM316" s="138" t="s">
        <v>314</v>
      </c>
    </row>
    <row r="317" spans="2:65" s="13" customFormat="1" ht="11.25">
      <c r="B317" s="147"/>
      <c r="D317" s="141" t="s">
        <v>128</v>
      </c>
      <c r="E317" s="148" t="s">
        <v>1</v>
      </c>
      <c r="F317" s="149" t="s">
        <v>315</v>
      </c>
      <c r="H317" s="150">
        <v>498.26299999999998</v>
      </c>
      <c r="I317" s="151"/>
      <c r="L317" s="147"/>
      <c r="M317" s="152"/>
      <c r="T317" s="153"/>
      <c r="AT317" s="148" t="s">
        <v>128</v>
      </c>
      <c r="AU317" s="148" t="s">
        <v>80</v>
      </c>
      <c r="AV317" s="13" t="s">
        <v>80</v>
      </c>
      <c r="AW317" s="13" t="s">
        <v>30</v>
      </c>
      <c r="AX317" s="13" t="s">
        <v>73</v>
      </c>
      <c r="AY317" s="148" t="s">
        <v>118</v>
      </c>
    </row>
    <row r="318" spans="2:65" s="13" customFormat="1" ht="11.25">
      <c r="B318" s="147"/>
      <c r="D318" s="141" t="s">
        <v>128</v>
      </c>
      <c r="E318" s="148" t="s">
        <v>1</v>
      </c>
      <c r="F318" s="149" t="s">
        <v>316</v>
      </c>
      <c r="H318" s="150">
        <v>158.38900000000001</v>
      </c>
      <c r="I318" s="151"/>
      <c r="L318" s="147"/>
      <c r="M318" s="152"/>
      <c r="T318" s="153"/>
      <c r="AT318" s="148" t="s">
        <v>128</v>
      </c>
      <c r="AU318" s="148" t="s">
        <v>80</v>
      </c>
      <c r="AV318" s="13" t="s">
        <v>80</v>
      </c>
      <c r="AW318" s="13" t="s">
        <v>30</v>
      </c>
      <c r="AX318" s="13" t="s">
        <v>73</v>
      </c>
      <c r="AY318" s="148" t="s">
        <v>118</v>
      </c>
    </row>
    <row r="319" spans="2:65" s="13" customFormat="1" ht="11.25">
      <c r="B319" s="147"/>
      <c r="D319" s="141" t="s">
        <v>128</v>
      </c>
      <c r="E319" s="148" t="s">
        <v>1</v>
      </c>
      <c r="F319" s="149" t="s">
        <v>317</v>
      </c>
      <c r="H319" s="150">
        <v>75.55</v>
      </c>
      <c r="I319" s="151"/>
      <c r="L319" s="147"/>
      <c r="M319" s="152"/>
      <c r="T319" s="153"/>
      <c r="AT319" s="148" t="s">
        <v>128</v>
      </c>
      <c r="AU319" s="148" t="s">
        <v>80</v>
      </c>
      <c r="AV319" s="13" t="s">
        <v>80</v>
      </c>
      <c r="AW319" s="13" t="s">
        <v>30</v>
      </c>
      <c r="AX319" s="13" t="s">
        <v>73</v>
      </c>
      <c r="AY319" s="148" t="s">
        <v>118</v>
      </c>
    </row>
    <row r="320" spans="2:65" s="13" customFormat="1" ht="11.25">
      <c r="B320" s="147"/>
      <c r="D320" s="141" t="s">
        <v>128</v>
      </c>
      <c r="E320" s="148" t="s">
        <v>1</v>
      </c>
      <c r="F320" s="149" t="s">
        <v>318</v>
      </c>
      <c r="H320" s="150">
        <v>20.277999999999999</v>
      </c>
      <c r="I320" s="151"/>
      <c r="L320" s="147"/>
      <c r="M320" s="152"/>
      <c r="T320" s="153"/>
      <c r="AT320" s="148" t="s">
        <v>128</v>
      </c>
      <c r="AU320" s="148" t="s">
        <v>80</v>
      </c>
      <c r="AV320" s="13" t="s">
        <v>80</v>
      </c>
      <c r="AW320" s="13" t="s">
        <v>30</v>
      </c>
      <c r="AX320" s="13" t="s">
        <v>73</v>
      </c>
      <c r="AY320" s="148" t="s">
        <v>118</v>
      </c>
    </row>
    <row r="321" spans="2:65" s="14" customFormat="1" ht="11.25">
      <c r="B321" s="154"/>
      <c r="D321" s="141" t="s">
        <v>128</v>
      </c>
      <c r="E321" s="155" t="s">
        <v>1</v>
      </c>
      <c r="F321" s="156" t="s">
        <v>149</v>
      </c>
      <c r="H321" s="157">
        <v>752.48</v>
      </c>
      <c r="I321" s="158"/>
      <c r="L321" s="154"/>
      <c r="M321" s="159"/>
      <c r="T321" s="160"/>
      <c r="AT321" s="155" t="s">
        <v>128</v>
      </c>
      <c r="AU321" s="155" t="s">
        <v>80</v>
      </c>
      <c r="AV321" s="14" t="s">
        <v>126</v>
      </c>
      <c r="AW321" s="14" t="s">
        <v>30</v>
      </c>
      <c r="AX321" s="14" t="s">
        <v>78</v>
      </c>
      <c r="AY321" s="155" t="s">
        <v>118</v>
      </c>
    </row>
    <row r="322" spans="2:65" s="1" customFormat="1" ht="37.9" customHeight="1">
      <c r="B322" s="126"/>
      <c r="C322" s="127" t="s">
        <v>319</v>
      </c>
      <c r="D322" s="127" t="s">
        <v>121</v>
      </c>
      <c r="E322" s="128" t="s">
        <v>320</v>
      </c>
      <c r="F322" s="129" t="s">
        <v>321</v>
      </c>
      <c r="G322" s="130" t="s">
        <v>124</v>
      </c>
      <c r="H322" s="131">
        <v>67723.199999999997</v>
      </c>
      <c r="I322" s="132"/>
      <c r="J322" s="133">
        <f>ROUND(I322*H322,2)</f>
        <v>0</v>
      </c>
      <c r="K322" s="129" t="s">
        <v>125</v>
      </c>
      <c r="L322" s="31"/>
      <c r="M322" s="134" t="s">
        <v>1</v>
      </c>
      <c r="N322" s="135" t="s">
        <v>38</v>
      </c>
      <c r="P322" s="136">
        <f>O322*H322</f>
        <v>0</v>
      </c>
      <c r="Q322" s="136">
        <v>0</v>
      </c>
      <c r="R322" s="136">
        <f>Q322*H322</f>
        <v>0</v>
      </c>
      <c r="S322" s="136">
        <v>0</v>
      </c>
      <c r="T322" s="137">
        <f>S322*H322</f>
        <v>0</v>
      </c>
      <c r="AR322" s="138" t="s">
        <v>126</v>
      </c>
      <c r="AT322" s="138" t="s">
        <v>121</v>
      </c>
      <c r="AU322" s="138" t="s">
        <v>80</v>
      </c>
      <c r="AY322" s="16" t="s">
        <v>118</v>
      </c>
      <c r="BE322" s="139">
        <f>IF(N322="základní",J322,0)</f>
        <v>0</v>
      </c>
      <c r="BF322" s="139">
        <f>IF(N322="snížená",J322,0)</f>
        <v>0</v>
      </c>
      <c r="BG322" s="139">
        <f>IF(N322="zákl. přenesená",J322,0)</f>
        <v>0</v>
      </c>
      <c r="BH322" s="139">
        <f>IF(N322="sníž. přenesená",J322,0)</f>
        <v>0</v>
      </c>
      <c r="BI322" s="139">
        <f>IF(N322="nulová",J322,0)</f>
        <v>0</v>
      </c>
      <c r="BJ322" s="16" t="s">
        <v>78</v>
      </c>
      <c r="BK322" s="139">
        <f>ROUND(I322*H322,2)</f>
        <v>0</v>
      </c>
      <c r="BL322" s="16" t="s">
        <v>126</v>
      </c>
      <c r="BM322" s="138" t="s">
        <v>322</v>
      </c>
    </row>
    <row r="323" spans="2:65" s="13" customFormat="1" ht="11.25">
      <c r="B323" s="147"/>
      <c r="D323" s="141" t="s">
        <v>128</v>
      </c>
      <c r="E323" s="148" t="s">
        <v>1</v>
      </c>
      <c r="F323" s="149" t="s">
        <v>323</v>
      </c>
      <c r="H323" s="150">
        <v>67723.199999999997</v>
      </c>
      <c r="I323" s="151"/>
      <c r="L323" s="147"/>
      <c r="M323" s="152"/>
      <c r="T323" s="153"/>
      <c r="AT323" s="148" t="s">
        <v>128</v>
      </c>
      <c r="AU323" s="148" t="s">
        <v>80</v>
      </c>
      <c r="AV323" s="13" t="s">
        <v>80</v>
      </c>
      <c r="AW323" s="13" t="s">
        <v>30</v>
      </c>
      <c r="AX323" s="13" t="s">
        <v>78</v>
      </c>
      <c r="AY323" s="148" t="s">
        <v>118</v>
      </c>
    </row>
    <row r="324" spans="2:65" s="1" customFormat="1" ht="33" customHeight="1">
      <c r="B324" s="126"/>
      <c r="C324" s="127" t="s">
        <v>324</v>
      </c>
      <c r="D324" s="127" t="s">
        <v>121</v>
      </c>
      <c r="E324" s="128" t="s">
        <v>325</v>
      </c>
      <c r="F324" s="129" t="s">
        <v>326</v>
      </c>
      <c r="G324" s="130" t="s">
        <v>124</v>
      </c>
      <c r="H324" s="131">
        <v>752.48</v>
      </c>
      <c r="I324" s="132"/>
      <c r="J324" s="133">
        <f>ROUND(I324*H324,2)</f>
        <v>0</v>
      </c>
      <c r="K324" s="129" t="s">
        <v>125</v>
      </c>
      <c r="L324" s="31"/>
      <c r="M324" s="134" t="s">
        <v>1</v>
      </c>
      <c r="N324" s="135" t="s">
        <v>38</v>
      </c>
      <c r="P324" s="136">
        <f>O324*H324</f>
        <v>0</v>
      </c>
      <c r="Q324" s="136">
        <v>0</v>
      </c>
      <c r="R324" s="136">
        <f>Q324*H324</f>
        <v>0</v>
      </c>
      <c r="S324" s="136">
        <v>0</v>
      </c>
      <c r="T324" s="137">
        <f>S324*H324</f>
        <v>0</v>
      </c>
      <c r="AR324" s="138" t="s">
        <v>126</v>
      </c>
      <c r="AT324" s="138" t="s">
        <v>121</v>
      </c>
      <c r="AU324" s="138" t="s">
        <v>80</v>
      </c>
      <c r="AY324" s="16" t="s">
        <v>118</v>
      </c>
      <c r="BE324" s="139">
        <f>IF(N324="základní",J324,0)</f>
        <v>0</v>
      </c>
      <c r="BF324" s="139">
        <f>IF(N324="snížená",J324,0)</f>
        <v>0</v>
      </c>
      <c r="BG324" s="139">
        <f>IF(N324="zákl. přenesená",J324,0)</f>
        <v>0</v>
      </c>
      <c r="BH324" s="139">
        <f>IF(N324="sníž. přenesená",J324,0)</f>
        <v>0</v>
      </c>
      <c r="BI324" s="139">
        <f>IF(N324="nulová",J324,0)</f>
        <v>0</v>
      </c>
      <c r="BJ324" s="16" t="s">
        <v>78</v>
      </c>
      <c r="BK324" s="139">
        <f>ROUND(I324*H324,2)</f>
        <v>0</v>
      </c>
      <c r="BL324" s="16" t="s">
        <v>126</v>
      </c>
      <c r="BM324" s="138" t="s">
        <v>327</v>
      </c>
    </row>
    <row r="325" spans="2:65" s="13" customFormat="1" ht="11.25">
      <c r="B325" s="147"/>
      <c r="D325" s="141" t="s">
        <v>128</v>
      </c>
      <c r="E325" s="148" t="s">
        <v>1</v>
      </c>
      <c r="F325" s="149" t="s">
        <v>315</v>
      </c>
      <c r="H325" s="150">
        <v>498.26299999999998</v>
      </c>
      <c r="I325" s="151"/>
      <c r="L325" s="147"/>
      <c r="M325" s="152"/>
      <c r="T325" s="153"/>
      <c r="AT325" s="148" t="s">
        <v>128</v>
      </c>
      <c r="AU325" s="148" t="s">
        <v>80</v>
      </c>
      <c r="AV325" s="13" t="s">
        <v>80</v>
      </c>
      <c r="AW325" s="13" t="s">
        <v>30</v>
      </c>
      <c r="AX325" s="13" t="s">
        <v>73</v>
      </c>
      <c r="AY325" s="148" t="s">
        <v>118</v>
      </c>
    </row>
    <row r="326" spans="2:65" s="13" customFormat="1" ht="11.25">
      <c r="B326" s="147"/>
      <c r="D326" s="141" t="s">
        <v>128</v>
      </c>
      <c r="E326" s="148" t="s">
        <v>1</v>
      </c>
      <c r="F326" s="149" t="s">
        <v>316</v>
      </c>
      <c r="H326" s="150">
        <v>158.38900000000001</v>
      </c>
      <c r="I326" s="151"/>
      <c r="L326" s="147"/>
      <c r="M326" s="152"/>
      <c r="T326" s="153"/>
      <c r="AT326" s="148" t="s">
        <v>128</v>
      </c>
      <c r="AU326" s="148" t="s">
        <v>80</v>
      </c>
      <c r="AV326" s="13" t="s">
        <v>80</v>
      </c>
      <c r="AW326" s="13" t="s">
        <v>30</v>
      </c>
      <c r="AX326" s="13" t="s">
        <v>73</v>
      </c>
      <c r="AY326" s="148" t="s">
        <v>118</v>
      </c>
    </row>
    <row r="327" spans="2:65" s="13" customFormat="1" ht="11.25">
      <c r="B327" s="147"/>
      <c r="D327" s="141" t="s">
        <v>128</v>
      </c>
      <c r="E327" s="148" t="s">
        <v>1</v>
      </c>
      <c r="F327" s="149" t="s">
        <v>317</v>
      </c>
      <c r="H327" s="150">
        <v>75.55</v>
      </c>
      <c r="I327" s="151"/>
      <c r="L327" s="147"/>
      <c r="M327" s="152"/>
      <c r="T327" s="153"/>
      <c r="AT327" s="148" t="s">
        <v>128</v>
      </c>
      <c r="AU327" s="148" t="s">
        <v>80</v>
      </c>
      <c r="AV327" s="13" t="s">
        <v>80</v>
      </c>
      <c r="AW327" s="13" t="s">
        <v>30</v>
      </c>
      <c r="AX327" s="13" t="s">
        <v>73</v>
      </c>
      <c r="AY327" s="148" t="s">
        <v>118</v>
      </c>
    </row>
    <row r="328" spans="2:65" s="13" customFormat="1" ht="11.25">
      <c r="B328" s="147"/>
      <c r="D328" s="141" t="s">
        <v>128</v>
      </c>
      <c r="E328" s="148" t="s">
        <v>1</v>
      </c>
      <c r="F328" s="149" t="s">
        <v>318</v>
      </c>
      <c r="H328" s="150">
        <v>20.277999999999999</v>
      </c>
      <c r="I328" s="151"/>
      <c r="L328" s="147"/>
      <c r="M328" s="152"/>
      <c r="T328" s="153"/>
      <c r="AT328" s="148" t="s">
        <v>128</v>
      </c>
      <c r="AU328" s="148" t="s">
        <v>80</v>
      </c>
      <c r="AV328" s="13" t="s">
        <v>80</v>
      </c>
      <c r="AW328" s="13" t="s">
        <v>30</v>
      </c>
      <c r="AX328" s="13" t="s">
        <v>73</v>
      </c>
      <c r="AY328" s="148" t="s">
        <v>118</v>
      </c>
    </row>
    <row r="329" spans="2:65" s="14" customFormat="1" ht="11.25">
      <c r="B329" s="154"/>
      <c r="D329" s="141" t="s">
        <v>128</v>
      </c>
      <c r="E329" s="155" t="s">
        <v>1</v>
      </c>
      <c r="F329" s="156" t="s">
        <v>149</v>
      </c>
      <c r="H329" s="157">
        <v>752.48</v>
      </c>
      <c r="I329" s="158"/>
      <c r="L329" s="154"/>
      <c r="M329" s="159"/>
      <c r="T329" s="160"/>
      <c r="AT329" s="155" t="s">
        <v>128</v>
      </c>
      <c r="AU329" s="155" t="s">
        <v>80</v>
      </c>
      <c r="AV329" s="14" t="s">
        <v>126</v>
      </c>
      <c r="AW329" s="14" t="s">
        <v>30</v>
      </c>
      <c r="AX329" s="14" t="s">
        <v>78</v>
      </c>
      <c r="AY329" s="155" t="s">
        <v>118</v>
      </c>
    </row>
    <row r="330" spans="2:65" s="1" customFormat="1" ht="33" customHeight="1">
      <c r="B330" s="126"/>
      <c r="C330" s="127" t="s">
        <v>328</v>
      </c>
      <c r="D330" s="127" t="s">
        <v>121</v>
      </c>
      <c r="E330" s="128" t="s">
        <v>329</v>
      </c>
      <c r="F330" s="129" t="s">
        <v>330</v>
      </c>
      <c r="G330" s="130" t="s">
        <v>163</v>
      </c>
      <c r="H330" s="131">
        <v>70.709999999999994</v>
      </c>
      <c r="I330" s="132"/>
      <c r="J330" s="133">
        <f>ROUND(I330*H330,2)</f>
        <v>0</v>
      </c>
      <c r="K330" s="129" t="s">
        <v>125</v>
      </c>
      <c r="L330" s="31"/>
      <c r="M330" s="134" t="s">
        <v>1</v>
      </c>
      <c r="N330" s="135" t="s">
        <v>38</v>
      </c>
      <c r="P330" s="136">
        <f>O330*H330</f>
        <v>0</v>
      </c>
      <c r="Q330" s="136">
        <v>0</v>
      </c>
      <c r="R330" s="136">
        <f>Q330*H330</f>
        <v>0</v>
      </c>
      <c r="S330" s="136">
        <v>0</v>
      </c>
      <c r="T330" s="137">
        <f>S330*H330</f>
        <v>0</v>
      </c>
      <c r="AR330" s="138" t="s">
        <v>126</v>
      </c>
      <c r="AT330" s="138" t="s">
        <v>121</v>
      </c>
      <c r="AU330" s="138" t="s">
        <v>80</v>
      </c>
      <c r="AY330" s="16" t="s">
        <v>118</v>
      </c>
      <c r="BE330" s="139">
        <f>IF(N330="základní",J330,0)</f>
        <v>0</v>
      </c>
      <c r="BF330" s="139">
        <f>IF(N330="snížená",J330,0)</f>
        <v>0</v>
      </c>
      <c r="BG330" s="139">
        <f>IF(N330="zákl. přenesená",J330,0)</f>
        <v>0</v>
      </c>
      <c r="BH330" s="139">
        <f>IF(N330="sníž. přenesená",J330,0)</f>
        <v>0</v>
      </c>
      <c r="BI330" s="139">
        <f>IF(N330="nulová",J330,0)</f>
        <v>0</v>
      </c>
      <c r="BJ330" s="16" t="s">
        <v>78</v>
      </c>
      <c r="BK330" s="139">
        <f>ROUND(I330*H330,2)</f>
        <v>0</v>
      </c>
      <c r="BL330" s="16" t="s">
        <v>126</v>
      </c>
      <c r="BM330" s="138" t="s">
        <v>331</v>
      </c>
    </row>
    <row r="331" spans="2:65" s="13" customFormat="1" ht="11.25">
      <c r="B331" s="147"/>
      <c r="D331" s="141" t="s">
        <v>128</v>
      </c>
      <c r="E331" s="148" t="s">
        <v>1</v>
      </c>
      <c r="F331" s="149" t="s">
        <v>332</v>
      </c>
      <c r="H331" s="150">
        <v>70.709999999999994</v>
      </c>
      <c r="I331" s="151"/>
      <c r="L331" s="147"/>
      <c r="M331" s="152"/>
      <c r="T331" s="153"/>
      <c r="AT331" s="148" t="s">
        <v>128</v>
      </c>
      <c r="AU331" s="148" t="s">
        <v>80</v>
      </c>
      <c r="AV331" s="13" t="s">
        <v>80</v>
      </c>
      <c r="AW331" s="13" t="s">
        <v>30</v>
      </c>
      <c r="AX331" s="13" t="s">
        <v>73</v>
      </c>
      <c r="AY331" s="148" t="s">
        <v>118</v>
      </c>
    </row>
    <row r="332" spans="2:65" s="14" customFormat="1" ht="11.25">
      <c r="B332" s="154"/>
      <c r="D332" s="141" t="s">
        <v>128</v>
      </c>
      <c r="E332" s="155" t="s">
        <v>1</v>
      </c>
      <c r="F332" s="156" t="s">
        <v>149</v>
      </c>
      <c r="H332" s="157">
        <v>70.709999999999994</v>
      </c>
      <c r="I332" s="158"/>
      <c r="L332" s="154"/>
      <c r="M332" s="159"/>
      <c r="T332" s="160"/>
      <c r="AT332" s="155" t="s">
        <v>128</v>
      </c>
      <c r="AU332" s="155" t="s">
        <v>80</v>
      </c>
      <c r="AV332" s="14" t="s">
        <v>126</v>
      </c>
      <c r="AW332" s="14" t="s">
        <v>30</v>
      </c>
      <c r="AX332" s="14" t="s">
        <v>78</v>
      </c>
      <c r="AY332" s="155" t="s">
        <v>118</v>
      </c>
    </row>
    <row r="333" spans="2:65" s="1" customFormat="1" ht="24.2" customHeight="1">
      <c r="B333" s="126"/>
      <c r="C333" s="127" t="s">
        <v>333</v>
      </c>
      <c r="D333" s="127" t="s">
        <v>121</v>
      </c>
      <c r="E333" s="128" t="s">
        <v>334</v>
      </c>
      <c r="F333" s="129" t="s">
        <v>335</v>
      </c>
      <c r="G333" s="130" t="s">
        <v>163</v>
      </c>
      <c r="H333" s="131">
        <v>6363.9</v>
      </c>
      <c r="I333" s="132"/>
      <c r="J333" s="133">
        <f>ROUND(I333*H333,2)</f>
        <v>0</v>
      </c>
      <c r="K333" s="129" t="s">
        <v>125</v>
      </c>
      <c r="L333" s="31"/>
      <c r="M333" s="134" t="s">
        <v>1</v>
      </c>
      <c r="N333" s="135" t="s">
        <v>38</v>
      </c>
      <c r="P333" s="136">
        <f>O333*H333</f>
        <v>0</v>
      </c>
      <c r="Q333" s="136">
        <v>0</v>
      </c>
      <c r="R333" s="136">
        <f>Q333*H333</f>
        <v>0</v>
      </c>
      <c r="S333" s="136">
        <v>0</v>
      </c>
      <c r="T333" s="137">
        <f>S333*H333</f>
        <v>0</v>
      </c>
      <c r="AR333" s="138" t="s">
        <v>126</v>
      </c>
      <c r="AT333" s="138" t="s">
        <v>121</v>
      </c>
      <c r="AU333" s="138" t="s">
        <v>80</v>
      </c>
      <c r="AY333" s="16" t="s">
        <v>118</v>
      </c>
      <c r="BE333" s="139">
        <f>IF(N333="základní",J333,0)</f>
        <v>0</v>
      </c>
      <c r="BF333" s="139">
        <f>IF(N333="snížená",J333,0)</f>
        <v>0</v>
      </c>
      <c r="BG333" s="139">
        <f>IF(N333="zákl. přenesená",J333,0)</f>
        <v>0</v>
      </c>
      <c r="BH333" s="139">
        <f>IF(N333="sníž. přenesená",J333,0)</f>
        <v>0</v>
      </c>
      <c r="BI333" s="139">
        <f>IF(N333="nulová",J333,0)</f>
        <v>0</v>
      </c>
      <c r="BJ333" s="16" t="s">
        <v>78</v>
      </c>
      <c r="BK333" s="139">
        <f>ROUND(I333*H333,2)</f>
        <v>0</v>
      </c>
      <c r="BL333" s="16" t="s">
        <v>126</v>
      </c>
      <c r="BM333" s="138" t="s">
        <v>336</v>
      </c>
    </row>
    <row r="334" spans="2:65" s="13" customFormat="1" ht="11.25">
      <c r="B334" s="147"/>
      <c r="D334" s="141" t="s">
        <v>128</v>
      </c>
      <c r="E334" s="148" t="s">
        <v>1</v>
      </c>
      <c r="F334" s="149" t="s">
        <v>337</v>
      </c>
      <c r="H334" s="150">
        <v>6363.9</v>
      </c>
      <c r="I334" s="151"/>
      <c r="L334" s="147"/>
      <c r="M334" s="152"/>
      <c r="T334" s="153"/>
      <c r="AT334" s="148" t="s">
        <v>128</v>
      </c>
      <c r="AU334" s="148" t="s">
        <v>80</v>
      </c>
      <c r="AV334" s="13" t="s">
        <v>80</v>
      </c>
      <c r="AW334" s="13" t="s">
        <v>30</v>
      </c>
      <c r="AX334" s="13" t="s">
        <v>73</v>
      </c>
      <c r="AY334" s="148" t="s">
        <v>118</v>
      </c>
    </row>
    <row r="335" spans="2:65" s="14" customFormat="1" ht="11.25">
      <c r="B335" s="154"/>
      <c r="D335" s="141" t="s">
        <v>128</v>
      </c>
      <c r="E335" s="155" t="s">
        <v>1</v>
      </c>
      <c r="F335" s="156" t="s">
        <v>149</v>
      </c>
      <c r="H335" s="157">
        <v>6363.9</v>
      </c>
      <c r="I335" s="158"/>
      <c r="L335" s="154"/>
      <c r="M335" s="159"/>
      <c r="T335" s="160"/>
      <c r="AT335" s="155" t="s">
        <v>128</v>
      </c>
      <c r="AU335" s="155" t="s">
        <v>80</v>
      </c>
      <c r="AV335" s="14" t="s">
        <v>126</v>
      </c>
      <c r="AW335" s="14" t="s">
        <v>30</v>
      </c>
      <c r="AX335" s="14" t="s">
        <v>78</v>
      </c>
      <c r="AY335" s="155" t="s">
        <v>118</v>
      </c>
    </row>
    <row r="336" spans="2:65" s="1" customFormat="1" ht="33" customHeight="1">
      <c r="B336" s="126"/>
      <c r="C336" s="127" t="s">
        <v>338</v>
      </c>
      <c r="D336" s="127" t="s">
        <v>121</v>
      </c>
      <c r="E336" s="128" t="s">
        <v>339</v>
      </c>
      <c r="F336" s="129" t="s">
        <v>340</v>
      </c>
      <c r="G336" s="130" t="s">
        <v>163</v>
      </c>
      <c r="H336" s="131">
        <v>70.709999999999994</v>
      </c>
      <c r="I336" s="132"/>
      <c r="J336" s="133">
        <f>ROUND(I336*H336,2)</f>
        <v>0</v>
      </c>
      <c r="K336" s="129" t="s">
        <v>125</v>
      </c>
      <c r="L336" s="31"/>
      <c r="M336" s="134" t="s">
        <v>1</v>
      </c>
      <c r="N336" s="135" t="s">
        <v>38</v>
      </c>
      <c r="P336" s="136">
        <f>O336*H336</f>
        <v>0</v>
      </c>
      <c r="Q336" s="136">
        <v>0</v>
      </c>
      <c r="R336" s="136">
        <f>Q336*H336</f>
        <v>0</v>
      </c>
      <c r="S336" s="136">
        <v>0</v>
      </c>
      <c r="T336" s="137">
        <f>S336*H336</f>
        <v>0</v>
      </c>
      <c r="AR336" s="138" t="s">
        <v>126</v>
      </c>
      <c r="AT336" s="138" t="s">
        <v>121</v>
      </c>
      <c r="AU336" s="138" t="s">
        <v>80</v>
      </c>
      <c r="AY336" s="16" t="s">
        <v>118</v>
      </c>
      <c r="BE336" s="139">
        <f>IF(N336="základní",J336,0)</f>
        <v>0</v>
      </c>
      <c r="BF336" s="139">
        <f>IF(N336="snížená",J336,0)</f>
        <v>0</v>
      </c>
      <c r="BG336" s="139">
        <f>IF(N336="zákl. přenesená",J336,0)</f>
        <v>0</v>
      </c>
      <c r="BH336" s="139">
        <f>IF(N336="sníž. přenesená",J336,0)</f>
        <v>0</v>
      </c>
      <c r="BI336" s="139">
        <f>IF(N336="nulová",J336,0)</f>
        <v>0</v>
      </c>
      <c r="BJ336" s="16" t="s">
        <v>78</v>
      </c>
      <c r="BK336" s="139">
        <f>ROUND(I336*H336,2)</f>
        <v>0</v>
      </c>
      <c r="BL336" s="16" t="s">
        <v>126</v>
      </c>
      <c r="BM336" s="138" t="s">
        <v>341</v>
      </c>
    </row>
    <row r="337" spans="2:65" s="13" customFormat="1" ht="11.25">
      <c r="B337" s="147"/>
      <c r="D337" s="141" t="s">
        <v>128</v>
      </c>
      <c r="E337" s="148" t="s">
        <v>1</v>
      </c>
      <c r="F337" s="149" t="s">
        <v>342</v>
      </c>
      <c r="H337" s="150">
        <v>70.709999999999994</v>
      </c>
      <c r="I337" s="151"/>
      <c r="L337" s="147"/>
      <c r="M337" s="152"/>
      <c r="T337" s="153"/>
      <c r="AT337" s="148" t="s">
        <v>128</v>
      </c>
      <c r="AU337" s="148" t="s">
        <v>80</v>
      </c>
      <c r="AV337" s="13" t="s">
        <v>80</v>
      </c>
      <c r="AW337" s="13" t="s">
        <v>30</v>
      </c>
      <c r="AX337" s="13" t="s">
        <v>73</v>
      </c>
      <c r="AY337" s="148" t="s">
        <v>118</v>
      </c>
    </row>
    <row r="338" spans="2:65" s="14" customFormat="1" ht="11.25">
      <c r="B338" s="154"/>
      <c r="D338" s="141" t="s">
        <v>128</v>
      </c>
      <c r="E338" s="155" t="s">
        <v>1</v>
      </c>
      <c r="F338" s="156" t="s">
        <v>149</v>
      </c>
      <c r="H338" s="157">
        <v>70.709999999999994</v>
      </c>
      <c r="I338" s="158"/>
      <c r="L338" s="154"/>
      <c r="M338" s="159"/>
      <c r="T338" s="160"/>
      <c r="AT338" s="155" t="s">
        <v>128</v>
      </c>
      <c r="AU338" s="155" t="s">
        <v>80</v>
      </c>
      <c r="AV338" s="14" t="s">
        <v>126</v>
      </c>
      <c r="AW338" s="14" t="s">
        <v>30</v>
      </c>
      <c r="AX338" s="14" t="s">
        <v>78</v>
      </c>
      <c r="AY338" s="155" t="s">
        <v>118</v>
      </c>
    </row>
    <row r="339" spans="2:65" s="1" customFormat="1" ht="16.5" customHeight="1">
      <c r="B339" s="126"/>
      <c r="C339" s="127" t="s">
        <v>343</v>
      </c>
      <c r="D339" s="127" t="s">
        <v>121</v>
      </c>
      <c r="E339" s="128" t="s">
        <v>344</v>
      </c>
      <c r="F339" s="129" t="s">
        <v>345</v>
      </c>
      <c r="G339" s="130" t="s">
        <v>124</v>
      </c>
      <c r="H339" s="131">
        <v>752.48</v>
      </c>
      <c r="I339" s="132"/>
      <c r="J339" s="133">
        <f>ROUND(I339*H339,2)</f>
        <v>0</v>
      </c>
      <c r="K339" s="129" t="s">
        <v>125</v>
      </c>
      <c r="L339" s="31"/>
      <c r="M339" s="134" t="s">
        <v>1</v>
      </c>
      <c r="N339" s="135" t="s">
        <v>38</v>
      </c>
      <c r="P339" s="136">
        <f>O339*H339</f>
        <v>0</v>
      </c>
      <c r="Q339" s="136">
        <v>0</v>
      </c>
      <c r="R339" s="136">
        <f>Q339*H339</f>
        <v>0</v>
      </c>
      <c r="S339" s="136">
        <v>0</v>
      </c>
      <c r="T339" s="137">
        <f>S339*H339</f>
        <v>0</v>
      </c>
      <c r="AR339" s="138" t="s">
        <v>126</v>
      </c>
      <c r="AT339" s="138" t="s">
        <v>121</v>
      </c>
      <c r="AU339" s="138" t="s">
        <v>80</v>
      </c>
      <c r="AY339" s="16" t="s">
        <v>118</v>
      </c>
      <c r="BE339" s="139">
        <f>IF(N339="základní",J339,0)</f>
        <v>0</v>
      </c>
      <c r="BF339" s="139">
        <f>IF(N339="snížená",J339,0)</f>
        <v>0</v>
      </c>
      <c r="BG339" s="139">
        <f>IF(N339="zákl. přenesená",J339,0)</f>
        <v>0</v>
      </c>
      <c r="BH339" s="139">
        <f>IF(N339="sníž. přenesená",J339,0)</f>
        <v>0</v>
      </c>
      <c r="BI339" s="139">
        <f>IF(N339="nulová",J339,0)</f>
        <v>0</v>
      </c>
      <c r="BJ339" s="16" t="s">
        <v>78</v>
      </c>
      <c r="BK339" s="139">
        <f>ROUND(I339*H339,2)</f>
        <v>0</v>
      </c>
      <c r="BL339" s="16" t="s">
        <v>126</v>
      </c>
      <c r="BM339" s="138" t="s">
        <v>346</v>
      </c>
    </row>
    <row r="340" spans="2:65" s="13" customFormat="1" ht="11.25">
      <c r="B340" s="147"/>
      <c r="D340" s="141" t="s">
        <v>128</v>
      </c>
      <c r="E340" s="148" t="s">
        <v>1</v>
      </c>
      <c r="F340" s="149" t="s">
        <v>315</v>
      </c>
      <c r="H340" s="150">
        <v>498.26299999999998</v>
      </c>
      <c r="I340" s="151"/>
      <c r="L340" s="147"/>
      <c r="M340" s="152"/>
      <c r="T340" s="153"/>
      <c r="AT340" s="148" t="s">
        <v>128</v>
      </c>
      <c r="AU340" s="148" t="s">
        <v>80</v>
      </c>
      <c r="AV340" s="13" t="s">
        <v>80</v>
      </c>
      <c r="AW340" s="13" t="s">
        <v>30</v>
      </c>
      <c r="AX340" s="13" t="s">
        <v>73</v>
      </c>
      <c r="AY340" s="148" t="s">
        <v>118</v>
      </c>
    </row>
    <row r="341" spans="2:65" s="13" customFormat="1" ht="11.25">
      <c r="B341" s="147"/>
      <c r="D341" s="141" t="s">
        <v>128</v>
      </c>
      <c r="E341" s="148" t="s">
        <v>1</v>
      </c>
      <c r="F341" s="149" t="s">
        <v>316</v>
      </c>
      <c r="H341" s="150">
        <v>158.38900000000001</v>
      </c>
      <c r="I341" s="151"/>
      <c r="L341" s="147"/>
      <c r="M341" s="152"/>
      <c r="T341" s="153"/>
      <c r="AT341" s="148" t="s">
        <v>128</v>
      </c>
      <c r="AU341" s="148" t="s">
        <v>80</v>
      </c>
      <c r="AV341" s="13" t="s">
        <v>80</v>
      </c>
      <c r="AW341" s="13" t="s">
        <v>30</v>
      </c>
      <c r="AX341" s="13" t="s">
        <v>73</v>
      </c>
      <c r="AY341" s="148" t="s">
        <v>118</v>
      </c>
    </row>
    <row r="342" spans="2:65" s="13" customFormat="1" ht="11.25">
      <c r="B342" s="147"/>
      <c r="D342" s="141" t="s">
        <v>128</v>
      </c>
      <c r="E342" s="148" t="s">
        <v>1</v>
      </c>
      <c r="F342" s="149" t="s">
        <v>317</v>
      </c>
      <c r="H342" s="150">
        <v>75.55</v>
      </c>
      <c r="I342" s="151"/>
      <c r="L342" s="147"/>
      <c r="M342" s="152"/>
      <c r="T342" s="153"/>
      <c r="AT342" s="148" t="s">
        <v>128</v>
      </c>
      <c r="AU342" s="148" t="s">
        <v>80</v>
      </c>
      <c r="AV342" s="13" t="s">
        <v>80</v>
      </c>
      <c r="AW342" s="13" t="s">
        <v>30</v>
      </c>
      <c r="AX342" s="13" t="s">
        <v>73</v>
      </c>
      <c r="AY342" s="148" t="s">
        <v>118</v>
      </c>
    </row>
    <row r="343" spans="2:65" s="13" customFormat="1" ht="11.25">
      <c r="B343" s="147"/>
      <c r="D343" s="141" t="s">
        <v>128</v>
      </c>
      <c r="E343" s="148" t="s">
        <v>1</v>
      </c>
      <c r="F343" s="149" t="s">
        <v>318</v>
      </c>
      <c r="H343" s="150">
        <v>20.277999999999999</v>
      </c>
      <c r="I343" s="151"/>
      <c r="L343" s="147"/>
      <c r="M343" s="152"/>
      <c r="T343" s="153"/>
      <c r="AT343" s="148" t="s">
        <v>128</v>
      </c>
      <c r="AU343" s="148" t="s">
        <v>80</v>
      </c>
      <c r="AV343" s="13" t="s">
        <v>80</v>
      </c>
      <c r="AW343" s="13" t="s">
        <v>30</v>
      </c>
      <c r="AX343" s="13" t="s">
        <v>73</v>
      </c>
      <c r="AY343" s="148" t="s">
        <v>118</v>
      </c>
    </row>
    <row r="344" spans="2:65" s="14" customFormat="1" ht="11.25">
      <c r="B344" s="154"/>
      <c r="D344" s="141" t="s">
        <v>128</v>
      </c>
      <c r="E344" s="155" t="s">
        <v>1</v>
      </c>
      <c r="F344" s="156" t="s">
        <v>149</v>
      </c>
      <c r="H344" s="157">
        <v>752.48</v>
      </c>
      <c r="I344" s="158"/>
      <c r="L344" s="154"/>
      <c r="M344" s="159"/>
      <c r="T344" s="160"/>
      <c r="AT344" s="155" t="s">
        <v>128</v>
      </c>
      <c r="AU344" s="155" t="s">
        <v>80</v>
      </c>
      <c r="AV344" s="14" t="s">
        <v>126</v>
      </c>
      <c r="AW344" s="14" t="s">
        <v>30</v>
      </c>
      <c r="AX344" s="14" t="s">
        <v>78</v>
      </c>
      <c r="AY344" s="155" t="s">
        <v>118</v>
      </c>
    </row>
    <row r="345" spans="2:65" s="1" customFormat="1" ht="16.5" customHeight="1">
      <c r="B345" s="126"/>
      <c r="C345" s="127" t="s">
        <v>347</v>
      </c>
      <c r="D345" s="127" t="s">
        <v>121</v>
      </c>
      <c r="E345" s="128" t="s">
        <v>348</v>
      </c>
      <c r="F345" s="129" t="s">
        <v>349</v>
      </c>
      <c r="G345" s="130" t="s">
        <v>124</v>
      </c>
      <c r="H345" s="131">
        <v>67723.199999999997</v>
      </c>
      <c r="I345" s="132"/>
      <c r="J345" s="133">
        <f>ROUND(I345*H345,2)</f>
        <v>0</v>
      </c>
      <c r="K345" s="129" t="s">
        <v>125</v>
      </c>
      <c r="L345" s="31"/>
      <c r="M345" s="134" t="s">
        <v>1</v>
      </c>
      <c r="N345" s="135" t="s">
        <v>38</v>
      </c>
      <c r="P345" s="136">
        <f>O345*H345</f>
        <v>0</v>
      </c>
      <c r="Q345" s="136">
        <v>0</v>
      </c>
      <c r="R345" s="136">
        <f>Q345*H345</f>
        <v>0</v>
      </c>
      <c r="S345" s="136">
        <v>0</v>
      </c>
      <c r="T345" s="137">
        <f>S345*H345</f>
        <v>0</v>
      </c>
      <c r="AR345" s="138" t="s">
        <v>126</v>
      </c>
      <c r="AT345" s="138" t="s">
        <v>121</v>
      </c>
      <c r="AU345" s="138" t="s">
        <v>80</v>
      </c>
      <c r="AY345" s="16" t="s">
        <v>118</v>
      </c>
      <c r="BE345" s="139">
        <f>IF(N345="základní",J345,0)</f>
        <v>0</v>
      </c>
      <c r="BF345" s="139">
        <f>IF(N345="snížená",J345,0)</f>
        <v>0</v>
      </c>
      <c r="BG345" s="139">
        <f>IF(N345="zákl. přenesená",J345,0)</f>
        <v>0</v>
      </c>
      <c r="BH345" s="139">
        <f>IF(N345="sníž. přenesená",J345,0)</f>
        <v>0</v>
      </c>
      <c r="BI345" s="139">
        <f>IF(N345="nulová",J345,0)</f>
        <v>0</v>
      </c>
      <c r="BJ345" s="16" t="s">
        <v>78</v>
      </c>
      <c r="BK345" s="139">
        <f>ROUND(I345*H345,2)</f>
        <v>0</v>
      </c>
      <c r="BL345" s="16" t="s">
        <v>126</v>
      </c>
      <c r="BM345" s="138" t="s">
        <v>350</v>
      </c>
    </row>
    <row r="346" spans="2:65" s="13" customFormat="1" ht="11.25">
      <c r="B346" s="147"/>
      <c r="D346" s="141" t="s">
        <v>128</v>
      </c>
      <c r="E346" s="148" t="s">
        <v>1</v>
      </c>
      <c r="F346" s="149" t="s">
        <v>351</v>
      </c>
      <c r="H346" s="150">
        <v>67723.199999999997</v>
      </c>
      <c r="I346" s="151"/>
      <c r="L346" s="147"/>
      <c r="M346" s="152"/>
      <c r="T346" s="153"/>
      <c r="AT346" s="148" t="s">
        <v>128</v>
      </c>
      <c r="AU346" s="148" t="s">
        <v>80</v>
      </c>
      <c r="AV346" s="13" t="s">
        <v>80</v>
      </c>
      <c r="AW346" s="13" t="s">
        <v>30</v>
      </c>
      <c r="AX346" s="13" t="s">
        <v>73</v>
      </c>
      <c r="AY346" s="148" t="s">
        <v>118</v>
      </c>
    </row>
    <row r="347" spans="2:65" s="14" customFormat="1" ht="11.25">
      <c r="B347" s="154"/>
      <c r="D347" s="141" t="s">
        <v>128</v>
      </c>
      <c r="E347" s="155" t="s">
        <v>1</v>
      </c>
      <c r="F347" s="156" t="s">
        <v>149</v>
      </c>
      <c r="H347" s="157">
        <v>67723.199999999997</v>
      </c>
      <c r="I347" s="158"/>
      <c r="L347" s="154"/>
      <c r="M347" s="159"/>
      <c r="T347" s="160"/>
      <c r="AT347" s="155" t="s">
        <v>128</v>
      </c>
      <c r="AU347" s="155" t="s">
        <v>80</v>
      </c>
      <c r="AV347" s="14" t="s">
        <v>126</v>
      </c>
      <c r="AW347" s="14" t="s">
        <v>30</v>
      </c>
      <c r="AX347" s="14" t="s">
        <v>78</v>
      </c>
      <c r="AY347" s="155" t="s">
        <v>118</v>
      </c>
    </row>
    <row r="348" spans="2:65" s="1" customFormat="1" ht="21.75" customHeight="1">
      <c r="B348" s="126"/>
      <c r="C348" s="127" t="s">
        <v>352</v>
      </c>
      <c r="D348" s="127" t="s">
        <v>121</v>
      </c>
      <c r="E348" s="128" t="s">
        <v>353</v>
      </c>
      <c r="F348" s="129" t="s">
        <v>354</v>
      </c>
      <c r="G348" s="130" t="s">
        <v>124</v>
      </c>
      <c r="H348" s="131">
        <v>752.48</v>
      </c>
      <c r="I348" s="132"/>
      <c r="J348" s="133">
        <f>ROUND(I348*H348,2)</f>
        <v>0</v>
      </c>
      <c r="K348" s="129" t="s">
        <v>125</v>
      </c>
      <c r="L348" s="31"/>
      <c r="M348" s="134" t="s">
        <v>1</v>
      </c>
      <c r="N348" s="135" t="s">
        <v>38</v>
      </c>
      <c r="P348" s="136">
        <f>O348*H348</f>
        <v>0</v>
      </c>
      <c r="Q348" s="136">
        <v>0</v>
      </c>
      <c r="R348" s="136">
        <f>Q348*H348</f>
        <v>0</v>
      </c>
      <c r="S348" s="136">
        <v>0</v>
      </c>
      <c r="T348" s="137">
        <f>S348*H348</f>
        <v>0</v>
      </c>
      <c r="AR348" s="138" t="s">
        <v>126</v>
      </c>
      <c r="AT348" s="138" t="s">
        <v>121</v>
      </c>
      <c r="AU348" s="138" t="s">
        <v>80</v>
      </c>
      <c r="AY348" s="16" t="s">
        <v>118</v>
      </c>
      <c r="BE348" s="139">
        <f>IF(N348="základní",J348,0)</f>
        <v>0</v>
      </c>
      <c r="BF348" s="139">
        <f>IF(N348="snížená",J348,0)</f>
        <v>0</v>
      </c>
      <c r="BG348" s="139">
        <f>IF(N348="zákl. přenesená",J348,0)</f>
        <v>0</v>
      </c>
      <c r="BH348" s="139">
        <f>IF(N348="sníž. přenesená",J348,0)</f>
        <v>0</v>
      </c>
      <c r="BI348" s="139">
        <f>IF(N348="nulová",J348,0)</f>
        <v>0</v>
      </c>
      <c r="BJ348" s="16" t="s">
        <v>78</v>
      </c>
      <c r="BK348" s="139">
        <f>ROUND(I348*H348,2)</f>
        <v>0</v>
      </c>
      <c r="BL348" s="16" t="s">
        <v>126</v>
      </c>
      <c r="BM348" s="138" t="s">
        <v>355</v>
      </c>
    </row>
    <row r="349" spans="2:65" s="13" customFormat="1" ht="11.25">
      <c r="B349" s="147"/>
      <c r="D349" s="141" t="s">
        <v>128</v>
      </c>
      <c r="E349" s="148" t="s">
        <v>1</v>
      </c>
      <c r="F349" s="149" t="s">
        <v>315</v>
      </c>
      <c r="H349" s="150">
        <v>498.26299999999998</v>
      </c>
      <c r="I349" s="151"/>
      <c r="L349" s="147"/>
      <c r="M349" s="152"/>
      <c r="T349" s="153"/>
      <c r="AT349" s="148" t="s">
        <v>128</v>
      </c>
      <c r="AU349" s="148" t="s">
        <v>80</v>
      </c>
      <c r="AV349" s="13" t="s">
        <v>80</v>
      </c>
      <c r="AW349" s="13" t="s">
        <v>30</v>
      </c>
      <c r="AX349" s="13" t="s">
        <v>73</v>
      </c>
      <c r="AY349" s="148" t="s">
        <v>118</v>
      </c>
    </row>
    <row r="350" spans="2:65" s="13" customFormat="1" ht="11.25">
      <c r="B350" s="147"/>
      <c r="D350" s="141" t="s">
        <v>128</v>
      </c>
      <c r="E350" s="148" t="s">
        <v>1</v>
      </c>
      <c r="F350" s="149" t="s">
        <v>316</v>
      </c>
      <c r="H350" s="150">
        <v>158.38900000000001</v>
      </c>
      <c r="I350" s="151"/>
      <c r="L350" s="147"/>
      <c r="M350" s="152"/>
      <c r="T350" s="153"/>
      <c r="AT350" s="148" t="s">
        <v>128</v>
      </c>
      <c r="AU350" s="148" t="s">
        <v>80</v>
      </c>
      <c r="AV350" s="13" t="s">
        <v>80</v>
      </c>
      <c r="AW350" s="13" t="s">
        <v>30</v>
      </c>
      <c r="AX350" s="13" t="s">
        <v>73</v>
      </c>
      <c r="AY350" s="148" t="s">
        <v>118</v>
      </c>
    </row>
    <row r="351" spans="2:65" s="13" customFormat="1" ht="11.25">
      <c r="B351" s="147"/>
      <c r="D351" s="141" t="s">
        <v>128</v>
      </c>
      <c r="E351" s="148" t="s">
        <v>1</v>
      </c>
      <c r="F351" s="149" t="s">
        <v>317</v>
      </c>
      <c r="H351" s="150">
        <v>75.55</v>
      </c>
      <c r="I351" s="151"/>
      <c r="L351" s="147"/>
      <c r="M351" s="152"/>
      <c r="T351" s="153"/>
      <c r="AT351" s="148" t="s">
        <v>128</v>
      </c>
      <c r="AU351" s="148" t="s">
        <v>80</v>
      </c>
      <c r="AV351" s="13" t="s">
        <v>80</v>
      </c>
      <c r="AW351" s="13" t="s">
        <v>30</v>
      </c>
      <c r="AX351" s="13" t="s">
        <v>73</v>
      </c>
      <c r="AY351" s="148" t="s">
        <v>118</v>
      </c>
    </row>
    <row r="352" spans="2:65" s="13" customFormat="1" ht="11.25">
      <c r="B352" s="147"/>
      <c r="D352" s="141" t="s">
        <v>128</v>
      </c>
      <c r="E352" s="148" t="s">
        <v>1</v>
      </c>
      <c r="F352" s="149" t="s">
        <v>318</v>
      </c>
      <c r="H352" s="150">
        <v>20.277999999999999</v>
      </c>
      <c r="I352" s="151"/>
      <c r="L352" s="147"/>
      <c r="M352" s="152"/>
      <c r="T352" s="153"/>
      <c r="AT352" s="148" t="s">
        <v>128</v>
      </c>
      <c r="AU352" s="148" t="s">
        <v>80</v>
      </c>
      <c r="AV352" s="13" t="s">
        <v>80</v>
      </c>
      <c r="AW352" s="13" t="s">
        <v>30</v>
      </c>
      <c r="AX352" s="13" t="s">
        <v>73</v>
      </c>
      <c r="AY352" s="148" t="s">
        <v>118</v>
      </c>
    </row>
    <row r="353" spans="2:65" s="14" customFormat="1" ht="11.25">
      <c r="B353" s="154"/>
      <c r="D353" s="141" t="s">
        <v>128</v>
      </c>
      <c r="E353" s="155" t="s">
        <v>1</v>
      </c>
      <c r="F353" s="156" t="s">
        <v>149</v>
      </c>
      <c r="H353" s="157">
        <v>752.48</v>
      </c>
      <c r="I353" s="158"/>
      <c r="L353" s="154"/>
      <c r="M353" s="159"/>
      <c r="T353" s="160"/>
      <c r="AT353" s="155" t="s">
        <v>128</v>
      </c>
      <c r="AU353" s="155" t="s">
        <v>80</v>
      </c>
      <c r="AV353" s="14" t="s">
        <v>126</v>
      </c>
      <c r="AW353" s="14" t="s">
        <v>30</v>
      </c>
      <c r="AX353" s="14" t="s">
        <v>78</v>
      </c>
      <c r="AY353" s="155" t="s">
        <v>118</v>
      </c>
    </row>
    <row r="354" spans="2:65" s="1" customFormat="1" ht="24.2" customHeight="1">
      <c r="B354" s="126"/>
      <c r="C354" s="127" t="s">
        <v>356</v>
      </c>
      <c r="D354" s="127" t="s">
        <v>121</v>
      </c>
      <c r="E354" s="128" t="s">
        <v>357</v>
      </c>
      <c r="F354" s="129" t="s">
        <v>358</v>
      </c>
      <c r="G354" s="130" t="s">
        <v>124</v>
      </c>
      <c r="H354" s="131">
        <v>35.83</v>
      </c>
      <c r="I354" s="132"/>
      <c r="J354" s="133">
        <f>ROUND(I354*H354,2)</f>
        <v>0</v>
      </c>
      <c r="K354" s="129" t="s">
        <v>125</v>
      </c>
      <c r="L354" s="31"/>
      <c r="M354" s="134" t="s">
        <v>1</v>
      </c>
      <c r="N354" s="135" t="s">
        <v>38</v>
      </c>
      <c r="P354" s="136">
        <f>O354*H354</f>
        <v>0</v>
      </c>
      <c r="Q354" s="136">
        <v>0</v>
      </c>
      <c r="R354" s="136">
        <f>Q354*H354</f>
        <v>0</v>
      </c>
      <c r="S354" s="136">
        <v>4.8000000000000001E-2</v>
      </c>
      <c r="T354" s="137">
        <f>S354*H354</f>
        <v>1.71984</v>
      </c>
      <c r="AR354" s="138" t="s">
        <v>126</v>
      </c>
      <c r="AT354" s="138" t="s">
        <v>121</v>
      </c>
      <c r="AU354" s="138" t="s">
        <v>80</v>
      </c>
      <c r="AY354" s="16" t="s">
        <v>118</v>
      </c>
      <c r="BE354" s="139">
        <f>IF(N354="základní",J354,0)</f>
        <v>0</v>
      </c>
      <c r="BF354" s="139">
        <f>IF(N354="snížená",J354,0)</f>
        <v>0</v>
      </c>
      <c r="BG354" s="139">
        <f>IF(N354="zákl. přenesená",J354,0)</f>
        <v>0</v>
      </c>
      <c r="BH354" s="139">
        <f>IF(N354="sníž. přenesená",J354,0)</f>
        <v>0</v>
      </c>
      <c r="BI354" s="139">
        <f>IF(N354="nulová",J354,0)</f>
        <v>0</v>
      </c>
      <c r="BJ354" s="16" t="s">
        <v>78</v>
      </c>
      <c r="BK354" s="139">
        <f>ROUND(I354*H354,2)</f>
        <v>0</v>
      </c>
      <c r="BL354" s="16" t="s">
        <v>126</v>
      </c>
      <c r="BM354" s="138" t="s">
        <v>359</v>
      </c>
    </row>
    <row r="355" spans="2:65" s="12" customFormat="1" ht="11.25">
      <c r="B355" s="140"/>
      <c r="D355" s="141" t="s">
        <v>128</v>
      </c>
      <c r="E355" s="142" t="s">
        <v>1</v>
      </c>
      <c r="F355" s="143" t="s">
        <v>360</v>
      </c>
      <c r="H355" s="142" t="s">
        <v>1</v>
      </c>
      <c r="I355" s="144"/>
      <c r="L355" s="140"/>
      <c r="M355" s="145"/>
      <c r="T355" s="146"/>
      <c r="AT355" s="142" t="s">
        <v>128</v>
      </c>
      <c r="AU355" s="142" t="s">
        <v>80</v>
      </c>
      <c r="AV355" s="12" t="s">
        <v>78</v>
      </c>
      <c r="AW355" s="12" t="s">
        <v>30</v>
      </c>
      <c r="AX355" s="12" t="s">
        <v>73</v>
      </c>
      <c r="AY355" s="142" t="s">
        <v>118</v>
      </c>
    </row>
    <row r="356" spans="2:65" s="13" customFormat="1" ht="22.5">
      <c r="B356" s="147"/>
      <c r="D356" s="141" t="s">
        <v>128</v>
      </c>
      <c r="E356" s="148" t="s">
        <v>1</v>
      </c>
      <c r="F356" s="149" t="s">
        <v>361</v>
      </c>
      <c r="H356" s="150">
        <v>35.83</v>
      </c>
      <c r="I356" s="151"/>
      <c r="L356" s="147"/>
      <c r="M356" s="152"/>
      <c r="T356" s="153"/>
      <c r="AT356" s="148" t="s">
        <v>128</v>
      </c>
      <c r="AU356" s="148" t="s">
        <v>80</v>
      </c>
      <c r="AV356" s="13" t="s">
        <v>80</v>
      </c>
      <c r="AW356" s="13" t="s">
        <v>30</v>
      </c>
      <c r="AX356" s="13" t="s">
        <v>73</v>
      </c>
      <c r="AY356" s="148" t="s">
        <v>118</v>
      </c>
    </row>
    <row r="357" spans="2:65" s="14" customFormat="1" ht="11.25">
      <c r="B357" s="154"/>
      <c r="D357" s="141" t="s">
        <v>128</v>
      </c>
      <c r="E357" s="155" t="s">
        <v>1</v>
      </c>
      <c r="F357" s="156" t="s">
        <v>149</v>
      </c>
      <c r="H357" s="157">
        <v>35.83</v>
      </c>
      <c r="I357" s="158"/>
      <c r="L357" s="154"/>
      <c r="M357" s="159"/>
      <c r="T357" s="160"/>
      <c r="AT357" s="155" t="s">
        <v>128</v>
      </c>
      <c r="AU357" s="155" t="s">
        <v>80</v>
      </c>
      <c r="AV357" s="14" t="s">
        <v>126</v>
      </c>
      <c r="AW357" s="14" t="s">
        <v>30</v>
      </c>
      <c r="AX357" s="14" t="s">
        <v>78</v>
      </c>
      <c r="AY357" s="155" t="s">
        <v>118</v>
      </c>
    </row>
    <row r="358" spans="2:65" s="1" customFormat="1" ht="24.2" customHeight="1">
      <c r="B358" s="126"/>
      <c r="C358" s="127" t="s">
        <v>362</v>
      </c>
      <c r="D358" s="127" t="s">
        <v>121</v>
      </c>
      <c r="E358" s="128" t="s">
        <v>363</v>
      </c>
      <c r="F358" s="129" t="s">
        <v>364</v>
      </c>
      <c r="G358" s="130" t="s">
        <v>124</v>
      </c>
      <c r="H358" s="131">
        <v>57.65</v>
      </c>
      <c r="I358" s="132"/>
      <c r="J358" s="133">
        <f>ROUND(I358*H358,2)</f>
        <v>0</v>
      </c>
      <c r="K358" s="129" t="s">
        <v>125</v>
      </c>
      <c r="L358" s="31"/>
      <c r="M358" s="134" t="s">
        <v>1</v>
      </c>
      <c r="N358" s="135" t="s">
        <v>38</v>
      </c>
      <c r="P358" s="136">
        <f>O358*H358</f>
        <v>0</v>
      </c>
      <c r="Q358" s="136">
        <v>0</v>
      </c>
      <c r="R358" s="136">
        <f>Q358*H358</f>
        <v>0</v>
      </c>
      <c r="S358" s="136">
        <v>3.7999999999999999E-2</v>
      </c>
      <c r="T358" s="137">
        <f>S358*H358</f>
        <v>2.1907000000000001</v>
      </c>
      <c r="AR358" s="138" t="s">
        <v>126</v>
      </c>
      <c r="AT358" s="138" t="s">
        <v>121</v>
      </c>
      <c r="AU358" s="138" t="s">
        <v>80</v>
      </c>
      <c r="AY358" s="16" t="s">
        <v>118</v>
      </c>
      <c r="BE358" s="139">
        <f>IF(N358="základní",J358,0)</f>
        <v>0</v>
      </c>
      <c r="BF358" s="139">
        <f>IF(N358="snížená",J358,0)</f>
        <v>0</v>
      </c>
      <c r="BG358" s="139">
        <f>IF(N358="zákl. přenesená",J358,0)</f>
        <v>0</v>
      </c>
      <c r="BH358" s="139">
        <f>IF(N358="sníž. přenesená",J358,0)</f>
        <v>0</v>
      </c>
      <c r="BI358" s="139">
        <f>IF(N358="nulová",J358,0)</f>
        <v>0</v>
      </c>
      <c r="BJ358" s="16" t="s">
        <v>78</v>
      </c>
      <c r="BK358" s="139">
        <f>ROUND(I358*H358,2)</f>
        <v>0</v>
      </c>
      <c r="BL358" s="16" t="s">
        <v>126</v>
      </c>
      <c r="BM358" s="138" t="s">
        <v>365</v>
      </c>
    </row>
    <row r="359" spans="2:65" s="12" customFormat="1" ht="11.25">
      <c r="B359" s="140"/>
      <c r="D359" s="141" t="s">
        <v>128</v>
      </c>
      <c r="E359" s="142" t="s">
        <v>1</v>
      </c>
      <c r="F359" s="143" t="s">
        <v>366</v>
      </c>
      <c r="H359" s="142" t="s">
        <v>1</v>
      </c>
      <c r="I359" s="144"/>
      <c r="L359" s="140"/>
      <c r="M359" s="145"/>
      <c r="T359" s="146"/>
      <c r="AT359" s="142" t="s">
        <v>128</v>
      </c>
      <c r="AU359" s="142" t="s">
        <v>80</v>
      </c>
      <c r="AV359" s="12" t="s">
        <v>78</v>
      </c>
      <c r="AW359" s="12" t="s">
        <v>30</v>
      </c>
      <c r="AX359" s="12" t="s">
        <v>73</v>
      </c>
      <c r="AY359" s="142" t="s">
        <v>118</v>
      </c>
    </row>
    <row r="360" spans="2:65" s="13" customFormat="1" ht="11.25">
      <c r="B360" s="147"/>
      <c r="D360" s="141" t="s">
        <v>128</v>
      </c>
      <c r="E360" s="148" t="s">
        <v>1</v>
      </c>
      <c r="F360" s="149" t="s">
        <v>367</v>
      </c>
      <c r="H360" s="150">
        <v>57.65</v>
      </c>
      <c r="I360" s="151"/>
      <c r="L360" s="147"/>
      <c r="M360" s="152"/>
      <c r="T360" s="153"/>
      <c r="AT360" s="148" t="s">
        <v>128</v>
      </c>
      <c r="AU360" s="148" t="s">
        <v>80</v>
      </c>
      <c r="AV360" s="13" t="s">
        <v>80</v>
      </c>
      <c r="AW360" s="13" t="s">
        <v>30</v>
      </c>
      <c r="AX360" s="13" t="s">
        <v>73</v>
      </c>
      <c r="AY360" s="148" t="s">
        <v>118</v>
      </c>
    </row>
    <row r="361" spans="2:65" s="14" customFormat="1" ht="11.25">
      <c r="B361" s="154"/>
      <c r="D361" s="141" t="s">
        <v>128</v>
      </c>
      <c r="E361" s="155" t="s">
        <v>1</v>
      </c>
      <c r="F361" s="156" t="s">
        <v>149</v>
      </c>
      <c r="H361" s="157">
        <v>57.65</v>
      </c>
      <c r="I361" s="158"/>
      <c r="L361" s="154"/>
      <c r="M361" s="159"/>
      <c r="T361" s="160"/>
      <c r="AT361" s="155" t="s">
        <v>128</v>
      </c>
      <c r="AU361" s="155" t="s">
        <v>80</v>
      </c>
      <c r="AV361" s="14" t="s">
        <v>126</v>
      </c>
      <c r="AW361" s="14" t="s">
        <v>30</v>
      </c>
      <c r="AX361" s="14" t="s">
        <v>78</v>
      </c>
      <c r="AY361" s="155" t="s">
        <v>118</v>
      </c>
    </row>
    <row r="362" spans="2:65" s="1" customFormat="1" ht="24.2" customHeight="1">
      <c r="B362" s="126"/>
      <c r="C362" s="127" t="s">
        <v>368</v>
      </c>
      <c r="D362" s="127" t="s">
        <v>121</v>
      </c>
      <c r="E362" s="128" t="s">
        <v>369</v>
      </c>
      <c r="F362" s="129" t="s">
        <v>370</v>
      </c>
      <c r="G362" s="130" t="s">
        <v>124</v>
      </c>
      <c r="H362" s="131">
        <v>152.1</v>
      </c>
      <c r="I362" s="132"/>
      <c r="J362" s="133">
        <f>ROUND(I362*H362,2)</f>
        <v>0</v>
      </c>
      <c r="K362" s="129" t="s">
        <v>125</v>
      </c>
      <c r="L362" s="31"/>
      <c r="M362" s="134" t="s">
        <v>1</v>
      </c>
      <c r="N362" s="135" t="s">
        <v>38</v>
      </c>
      <c r="P362" s="136">
        <f>O362*H362</f>
        <v>0</v>
      </c>
      <c r="Q362" s="136">
        <v>0</v>
      </c>
      <c r="R362" s="136">
        <f>Q362*H362</f>
        <v>0</v>
      </c>
      <c r="S362" s="136">
        <v>3.4000000000000002E-2</v>
      </c>
      <c r="T362" s="137">
        <f>S362*H362</f>
        <v>5.1714000000000002</v>
      </c>
      <c r="AR362" s="138" t="s">
        <v>126</v>
      </c>
      <c r="AT362" s="138" t="s">
        <v>121</v>
      </c>
      <c r="AU362" s="138" t="s">
        <v>80</v>
      </c>
      <c r="AY362" s="16" t="s">
        <v>118</v>
      </c>
      <c r="BE362" s="139">
        <f>IF(N362="základní",J362,0)</f>
        <v>0</v>
      </c>
      <c r="BF362" s="139">
        <f>IF(N362="snížená",J362,0)</f>
        <v>0</v>
      </c>
      <c r="BG362" s="139">
        <f>IF(N362="zákl. přenesená",J362,0)</f>
        <v>0</v>
      </c>
      <c r="BH362" s="139">
        <f>IF(N362="sníž. přenesená",J362,0)</f>
        <v>0</v>
      </c>
      <c r="BI362" s="139">
        <f>IF(N362="nulová",J362,0)</f>
        <v>0</v>
      </c>
      <c r="BJ362" s="16" t="s">
        <v>78</v>
      </c>
      <c r="BK362" s="139">
        <f>ROUND(I362*H362,2)</f>
        <v>0</v>
      </c>
      <c r="BL362" s="16" t="s">
        <v>126</v>
      </c>
      <c r="BM362" s="138" t="s">
        <v>371</v>
      </c>
    </row>
    <row r="363" spans="2:65" s="12" customFormat="1" ht="11.25">
      <c r="B363" s="140"/>
      <c r="D363" s="141" t="s">
        <v>128</v>
      </c>
      <c r="E363" s="142" t="s">
        <v>1</v>
      </c>
      <c r="F363" s="143" t="s">
        <v>372</v>
      </c>
      <c r="H363" s="142" t="s">
        <v>1</v>
      </c>
      <c r="I363" s="144"/>
      <c r="L363" s="140"/>
      <c r="M363" s="145"/>
      <c r="T363" s="146"/>
      <c r="AT363" s="142" t="s">
        <v>128</v>
      </c>
      <c r="AU363" s="142" t="s">
        <v>80</v>
      </c>
      <c r="AV363" s="12" t="s">
        <v>78</v>
      </c>
      <c r="AW363" s="12" t="s">
        <v>30</v>
      </c>
      <c r="AX363" s="12" t="s">
        <v>73</v>
      </c>
      <c r="AY363" s="142" t="s">
        <v>118</v>
      </c>
    </row>
    <row r="364" spans="2:65" s="13" customFormat="1" ht="11.25">
      <c r="B364" s="147"/>
      <c r="D364" s="141" t="s">
        <v>128</v>
      </c>
      <c r="E364" s="148" t="s">
        <v>1</v>
      </c>
      <c r="F364" s="149" t="s">
        <v>373</v>
      </c>
      <c r="H364" s="150">
        <v>152.1</v>
      </c>
      <c r="I364" s="151"/>
      <c r="L364" s="147"/>
      <c r="M364" s="152"/>
      <c r="T364" s="153"/>
      <c r="AT364" s="148" t="s">
        <v>128</v>
      </c>
      <c r="AU364" s="148" t="s">
        <v>80</v>
      </c>
      <c r="AV364" s="13" t="s">
        <v>80</v>
      </c>
      <c r="AW364" s="13" t="s">
        <v>30</v>
      </c>
      <c r="AX364" s="13" t="s">
        <v>73</v>
      </c>
      <c r="AY364" s="148" t="s">
        <v>118</v>
      </c>
    </row>
    <row r="365" spans="2:65" s="14" customFormat="1" ht="11.25">
      <c r="B365" s="154"/>
      <c r="D365" s="141" t="s">
        <v>128</v>
      </c>
      <c r="E365" s="155" t="s">
        <v>1</v>
      </c>
      <c r="F365" s="156" t="s">
        <v>149</v>
      </c>
      <c r="H365" s="157">
        <v>152.1</v>
      </c>
      <c r="I365" s="158"/>
      <c r="L365" s="154"/>
      <c r="M365" s="159"/>
      <c r="T365" s="160"/>
      <c r="AT365" s="155" t="s">
        <v>128</v>
      </c>
      <c r="AU365" s="155" t="s">
        <v>80</v>
      </c>
      <c r="AV365" s="14" t="s">
        <v>126</v>
      </c>
      <c r="AW365" s="14" t="s">
        <v>30</v>
      </c>
      <c r="AX365" s="14" t="s">
        <v>78</v>
      </c>
      <c r="AY365" s="155" t="s">
        <v>118</v>
      </c>
    </row>
    <row r="366" spans="2:65" s="1" customFormat="1" ht="24.2" customHeight="1">
      <c r="B366" s="126"/>
      <c r="C366" s="127" t="s">
        <v>374</v>
      </c>
      <c r="D366" s="127" t="s">
        <v>121</v>
      </c>
      <c r="E366" s="128" t="s">
        <v>375</v>
      </c>
      <c r="F366" s="129" t="s">
        <v>376</v>
      </c>
      <c r="G366" s="130" t="s">
        <v>124</v>
      </c>
      <c r="H366" s="131">
        <v>43.008000000000003</v>
      </c>
      <c r="I366" s="132"/>
      <c r="J366" s="133">
        <f>ROUND(I366*H366,2)</f>
        <v>0</v>
      </c>
      <c r="K366" s="129" t="s">
        <v>125</v>
      </c>
      <c r="L366" s="31"/>
      <c r="M366" s="134" t="s">
        <v>1</v>
      </c>
      <c r="N366" s="135" t="s">
        <v>38</v>
      </c>
      <c r="P366" s="136">
        <f>O366*H366</f>
        <v>0</v>
      </c>
      <c r="Q366" s="136">
        <v>0</v>
      </c>
      <c r="R366" s="136">
        <f>Q366*H366</f>
        <v>0</v>
      </c>
      <c r="S366" s="136">
        <v>3.2000000000000001E-2</v>
      </c>
      <c r="T366" s="137">
        <f>S366*H366</f>
        <v>1.3762560000000001</v>
      </c>
      <c r="AR366" s="138" t="s">
        <v>126</v>
      </c>
      <c r="AT366" s="138" t="s">
        <v>121</v>
      </c>
      <c r="AU366" s="138" t="s">
        <v>80</v>
      </c>
      <c r="AY366" s="16" t="s">
        <v>118</v>
      </c>
      <c r="BE366" s="139">
        <f>IF(N366="základní",J366,0)</f>
        <v>0</v>
      </c>
      <c r="BF366" s="139">
        <f>IF(N366="snížená",J366,0)</f>
        <v>0</v>
      </c>
      <c r="BG366" s="139">
        <f>IF(N366="zákl. přenesená",J366,0)</f>
        <v>0</v>
      </c>
      <c r="BH366" s="139">
        <f>IF(N366="sníž. přenesená",J366,0)</f>
        <v>0</v>
      </c>
      <c r="BI366" s="139">
        <f>IF(N366="nulová",J366,0)</f>
        <v>0</v>
      </c>
      <c r="BJ366" s="16" t="s">
        <v>78</v>
      </c>
      <c r="BK366" s="139">
        <f>ROUND(I366*H366,2)</f>
        <v>0</v>
      </c>
      <c r="BL366" s="16" t="s">
        <v>126</v>
      </c>
      <c r="BM366" s="138" t="s">
        <v>377</v>
      </c>
    </row>
    <row r="367" spans="2:65" s="12" customFormat="1" ht="11.25">
      <c r="B367" s="140"/>
      <c r="D367" s="141" t="s">
        <v>128</v>
      </c>
      <c r="E367" s="142" t="s">
        <v>1</v>
      </c>
      <c r="F367" s="143" t="s">
        <v>378</v>
      </c>
      <c r="H367" s="142" t="s">
        <v>1</v>
      </c>
      <c r="I367" s="144"/>
      <c r="L367" s="140"/>
      <c r="M367" s="145"/>
      <c r="T367" s="146"/>
      <c r="AT367" s="142" t="s">
        <v>128</v>
      </c>
      <c r="AU367" s="142" t="s">
        <v>80</v>
      </c>
      <c r="AV367" s="12" t="s">
        <v>78</v>
      </c>
      <c r="AW367" s="12" t="s">
        <v>30</v>
      </c>
      <c r="AX367" s="12" t="s">
        <v>73</v>
      </c>
      <c r="AY367" s="142" t="s">
        <v>118</v>
      </c>
    </row>
    <row r="368" spans="2:65" s="13" customFormat="1" ht="11.25">
      <c r="B368" s="147"/>
      <c r="D368" s="141" t="s">
        <v>128</v>
      </c>
      <c r="E368" s="148" t="s">
        <v>1</v>
      </c>
      <c r="F368" s="149" t="s">
        <v>379</v>
      </c>
      <c r="H368" s="150">
        <v>43.008000000000003</v>
      </c>
      <c r="I368" s="151"/>
      <c r="L368" s="147"/>
      <c r="M368" s="152"/>
      <c r="T368" s="153"/>
      <c r="AT368" s="148" t="s">
        <v>128</v>
      </c>
      <c r="AU368" s="148" t="s">
        <v>80</v>
      </c>
      <c r="AV368" s="13" t="s">
        <v>80</v>
      </c>
      <c r="AW368" s="13" t="s">
        <v>30</v>
      </c>
      <c r="AX368" s="13" t="s">
        <v>73</v>
      </c>
      <c r="AY368" s="148" t="s">
        <v>118</v>
      </c>
    </row>
    <row r="369" spans="2:65" s="14" customFormat="1" ht="11.25">
      <c r="B369" s="154"/>
      <c r="D369" s="141" t="s">
        <v>128</v>
      </c>
      <c r="E369" s="155" t="s">
        <v>1</v>
      </c>
      <c r="F369" s="156" t="s">
        <v>149</v>
      </c>
      <c r="H369" s="157">
        <v>43.008000000000003</v>
      </c>
      <c r="I369" s="158"/>
      <c r="L369" s="154"/>
      <c r="M369" s="159"/>
      <c r="T369" s="160"/>
      <c r="AT369" s="155" t="s">
        <v>128</v>
      </c>
      <c r="AU369" s="155" t="s">
        <v>80</v>
      </c>
      <c r="AV369" s="14" t="s">
        <v>126</v>
      </c>
      <c r="AW369" s="14" t="s">
        <v>30</v>
      </c>
      <c r="AX369" s="14" t="s">
        <v>78</v>
      </c>
      <c r="AY369" s="155" t="s">
        <v>118</v>
      </c>
    </row>
    <row r="370" spans="2:65" s="1" customFormat="1" ht="21.75" customHeight="1">
      <c r="B370" s="126"/>
      <c r="C370" s="127" t="s">
        <v>380</v>
      </c>
      <c r="D370" s="127" t="s">
        <v>121</v>
      </c>
      <c r="E370" s="128" t="s">
        <v>381</v>
      </c>
      <c r="F370" s="129" t="s">
        <v>382</v>
      </c>
      <c r="G370" s="130" t="s">
        <v>124</v>
      </c>
      <c r="H370" s="131">
        <v>16.824999999999999</v>
      </c>
      <c r="I370" s="132"/>
      <c r="J370" s="133">
        <f>ROUND(I370*H370,2)</f>
        <v>0</v>
      </c>
      <c r="K370" s="129" t="s">
        <v>125</v>
      </c>
      <c r="L370" s="31"/>
      <c r="M370" s="134" t="s">
        <v>1</v>
      </c>
      <c r="N370" s="135" t="s">
        <v>38</v>
      </c>
      <c r="P370" s="136">
        <f>O370*H370</f>
        <v>0</v>
      </c>
      <c r="Q370" s="136">
        <v>0</v>
      </c>
      <c r="R370" s="136">
        <f>Q370*H370</f>
        <v>0</v>
      </c>
      <c r="S370" s="136">
        <v>6.7000000000000004E-2</v>
      </c>
      <c r="T370" s="137">
        <f>S370*H370</f>
        <v>1.127275</v>
      </c>
      <c r="AR370" s="138" t="s">
        <v>126</v>
      </c>
      <c r="AT370" s="138" t="s">
        <v>121</v>
      </c>
      <c r="AU370" s="138" t="s">
        <v>80</v>
      </c>
      <c r="AY370" s="16" t="s">
        <v>118</v>
      </c>
      <c r="BE370" s="139">
        <f>IF(N370="základní",J370,0)</f>
        <v>0</v>
      </c>
      <c r="BF370" s="139">
        <f>IF(N370="snížená",J370,0)</f>
        <v>0</v>
      </c>
      <c r="BG370" s="139">
        <f>IF(N370="zákl. přenesená",J370,0)</f>
        <v>0</v>
      </c>
      <c r="BH370" s="139">
        <f>IF(N370="sníž. přenesená",J370,0)</f>
        <v>0</v>
      </c>
      <c r="BI370" s="139">
        <f>IF(N370="nulová",J370,0)</f>
        <v>0</v>
      </c>
      <c r="BJ370" s="16" t="s">
        <v>78</v>
      </c>
      <c r="BK370" s="139">
        <f>ROUND(I370*H370,2)</f>
        <v>0</v>
      </c>
      <c r="BL370" s="16" t="s">
        <v>126</v>
      </c>
      <c r="BM370" s="138" t="s">
        <v>383</v>
      </c>
    </row>
    <row r="371" spans="2:65" s="12" customFormat="1" ht="11.25">
      <c r="B371" s="140"/>
      <c r="D371" s="141" t="s">
        <v>128</v>
      </c>
      <c r="E371" s="142" t="s">
        <v>1</v>
      </c>
      <c r="F371" s="143" t="s">
        <v>384</v>
      </c>
      <c r="H371" s="142" t="s">
        <v>1</v>
      </c>
      <c r="I371" s="144"/>
      <c r="L371" s="140"/>
      <c r="M371" s="145"/>
      <c r="T371" s="146"/>
      <c r="AT371" s="142" t="s">
        <v>128</v>
      </c>
      <c r="AU371" s="142" t="s">
        <v>80</v>
      </c>
      <c r="AV371" s="12" t="s">
        <v>78</v>
      </c>
      <c r="AW371" s="12" t="s">
        <v>30</v>
      </c>
      <c r="AX371" s="12" t="s">
        <v>73</v>
      </c>
      <c r="AY371" s="142" t="s">
        <v>118</v>
      </c>
    </row>
    <row r="372" spans="2:65" s="13" customFormat="1" ht="11.25">
      <c r="B372" s="147"/>
      <c r="D372" s="141" t="s">
        <v>128</v>
      </c>
      <c r="E372" s="148" t="s">
        <v>1</v>
      </c>
      <c r="F372" s="149" t="s">
        <v>385</v>
      </c>
      <c r="H372" s="150">
        <v>16.824999999999999</v>
      </c>
      <c r="I372" s="151"/>
      <c r="L372" s="147"/>
      <c r="M372" s="152"/>
      <c r="T372" s="153"/>
      <c r="AT372" s="148" t="s">
        <v>128</v>
      </c>
      <c r="AU372" s="148" t="s">
        <v>80</v>
      </c>
      <c r="AV372" s="13" t="s">
        <v>80</v>
      </c>
      <c r="AW372" s="13" t="s">
        <v>30</v>
      </c>
      <c r="AX372" s="13" t="s">
        <v>73</v>
      </c>
      <c r="AY372" s="148" t="s">
        <v>118</v>
      </c>
    </row>
    <row r="373" spans="2:65" s="14" customFormat="1" ht="11.25">
      <c r="B373" s="154"/>
      <c r="D373" s="141" t="s">
        <v>128</v>
      </c>
      <c r="E373" s="155" t="s">
        <v>1</v>
      </c>
      <c r="F373" s="156" t="s">
        <v>149</v>
      </c>
      <c r="H373" s="157">
        <v>16.824999999999999</v>
      </c>
      <c r="I373" s="158"/>
      <c r="L373" s="154"/>
      <c r="M373" s="159"/>
      <c r="T373" s="160"/>
      <c r="AT373" s="155" t="s">
        <v>128</v>
      </c>
      <c r="AU373" s="155" t="s">
        <v>80</v>
      </c>
      <c r="AV373" s="14" t="s">
        <v>126</v>
      </c>
      <c r="AW373" s="14" t="s">
        <v>30</v>
      </c>
      <c r="AX373" s="14" t="s">
        <v>78</v>
      </c>
      <c r="AY373" s="155" t="s">
        <v>118</v>
      </c>
    </row>
    <row r="374" spans="2:65" s="1" customFormat="1" ht="24.2" customHeight="1">
      <c r="B374" s="126"/>
      <c r="C374" s="127" t="s">
        <v>386</v>
      </c>
      <c r="D374" s="127" t="s">
        <v>121</v>
      </c>
      <c r="E374" s="128" t="s">
        <v>387</v>
      </c>
      <c r="F374" s="129" t="s">
        <v>388</v>
      </c>
      <c r="G374" s="130" t="s">
        <v>124</v>
      </c>
      <c r="H374" s="131">
        <v>740.99699999999996</v>
      </c>
      <c r="I374" s="132"/>
      <c r="J374" s="133">
        <f>ROUND(I374*H374,2)</f>
        <v>0</v>
      </c>
      <c r="K374" s="129" t="s">
        <v>125</v>
      </c>
      <c r="L374" s="31"/>
      <c r="M374" s="134" t="s">
        <v>1</v>
      </c>
      <c r="N374" s="135" t="s">
        <v>38</v>
      </c>
      <c r="P374" s="136">
        <f>O374*H374</f>
        <v>0</v>
      </c>
      <c r="Q374" s="136">
        <v>0</v>
      </c>
      <c r="R374" s="136">
        <f>Q374*H374</f>
        <v>0</v>
      </c>
      <c r="S374" s="136">
        <v>0.01</v>
      </c>
      <c r="T374" s="137">
        <f>S374*H374</f>
        <v>7.4099699999999995</v>
      </c>
      <c r="AR374" s="138" t="s">
        <v>126</v>
      </c>
      <c r="AT374" s="138" t="s">
        <v>121</v>
      </c>
      <c r="AU374" s="138" t="s">
        <v>80</v>
      </c>
      <c r="AY374" s="16" t="s">
        <v>118</v>
      </c>
      <c r="BE374" s="139">
        <f>IF(N374="základní",J374,0)</f>
        <v>0</v>
      </c>
      <c r="BF374" s="139">
        <f>IF(N374="snížená",J374,0)</f>
        <v>0</v>
      </c>
      <c r="BG374" s="139">
        <f>IF(N374="zákl. přenesená",J374,0)</f>
        <v>0</v>
      </c>
      <c r="BH374" s="139">
        <f>IF(N374="sníž. přenesená",J374,0)</f>
        <v>0</v>
      </c>
      <c r="BI374" s="139">
        <f>IF(N374="nulová",J374,0)</f>
        <v>0</v>
      </c>
      <c r="BJ374" s="16" t="s">
        <v>78</v>
      </c>
      <c r="BK374" s="139">
        <f>ROUND(I374*H374,2)</f>
        <v>0</v>
      </c>
      <c r="BL374" s="16" t="s">
        <v>126</v>
      </c>
      <c r="BM374" s="138" t="s">
        <v>389</v>
      </c>
    </row>
    <row r="375" spans="2:65" s="12" customFormat="1" ht="11.25">
      <c r="B375" s="140"/>
      <c r="D375" s="141" t="s">
        <v>128</v>
      </c>
      <c r="E375" s="142" t="s">
        <v>1</v>
      </c>
      <c r="F375" s="143" t="s">
        <v>129</v>
      </c>
      <c r="H375" s="142" t="s">
        <v>1</v>
      </c>
      <c r="I375" s="144"/>
      <c r="L375" s="140"/>
      <c r="M375" s="145"/>
      <c r="T375" s="146"/>
      <c r="AT375" s="142" t="s">
        <v>128</v>
      </c>
      <c r="AU375" s="142" t="s">
        <v>80</v>
      </c>
      <c r="AV375" s="12" t="s">
        <v>78</v>
      </c>
      <c r="AW375" s="12" t="s">
        <v>30</v>
      </c>
      <c r="AX375" s="12" t="s">
        <v>73</v>
      </c>
      <c r="AY375" s="142" t="s">
        <v>118</v>
      </c>
    </row>
    <row r="376" spans="2:65" s="13" customFormat="1" ht="33.75">
      <c r="B376" s="147"/>
      <c r="D376" s="141" t="s">
        <v>128</v>
      </c>
      <c r="E376" s="148" t="s">
        <v>1</v>
      </c>
      <c r="F376" s="149" t="s">
        <v>130</v>
      </c>
      <c r="H376" s="150">
        <v>531.66399999999999</v>
      </c>
      <c r="I376" s="151"/>
      <c r="L376" s="147"/>
      <c r="M376" s="152"/>
      <c r="T376" s="153"/>
      <c r="AT376" s="148" t="s">
        <v>128</v>
      </c>
      <c r="AU376" s="148" t="s">
        <v>80</v>
      </c>
      <c r="AV376" s="13" t="s">
        <v>80</v>
      </c>
      <c r="AW376" s="13" t="s">
        <v>30</v>
      </c>
      <c r="AX376" s="13" t="s">
        <v>73</v>
      </c>
      <c r="AY376" s="148" t="s">
        <v>118</v>
      </c>
    </row>
    <row r="377" spans="2:65" s="13" customFormat="1" ht="11.25">
      <c r="B377" s="147"/>
      <c r="D377" s="141" t="s">
        <v>128</v>
      </c>
      <c r="E377" s="148" t="s">
        <v>1</v>
      </c>
      <c r="F377" s="149" t="s">
        <v>131</v>
      </c>
      <c r="H377" s="150">
        <v>-15.29</v>
      </c>
      <c r="I377" s="151"/>
      <c r="L377" s="147"/>
      <c r="M377" s="152"/>
      <c r="T377" s="153"/>
      <c r="AT377" s="148" t="s">
        <v>128</v>
      </c>
      <c r="AU377" s="148" t="s">
        <v>80</v>
      </c>
      <c r="AV377" s="13" t="s">
        <v>80</v>
      </c>
      <c r="AW377" s="13" t="s">
        <v>30</v>
      </c>
      <c r="AX377" s="13" t="s">
        <v>73</v>
      </c>
      <c r="AY377" s="148" t="s">
        <v>118</v>
      </c>
    </row>
    <row r="378" spans="2:65" s="12" customFormat="1" ht="11.25">
      <c r="B378" s="140"/>
      <c r="D378" s="141" t="s">
        <v>128</v>
      </c>
      <c r="E378" s="142" t="s">
        <v>1</v>
      </c>
      <c r="F378" s="143" t="s">
        <v>132</v>
      </c>
      <c r="H378" s="142" t="s">
        <v>1</v>
      </c>
      <c r="I378" s="144"/>
      <c r="L378" s="140"/>
      <c r="M378" s="145"/>
      <c r="T378" s="146"/>
      <c r="AT378" s="142" t="s">
        <v>128</v>
      </c>
      <c r="AU378" s="142" t="s">
        <v>80</v>
      </c>
      <c r="AV378" s="12" t="s">
        <v>78</v>
      </c>
      <c r="AW378" s="12" t="s">
        <v>30</v>
      </c>
      <c r="AX378" s="12" t="s">
        <v>73</v>
      </c>
      <c r="AY378" s="142" t="s">
        <v>118</v>
      </c>
    </row>
    <row r="379" spans="2:65" s="13" customFormat="1" ht="22.5">
      <c r="B379" s="147"/>
      <c r="D379" s="141" t="s">
        <v>128</v>
      </c>
      <c r="E379" s="148" t="s">
        <v>1</v>
      </c>
      <c r="F379" s="149" t="s">
        <v>133</v>
      </c>
      <c r="H379" s="150">
        <v>26.542999999999999</v>
      </c>
      <c r="I379" s="151"/>
      <c r="L379" s="147"/>
      <c r="M379" s="152"/>
      <c r="T379" s="153"/>
      <c r="AT379" s="148" t="s">
        <v>128</v>
      </c>
      <c r="AU379" s="148" t="s">
        <v>80</v>
      </c>
      <c r="AV379" s="13" t="s">
        <v>80</v>
      </c>
      <c r="AW379" s="13" t="s">
        <v>30</v>
      </c>
      <c r="AX379" s="13" t="s">
        <v>73</v>
      </c>
      <c r="AY379" s="148" t="s">
        <v>118</v>
      </c>
    </row>
    <row r="380" spans="2:65" s="13" customFormat="1" ht="33.75">
      <c r="B380" s="147"/>
      <c r="D380" s="141" t="s">
        <v>128</v>
      </c>
      <c r="E380" s="148" t="s">
        <v>1</v>
      </c>
      <c r="F380" s="149" t="s">
        <v>134</v>
      </c>
      <c r="H380" s="150">
        <v>8.2200000000000006</v>
      </c>
      <c r="I380" s="151"/>
      <c r="L380" s="147"/>
      <c r="M380" s="152"/>
      <c r="T380" s="153"/>
      <c r="AT380" s="148" t="s">
        <v>128</v>
      </c>
      <c r="AU380" s="148" t="s">
        <v>80</v>
      </c>
      <c r="AV380" s="13" t="s">
        <v>80</v>
      </c>
      <c r="AW380" s="13" t="s">
        <v>30</v>
      </c>
      <c r="AX380" s="13" t="s">
        <v>73</v>
      </c>
      <c r="AY380" s="148" t="s">
        <v>118</v>
      </c>
    </row>
    <row r="381" spans="2:65" s="12" customFormat="1" ht="11.25">
      <c r="B381" s="140"/>
      <c r="D381" s="141" t="s">
        <v>128</v>
      </c>
      <c r="E381" s="142" t="s">
        <v>1</v>
      </c>
      <c r="F381" s="143" t="s">
        <v>135</v>
      </c>
      <c r="H381" s="142" t="s">
        <v>1</v>
      </c>
      <c r="I381" s="144"/>
      <c r="L381" s="140"/>
      <c r="M381" s="145"/>
      <c r="T381" s="146"/>
      <c r="AT381" s="142" t="s">
        <v>128</v>
      </c>
      <c r="AU381" s="142" t="s">
        <v>80</v>
      </c>
      <c r="AV381" s="12" t="s">
        <v>78</v>
      </c>
      <c r="AW381" s="12" t="s">
        <v>30</v>
      </c>
      <c r="AX381" s="12" t="s">
        <v>73</v>
      </c>
      <c r="AY381" s="142" t="s">
        <v>118</v>
      </c>
    </row>
    <row r="382" spans="2:65" s="13" customFormat="1" ht="11.25">
      <c r="B382" s="147"/>
      <c r="D382" s="141" t="s">
        <v>128</v>
      </c>
      <c r="E382" s="148" t="s">
        <v>1</v>
      </c>
      <c r="F382" s="149" t="s">
        <v>136</v>
      </c>
      <c r="H382" s="150">
        <v>5.5039999999999996</v>
      </c>
      <c r="I382" s="151"/>
      <c r="L382" s="147"/>
      <c r="M382" s="152"/>
      <c r="T382" s="153"/>
      <c r="AT382" s="148" t="s">
        <v>128</v>
      </c>
      <c r="AU382" s="148" t="s">
        <v>80</v>
      </c>
      <c r="AV382" s="13" t="s">
        <v>80</v>
      </c>
      <c r="AW382" s="13" t="s">
        <v>30</v>
      </c>
      <c r="AX382" s="13" t="s">
        <v>73</v>
      </c>
      <c r="AY382" s="148" t="s">
        <v>118</v>
      </c>
    </row>
    <row r="383" spans="2:65" s="12" customFormat="1" ht="11.25">
      <c r="B383" s="140"/>
      <c r="D383" s="141" t="s">
        <v>128</v>
      </c>
      <c r="E383" s="142" t="s">
        <v>1</v>
      </c>
      <c r="F383" s="143" t="s">
        <v>137</v>
      </c>
      <c r="H383" s="142" t="s">
        <v>1</v>
      </c>
      <c r="I383" s="144"/>
      <c r="L383" s="140"/>
      <c r="M383" s="145"/>
      <c r="T383" s="146"/>
      <c r="AT383" s="142" t="s">
        <v>128</v>
      </c>
      <c r="AU383" s="142" t="s">
        <v>80</v>
      </c>
      <c r="AV383" s="12" t="s">
        <v>78</v>
      </c>
      <c r="AW383" s="12" t="s">
        <v>30</v>
      </c>
      <c r="AX383" s="12" t="s">
        <v>73</v>
      </c>
      <c r="AY383" s="142" t="s">
        <v>118</v>
      </c>
    </row>
    <row r="384" spans="2:65" s="13" customFormat="1" ht="11.25">
      <c r="B384" s="147"/>
      <c r="D384" s="141" t="s">
        <v>128</v>
      </c>
      <c r="E384" s="148" t="s">
        <v>1</v>
      </c>
      <c r="F384" s="149" t="s">
        <v>138</v>
      </c>
      <c r="H384" s="150">
        <v>14.394</v>
      </c>
      <c r="I384" s="151"/>
      <c r="L384" s="147"/>
      <c r="M384" s="152"/>
      <c r="T384" s="153"/>
      <c r="AT384" s="148" t="s">
        <v>128</v>
      </c>
      <c r="AU384" s="148" t="s">
        <v>80</v>
      </c>
      <c r="AV384" s="13" t="s">
        <v>80</v>
      </c>
      <c r="AW384" s="13" t="s">
        <v>30</v>
      </c>
      <c r="AX384" s="13" t="s">
        <v>73</v>
      </c>
      <c r="AY384" s="148" t="s">
        <v>118</v>
      </c>
    </row>
    <row r="385" spans="2:65" s="12" customFormat="1" ht="11.25">
      <c r="B385" s="140"/>
      <c r="D385" s="141" t="s">
        <v>128</v>
      </c>
      <c r="E385" s="142" t="s">
        <v>1</v>
      </c>
      <c r="F385" s="143" t="s">
        <v>139</v>
      </c>
      <c r="H385" s="142" t="s">
        <v>1</v>
      </c>
      <c r="I385" s="144"/>
      <c r="L385" s="140"/>
      <c r="M385" s="145"/>
      <c r="T385" s="146"/>
      <c r="AT385" s="142" t="s">
        <v>128</v>
      </c>
      <c r="AU385" s="142" t="s">
        <v>80</v>
      </c>
      <c r="AV385" s="12" t="s">
        <v>78</v>
      </c>
      <c r="AW385" s="12" t="s">
        <v>30</v>
      </c>
      <c r="AX385" s="12" t="s">
        <v>73</v>
      </c>
      <c r="AY385" s="142" t="s">
        <v>118</v>
      </c>
    </row>
    <row r="386" spans="2:65" s="13" customFormat="1" ht="11.25">
      <c r="B386" s="147"/>
      <c r="D386" s="141" t="s">
        <v>128</v>
      </c>
      <c r="E386" s="148" t="s">
        <v>1</v>
      </c>
      <c r="F386" s="149" t="s">
        <v>140</v>
      </c>
      <c r="H386" s="150">
        <v>4.12</v>
      </c>
      <c r="I386" s="151"/>
      <c r="L386" s="147"/>
      <c r="M386" s="152"/>
      <c r="T386" s="153"/>
      <c r="AT386" s="148" t="s">
        <v>128</v>
      </c>
      <c r="AU386" s="148" t="s">
        <v>80</v>
      </c>
      <c r="AV386" s="13" t="s">
        <v>80</v>
      </c>
      <c r="AW386" s="13" t="s">
        <v>30</v>
      </c>
      <c r="AX386" s="13" t="s">
        <v>73</v>
      </c>
      <c r="AY386" s="148" t="s">
        <v>118</v>
      </c>
    </row>
    <row r="387" spans="2:65" s="12" customFormat="1" ht="11.25">
      <c r="B387" s="140"/>
      <c r="D387" s="141" t="s">
        <v>128</v>
      </c>
      <c r="E387" s="142" t="s">
        <v>1</v>
      </c>
      <c r="F387" s="143" t="s">
        <v>141</v>
      </c>
      <c r="H387" s="142" t="s">
        <v>1</v>
      </c>
      <c r="I387" s="144"/>
      <c r="L387" s="140"/>
      <c r="M387" s="145"/>
      <c r="T387" s="146"/>
      <c r="AT387" s="142" t="s">
        <v>128</v>
      </c>
      <c r="AU387" s="142" t="s">
        <v>80</v>
      </c>
      <c r="AV387" s="12" t="s">
        <v>78</v>
      </c>
      <c r="AW387" s="12" t="s">
        <v>30</v>
      </c>
      <c r="AX387" s="12" t="s">
        <v>73</v>
      </c>
      <c r="AY387" s="142" t="s">
        <v>118</v>
      </c>
    </row>
    <row r="388" spans="2:65" s="13" customFormat="1" ht="11.25">
      <c r="B388" s="147"/>
      <c r="D388" s="141" t="s">
        <v>128</v>
      </c>
      <c r="E388" s="148" t="s">
        <v>1</v>
      </c>
      <c r="F388" s="149" t="s">
        <v>142</v>
      </c>
      <c r="H388" s="150">
        <v>-1.62</v>
      </c>
      <c r="I388" s="151"/>
      <c r="L388" s="147"/>
      <c r="M388" s="152"/>
      <c r="T388" s="153"/>
      <c r="AT388" s="148" t="s">
        <v>128</v>
      </c>
      <c r="AU388" s="148" t="s">
        <v>80</v>
      </c>
      <c r="AV388" s="13" t="s">
        <v>80</v>
      </c>
      <c r="AW388" s="13" t="s">
        <v>30</v>
      </c>
      <c r="AX388" s="13" t="s">
        <v>73</v>
      </c>
      <c r="AY388" s="148" t="s">
        <v>118</v>
      </c>
    </row>
    <row r="389" spans="2:65" s="12" customFormat="1" ht="11.25">
      <c r="B389" s="140"/>
      <c r="D389" s="141" t="s">
        <v>128</v>
      </c>
      <c r="E389" s="142" t="s">
        <v>1</v>
      </c>
      <c r="F389" s="143" t="s">
        <v>143</v>
      </c>
      <c r="H389" s="142" t="s">
        <v>1</v>
      </c>
      <c r="I389" s="144"/>
      <c r="L389" s="140"/>
      <c r="M389" s="145"/>
      <c r="T389" s="146"/>
      <c r="AT389" s="142" t="s">
        <v>128</v>
      </c>
      <c r="AU389" s="142" t="s">
        <v>80</v>
      </c>
      <c r="AV389" s="12" t="s">
        <v>78</v>
      </c>
      <c r="AW389" s="12" t="s">
        <v>30</v>
      </c>
      <c r="AX389" s="12" t="s">
        <v>73</v>
      </c>
      <c r="AY389" s="142" t="s">
        <v>118</v>
      </c>
    </row>
    <row r="390" spans="2:65" s="13" customFormat="1" ht="22.5">
      <c r="B390" s="147"/>
      <c r="D390" s="141" t="s">
        <v>128</v>
      </c>
      <c r="E390" s="148" t="s">
        <v>1</v>
      </c>
      <c r="F390" s="149" t="s">
        <v>144</v>
      </c>
      <c r="H390" s="150">
        <v>107.64</v>
      </c>
      <c r="I390" s="151"/>
      <c r="L390" s="147"/>
      <c r="M390" s="152"/>
      <c r="T390" s="153"/>
      <c r="AT390" s="148" t="s">
        <v>128</v>
      </c>
      <c r="AU390" s="148" t="s">
        <v>80</v>
      </c>
      <c r="AV390" s="13" t="s">
        <v>80</v>
      </c>
      <c r="AW390" s="13" t="s">
        <v>30</v>
      </c>
      <c r="AX390" s="13" t="s">
        <v>73</v>
      </c>
      <c r="AY390" s="148" t="s">
        <v>118</v>
      </c>
    </row>
    <row r="391" spans="2:65" s="13" customFormat="1" ht="11.25">
      <c r="B391" s="147"/>
      <c r="D391" s="141" t="s">
        <v>128</v>
      </c>
      <c r="E391" s="148" t="s">
        <v>1</v>
      </c>
      <c r="F391" s="149" t="s">
        <v>145</v>
      </c>
      <c r="H391" s="150">
        <v>40.094000000000001</v>
      </c>
      <c r="I391" s="151"/>
      <c r="L391" s="147"/>
      <c r="M391" s="152"/>
      <c r="T391" s="153"/>
      <c r="AT391" s="148" t="s">
        <v>128</v>
      </c>
      <c r="AU391" s="148" t="s">
        <v>80</v>
      </c>
      <c r="AV391" s="13" t="s">
        <v>80</v>
      </c>
      <c r="AW391" s="13" t="s">
        <v>30</v>
      </c>
      <c r="AX391" s="13" t="s">
        <v>73</v>
      </c>
      <c r="AY391" s="148" t="s">
        <v>118</v>
      </c>
    </row>
    <row r="392" spans="2:65" s="12" customFormat="1" ht="11.25">
      <c r="B392" s="140"/>
      <c r="D392" s="141" t="s">
        <v>128</v>
      </c>
      <c r="E392" s="142" t="s">
        <v>1</v>
      </c>
      <c r="F392" s="143" t="s">
        <v>146</v>
      </c>
      <c r="H392" s="142" t="s">
        <v>1</v>
      </c>
      <c r="I392" s="144"/>
      <c r="L392" s="140"/>
      <c r="M392" s="145"/>
      <c r="T392" s="146"/>
      <c r="AT392" s="142" t="s">
        <v>128</v>
      </c>
      <c r="AU392" s="142" t="s">
        <v>80</v>
      </c>
      <c r="AV392" s="12" t="s">
        <v>78</v>
      </c>
      <c r="AW392" s="12" t="s">
        <v>30</v>
      </c>
      <c r="AX392" s="12" t="s">
        <v>73</v>
      </c>
      <c r="AY392" s="142" t="s">
        <v>118</v>
      </c>
    </row>
    <row r="393" spans="2:65" s="13" customFormat="1" ht="33.75">
      <c r="B393" s="147"/>
      <c r="D393" s="141" t="s">
        <v>128</v>
      </c>
      <c r="E393" s="148" t="s">
        <v>1</v>
      </c>
      <c r="F393" s="149" t="s">
        <v>147</v>
      </c>
      <c r="H393" s="150">
        <v>15.948</v>
      </c>
      <c r="I393" s="151"/>
      <c r="L393" s="147"/>
      <c r="M393" s="152"/>
      <c r="T393" s="153"/>
      <c r="AT393" s="148" t="s">
        <v>128</v>
      </c>
      <c r="AU393" s="148" t="s">
        <v>80</v>
      </c>
      <c r="AV393" s="13" t="s">
        <v>80</v>
      </c>
      <c r="AW393" s="13" t="s">
        <v>30</v>
      </c>
      <c r="AX393" s="13" t="s">
        <v>73</v>
      </c>
      <c r="AY393" s="148" t="s">
        <v>118</v>
      </c>
    </row>
    <row r="394" spans="2:65" s="13" customFormat="1" ht="22.5">
      <c r="B394" s="147"/>
      <c r="D394" s="141" t="s">
        <v>128</v>
      </c>
      <c r="E394" s="148" t="s">
        <v>1</v>
      </c>
      <c r="F394" s="149" t="s">
        <v>148</v>
      </c>
      <c r="H394" s="150">
        <v>3.78</v>
      </c>
      <c r="I394" s="151"/>
      <c r="L394" s="147"/>
      <c r="M394" s="152"/>
      <c r="T394" s="153"/>
      <c r="AT394" s="148" t="s">
        <v>128</v>
      </c>
      <c r="AU394" s="148" t="s">
        <v>80</v>
      </c>
      <c r="AV394" s="13" t="s">
        <v>80</v>
      </c>
      <c r="AW394" s="13" t="s">
        <v>30</v>
      </c>
      <c r="AX394" s="13" t="s">
        <v>73</v>
      </c>
      <c r="AY394" s="148" t="s">
        <v>118</v>
      </c>
    </row>
    <row r="395" spans="2:65" s="14" customFormat="1" ht="11.25">
      <c r="B395" s="154"/>
      <c r="D395" s="141" t="s">
        <v>128</v>
      </c>
      <c r="E395" s="155" t="s">
        <v>1</v>
      </c>
      <c r="F395" s="156" t="s">
        <v>149</v>
      </c>
      <c r="H395" s="157">
        <v>740.99700000000007</v>
      </c>
      <c r="I395" s="158"/>
      <c r="L395" s="154"/>
      <c r="M395" s="159"/>
      <c r="T395" s="160"/>
      <c r="AT395" s="155" t="s">
        <v>128</v>
      </c>
      <c r="AU395" s="155" t="s">
        <v>80</v>
      </c>
      <c r="AV395" s="14" t="s">
        <v>126</v>
      </c>
      <c r="AW395" s="14" t="s">
        <v>30</v>
      </c>
      <c r="AX395" s="14" t="s">
        <v>78</v>
      </c>
      <c r="AY395" s="155" t="s">
        <v>118</v>
      </c>
    </row>
    <row r="396" spans="2:65" s="1" customFormat="1" ht="33" customHeight="1">
      <c r="B396" s="126"/>
      <c r="C396" s="127" t="s">
        <v>390</v>
      </c>
      <c r="D396" s="127" t="s">
        <v>121</v>
      </c>
      <c r="E396" s="128" t="s">
        <v>391</v>
      </c>
      <c r="F396" s="129" t="s">
        <v>392</v>
      </c>
      <c r="G396" s="130" t="s">
        <v>124</v>
      </c>
      <c r="H396" s="131">
        <v>52.079000000000001</v>
      </c>
      <c r="I396" s="132"/>
      <c r="J396" s="133">
        <f>ROUND(I396*H396,2)</f>
        <v>0</v>
      </c>
      <c r="K396" s="129" t="s">
        <v>125</v>
      </c>
      <c r="L396" s="31"/>
      <c r="M396" s="134" t="s">
        <v>1</v>
      </c>
      <c r="N396" s="135" t="s">
        <v>38</v>
      </c>
      <c r="P396" s="136">
        <f>O396*H396</f>
        <v>0</v>
      </c>
      <c r="Q396" s="136">
        <v>0</v>
      </c>
      <c r="R396" s="136">
        <f>Q396*H396</f>
        <v>0</v>
      </c>
      <c r="S396" s="136">
        <v>7.0000000000000007E-2</v>
      </c>
      <c r="T396" s="137">
        <f>S396*H396</f>
        <v>3.6455300000000004</v>
      </c>
      <c r="AR396" s="138" t="s">
        <v>126</v>
      </c>
      <c r="AT396" s="138" t="s">
        <v>121</v>
      </c>
      <c r="AU396" s="138" t="s">
        <v>80</v>
      </c>
      <c r="AY396" s="16" t="s">
        <v>118</v>
      </c>
      <c r="BE396" s="139">
        <f>IF(N396="základní",J396,0)</f>
        <v>0</v>
      </c>
      <c r="BF396" s="139">
        <f>IF(N396="snížená",J396,0)</f>
        <v>0</v>
      </c>
      <c r="BG396" s="139">
        <f>IF(N396="zákl. přenesená",J396,0)</f>
        <v>0</v>
      </c>
      <c r="BH396" s="139">
        <f>IF(N396="sníž. přenesená",J396,0)</f>
        <v>0</v>
      </c>
      <c r="BI396" s="139">
        <f>IF(N396="nulová",J396,0)</f>
        <v>0</v>
      </c>
      <c r="BJ396" s="16" t="s">
        <v>78</v>
      </c>
      <c r="BK396" s="139">
        <f>ROUND(I396*H396,2)</f>
        <v>0</v>
      </c>
      <c r="BL396" s="16" t="s">
        <v>126</v>
      </c>
      <c r="BM396" s="138" t="s">
        <v>393</v>
      </c>
    </row>
    <row r="397" spans="2:65" s="12" customFormat="1" ht="11.25">
      <c r="B397" s="140"/>
      <c r="D397" s="141" t="s">
        <v>128</v>
      </c>
      <c r="E397" s="142" t="s">
        <v>1</v>
      </c>
      <c r="F397" s="143" t="s">
        <v>394</v>
      </c>
      <c r="H397" s="142" t="s">
        <v>1</v>
      </c>
      <c r="I397" s="144"/>
      <c r="L397" s="140"/>
      <c r="M397" s="145"/>
      <c r="T397" s="146"/>
      <c r="AT397" s="142" t="s">
        <v>128</v>
      </c>
      <c r="AU397" s="142" t="s">
        <v>80</v>
      </c>
      <c r="AV397" s="12" t="s">
        <v>78</v>
      </c>
      <c r="AW397" s="12" t="s">
        <v>30</v>
      </c>
      <c r="AX397" s="12" t="s">
        <v>73</v>
      </c>
      <c r="AY397" s="142" t="s">
        <v>118</v>
      </c>
    </row>
    <row r="398" spans="2:65" s="13" customFormat="1" ht="11.25">
      <c r="B398" s="147"/>
      <c r="D398" s="141" t="s">
        <v>128</v>
      </c>
      <c r="E398" s="148" t="s">
        <v>1</v>
      </c>
      <c r="F398" s="149" t="s">
        <v>395</v>
      </c>
      <c r="H398" s="150">
        <v>28.817</v>
      </c>
      <c r="I398" s="151"/>
      <c r="L398" s="147"/>
      <c r="M398" s="152"/>
      <c r="T398" s="153"/>
      <c r="AT398" s="148" t="s">
        <v>128</v>
      </c>
      <c r="AU398" s="148" t="s">
        <v>80</v>
      </c>
      <c r="AV398" s="13" t="s">
        <v>80</v>
      </c>
      <c r="AW398" s="13" t="s">
        <v>30</v>
      </c>
      <c r="AX398" s="13" t="s">
        <v>73</v>
      </c>
      <c r="AY398" s="148" t="s">
        <v>118</v>
      </c>
    </row>
    <row r="399" spans="2:65" s="12" customFormat="1" ht="11.25">
      <c r="B399" s="140"/>
      <c r="D399" s="141" t="s">
        <v>128</v>
      </c>
      <c r="E399" s="142" t="s">
        <v>1</v>
      </c>
      <c r="F399" s="143" t="s">
        <v>396</v>
      </c>
      <c r="H399" s="142" t="s">
        <v>1</v>
      </c>
      <c r="I399" s="144"/>
      <c r="L399" s="140"/>
      <c r="M399" s="145"/>
      <c r="T399" s="146"/>
      <c r="AT399" s="142" t="s">
        <v>128</v>
      </c>
      <c r="AU399" s="142" t="s">
        <v>80</v>
      </c>
      <c r="AV399" s="12" t="s">
        <v>78</v>
      </c>
      <c r="AW399" s="12" t="s">
        <v>30</v>
      </c>
      <c r="AX399" s="12" t="s">
        <v>73</v>
      </c>
      <c r="AY399" s="142" t="s">
        <v>118</v>
      </c>
    </row>
    <row r="400" spans="2:65" s="13" customFormat="1" ht="11.25">
      <c r="B400" s="147"/>
      <c r="D400" s="141" t="s">
        <v>128</v>
      </c>
      <c r="E400" s="148" t="s">
        <v>1</v>
      </c>
      <c r="F400" s="149" t="s">
        <v>397</v>
      </c>
      <c r="H400" s="150">
        <v>12.664999999999999</v>
      </c>
      <c r="I400" s="151"/>
      <c r="L400" s="147"/>
      <c r="M400" s="152"/>
      <c r="T400" s="153"/>
      <c r="AT400" s="148" t="s">
        <v>128</v>
      </c>
      <c r="AU400" s="148" t="s">
        <v>80</v>
      </c>
      <c r="AV400" s="13" t="s">
        <v>80</v>
      </c>
      <c r="AW400" s="13" t="s">
        <v>30</v>
      </c>
      <c r="AX400" s="13" t="s">
        <v>73</v>
      </c>
      <c r="AY400" s="148" t="s">
        <v>118</v>
      </c>
    </row>
    <row r="401" spans="2:65" s="12" customFormat="1" ht="11.25">
      <c r="B401" s="140"/>
      <c r="D401" s="141" t="s">
        <v>128</v>
      </c>
      <c r="E401" s="142" t="s">
        <v>1</v>
      </c>
      <c r="F401" s="143" t="s">
        <v>159</v>
      </c>
      <c r="H401" s="142" t="s">
        <v>1</v>
      </c>
      <c r="I401" s="144"/>
      <c r="L401" s="140"/>
      <c r="M401" s="145"/>
      <c r="T401" s="146"/>
      <c r="AT401" s="142" t="s">
        <v>128</v>
      </c>
      <c r="AU401" s="142" t="s">
        <v>80</v>
      </c>
      <c r="AV401" s="12" t="s">
        <v>78</v>
      </c>
      <c r="AW401" s="12" t="s">
        <v>30</v>
      </c>
      <c r="AX401" s="12" t="s">
        <v>73</v>
      </c>
      <c r="AY401" s="142" t="s">
        <v>118</v>
      </c>
    </row>
    <row r="402" spans="2:65" s="13" customFormat="1" ht="11.25">
      <c r="B402" s="147"/>
      <c r="D402" s="141" t="s">
        <v>128</v>
      </c>
      <c r="E402" s="148" t="s">
        <v>1</v>
      </c>
      <c r="F402" s="149" t="s">
        <v>398</v>
      </c>
      <c r="H402" s="150">
        <v>10.597</v>
      </c>
      <c r="I402" s="151"/>
      <c r="L402" s="147"/>
      <c r="M402" s="152"/>
      <c r="T402" s="153"/>
      <c r="AT402" s="148" t="s">
        <v>128</v>
      </c>
      <c r="AU402" s="148" t="s">
        <v>80</v>
      </c>
      <c r="AV402" s="13" t="s">
        <v>80</v>
      </c>
      <c r="AW402" s="13" t="s">
        <v>30</v>
      </c>
      <c r="AX402" s="13" t="s">
        <v>73</v>
      </c>
      <c r="AY402" s="148" t="s">
        <v>118</v>
      </c>
    </row>
    <row r="403" spans="2:65" s="14" customFormat="1" ht="11.25">
      <c r="B403" s="154"/>
      <c r="D403" s="141" t="s">
        <v>128</v>
      </c>
      <c r="E403" s="155" t="s">
        <v>1</v>
      </c>
      <c r="F403" s="156" t="s">
        <v>149</v>
      </c>
      <c r="H403" s="157">
        <v>52.079000000000001</v>
      </c>
      <c r="I403" s="158"/>
      <c r="L403" s="154"/>
      <c r="M403" s="159"/>
      <c r="T403" s="160"/>
      <c r="AT403" s="155" t="s">
        <v>128</v>
      </c>
      <c r="AU403" s="155" t="s">
        <v>80</v>
      </c>
      <c r="AV403" s="14" t="s">
        <v>126</v>
      </c>
      <c r="AW403" s="14" t="s">
        <v>30</v>
      </c>
      <c r="AX403" s="14" t="s">
        <v>78</v>
      </c>
      <c r="AY403" s="155" t="s">
        <v>118</v>
      </c>
    </row>
    <row r="404" spans="2:65" s="1" customFormat="1" ht="24.2" customHeight="1">
      <c r="B404" s="126"/>
      <c r="C404" s="127" t="s">
        <v>166</v>
      </c>
      <c r="D404" s="127" t="s">
        <v>121</v>
      </c>
      <c r="E404" s="128" t="s">
        <v>399</v>
      </c>
      <c r="F404" s="129" t="s">
        <v>400</v>
      </c>
      <c r="G404" s="130" t="s">
        <v>124</v>
      </c>
      <c r="H404" s="131">
        <v>34.115000000000002</v>
      </c>
      <c r="I404" s="132"/>
      <c r="J404" s="133">
        <f>ROUND(I404*H404,2)</f>
        <v>0</v>
      </c>
      <c r="K404" s="129" t="s">
        <v>125</v>
      </c>
      <c r="L404" s="31"/>
      <c r="M404" s="134" t="s">
        <v>1</v>
      </c>
      <c r="N404" s="135" t="s">
        <v>38</v>
      </c>
      <c r="P404" s="136">
        <f>O404*H404</f>
        <v>0</v>
      </c>
      <c r="Q404" s="136">
        <v>3.8850000000000003E-2</v>
      </c>
      <c r="R404" s="136">
        <f>Q404*H404</f>
        <v>1.3253677500000001</v>
      </c>
      <c r="S404" s="136">
        <v>0</v>
      </c>
      <c r="T404" s="137">
        <f>S404*H404</f>
        <v>0</v>
      </c>
      <c r="AR404" s="138" t="s">
        <v>126</v>
      </c>
      <c r="AT404" s="138" t="s">
        <v>121</v>
      </c>
      <c r="AU404" s="138" t="s">
        <v>80</v>
      </c>
      <c r="AY404" s="16" t="s">
        <v>118</v>
      </c>
      <c r="BE404" s="139">
        <f>IF(N404="základní",J404,0)</f>
        <v>0</v>
      </c>
      <c r="BF404" s="139">
        <f>IF(N404="snížená",J404,0)</f>
        <v>0</v>
      </c>
      <c r="BG404" s="139">
        <f>IF(N404="zákl. přenesená",J404,0)</f>
        <v>0</v>
      </c>
      <c r="BH404" s="139">
        <f>IF(N404="sníž. přenesená",J404,0)</f>
        <v>0</v>
      </c>
      <c r="BI404" s="139">
        <f>IF(N404="nulová",J404,0)</f>
        <v>0</v>
      </c>
      <c r="BJ404" s="16" t="s">
        <v>78</v>
      </c>
      <c r="BK404" s="139">
        <f>ROUND(I404*H404,2)</f>
        <v>0</v>
      </c>
      <c r="BL404" s="16" t="s">
        <v>126</v>
      </c>
      <c r="BM404" s="138" t="s">
        <v>401</v>
      </c>
    </row>
    <row r="405" spans="2:65" s="13" customFormat="1" ht="11.25">
      <c r="B405" s="147"/>
      <c r="D405" s="141" t="s">
        <v>128</v>
      </c>
      <c r="E405" s="148" t="s">
        <v>1</v>
      </c>
      <c r="F405" s="149" t="s">
        <v>402</v>
      </c>
      <c r="H405" s="150">
        <v>28.817</v>
      </c>
      <c r="I405" s="151"/>
      <c r="L405" s="147"/>
      <c r="M405" s="152"/>
      <c r="T405" s="153"/>
      <c r="AT405" s="148" t="s">
        <v>128</v>
      </c>
      <c r="AU405" s="148" t="s">
        <v>80</v>
      </c>
      <c r="AV405" s="13" t="s">
        <v>80</v>
      </c>
      <c r="AW405" s="13" t="s">
        <v>30</v>
      </c>
      <c r="AX405" s="13" t="s">
        <v>73</v>
      </c>
      <c r="AY405" s="148" t="s">
        <v>118</v>
      </c>
    </row>
    <row r="406" spans="2:65" s="12" customFormat="1" ht="11.25">
      <c r="B406" s="140"/>
      <c r="D406" s="141" t="s">
        <v>128</v>
      </c>
      <c r="E406" s="142" t="s">
        <v>1</v>
      </c>
      <c r="F406" s="143" t="s">
        <v>159</v>
      </c>
      <c r="H406" s="142" t="s">
        <v>1</v>
      </c>
      <c r="I406" s="144"/>
      <c r="L406" s="140"/>
      <c r="M406" s="145"/>
      <c r="T406" s="146"/>
      <c r="AT406" s="142" t="s">
        <v>128</v>
      </c>
      <c r="AU406" s="142" t="s">
        <v>80</v>
      </c>
      <c r="AV406" s="12" t="s">
        <v>78</v>
      </c>
      <c r="AW406" s="12" t="s">
        <v>30</v>
      </c>
      <c r="AX406" s="12" t="s">
        <v>73</v>
      </c>
      <c r="AY406" s="142" t="s">
        <v>118</v>
      </c>
    </row>
    <row r="407" spans="2:65" s="13" customFormat="1" ht="11.25">
      <c r="B407" s="147"/>
      <c r="D407" s="141" t="s">
        <v>128</v>
      </c>
      <c r="E407" s="148" t="s">
        <v>1</v>
      </c>
      <c r="F407" s="149" t="s">
        <v>403</v>
      </c>
      <c r="H407" s="150">
        <v>5.298</v>
      </c>
      <c r="I407" s="151"/>
      <c r="L407" s="147"/>
      <c r="M407" s="152"/>
      <c r="T407" s="153"/>
      <c r="AT407" s="148" t="s">
        <v>128</v>
      </c>
      <c r="AU407" s="148" t="s">
        <v>80</v>
      </c>
      <c r="AV407" s="13" t="s">
        <v>80</v>
      </c>
      <c r="AW407" s="13" t="s">
        <v>30</v>
      </c>
      <c r="AX407" s="13" t="s">
        <v>73</v>
      </c>
      <c r="AY407" s="148" t="s">
        <v>118</v>
      </c>
    </row>
    <row r="408" spans="2:65" s="14" customFormat="1" ht="11.25">
      <c r="B408" s="154"/>
      <c r="D408" s="141" t="s">
        <v>128</v>
      </c>
      <c r="E408" s="155" t="s">
        <v>1</v>
      </c>
      <c r="F408" s="156" t="s">
        <v>149</v>
      </c>
      <c r="H408" s="157">
        <v>34.115000000000002</v>
      </c>
      <c r="I408" s="158"/>
      <c r="L408" s="154"/>
      <c r="M408" s="159"/>
      <c r="T408" s="160"/>
      <c r="AT408" s="155" t="s">
        <v>128</v>
      </c>
      <c r="AU408" s="155" t="s">
        <v>80</v>
      </c>
      <c r="AV408" s="14" t="s">
        <v>126</v>
      </c>
      <c r="AW408" s="14" t="s">
        <v>30</v>
      </c>
      <c r="AX408" s="14" t="s">
        <v>78</v>
      </c>
      <c r="AY408" s="155" t="s">
        <v>118</v>
      </c>
    </row>
    <row r="409" spans="2:65" s="1" customFormat="1" ht="21.75" customHeight="1">
      <c r="B409" s="126"/>
      <c r="C409" s="127" t="s">
        <v>404</v>
      </c>
      <c r="D409" s="127" t="s">
        <v>121</v>
      </c>
      <c r="E409" s="128" t="s">
        <v>405</v>
      </c>
      <c r="F409" s="129" t="s">
        <v>406</v>
      </c>
      <c r="G409" s="130" t="s">
        <v>124</v>
      </c>
      <c r="H409" s="131">
        <v>52.079000000000001</v>
      </c>
      <c r="I409" s="132"/>
      <c r="J409" s="133">
        <f>ROUND(I409*H409,2)</f>
        <v>0</v>
      </c>
      <c r="K409" s="129" t="s">
        <v>125</v>
      </c>
      <c r="L409" s="31"/>
      <c r="M409" s="134" t="s">
        <v>1</v>
      </c>
      <c r="N409" s="135" t="s">
        <v>38</v>
      </c>
      <c r="P409" s="136">
        <f>O409*H409</f>
        <v>0</v>
      </c>
      <c r="Q409" s="136">
        <v>3.9699999999999996E-3</v>
      </c>
      <c r="R409" s="136">
        <f>Q409*H409</f>
        <v>0.20675362999999999</v>
      </c>
      <c r="S409" s="136">
        <v>0</v>
      </c>
      <c r="T409" s="137">
        <f>S409*H409</f>
        <v>0</v>
      </c>
      <c r="AR409" s="138" t="s">
        <v>126</v>
      </c>
      <c r="AT409" s="138" t="s">
        <v>121</v>
      </c>
      <c r="AU409" s="138" t="s">
        <v>80</v>
      </c>
      <c r="AY409" s="16" t="s">
        <v>118</v>
      </c>
      <c r="BE409" s="139">
        <f>IF(N409="základní",J409,0)</f>
        <v>0</v>
      </c>
      <c r="BF409" s="139">
        <f>IF(N409="snížená",J409,0)</f>
        <v>0</v>
      </c>
      <c r="BG409" s="139">
        <f>IF(N409="zákl. přenesená",J409,0)</f>
        <v>0</v>
      </c>
      <c r="BH409" s="139">
        <f>IF(N409="sníž. přenesená",J409,0)</f>
        <v>0</v>
      </c>
      <c r="BI409" s="139">
        <f>IF(N409="nulová",J409,0)</f>
        <v>0</v>
      </c>
      <c r="BJ409" s="16" t="s">
        <v>78</v>
      </c>
      <c r="BK409" s="139">
        <f>ROUND(I409*H409,2)</f>
        <v>0</v>
      </c>
      <c r="BL409" s="16" t="s">
        <v>126</v>
      </c>
      <c r="BM409" s="138" t="s">
        <v>407</v>
      </c>
    </row>
    <row r="410" spans="2:65" s="1" customFormat="1" ht="24.2" customHeight="1">
      <c r="B410" s="126"/>
      <c r="C410" s="127" t="s">
        <v>408</v>
      </c>
      <c r="D410" s="127" t="s">
        <v>121</v>
      </c>
      <c r="E410" s="128" t="s">
        <v>409</v>
      </c>
      <c r="F410" s="129" t="s">
        <v>410</v>
      </c>
      <c r="G410" s="130" t="s">
        <v>124</v>
      </c>
      <c r="H410" s="131">
        <v>52.079000000000001</v>
      </c>
      <c r="I410" s="132"/>
      <c r="J410" s="133">
        <f>ROUND(I410*H410,2)</f>
        <v>0</v>
      </c>
      <c r="K410" s="129" t="s">
        <v>125</v>
      </c>
      <c r="L410" s="31"/>
      <c r="M410" s="134" t="s">
        <v>1</v>
      </c>
      <c r="N410" s="135" t="s">
        <v>38</v>
      </c>
      <c r="P410" s="136">
        <f>O410*H410</f>
        <v>0</v>
      </c>
      <c r="Q410" s="136">
        <v>1.5299999999999999E-3</v>
      </c>
      <c r="R410" s="136">
        <f>Q410*H410</f>
        <v>7.9680870000000001E-2</v>
      </c>
      <c r="S410" s="136">
        <v>0</v>
      </c>
      <c r="T410" s="137">
        <f>S410*H410</f>
        <v>0</v>
      </c>
      <c r="AR410" s="138" t="s">
        <v>126</v>
      </c>
      <c r="AT410" s="138" t="s">
        <v>121</v>
      </c>
      <c r="AU410" s="138" t="s">
        <v>80</v>
      </c>
      <c r="AY410" s="16" t="s">
        <v>118</v>
      </c>
      <c r="BE410" s="139">
        <f>IF(N410="základní",J410,0)</f>
        <v>0</v>
      </c>
      <c r="BF410" s="139">
        <f>IF(N410="snížená",J410,0)</f>
        <v>0</v>
      </c>
      <c r="BG410" s="139">
        <f>IF(N410="zákl. přenesená",J410,0)</f>
        <v>0</v>
      </c>
      <c r="BH410" s="139">
        <f>IF(N410="sníž. přenesená",J410,0)</f>
        <v>0</v>
      </c>
      <c r="BI410" s="139">
        <f>IF(N410="nulová",J410,0)</f>
        <v>0</v>
      </c>
      <c r="BJ410" s="16" t="s">
        <v>78</v>
      </c>
      <c r="BK410" s="139">
        <f>ROUND(I410*H410,2)</f>
        <v>0</v>
      </c>
      <c r="BL410" s="16" t="s">
        <v>126</v>
      </c>
      <c r="BM410" s="138" t="s">
        <v>411</v>
      </c>
    </row>
    <row r="411" spans="2:65" s="1" customFormat="1" ht="24.2" customHeight="1">
      <c r="B411" s="126"/>
      <c r="C411" s="127" t="s">
        <v>412</v>
      </c>
      <c r="D411" s="127" t="s">
        <v>121</v>
      </c>
      <c r="E411" s="128" t="s">
        <v>413</v>
      </c>
      <c r="F411" s="129" t="s">
        <v>414</v>
      </c>
      <c r="G411" s="130" t="s">
        <v>124</v>
      </c>
      <c r="H411" s="131">
        <v>52.079000000000001</v>
      </c>
      <c r="I411" s="132"/>
      <c r="J411" s="133">
        <f>ROUND(I411*H411,2)</f>
        <v>0</v>
      </c>
      <c r="K411" s="129" t="s">
        <v>125</v>
      </c>
      <c r="L411" s="31"/>
      <c r="M411" s="134" t="s">
        <v>1</v>
      </c>
      <c r="N411" s="135" t="s">
        <v>38</v>
      </c>
      <c r="P411" s="136">
        <f>O411*H411</f>
        <v>0</v>
      </c>
      <c r="Q411" s="136">
        <v>4.1000000000000003E-3</v>
      </c>
      <c r="R411" s="136">
        <f>Q411*H411</f>
        <v>0.21352390000000002</v>
      </c>
      <c r="S411" s="136">
        <v>0</v>
      </c>
      <c r="T411" s="137">
        <f>S411*H411</f>
        <v>0</v>
      </c>
      <c r="AR411" s="138" t="s">
        <v>126</v>
      </c>
      <c r="AT411" s="138" t="s">
        <v>121</v>
      </c>
      <c r="AU411" s="138" t="s">
        <v>80</v>
      </c>
      <c r="AY411" s="16" t="s">
        <v>118</v>
      </c>
      <c r="BE411" s="139">
        <f>IF(N411="základní",J411,0)</f>
        <v>0</v>
      </c>
      <c r="BF411" s="139">
        <f>IF(N411="snížená",J411,0)</f>
        <v>0</v>
      </c>
      <c r="BG411" s="139">
        <f>IF(N411="zákl. přenesená",J411,0)</f>
        <v>0</v>
      </c>
      <c r="BH411" s="139">
        <f>IF(N411="sníž. přenesená",J411,0)</f>
        <v>0</v>
      </c>
      <c r="BI411" s="139">
        <f>IF(N411="nulová",J411,0)</f>
        <v>0</v>
      </c>
      <c r="BJ411" s="16" t="s">
        <v>78</v>
      </c>
      <c r="BK411" s="139">
        <f>ROUND(I411*H411,2)</f>
        <v>0</v>
      </c>
      <c r="BL411" s="16" t="s">
        <v>126</v>
      </c>
      <c r="BM411" s="138" t="s">
        <v>415</v>
      </c>
    </row>
    <row r="412" spans="2:65" s="11" customFormat="1" ht="22.9" customHeight="1">
      <c r="B412" s="114"/>
      <c r="D412" s="115" t="s">
        <v>72</v>
      </c>
      <c r="E412" s="124" t="s">
        <v>416</v>
      </c>
      <c r="F412" s="124" t="s">
        <v>417</v>
      </c>
      <c r="I412" s="117"/>
      <c r="J412" s="125">
        <f>BK412</f>
        <v>0</v>
      </c>
      <c r="L412" s="114"/>
      <c r="M412" s="119"/>
      <c r="P412" s="120">
        <f>SUM(P413:P416)</f>
        <v>0</v>
      </c>
      <c r="R412" s="120">
        <f>SUM(R413:R416)</f>
        <v>0</v>
      </c>
      <c r="T412" s="121">
        <f>SUM(T413:T416)</f>
        <v>0</v>
      </c>
      <c r="AR412" s="115" t="s">
        <v>78</v>
      </c>
      <c r="AT412" s="122" t="s">
        <v>72</v>
      </c>
      <c r="AU412" s="122" t="s">
        <v>78</v>
      </c>
      <c r="AY412" s="115" t="s">
        <v>118</v>
      </c>
      <c r="BK412" s="123">
        <f>SUM(BK413:BK416)</f>
        <v>0</v>
      </c>
    </row>
    <row r="413" spans="2:65" s="1" customFormat="1" ht="24.2" customHeight="1">
      <c r="B413" s="126"/>
      <c r="C413" s="127" t="s">
        <v>418</v>
      </c>
      <c r="D413" s="127" t="s">
        <v>121</v>
      </c>
      <c r="E413" s="128" t="s">
        <v>419</v>
      </c>
      <c r="F413" s="129" t="s">
        <v>420</v>
      </c>
      <c r="G413" s="130" t="s">
        <v>292</v>
      </c>
      <c r="H413" s="131">
        <v>25.478000000000002</v>
      </c>
      <c r="I413" s="132"/>
      <c r="J413" s="133">
        <f>ROUND(I413*H413,2)</f>
        <v>0</v>
      </c>
      <c r="K413" s="129" t="s">
        <v>125</v>
      </c>
      <c r="L413" s="31"/>
      <c r="M413" s="134" t="s">
        <v>1</v>
      </c>
      <c r="N413" s="135" t="s">
        <v>38</v>
      </c>
      <c r="P413" s="136">
        <f>O413*H413</f>
        <v>0</v>
      </c>
      <c r="Q413" s="136">
        <v>0</v>
      </c>
      <c r="R413" s="136">
        <f>Q413*H413</f>
        <v>0</v>
      </c>
      <c r="S413" s="136">
        <v>0</v>
      </c>
      <c r="T413" s="137">
        <f>S413*H413</f>
        <v>0</v>
      </c>
      <c r="AR413" s="138" t="s">
        <v>126</v>
      </c>
      <c r="AT413" s="138" t="s">
        <v>121</v>
      </c>
      <c r="AU413" s="138" t="s">
        <v>80</v>
      </c>
      <c r="AY413" s="16" t="s">
        <v>118</v>
      </c>
      <c r="BE413" s="139">
        <f>IF(N413="základní",J413,0)</f>
        <v>0</v>
      </c>
      <c r="BF413" s="139">
        <f>IF(N413="snížená",J413,0)</f>
        <v>0</v>
      </c>
      <c r="BG413" s="139">
        <f>IF(N413="zákl. přenesená",J413,0)</f>
        <v>0</v>
      </c>
      <c r="BH413" s="139">
        <f>IF(N413="sníž. přenesená",J413,0)</f>
        <v>0</v>
      </c>
      <c r="BI413" s="139">
        <f>IF(N413="nulová",J413,0)</f>
        <v>0</v>
      </c>
      <c r="BJ413" s="16" t="s">
        <v>78</v>
      </c>
      <c r="BK413" s="139">
        <f>ROUND(I413*H413,2)</f>
        <v>0</v>
      </c>
      <c r="BL413" s="16" t="s">
        <v>126</v>
      </c>
      <c r="BM413" s="138" t="s">
        <v>421</v>
      </c>
    </row>
    <row r="414" spans="2:65" s="1" customFormat="1" ht="24.2" customHeight="1">
      <c r="B414" s="126"/>
      <c r="C414" s="127" t="s">
        <v>422</v>
      </c>
      <c r="D414" s="127" t="s">
        <v>121</v>
      </c>
      <c r="E414" s="128" t="s">
        <v>423</v>
      </c>
      <c r="F414" s="129" t="s">
        <v>424</v>
      </c>
      <c r="G414" s="130" t="s">
        <v>292</v>
      </c>
      <c r="H414" s="131">
        <v>764.34</v>
      </c>
      <c r="I414" s="132"/>
      <c r="J414" s="133">
        <f>ROUND(I414*H414,2)</f>
        <v>0</v>
      </c>
      <c r="K414" s="129" t="s">
        <v>125</v>
      </c>
      <c r="L414" s="31"/>
      <c r="M414" s="134" t="s">
        <v>1</v>
      </c>
      <c r="N414" s="135" t="s">
        <v>38</v>
      </c>
      <c r="P414" s="136">
        <f>O414*H414</f>
        <v>0</v>
      </c>
      <c r="Q414" s="136">
        <v>0</v>
      </c>
      <c r="R414" s="136">
        <f>Q414*H414</f>
        <v>0</v>
      </c>
      <c r="S414" s="136">
        <v>0</v>
      </c>
      <c r="T414" s="137">
        <f>S414*H414</f>
        <v>0</v>
      </c>
      <c r="AR414" s="138" t="s">
        <v>126</v>
      </c>
      <c r="AT414" s="138" t="s">
        <v>121</v>
      </c>
      <c r="AU414" s="138" t="s">
        <v>80</v>
      </c>
      <c r="AY414" s="16" t="s">
        <v>118</v>
      </c>
      <c r="BE414" s="139">
        <f>IF(N414="základní",J414,0)</f>
        <v>0</v>
      </c>
      <c r="BF414" s="139">
        <f>IF(N414="snížená",J414,0)</f>
        <v>0</v>
      </c>
      <c r="BG414" s="139">
        <f>IF(N414="zákl. přenesená",J414,0)</f>
        <v>0</v>
      </c>
      <c r="BH414" s="139">
        <f>IF(N414="sníž. přenesená",J414,0)</f>
        <v>0</v>
      </c>
      <c r="BI414" s="139">
        <f>IF(N414="nulová",J414,0)</f>
        <v>0</v>
      </c>
      <c r="BJ414" s="16" t="s">
        <v>78</v>
      </c>
      <c r="BK414" s="139">
        <f>ROUND(I414*H414,2)</f>
        <v>0</v>
      </c>
      <c r="BL414" s="16" t="s">
        <v>126</v>
      </c>
      <c r="BM414" s="138" t="s">
        <v>425</v>
      </c>
    </row>
    <row r="415" spans="2:65" s="1" customFormat="1" ht="33" customHeight="1">
      <c r="B415" s="126"/>
      <c r="C415" s="127" t="s">
        <v>426</v>
      </c>
      <c r="D415" s="127" t="s">
        <v>121</v>
      </c>
      <c r="E415" s="128" t="s">
        <v>427</v>
      </c>
      <c r="F415" s="129" t="s">
        <v>428</v>
      </c>
      <c r="G415" s="130" t="s">
        <v>292</v>
      </c>
      <c r="H415" s="131">
        <v>21.832000000000001</v>
      </c>
      <c r="I415" s="132"/>
      <c r="J415" s="133">
        <f>ROUND(I415*H415,2)</f>
        <v>0</v>
      </c>
      <c r="K415" s="129" t="s">
        <v>125</v>
      </c>
      <c r="L415" s="31"/>
      <c r="M415" s="134" t="s">
        <v>1</v>
      </c>
      <c r="N415" s="135" t="s">
        <v>38</v>
      </c>
      <c r="P415" s="136">
        <f>O415*H415</f>
        <v>0</v>
      </c>
      <c r="Q415" s="136">
        <v>0</v>
      </c>
      <c r="R415" s="136">
        <f>Q415*H415</f>
        <v>0</v>
      </c>
      <c r="S415" s="136">
        <v>0</v>
      </c>
      <c r="T415" s="137">
        <f>S415*H415</f>
        <v>0</v>
      </c>
      <c r="AR415" s="138" t="s">
        <v>126</v>
      </c>
      <c r="AT415" s="138" t="s">
        <v>121</v>
      </c>
      <c r="AU415" s="138" t="s">
        <v>80</v>
      </c>
      <c r="AY415" s="16" t="s">
        <v>118</v>
      </c>
      <c r="BE415" s="139">
        <f>IF(N415="základní",J415,0)</f>
        <v>0</v>
      </c>
      <c r="BF415" s="139">
        <f>IF(N415="snížená",J415,0)</f>
        <v>0</v>
      </c>
      <c r="BG415" s="139">
        <f>IF(N415="zákl. přenesená",J415,0)</f>
        <v>0</v>
      </c>
      <c r="BH415" s="139">
        <f>IF(N415="sníž. přenesená",J415,0)</f>
        <v>0</v>
      </c>
      <c r="BI415" s="139">
        <f>IF(N415="nulová",J415,0)</f>
        <v>0</v>
      </c>
      <c r="BJ415" s="16" t="s">
        <v>78</v>
      </c>
      <c r="BK415" s="139">
        <f>ROUND(I415*H415,2)</f>
        <v>0</v>
      </c>
      <c r="BL415" s="16" t="s">
        <v>126</v>
      </c>
      <c r="BM415" s="138" t="s">
        <v>429</v>
      </c>
    </row>
    <row r="416" spans="2:65" s="1" customFormat="1" ht="37.9" customHeight="1">
      <c r="B416" s="126"/>
      <c r="C416" s="127" t="s">
        <v>430</v>
      </c>
      <c r="D416" s="127" t="s">
        <v>121</v>
      </c>
      <c r="E416" s="128" t="s">
        <v>431</v>
      </c>
      <c r="F416" s="129" t="s">
        <v>432</v>
      </c>
      <c r="G416" s="130" t="s">
        <v>292</v>
      </c>
      <c r="H416" s="131">
        <v>3.6459999999999999</v>
      </c>
      <c r="I416" s="132"/>
      <c r="J416" s="133">
        <f>ROUND(I416*H416,2)</f>
        <v>0</v>
      </c>
      <c r="K416" s="129" t="s">
        <v>125</v>
      </c>
      <c r="L416" s="31"/>
      <c r="M416" s="134" t="s">
        <v>1</v>
      </c>
      <c r="N416" s="135" t="s">
        <v>38</v>
      </c>
      <c r="P416" s="136">
        <f>O416*H416</f>
        <v>0</v>
      </c>
      <c r="Q416" s="136">
        <v>0</v>
      </c>
      <c r="R416" s="136">
        <f>Q416*H416</f>
        <v>0</v>
      </c>
      <c r="S416" s="136">
        <v>0</v>
      </c>
      <c r="T416" s="137">
        <f>S416*H416</f>
        <v>0</v>
      </c>
      <c r="AR416" s="138" t="s">
        <v>126</v>
      </c>
      <c r="AT416" s="138" t="s">
        <v>121</v>
      </c>
      <c r="AU416" s="138" t="s">
        <v>80</v>
      </c>
      <c r="AY416" s="16" t="s">
        <v>118</v>
      </c>
      <c r="BE416" s="139">
        <f>IF(N416="základní",J416,0)</f>
        <v>0</v>
      </c>
      <c r="BF416" s="139">
        <f>IF(N416="snížená",J416,0)</f>
        <v>0</v>
      </c>
      <c r="BG416" s="139">
        <f>IF(N416="zákl. přenesená",J416,0)</f>
        <v>0</v>
      </c>
      <c r="BH416" s="139">
        <f>IF(N416="sníž. přenesená",J416,0)</f>
        <v>0</v>
      </c>
      <c r="BI416" s="139">
        <f>IF(N416="nulová",J416,0)</f>
        <v>0</v>
      </c>
      <c r="BJ416" s="16" t="s">
        <v>78</v>
      </c>
      <c r="BK416" s="139">
        <f>ROUND(I416*H416,2)</f>
        <v>0</v>
      </c>
      <c r="BL416" s="16" t="s">
        <v>126</v>
      </c>
      <c r="BM416" s="138" t="s">
        <v>433</v>
      </c>
    </row>
    <row r="417" spans="2:65" s="11" customFormat="1" ht="22.9" customHeight="1">
      <c r="B417" s="114"/>
      <c r="D417" s="115" t="s">
        <v>72</v>
      </c>
      <c r="E417" s="124" t="s">
        <v>434</v>
      </c>
      <c r="F417" s="124" t="s">
        <v>435</v>
      </c>
      <c r="I417" s="117"/>
      <c r="J417" s="125">
        <f>BK417</f>
        <v>0</v>
      </c>
      <c r="L417" s="114"/>
      <c r="M417" s="119"/>
      <c r="P417" s="120">
        <f>P418</f>
        <v>0</v>
      </c>
      <c r="R417" s="120">
        <f>R418</f>
        <v>0</v>
      </c>
      <c r="T417" s="121">
        <f>T418</f>
        <v>0</v>
      </c>
      <c r="AR417" s="115" t="s">
        <v>78</v>
      </c>
      <c r="AT417" s="122" t="s">
        <v>72</v>
      </c>
      <c r="AU417" s="122" t="s">
        <v>78</v>
      </c>
      <c r="AY417" s="115" t="s">
        <v>118</v>
      </c>
      <c r="BK417" s="123">
        <f>BK418</f>
        <v>0</v>
      </c>
    </row>
    <row r="418" spans="2:65" s="1" customFormat="1" ht="21.75" customHeight="1">
      <c r="B418" s="126"/>
      <c r="C418" s="127" t="s">
        <v>436</v>
      </c>
      <c r="D418" s="127" t="s">
        <v>121</v>
      </c>
      <c r="E418" s="128" t="s">
        <v>437</v>
      </c>
      <c r="F418" s="129" t="s">
        <v>438</v>
      </c>
      <c r="G418" s="130" t="s">
        <v>292</v>
      </c>
      <c r="H418" s="131">
        <v>38.082999999999998</v>
      </c>
      <c r="I418" s="132"/>
      <c r="J418" s="133">
        <f>ROUND(I418*H418,2)</f>
        <v>0</v>
      </c>
      <c r="K418" s="129" t="s">
        <v>125</v>
      </c>
      <c r="L418" s="31"/>
      <c r="M418" s="134" t="s">
        <v>1</v>
      </c>
      <c r="N418" s="135" t="s">
        <v>38</v>
      </c>
      <c r="P418" s="136">
        <f>O418*H418</f>
        <v>0</v>
      </c>
      <c r="Q418" s="136">
        <v>0</v>
      </c>
      <c r="R418" s="136">
        <f>Q418*H418</f>
        <v>0</v>
      </c>
      <c r="S418" s="136">
        <v>0</v>
      </c>
      <c r="T418" s="137">
        <f>S418*H418</f>
        <v>0</v>
      </c>
      <c r="AR418" s="138" t="s">
        <v>126</v>
      </c>
      <c r="AT418" s="138" t="s">
        <v>121</v>
      </c>
      <c r="AU418" s="138" t="s">
        <v>80</v>
      </c>
      <c r="AY418" s="16" t="s">
        <v>118</v>
      </c>
      <c r="BE418" s="139">
        <f>IF(N418="základní",J418,0)</f>
        <v>0</v>
      </c>
      <c r="BF418" s="139">
        <f>IF(N418="snížená",J418,0)</f>
        <v>0</v>
      </c>
      <c r="BG418" s="139">
        <f>IF(N418="zákl. přenesená",J418,0)</f>
        <v>0</v>
      </c>
      <c r="BH418" s="139">
        <f>IF(N418="sníž. přenesená",J418,0)</f>
        <v>0</v>
      </c>
      <c r="BI418" s="139">
        <f>IF(N418="nulová",J418,0)</f>
        <v>0</v>
      </c>
      <c r="BJ418" s="16" t="s">
        <v>78</v>
      </c>
      <c r="BK418" s="139">
        <f>ROUND(I418*H418,2)</f>
        <v>0</v>
      </c>
      <c r="BL418" s="16" t="s">
        <v>126</v>
      </c>
      <c r="BM418" s="138" t="s">
        <v>439</v>
      </c>
    </row>
    <row r="419" spans="2:65" s="11" customFormat="1" ht="25.9" customHeight="1">
      <c r="B419" s="114"/>
      <c r="D419" s="115" t="s">
        <v>72</v>
      </c>
      <c r="E419" s="116" t="s">
        <v>440</v>
      </c>
      <c r="F419" s="116" t="s">
        <v>441</v>
      </c>
      <c r="I419" s="117"/>
      <c r="J419" s="118">
        <f>BK419</f>
        <v>0</v>
      </c>
      <c r="L419" s="114"/>
      <c r="M419" s="119"/>
      <c r="P419" s="120">
        <f>P420+P454+P486+P530+P585+P612+P626+P661</f>
        <v>0</v>
      </c>
      <c r="R419" s="120">
        <f>R420+R454+R486+R530+R585+R612+R626+R661</f>
        <v>15.447171280000003</v>
      </c>
      <c r="T419" s="121">
        <f>T420+T454+T486+T530+T585+T612+T626+T661</f>
        <v>2.8374630000000001</v>
      </c>
      <c r="AR419" s="115" t="s">
        <v>80</v>
      </c>
      <c r="AT419" s="122" t="s">
        <v>72</v>
      </c>
      <c r="AU419" s="122" t="s">
        <v>73</v>
      </c>
      <c r="AY419" s="115" t="s">
        <v>118</v>
      </c>
      <c r="BK419" s="123">
        <f>BK420+BK454+BK486+BK530+BK585+BK612+BK626+BK661</f>
        <v>0</v>
      </c>
    </row>
    <row r="420" spans="2:65" s="11" customFormat="1" ht="22.9" customHeight="1">
      <c r="B420" s="114"/>
      <c r="D420" s="115" t="s">
        <v>72</v>
      </c>
      <c r="E420" s="124" t="s">
        <v>442</v>
      </c>
      <c r="F420" s="124" t="s">
        <v>443</v>
      </c>
      <c r="I420" s="117"/>
      <c r="J420" s="125">
        <f>BK420</f>
        <v>0</v>
      </c>
      <c r="L420" s="114"/>
      <c r="M420" s="119"/>
      <c r="P420" s="120">
        <f>SUM(P421:P453)</f>
        <v>0</v>
      </c>
      <c r="R420" s="120">
        <f>SUM(R421:R453)</f>
        <v>6.2204599999999999E-2</v>
      </c>
      <c r="T420" s="121">
        <f>SUM(T421:T453)</f>
        <v>0</v>
      </c>
      <c r="AR420" s="115" t="s">
        <v>80</v>
      </c>
      <c r="AT420" s="122" t="s">
        <v>72</v>
      </c>
      <c r="AU420" s="122" t="s">
        <v>78</v>
      </c>
      <c r="AY420" s="115" t="s">
        <v>118</v>
      </c>
      <c r="BK420" s="123">
        <f>SUM(BK421:BK453)</f>
        <v>0</v>
      </c>
    </row>
    <row r="421" spans="2:65" s="1" customFormat="1" ht="16.5" customHeight="1">
      <c r="B421" s="126"/>
      <c r="C421" s="127" t="s">
        <v>444</v>
      </c>
      <c r="D421" s="127" t="s">
        <v>121</v>
      </c>
      <c r="E421" s="128" t="s">
        <v>445</v>
      </c>
      <c r="F421" s="129" t="s">
        <v>446</v>
      </c>
      <c r="G421" s="130" t="s">
        <v>124</v>
      </c>
      <c r="H421" s="131">
        <v>12.664999999999999</v>
      </c>
      <c r="I421" s="132"/>
      <c r="J421" s="133">
        <f>ROUND(I421*H421,2)</f>
        <v>0</v>
      </c>
      <c r="K421" s="129" t="s">
        <v>125</v>
      </c>
      <c r="L421" s="31"/>
      <c r="M421" s="134" t="s">
        <v>1</v>
      </c>
      <c r="N421" s="135" t="s">
        <v>38</v>
      </c>
      <c r="P421" s="136">
        <f>O421*H421</f>
        <v>0</v>
      </c>
      <c r="Q421" s="136">
        <v>0</v>
      </c>
      <c r="R421" s="136">
        <f>Q421*H421</f>
        <v>0</v>
      </c>
      <c r="S421" s="136">
        <v>0</v>
      </c>
      <c r="T421" s="137">
        <f>S421*H421</f>
        <v>0</v>
      </c>
      <c r="AR421" s="138" t="s">
        <v>223</v>
      </c>
      <c r="AT421" s="138" t="s">
        <v>121</v>
      </c>
      <c r="AU421" s="138" t="s">
        <v>80</v>
      </c>
      <c r="AY421" s="16" t="s">
        <v>118</v>
      </c>
      <c r="BE421" s="139">
        <f>IF(N421="základní",J421,0)</f>
        <v>0</v>
      </c>
      <c r="BF421" s="139">
        <f>IF(N421="snížená",J421,0)</f>
        <v>0</v>
      </c>
      <c r="BG421" s="139">
        <f>IF(N421="zákl. přenesená",J421,0)</f>
        <v>0</v>
      </c>
      <c r="BH421" s="139">
        <f>IF(N421="sníž. přenesená",J421,0)</f>
        <v>0</v>
      </c>
      <c r="BI421" s="139">
        <f>IF(N421="nulová",J421,0)</f>
        <v>0</v>
      </c>
      <c r="BJ421" s="16" t="s">
        <v>78</v>
      </c>
      <c r="BK421" s="139">
        <f>ROUND(I421*H421,2)</f>
        <v>0</v>
      </c>
      <c r="BL421" s="16" t="s">
        <v>223</v>
      </c>
      <c r="BM421" s="138" t="s">
        <v>447</v>
      </c>
    </row>
    <row r="422" spans="2:65" s="12" customFormat="1" ht="11.25">
      <c r="B422" s="140"/>
      <c r="D422" s="141" t="s">
        <v>128</v>
      </c>
      <c r="E422" s="142" t="s">
        <v>1</v>
      </c>
      <c r="F422" s="143" t="s">
        <v>278</v>
      </c>
      <c r="H422" s="142" t="s">
        <v>1</v>
      </c>
      <c r="I422" s="144"/>
      <c r="L422" s="140"/>
      <c r="M422" s="145"/>
      <c r="T422" s="146"/>
      <c r="AT422" s="142" t="s">
        <v>128</v>
      </c>
      <c r="AU422" s="142" t="s">
        <v>80</v>
      </c>
      <c r="AV422" s="12" t="s">
        <v>78</v>
      </c>
      <c r="AW422" s="12" t="s">
        <v>30</v>
      </c>
      <c r="AX422" s="12" t="s">
        <v>73</v>
      </c>
      <c r="AY422" s="142" t="s">
        <v>118</v>
      </c>
    </row>
    <row r="423" spans="2:65" s="13" customFormat="1" ht="11.25">
      <c r="B423" s="147"/>
      <c r="D423" s="141" t="s">
        <v>128</v>
      </c>
      <c r="E423" s="148" t="s">
        <v>1</v>
      </c>
      <c r="F423" s="149" t="s">
        <v>448</v>
      </c>
      <c r="H423" s="150">
        <v>5.9329999999999998</v>
      </c>
      <c r="I423" s="151"/>
      <c r="L423" s="147"/>
      <c r="M423" s="152"/>
      <c r="T423" s="153"/>
      <c r="AT423" s="148" t="s">
        <v>128</v>
      </c>
      <c r="AU423" s="148" t="s">
        <v>80</v>
      </c>
      <c r="AV423" s="13" t="s">
        <v>80</v>
      </c>
      <c r="AW423" s="13" t="s">
        <v>30</v>
      </c>
      <c r="AX423" s="13" t="s">
        <v>73</v>
      </c>
      <c r="AY423" s="148" t="s">
        <v>118</v>
      </c>
    </row>
    <row r="424" spans="2:65" s="12" customFormat="1" ht="11.25">
      <c r="B424" s="140"/>
      <c r="D424" s="141" t="s">
        <v>128</v>
      </c>
      <c r="E424" s="142" t="s">
        <v>1</v>
      </c>
      <c r="F424" s="143" t="s">
        <v>280</v>
      </c>
      <c r="H424" s="142" t="s">
        <v>1</v>
      </c>
      <c r="I424" s="144"/>
      <c r="L424" s="140"/>
      <c r="M424" s="145"/>
      <c r="T424" s="146"/>
      <c r="AT424" s="142" t="s">
        <v>128</v>
      </c>
      <c r="AU424" s="142" t="s">
        <v>80</v>
      </c>
      <c r="AV424" s="12" t="s">
        <v>78</v>
      </c>
      <c r="AW424" s="12" t="s">
        <v>30</v>
      </c>
      <c r="AX424" s="12" t="s">
        <v>73</v>
      </c>
      <c r="AY424" s="142" t="s">
        <v>118</v>
      </c>
    </row>
    <row r="425" spans="2:65" s="13" customFormat="1" ht="11.25">
      <c r="B425" s="147"/>
      <c r="D425" s="141" t="s">
        <v>128</v>
      </c>
      <c r="E425" s="148" t="s">
        <v>1</v>
      </c>
      <c r="F425" s="149" t="s">
        <v>302</v>
      </c>
      <c r="H425" s="150">
        <v>2.0430000000000001</v>
      </c>
      <c r="I425" s="151"/>
      <c r="L425" s="147"/>
      <c r="M425" s="152"/>
      <c r="T425" s="153"/>
      <c r="AT425" s="148" t="s">
        <v>128</v>
      </c>
      <c r="AU425" s="148" t="s">
        <v>80</v>
      </c>
      <c r="AV425" s="13" t="s">
        <v>80</v>
      </c>
      <c r="AW425" s="13" t="s">
        <v>30</v>
      </c>
      <c r="AX425" s="13" t="s">
        <v>73</v>
      </c>
      <c r="AY425" s="148" t="s">
        <v>118</v>
      </c>
    </row>
    <row r="426" spans="2:65" s="12" customFormat="1" ht="11.25">
      <c r="B426" s="140"/>
      <c r="D426" s="141" t="s">
        <v>128</v>
      </c>
      <c r="E426" s="142" t="s">
        <v>1</v>
      </c>
      <c r="F426" s="143" t="s">
        <v>282</v>
      </c>
      <c r="H426" s="142" t="s">
        <v>1</v>
      </c>
      <c r="I426" s="144"/>
      <c r="L426" s="140"/>
      <c r="M426" s="145"/>
      <c r="T426" s="146"/>
      <c r="AT426" s="142" t="s">
        <v>128</v>
      </c>
      <c r="AU426" s="142" t="s">
        <v>80</v>
      </c>
      <c r="AV426" s="12" t="s">
        <v>78</v>
      </c>
      <c r="AW426" s="12" t="s">
        <v>30</v>
      </c>
      <c r="AX426" s="12" t="s">
        <v>73</v>
      </c>
      <c r="AY426" s="142" t="s">
        <v>118</v>
      </c>
    </row>
    <row r="427" spans="2:65" s="13" customFormat="1" ht="11.25">
      <c r="B427" s="147"/>
      <c r="D427" s="141" t="s">
        <v>128</v>
      </c>
      <c r="E427" s="148" t="s">
        <v>1</v>
      </c>
      <c r="F427" s="149" t="s">
        <v>303</v>
      </c>
      <c r="H427" s="150">
        <v>2.2280000000000002</v>
      </c>
      <c r="I427" s="151"/>
      <c r="L427" s="147"/>
      <c r="M427" s="152"/>
      <c r="T427" s="153"/>
      <c r="AT427" s="148" t="s">
        <v>128</v>
      </c>
      <c r="AU427" s="148" t="s">
        <v>80</v>
      </c>
      <c r="AV427" s="13" t="s">
        <v>80</v>
      </c>
      <c r="AW427" s="13" t="s">
        <v>30</v>
      </c>
      <c r="AX427" s="13" t="s">
        <v>73</v>
      </c>
      <c r="AY427" s="148" t="s">
        <v>118</v>
      </c>
    </row>
    <row r="428" spans="2:65" s="13" customFormat="1" ht="11.25">
      <c r="B428" s="147"/>
      <c r="D428" s="141" t="s">
        <v>128</v>
      </c>
      <c r="E428" s="148" t="s">
        <v>1</v>
      </c>
      <c r="F428" s="149" t="s">
        <v>304</v>
      </c>
      <c r="H428" s="150">
        <v>2.4609999999999999</v>
      </c>
      <c r="I428" s="151"/>
      <c r="L428" s="147"/>
      <c r="M428" s="152"/>
      <c r="T428" s="153"/>
      <c r="AT428" s="148" t="s">
        <v>128</v>
      </c>
      <c r="AU428" s="148" t="s">
        <v>80</v>
      </c>
      <c r="AV428" s="13" t="s">
        <v>80</v>
      </c>
      <c r="AW428" s="13" t="s">
        <v>30</v>
      </c>
      <c r="AX428" s="13" t="s">
        <v>73</v>
      </c>
      <c r="AY428" s="148" t="s">
        <v>118</v>
      </c>
    </row>
    <row r="429" spans="2:65" s="14" customFormat="1" ht="11.25">
      <c r="B429" s="154"/>
      <c r="D429" s="141" t="s">
        <v>128</v>
      </c>
      <c r="E429" s="155" t="s">
        <v>1</v>
      </c>
      <c r="F429" s="156" t="s">
        <v>149</v>
      </c>
      <c r="H429" s="157">
        <v>12.665000000000001</v>
      </c>
      <c r="I429" s="158"/>
      <c r="L429" s="154"/>
      <c r="M429" s="159"/>
      <c r="T429" s="160"/>
      <c r="AT429" s="155" t="s">
        <v>128</v>
      </c>
      <c r="AU429" s="155" t="s">
        <v>80</v>
      </c>
      <c r="AV429" s="14" t="s">
        <v>126</v>
      </c>
      <c r="AW429" s="14" t="s">
        <v>30</v>
      </c>
      <c r="AX429" s="14" t="s">
        <v>78</v>
      </c>
      <c r="AY429" s="155" t="s">
        <v>118</v>
      </c>
    </row>
    <row r="430" spans="2:65" s="1" customFormat="1" ht="21.75" customHeight="1">
      <c r="B430" s="126"/>
      <c r="C430" s="161" t="s">
        <v>449</v>
      </c>
      <c r="D430" s="161" t="s">
        <v>168</v>
      </c>
      <c r="E430" s="162" t="s">
        <v>450</v>
      </c>
      <c r="F430" s="163" t="s">
        <v>451</v>
      </c>
      <c r="G430" s="164" t="s">
        <v>452</v>
      </c>
      <c r="H430" s="165">
        <v>1.5289999999999999</v>
      </c>
      <c r="I430" s="166"/>
      <c r="J430" s="167">
        <f>ROUND(I430*H430,2)</f>
        <v>0</v>
      </c>
      <c r="K430" s="163" t="s">
        <v>125</v>
      </c>
      <c r="L430" s="168"/>
      <c r="M430" s="169" t="s">
        <v>1</v>
      </c>
      <c r="N430" s="170" t="s">
        <v>38</v>
      </c>
      <c r="P430" s="136">
        <f>O430*H430</f>
        <v>0</v>
      </c>
      <c r="Q430" s="136">
        <v>1E-3</v>
      </c>
      <c r="R430" s="136">
        <f>Q430*H430</f>
        <v>1.529E-3</v>
      </c>
      <c r="S430" s="136">
        <v>0</v>
      </c>
      <c r="T430" s="137">
        <f>S430*H430</f>
        <v>0</v>
      </c>
      <c r="AR430" s="138" t="s">
        <v>333</v>
      </c>
      <c r="AT430" s="138" t="s">
        <v>168</v>
      </c>
      <c r="AU430" s="138" t="s">
        <v>80</v>
      </c>
      <c r="AY430" s="16" t="s">
        <v>118</v>
      </c>
      <c r="BE430" s="139">
        <f>IF(N430="základní",J430,0)</f>
        <v>0</v>
      </c>
      <c r="BF430" s="139">
        <f>IF(N430="snížená",J430,0)</f>
        <v>0</v>
      </c>
      <c r="BG430" s="139">
        <f>IF(N430="zákl. přenesená",J430,0)</f>
        <v>0</v>
      </c>
      <c r="BH430" s="139">
        <f>IF(N430="sníž. přenesená",J430,0)</f>
        <v>0</v>
      </c>
      <c r="BI430" s="139">
        <f>IF(N430="nulová",J430,0)</f>
        <v>0</v>
      </c>
      <c r="BJ430" s="16" t="s">
        <v>78</v>
      </c>
      <c r="BK430" s="139">
        <f>ROUND(I430*H430,2)</f>
        <v>0</v>
      </c>
      <c r="BL430" s="16" t="s">
        <v>223</v>
      </c>
      <c r="BM430" s="138" t="s">
        <v>453</v>
      </c>
    </row>
    <row r="431" spans="2:65" s="13" customFormat="1" ht="11.25">
      <c r="B431" s="147"/>
      <c r="D431" s="141" t="s">
        <v>128</v>
      </c>
      <c r="F431" s="149" t="s">
        <v>454</v>
      </c>
      <c r="H431" s="150">
        <v>1.5289999999999999</v>
      </c>
      <c r="I431" s="151"/>
      <c r="L431" s="147"/>
      <c r="M431" s="152"/>
      <c r="T431" s="153"/>
      <c r="AT431" s="148" t="s">
        <v>128</v>
      </c>
      <c r="AU431" s="148" t="s">
        <v>80</v>
      </c>
      <c r="AV431" s="13" t="s">
        <v>80</v>
      </c>
      <c r="AW431" s="13" t="s">
        <v>3</v>
      </c>
      <c r="AX431" s="13" t="s">
        <v>78</v>
      </c>
      <c r="AY431" s="148" t="s">
        <v>118</v>
      </c>
    </row>
    <row r="432" spans="2:65" s="1" customFormat="1" ht="33" customHeight="1">
      <c r="B432" s="126"/>
      <c r="C432" s="127" t="s">
        <v>455</v>
      </c>
      <c r="D432" s="127" t="s">
        <v>121</v>
      </c>
      <c r="E432" s="128" t="s">
        <v>456</v>
      </c>
      <c r="F432" s="129" t="s">
        <v>457</v>
      </c>
      <c r="G432" s="130" t="s">
        <v>124</v>
      </c>
      <c r="H432" s="131">
        <v>23.262</v>
      </c>
      <c r="I432" s="132"/>
      <c r="J432" s="133">
        <f>ROUND(I432*H432,2)</f>
        <v>0</v>
      </c>
      <c r="K432" s="129" t="s">
        <v>125</v>
      </c>
      <c r="L432" s="31"/>
      <c r="M432" s="134" t="s">
        <v>1</v>
      </c>
      <c r="N432" s="135" t="s">
        <v>38</v>
      </c>
      <c r="P432" s="136">
        <f>O432*H432</f>
        <v>0</v>
      </c>
      <c r="Q432" s="136">
        <v>0</v>
      </c>
      <c r="R432" s="136">
        <f>Q432*H432</f>
        <v>0</v>
      </c>
      <c r="S432" s="136">
        <v>0</v>
      </c>
      <c r="T432" s="137">
        <f>S432*H432</f>
        <v>0</v>
      </c>
      <c r="AR432" s="138" t="s">
        <v>223</v>
      </c>
      <c r="AT432" s="138" t="s">
        <v>121</v>
      </c>
      <c r="AU432" s="138" t="s">
        <v>80</v>
      </c>
      <c r="AY432" s="16" t="s">
        <v>118</v>
      </c>
      <c r="BE432" s="139">
        <f>IF(N432="základní",J432,0)</f>
        <v>0</v>
      </c>
      <c r="BF432" s="139">
        <f>IF(N432="snížená",J432,0)</f>
        <v>0</v>
      </c>
      <c r="BG432" s="139">
        <f>IF(N432="zákl. přenesená",J432,0)</f>
        <v>0</v>
      </c>
      <c r="BH432" s="139">
        <f>IF(N432="sníž. přenesená",J432,0)</f>
        <v>0</v>
      </c>
      <c r="BI432" s="139">
        <f>IF(N432="nulová",J432,0)</f>
        <v>0</v>
      </c>
      <c r="BJ432" s="16" t="s">
        <v>78</v>
      </c>
      <c r="BK432" s="139">
        <f>ROUND(I432*H432,2)</f>
        <v>0</v>
      </c>
      <c r="BL432" s="16" t="s">
        <v>223</v>
      </c>
      <c r="BM432" s="138" t="s">
        <v>458</v>
      </c>
    </row>
    <row r="433" spans="2:65" s="12" customFormat="1" ht="11.25">
      <c r="B433" s="140"/>
      <c r="D433" s="141" t="s">
        <v>128</v>
      </c>
      <c r="E433" s="142" t="s">
        <v>1</v>
      </c>
      <c r="F433" s="143" t="s">
        <v>278</v>
      </c>
      <c r="H433" s="142" t="s">
        <v>1</v>
      </c>
      <c r="I433" s="144"/>
      <c r="L433" s="140"/>
      <c r="M433" s="145"/>
      <c r="T433" s="146"/>
      <c r="AT433" s="142" t="s">
        <v>128</v>
      </c>
      <c r="AU433" s="142" t="s">
        <v>80</v>
      </c>
      <c r="AV433" s="12" t="s">
        <v>78</v>
      </c>
      <c r="AW433" s="12" t="s">
        <v>30</v>
      </c>
      <c r="AX433" s="12" t="s">
        <v>73</v>
      </c>
      <c r="AY433" s="142" t="s">
        <v>118</v>
      </c>
    </row>
    <row r="434" spans="2:65" s="13" customFormat="1" ht="11.25">
      <c r="B434" s="147"/>
      <c r="D434" s="141" t="s">
        <v>128</v>
      </c>
      <c r="E434" s="148" t="s">
        <v>1</v>
      </c>
      <c r="F434" s="149" t="s">
        <v>448</v>
      </c>
      <c r="H434" s="150">
        <v>5.9329999999999998</v>
      </c>
      <c r="I434" s="151"/>
      <c r="L434" s="147"/>
      <c r="M434" s="152"/>
      <c r="T434" s="153"/>
      <c r="AT434" s="148" t="s">
        <v>128</v>
      </c>
      <c r="AU434" s="148" t="s">
        <v>80</v>
      </c>
      <c r="AV434" s="13" t="s">
        <v>80</v>
      </c>
      <c r="AW434" s="13" t="s">
        <v>30</v>
      </c>
      <c r="AX434" s="13" t="s">
        <v>73</v>
      </c>
      <c r="AY434" s="148" t="s">
        <v>118</v>
      </c>
    </row>
    <row r="435" spans="2:65" s="12" customFormat="1" ht="11.25">
      <c r="B435" s="140"/>
      <c r="D435" s="141" t="s">
        <v>128</v>
      </c>
      <c r="E435" s="142" t="s">
        <v>1</v>
      </c>
      <c r="F435" s="143" t="s">
        <v>280</v>
      </c>
      <c r="H435" s="142" t="s">
        <v>1</v>
      </c>
      <c r="I435" s="144"/>
      <c r="L435" s="140"/>
      <c r="M435" s="145"/>
      <c r="T435" s="146"/>
      <c r="AT435" s="142" t="s">
        <v>128</v>
      </c>
      <c r="AU435" s="142" t="s">
        <v>80</v>
      </c>
      <c r="AV435" s="12" t="s">
        <v>78</v>
      </c>
      <c r="AW435" s="12" t="s">
        <v>30</v>
      </c>
      <c r="AX435" s="12" t="s">
        <v>73</v>
      </c>
      <c r="AY435" s="142" t="s">
        <v>118</v>
      </c>
    </row>
    <row r="436" spans="2:65" s="13" customFormat="1" ht="11.25">
      <c r="B436" s="147"/>
      <c r="D436" s="141" t="s">
        <v>128</v>
      </c>
      <c r="E436" s="148" t="s">
        <v>1</v>
      </c>
      <c r="F436" s="149" t="s">
        <v>302</v>
      </c>
      <c r="H436" s="150">
        <v>2.0430000000000001</v>
      </c>
      <c r="I436" s="151"/>
      <c r="L436" s="147"/>
      <c r="M436" s="152"/>
      <c r="T436" s="153"/>
      <c r="AT436" s="148" t="s">
        <v>128</v>
      </c>
      <c r="AU436" s="148" t="s">
        <v>80</v>
      </c>
      <c r="AV436" s="13" t="s">
        <v>80</v>
      </c>
      <c r="AW436" s="13" t="s">
        <v>30</v>
      </c>
      <c r="AX436" s="13" t="s">
        <v>73</v>
      </c>
      <c r="AY436" s="148" t="s">
        <v>118</v>
      </c>
    </row>
    <row r="437" spans="2:65" s="12" customFormat="1" ht="11.25">
      <c r="B437" s="140"/>
      <c r="D437" s="141" t="s">
        <v>128</v>
      </c>
      <c r="E437" s="142" t="s">
        <v>1</v>
      </c>
      <c r="F437" s="143" t="s">
        <v>282</v>
      </c>
      <c r="H437" s="142" t="s">
        <v>1</v>
      </c>
      <c r="I437" s="144"/>
      <c r="L437" s="140"/>
      <c r="M437" s="145"/>
      <c r="T437" s="146"/>
      <c r="AT437" s="142" t="s">
        <v>128</v>
      </c>
      <c r="AU437" s="142" t="s">
        <v>80</v>
      </c>
      <c r="AV437" s="12" t="s">
        <v>78</v>
      </c>
      <c r="AW437" s="12" t="s">
        <v>30</v>
      </c>
      <c r="AX437" s="12" t="s">
        <v>73</v>
      </c>
      <c r="AY437" s="142" t="s">
        <v>118</v>
      </c>
    </row>
    <row r="438" spans="2:65" s="13" customFormat="1" ht="11.25">
      <c r="B438" s="147"/>
      <c r="D438" s="141" t="s">
        <v>128</v>
      </c>
      <c r="E438" s="148" t="s">
        <v>1</v>
      </c>
      <c r="F438" s="149" t="s">
        <v>303</v>
      </c>
      <c r="H438" s="150">
        <v>2.2280000000000002</v>
      </c>
      <c r="I438" s="151"/>
      <c r="L438" s="147"/>
      <c r="M438" s="152"/>
      <c r="T438" s="153"/>
      <c r="AT438" s="148" t="s">
        <v>128</v>
      </c>
      <c r="AU438" s="148" t="s">
        <v>80</v>
      </c>
      <c r="AV438" s="13" t="s">
        <v>80</v>
      </c>
      <c r="AW438" s="13" t="s">
        <v>30</v>
      </c>
      <c r="AX438" s="13" t="s">
        <v>73</v>
      </c>
      <c r="AY438" s="148" t="s">
        <v>118</v>
      </c>
    </row>
    <row r="439" spans="2:65" s="13" customFormat="1" ht="11.25">
      <c r="B439" s="147"/>
      <c r="D439" s="141" t="s">
        <v>128</v>
      </c>
      <c r="E439" s="148" t="s">
        <v>1</v>
      </c>
      <c r="F439" s="149" t="s">
        <v>304</v>
      </c>
      <c r="H439" s="150">
        <v>2.4609999999999999</v>
      </c>
      <c r="I439" s="151"/>
      <c r="L439" s="147"/>
      <c r="M439" s="152"/>
      <c r="T439" s="153"/>
      <c r="AT439" s="148" t="s">
        <v>128</v>
      </c>
      <c r="AU439" s="148" t="s">
        <v>80</v>
      </c>
      <c r="AV439" s="13" t="s">
        <v>80</v>
      </c>
      <c r="AW439" s="13" t="s">
        <v>30</v>
      </c>
      <c r="AX439" s="13" t="s">
        <v>73</v>
      </c>
      <c r="AY439" s="148" t="s">
        <v>118</v>
      </c>
    </row>
    <row r="440" spans="2:65" s="12" customFormat="1" ht="11.25">
      <c r="B440" s="140"/>
      <c r="D440" s="141" t="s">
        <v>128</v>
      </c>
      <c r="E440" s="142" t="s">
        <v>1</v>
      </c>
      <c r="F440" s="143" t="s">
        <v>159</v>
      </c>
      <c r="H440" s="142" t="s">
        <v>1</v>
      </c>
      <c r="I440" s="144"/>
      <c r="L440" s="140"/>
      <c r="M440" s="145"/>
      <c r="T440" s="146"/>
      <c r="AT440" s="142" t="s">
        <v>128</v>
      </c>
      <c r="AU440" s="142" t="s">
        <v>80</v>
      </c>
      <c r="AV440" s="12" t="s">
        <v>78</v>
      </c>
      <c r="AW440" s="12" t="s">
        <v>30</v>
      </c>
      <c r="AX440" s="12" t="s">
        <v>73</v>
      </c>
      <c r="AY440" s="142" t="s">
        <v>118</v>
      </c>
    </row>
    <row r="441" spans="2:65" s="13" customFormat="1" ht="11.25">
      <c r="B441" s="147"/>
      <c r="D441" s="141" t="s">
        <v>128</v>
      </c>
      <c r="E441" s="148" t="s">
        <v>1</v>
      </c>
      <c r="F441" s="149" t="s">
        <v>398</v>
      </c>
      <c r="H441" s="150">
        <v>10.597</v>
      </c>
      <c r="I441" s="151"/>
      <c r="L441" s="147"/>
      <c r="M441" s="152"/>
      <c r="T441" s="153"/>
      <c r="AT441" s="148" t="s">
        <v>128</v>
      </c>
      <c r="AU441" s="148" t="s">
        <v>80</v>
      </c>
      <c r="AV441" s="13" t="s">
        <v>80</v>
      </c>
      <c r="AW441" s="13" t="s">
        <v>30</v>
      </c>
      <c r="AX441" s="13" t="s">
        <v>73</v>
      </c>
      <c r="AY441" s="148" t="s">
        <v>118</v>
      </c>
    </row>
    <row r="442" spans="2:65" s="14" customFormat="1" ht="11.25">
      <c r="B442" s="154"/>
      <c r="D442" s="141" t="s">
        <v>128</v>
      </c>
      <c r="E442" s="155" t="s">
        <v>1</v>
      </c>
      <c r="F442" s="156" t="s">
        <v>149</v>
      </c>
      <c r="H442" s="157">
        <v>23.262</v>
      </c>
      <c r="I442" s="158"/>
      <c r="L442" s="154"/>
      <c r="M442" s="159"/>
      <c r="T442" s="160"/>
      <c r="AT442" s="155" t="s">
        <v>128</v>
      </c>
      <c r="AU442" s="155" t="s">
        <v>80</v>
      </c>
      <c r="AV442" s="14" t="s">
        <v>126</v>
      </c>
      <c r="AW442" s="14" t="s">
        <v>30</v>
      </c>
      <c r="AX442" s="14" t="s">
        <v>78</v>
      </c>
      <c r="AY442" s="155" t="s">
        <v>118</v>
      </c>
    </row>
    <row r="443" spans="2:65" s="1" customFormat="1" ht="24.2" customHeight="1">
      <c r="B443" s="126"/>
      <c r="C443" s="161" t="s">
        <v>459</v>
      </c>
      <c r="D443" s="161" t="s">
        <v>168</v>
      </c>
      <c r="E443" s="162" t="s">
        <v>460</v>
      </c>
      <c r="F443" s="163" t="s">
        <v>461</v>
      </c>
      <c r="G443" s="164" t="s">
        <v>452</v>
      </c>
      <c r="H443" s="165">
        <v>44.198999999999998</v>
      </c>
      <c r="I443" s="166"/>
      <c r="J443" s="167">
        <f>ROUND(I443*H443,2)</f>
        <v>0</v>
      </c>
      <c r="K443" s="163" t="s">
        <v>125</v>
      </c>
      <c r="L443" s="168"/>
      <c r="M443" s="169" t="s">
        <v>1</v>
      </c>
      <c r="N443" s="170" t="s">
        <v>38</v>
      </c>
      <c r="P443" s="136">
        <f>O443*H443</f>
        <v>0</v>
      </c>
      <c r="Q443" s="136">
        <v>1E-3</v>
      </c>
      <c r="R443" s="136">
        <f>Q443*H443</f>
        <v>4.4199000000000002E-2</v>
      </c>
      <c r="S443" s="136">
        <v>0</v>
      </c>
      <c r="T443" s="137">
        <f>S443*H443</f>
        <v>0</v>
      </c>
      <c r="AR443" s="138" t="s">
        <v>333</v>
      </c>
      <c r="AT443" s="138" t="s">
        <v>168</v>
      </c>
      <c r="AU443" s="138" t="s">
        <v>80</v>
      </c>
      <c r="AY443" s="16" t="s">
        <v>118</v>
      </c>
      <c r="BE443" s="139">
        <f>IF(N443="základní",J443,0)</f>
        <v>0</v>
      </c>
      <c r="BF443" s="139">
        <f>IF(N443="snížená",J443,0)</f>
        <v>0</v>
      </c>
      <c r="BG443" s="139">
        <f>IF(N443="zákl. přenesená",J443,0)</f>
        <v>0</v>
      </c>
      <c r="BH443" s="139">
        <f>IF(N443="sníž. přenesená",J443,0)</f>
        <v>0</v>
      </c>
      <c r="BI443" s="139">
        <f>IF(N443="nulová",J443,0)</f>
        <v>0</v>
      </c>
      <c r="BJ443" s="16" t="s">
        <v>78</v>
      </c>
      <c r="BK443" s="139">
        <f>ROUND(I443*H443,2)</f>
        <v>0</v>
      </c>
      <c r="BL443" s="16" t="s">
        <v>223</v>
      </c>
      <c r="BM443" s="138" t="s">
        <v>462</v>
      </c>
    </row>
    <row r="444" spans="2:65" s="1" customFormat="1" ht="24.2" customHeight="1">
      <c r="B444" s="126"/>
      <c r="C444" s="127" t="s">
        <v>463</v>
      </c>
      <c r="D444" s="127" t="s">
        <v>121</v>
      </c>
      <c r="E444" s="128" t="s">
        <v>464</v>
      </c>
      <c r="F444" s="129" t="s">
        <v>465</v>
      </c>
      <c r="G444" s="130" t="s">
        <v>124</v>
      </c>
      <c r="H444" s="131">
        <v>6.7320000000000002</v>
      </c>
      <c r="I444" s="132"/>
      <c r="J444" s="133">
        <f>ROUND(I444*H444,2)</f>
        <v>0</v>
      </c>
      <c r="K444" s="129" t="s">
        <v>1</v>
      </c>
      <c r="L444" s="31"/>
      <c r="M444" s="134" t="s">
        <v>1</v>
      </c>
      <c r="N444" s="135" t="s">
        <v>38</v>
      </c>
      <c r="P444" s="136">
        <f>O444*H444</f>
        <v>0</v>
      </c>
      <c r="Q444" s="136">
        <v>0</v>
      </c>
      <c r="R444" s="136">
        <f>Q444*H444</f>
        <v>0</v>
      </c>
      <c r="S444" s="136">
        <v>0</v>
      </c>
      <c r="T444" s="137">
        <f>S444*H444</f>
        <v>0</v>
      </c>
      <c r="AR444" s="138" t="s">
        <v>223</v>
      </c>
      <c r="AT444" s="138" t="s">
        <v>121</v>
      </c>
      <c r="AU444" s="138" t="s">
        <v>80</v>
      </c>
      <c r="AY444" s="16" t="s">
        <v>118</v>
      </c>
      <c r="BE444" s="139">
        <f>IF(N444="základní",J444,0)</f>
        <v>0</v>
      </c>
      <c r="BF444" s="139">
        <f>IF(N444="snížená",J444,0)</f>
        <v>0</v>
      </c>
      <c r="BG444" s="139">
        <f>IF(N444="zákl. přenesená",J444,0)</f>
        <v>0</v>
      </c>
      <c r="BH444" s="139">
        <f>IF(N444="sníž. přenesená",J444,0)</f>
        <v>0</v>
      </c>
      <c r="BI444" s="139">
        <f>IF(N444="nulová",J444,0)</f>
        <v>0</v>
      </c>
      <c r="BJ444" s="16" t="s">
        <v>78</v>
      </c>
      <c r="BK444" s="139">
        <f>ROUND(I444*H444,2)</f>
        <v>0</v>
      </c>
      <c r="BL444" s="16" t="s">
        <v>223</v>
      </c>
      <c r="BM444" s="138" t="s">
        <v>466</v>
      </c>
    </row>
    <row r="445" spans="2:65" s="12" customFormat="1" ht="11.25">
      <c r="B445" s="140"/>
      <c r="D445" s="141" t="s">
        <v>128</v>
      </c>
      <c r="E445" s="142" t="s">
        <v>1</v>
      </c>
      <c r="F445" s="143" t="s">
        <v>280</v>
      </c>
      <c r="H445" s="142" t="s">
        <v>1</v>
      </c>
      <c r="I445" s="144"/>
      <c r="L445" s="140"/>
      <c r="M445" s="145"/>
      <c r="T445" s="146"/>
      <c r="AT445" s="142" t="s">
        <v>128</v>
      </c>
      <c r="AU445" s="142" t="s">
        <v>80</v>
      </c>
      <c r="AV445" s="12" t="s">
        <v>78</v>
      </c>
      <c r="AW445" s="12" t="s">
        <v>30</v>
      </c>
      <c r="AX445" s="12" t="s">
        <v>73</v>
      </c>
      <c r="AY445" s="142" t="s">
        <v>118</v>
      </c>
    </row>
    <row r="446" spans="2:65" s="13" customFormat="1" ht="11.25">
      <c r="B446" s="147"/>
      <c r="D446" s="141" t="s">
        <v>128</v>
      </c>
      <c r="E446" s="148" t="s">
        <v>1</v>
      </c>
      <c r="F446" s="149" t="s">
        <v>302</v>
      </c>
      <c r="H446" s="150">
        <v>2.0430000000000001</v>
      </c>
      <c r="I446" s="151"/>
      <c r="L446" s="147"/>
      <c r="M446" s="152"/>
      <c r="T446" s="153"/>
      <c r="AT446" s="148" t="s">
        <v>128</v>
      </c>
      <c r="AU446" s="148" t="s">
        <v>80</v>
      </c>
      <c r="AV446" s="13" t="s">
        <v>80</v>
      </c>
      <c r="AW446" s="13" t="s">
        <v>30</v>
      </c>
      <c r="AX446" s="13" t="s">
        <v>73</v>
      </c>
      <c r="AY446" s="148" t="s">
        <v>118</v>
      </c>
    </row>
    <row r="447" spans="2:65" s="12" customFormat="1" ht="11.25">
      <c r="B447" s="140"/>
      <c r="D447" s="141" t="s">
        <v>128</v>
      </c>
      <c r="E447" s="142" t="s">
        <v>1</v>
      </c>
      <c r="F447" s="143" t="s">
        <v>282</v>
      </c>
      <c r="H447" s="142" t="s">
        <v>1</v>
      </c>
      <c r="I447" s="144"/>
      <c r="L447" s="140"/>
      <c r="M447" s="145"/>
      <c r="T447" s="146"/>
      <c r="AT447" s="142" t="s">
        <v>128</v>
      </c>
      <c r="AU447" s="142" t="s">
        <v>80</v>
      </c>
      <c r="AV447" s="12" t="s">
        <v>78</v>
      </c>
      <c r="AW447" s="12" t="s">
        <v>30</v>
      </c>
      <c r="AX447" s="12" t="s">
        <v>73</v>
      </c>
      <c r="AY447" s="142" t="s">
        <v>118</v>
      </c>
    </row>
    <row r="448" spans="2:65" s="13" customFormat="1" ht="11.25">
      <c r="B448" s="147"/>
      <c r="D448" s="141" t="s">
        <v>128</v>
      </c>
      <c r="E448" s="148" t="s">
        <v>1</v>
      </c>
      <c r="F448" s="149" t="s">
        <v>303</v>
      </c>
      <c r="H448" s="150">
        <v>2.2280000000000002</v>
      </c>
      <c r="I448" s="151"/>
      <c r="L448" s="147"/>
      <c r="M448" s="152"/>
      <c r="T448" s="153"/>
      <c r="AT448" s="148" t="s">
        <v>128</v>
      </c>
      <c r="AU448" s="148" t="s">
        <v>80</v>
      </c>
      <c r="AV448" s="13" t="s">
        <v>80</v>
      </c>
      <c r="AW448" s="13" t="s">
        <v>30</v>
      </c>
      <c r="AX448" s="13" t="s">
        <v>73</v>
      </c>
      <c r="AY448" s="148" t="s">
        <v>118</v>
      </c>
    </row>
    <row r="449" spans="2:65" s="13" customFormat="1" ht="11.25">
      <c r="B449" s="147"/>
      <c r="D449" s="141" t="s">
        <v>128</v>
      </c>
      <c r="E449" s="148" t="s">
        <v>1</v>
      </c>
      <c r="F449" s="149" t="s">
        <v>304</v>
      </c>
      <c r="H449" s="150">
        <v>2.4609999999999999</v>
      </c>
      <c r="I449" s="151"/>
      <c r="L449" s="147"/>
      <c r="M449" s="152"/>
      <c r="T449" s="153"/>
      <c r="AT449" s="148" t="s">
        <v>128</v>
      </c>
      <c r="AU449" s="148" t="s">
        <v>80</v>
      </c>
      <c r="AV449" s="13" t="s">
        <v>80</v>
      </c>
      <c r="AW449" s="13" t="s">
        <v>30</v>
      </c>
      <c r="AX449" s="13" t="s">
        <v>73</v>
      </c>
      <c r="AY449" s="148" t="s">
        <v>118</v>
      </c>
    </row>
    <row r="450" spans="2:65" s="14" customFormat="1" ht="11.25">
      <c r="B450" s="154"/>
      <c r="D450" s="141" t="s">
        <v>128</v>
      </c>
      <c r="E450" s="155" t="s">
        <v>1</v>
      </c>
      <c r="F450" s="156" t="s">
        <v>149</v>
      </c>
      <c r="H450" s="157">
        <v>6.7320000000000011</v>
      </c>
      <c r="I450" s="158"/>
      <c r="L450" s="154"/>
      <c r="M450" s="159"/>
      <c r="T450" s="160"/>
      <c r="AT450" s="155" t="s">
        <v>128</v>
      </c>
      <c r="AU450" s="155" t="s">
        <v>80</v>
      </c>
      <c r="AV450" s="14" t="s">
        <v>126</v>
      </c>
      <c r="AW450" s="14" t="s">
        <v>30</v>
      </c>
      <c r="AX450" s="14" t="s">
        <v>78</v>
      </c>
      <c r="AY450" s="155" t="s">
        <v>118</v>
      </c>
    </row>
    <row r="451" spans="2:65" s="1" customFormat="1" ht="16.5" customHeight="1">
      <c r="B451" s="126"/>
      <c r="C451" s="161" t="s">
        <v>467</v>
      </c>
      <c r="D451" s="161" t="s">
        <v>168</v>
      </c>
      <c r="E451" s="162" t="s">
        <v>468</v>
      </c>
      <c r="F451" s="163" t="s">
        <v>469</v>
      </c>
      <c r="G451" s="164" t="s">
        <v>124</v>
      </c>
      <c r="H451" s="165">
        <v>7.8460000000000001</v>
      </c>
      <c r="I451" s="166"/>
      <c r="J451" s="167">
        <f>ROUND(I451*H451,2)</f>
        <v>0</v>
      </c>
      <c r="K451" s="163" t="s">
        <v>125</v>
      </c>
      <c r="L451" s="168"/>
      <c r="M451" s="169" t="s">
        <v>1</v>
      </c>
      <c r="N451" s="170" t="s">
        <v>38</v>
      </c>
      <c r="P451" s="136">
        <f>O451*H451</f>
        <v>0</v>
      </c>
      <c r="Q451" s="136">
        <v>2.0999999999999999E-3</v>
      </c>
      <c r="R451" s="136">
        <f>Q451*H451</f>
        <v>1.6476599999999997E-2</v>
      </c>
      <c r="S451" s="136">
        <v>0</v>
      </c>
      <c r="T451" s="137">
        <f>S451*H451</f>
        <v>0</v>
      </c>
      <c r="AR451" s="138" t="s">
        <v>333</v>
      </c>
      <c r="AT451" s="138" t="s">
        <v>168</v>
      </c>
      <c r="AU451" s="138" t="s">
        <v>80</v>
      </c>
      <c r="AY451" s="16" t="s">
        <v>118</v>
      </c>
      <c r="BE451" s="139">
        <f>IF(N451="základní",J451,0)</f>
        <v>0</v>
      </c>
      <c r="BF451" s="139">
        <f>IF(N451="snížená",J451,0)</f>
        <v>0</v>
      </c>
      <c r="BG451" s="139">
        <f>IF(N451="zákl. přenesená",J451,0)</f>
        <v>0</v>
      </c>
      <c r="BH451" s="139">
        <f>IF(N451="sníž. přenesená",J451,0)</f>
        <v>0</v>
      </c>
      <c r="BI451" s="139">
        <f>IF(N451="nulová",J451,0)</f>
        <v>0</v>
      </c>
      <c r="BJ451" s="16" t="s">
        <v>78</v>
      </c>
      <c r="BK451" s="139">
        <f>ROUND(I451*H451,2)</f>
        <v>0</v>
      </c>
      <c r="BL451" s="16" t="s">
        <v>223</v>
      </c>
      <c r="BM451" s="138" t="s">
        <v>470</v>
      </c>
    </row>
    <row r="452" spans="2:65" s="13" customFormat="1" ht="11.25">
      <c r="B452" s="147"/>
      <c r="D452" s="141" t="s">
        <v>128</v>
      </c>
      <c r="F452" s="149" t="s">
        <v>471</v>
      </c>
      <c r="H452" s="150">
        <v>7.8460000000000001</v>
      </c>
      <c r="I452" s="151"/>
      <c r="L452" s="147"/>
      <c r="M452" s="152"/>
      <c r="T452" s="153"/>
      <c r="AT452" s="148" t="s">
        <v>128</v>
      </c>
      <c r="AU452" s="148" t="s">
        <v>80</v>
      </c>
      <c r="AV452" s="13" t="s">
        <v>80</v>
      </c>
      <c r="AW452" s="13" t="s">
        <v>3</v>
      </c>
      <c r="AX452" s="13" t="s">
        <v>78</v>
      </c>
      <c r="AY452" s="148" t="s">
        <v>118</v>
      </c>
    </row>
    <row r="453" spans="2:65" s="1" customFormat="1" ht="33" customHeight="1">
      <c r="B453" s="126"/>
      <c r="C453" s="127" t="s">
        <v>472</v>
      </c>
      <c r="D453" s="127" t="s">
        <v>121</v>
      </c>
      <c r="E453" s="128" t="s">
        <v>473</v>
      </c>
      <c r="F453" s="129" t="s">
        <v>474</v>
      </c>
      <c r="G453" s="130" t="s">
        <v>475</v>
      </c>
      <c r="H453" s="171"/>
      <c r="I453" s="132"/>
      <c r="J453" s="133">
        <f>ROUND(I453*H453,2)</f>
        <v>0</v>
      </c>
      <c r="K453" s="129" t="s">
        <v>125</v>
      </c>
      <c r="L453" s="31"/>
      <c r="M453" s="134" t="s">
        <v>1</v>
      </c>
      <c r="N453" s="135" t="s">
        <v>38</v>
      </c>
      <c r="P453" s="136">
        <f>O453*H453</f>
        <v>0</v>
      </c>
      <c r="Q453" s="136">
        <v>0</v>
      </c>
      <c r="R453" s="136">
        <f>Q453*H453</f>
        <v>0</v>
      </c>
      <c r="S453" s="136">
        <v>0</v>
      </c>
      <c r="T453" s="137">
        <f>S453*H453</f>
        <v>0</v>
      </c>
      <c r="AR453" s="138" t="s">
        <v>223</v>
      </c>
      <c r="AT453" s="138" t="s">
        <v>121</v>
      </c>
      <c r="AU453" s="138" t="s">
        <v>80</v>
      </c>
      <c r="AY453" s="16" t="s">
        <v>118</v>
      </c>
      <c r="BE453" s="139">
        <f>IF(N453="základní",J453,0)</f>
        <v>0</v>
      </c>
      <c r="BF453" s="139">
        <f>IF(N453="snížená",J453,0)</f>
        <v>0</v>
      </c>
      <c r="BG453" s="139">
        <f>IF(N453="zákl. přenesená",J453,0)</f>
        <v>0</v>
      </c>
      <c r="BH453" s="139">
        <f>IF(N453="sníž. přenesená",J453,0)</f>
        <v>0</v>
      </c>
      <c r="BI453" s="139">
        <f>IF(N453="nulová",J453,0)</f>
        <v>0</v>
      </c>
      <c r="BJ453" s="16" t="s">
        <v>78</v>
      </c>
      <c r="BK453" s="139">
        <f>ROUND(I453*H453,2)</f>
        <v>0</v>
      </c>
      <c r="BL453" s="16" t="s">
        <v>223</v>
      </c>
      <c r="BM453" s="138" t="s">
        <v>476</v>
      </c>
    </row>
    <row r="454" spans="2:65" s="11" customFormat="1" ht="22.9" customHeight="1">
      <c r="B454" s="114"/>
      <c r="D454" s="115" t="s">
        <v>72</v>
      </c>
      <c r="E454" s="124" t="s">
        <v>477</v>
      </c>
      <c r="F454" s="124" t="s">
        <v>478</v>
      </c>
      <c r="I454" s="117"/>
      <c r="J454" s="125">
        <f>BK454</f>
        <v>0</v>
      </c>
      <c r="L454" s="114"/>
      <c r="M454" s="119"/>
      <c r="P454" s="120">
        <f>SUM(P455:P485)</f>
        <v>0</v>
      </c>
      <c r="R454" s="120">
        <f>SUM(R455:R485)</f>
        <v>0.30388725999999994</v>
      </c>
      <c r="T454" s="121">
        <f>SUM(T455:T485)</f>
        <v>0</v>
      </c>
      <c r="AR454" s="115" t="s">
        <v>80</v>
      </c>
      <c r="AT454" s="122" t="s">
        <v>72</v>
      </c>
      <c r="AU454" s="122" t="s">
        <v>78</v>
      </c>
      <c r="AY454" s="115" t="s">
        <v>118</v>
      </c>
      <c r="BK454" s="123">
        <f>SUM(BK455:BK485)</f>
        <v>0</v>
      </c>
    </row>
    <row r="455" spans="2:65" s="1" customFormat="1" ht="24.2" customHeight="1">
      <c r="B455" s="126"/>
      <c r="C455" s="127" t="s">
        <v>479</v>
      </c>
      <c r="D455" s="127" t="s">
        <v>121</v>
      </c>
      <c r="E455" s="128" t="s">
        <v>480</v>
      </c>
      <c r="F455" s="129" t="s">
        <v>481</v>
      </c>
      <c r="G455" s="130" t="s">
        <v>124</v>
      </c>
      <c r="H455" s="131">
        <v>37.171999999999997</v>
      </c>
      <c r="I455" s="132"/>
      <c r="J455" s="133">
        <f>ROUND(I455*H455,2)</f>
        <v>0</v>
      </c>
      <c r="K455" s="129" t="s">
        <v>125</v>
      </c>
      <c r="L455" s="31"/>
      <c r="M455" s="134" t="s">
        <v>1</v>
      </c>
      <c r="N455" s="135" t="s">
        <v>38</v>
      </c>
      <c r="P455" s="136">
        <f>O455*H455</f>
        <v>0</v>
      </c>
      <c r="Q455" s="136">
        <v>6.0000000000000001E-3</v>
      </c>
      <c r="R455" s="136">
        <f>Q455*H455</f>
        <v>0.22303199999999998</v>
      </c>
      <c r="S455" s="136">
        <v>0</v>
      </c>
      <c r="T455" s="137">
        <f>S455*H455</f>
        <v>0</v>
      </c>
      <c r="AR455" s="138" t="s">
        <v>223</v>
      </c>
      <c r="AT455" s="138" t="s">
        <v>121</v>
      </c>
      <c r="AU455" s="138" t="s">
        <v>80</v>
      </c>
      <c r="AY455" s="16" t="s">
        <v>118</v>
      </c>
      <c r="BE455" s="139">
        <f>IF(N455="základní",J455,0)</f>
        <v>0</v>
      </c>
      <c r="BF455" s="139">
        <f>IF(N455="snížená",J455,0)</f>
        <v>0</v>
      </c>
      <c r="BG455" s="139">
        <f>IF(N455="zákl. přenesená",J455,0)</f>
        <v>0</v>
      </c>
      <c r="BH455" s="139">
        <f>IF(N455="sníž. přenesená",J455,0)</f>
        <v>0</v>
      </c>
      <c r="BI455" s="139">
        <f>IF(N455="nulová",J455,0)</f>
        <v>0</v>
      </c>
      <c r="BJ455" s="16" t="s">
        <v>78</v>
      </c>
      <c r="BK455" s="139">
        <f>ROUND(I455*H455,2)</f>
        <v>0</v>
      </c>
      <c r="BL455" s="16" t="s">
        <v>223</v>
      </c>
      <c r="BM455" s="138" t="s">
        <v>482</v>
      </c>
    </row>
    <row r="456" spans="2:65" s="12" customFormat="1" ht="11.25">
      <c r="B456" s="140"/>
      <c r="D456" s="141" t="s">
        <v>128</v>
      </c>
      <c r="E456" s="142" t="s">
        <v>1</v>
      </c>
      <c r="F456" s="143" t="s">
        <v>483</v>
      </c>
      <c r="H456" s="142" t="s">
        <v>1</v>
      </c>
      <c r="I456" s="144"/>
      <c r="L456" s="140"/>
      <c r="M456" s="145"/>
      <c r="T456" s="146"/>
      <c r="AT456" s="142" t="s">
        <v>128</v>
      </c>
      <c r="AU456" s="142" t="s">
        <v>80</v>
      </c>
      <c r="AV456" s="12" t="s">
        <v>78</v>
      </c>
      <c r="AW456" s="12" t="s">
        <v>30</v>
      </c>
      <c r="AX456" s="12" t="s">
        <v>73</v>
      </c>
      <c r="AY456" s="142" t="s">
        <v>118</v>
      </c>
    </row>
    <row r="457" spans="2:65" s="13" customFormat="1" ht="11.25">
      <c r="B457" s="147"/>
      <c r="D457" s="141" t="s">
        <v>128</v>
      </c>
      <c r="E457" s="148" t="s">
        <v>1</v>
      </c>
      <c r="F457" s="149" t="s">
        <v>484</v>
      </c>
      <c r="H457" s="150">
        <v>26.574999999999999</v>
      </c>
      <c r="I457" s="151"/>
      <c r="L457" s="147"/>
      <c r="M457" s="152"/>
      <c r="T457" s="153"/>
      <c r="AT457" s="148" t="s">
        <v>128</v>
      </c>
      <c r="AU457" s="148" t="s">
        <v>80</v>
      </c>
      <c r="AV457" s="13" t="s">
        <v>80</v>
      </c>
      <c r="AW457" s="13" t="s">
        <v>30</v>
      </c>
      <c r="AX457" s="13" t="s">
        <v>73</v>
      </c>
      <c r="AY457" s="148" t="s">
        <v>118</v>
      </c>
    </row>
    <row r="458" spans="2:65" s="12" customFormat="1" ht="11.25">
      <c r="B458" s="140"/>
      <c r="D458" s="141" t="s">
        <v>128</v>
      </c>
      <c r="E458" s="142" t="s">
        <v>1</v>
      </c>
      <c r="F458" s="143" t="s">
        <v>159</v>
      </c>
      <c r="H458" s="142" t="s">
        <v>1</v>
      </c>
      <c r="I458" s="144"/>
      <c r="L458" s="140"/>
      <c r="M458" s="145"/>
      <c r="T458" s="146"/>
      <c r="AT458" s="142" t="s">
        <v>128</v>
      </c>
      <c r="AU458" s="142" t="s">
        <v>80</v>
      </c>
      <c r="AV458" s="12" t="s">
        <v>78</v>
      </c>
      <c r="AW458" s="12" t="s">
        <v>30</v>
      </c>
      <c r="AX458" s="12" t="s">
        <v>73</v>
      </c>
      <c r="AY458" s="142" t="s">
        <v>118</v>
      </c>
    </row>
    <row r="459" spans="2:65" s="13" customFormat="1" ht="11.25">
      <c r="B459" s="147"/>
      <c r="D459" s="141" t="s">
        <v>128</v>
      </c>
      <c r="E459" s="148" t="s">
        <v>1</v>
      </c>
      <c r="F459" s="149" t="s">
        <v>398</v>
      </c>
      <c r="H459" s="150">
        <v>10.597</v>
      </c>
      <c r="I459" s="151"/>
      <c r="L459" s="147"/>
      <c r="M459" s="152"/>
      <c r="T459" s="153"/>
      <c r="AT459" s="148" t="s">
        <v>128</v>
      </c>
      <c r="AU459" s="148" t="s">
        <v>80</v>
      </c>
      <c r="AV459" s="13" t="s">
        <v>80</v>
      </c>
      <c r="AW459" s="13" t="s">
        <v>30</v>
      </c>
      <c r="AX459" s="13" t="s">
        <v>73</v>
      </c>
      <c r="AY459" s="148" t="s">
        <v>118</v>
      </c>
    </row>
    <row r="460" spans="2:65" s="14" customFormat="1" ht="11.25">
      <c r="B460" s="154"/>
      <c r="D460" s="141" t="s">
        <v>128</v>
      </c>
      <c r="E460" s="155" t="s">
        <v>1</v>
      </c>
      <c r="F460" s="156" t="s">
        <v>149</v>
      </c>
      <c r="H460" s="157">
        <v>37.171999999999997</v>
      </c>
      <c r="I460" s="158"/>
      <c r="L460" s="154"/>
      <c r="M460" s="159"/>
      <c r="T460" s="160"/>
      <c r="AT460" s="155" t="s">
        <v>128</v>
      </c>
      <c r="AU460" s="155" t="s">
        <v>80</v>
      </c>
      <c r="AV460" s="14" t="s">
        <v>126</v>
      </c>
      <c r="AW460" s="14" t="s">
        <v>30</v>
      </c>
      <c r="AX460" s="14" t="s">
        <v>78</v>
      </c>
      <c r="AY460" s="155" t="s">
        <v>118</v>
      </c>
    </row>
    <row r="461" spans="2:65" s="1" customFormat="1" ht="24.2" customHeight="1">
      <c r="B461" s="126"/>
      <c r="C461" s="161" t="s">
        <v>485</v>
      </c>
      <c r="D461" s="161" t="s">
        <v>168</v>
      </c>
      <c r="E461" s="162" t="s">
        <v>486</v>
      </c>
      <c r="F461" s="163" t="s">
        <v>487</v>
      </c>
      <c r="G461" s="164" t="s">
        <v>124</v>
      </c>
      <c r="H461" s="165">
        <v>39.030999999999999</v>
      </c>
      <c r="I461" s="166"/>
      <c r="J461" s="167">
        <f>ROUND(I461*H461,2)</f>
        <v>0</v>
      </c>
      <c r="K461" s="163" t="s">
        <v>125</v>
      </c>
      <c r="L461" s="168"/>
      <c r="M461" s="169" t="s">
        <v>1</v>
      </c>
      <c r="N461" s="170" t="s">
        <v>38</v>
      </c>
      <c r="P461" s="136">
        <f>O461*H461</f>
        <v>0</v>
      </c>
      <c r="Q461" s="136">
        <v>1.5E-3</v>
      </c>
      <c r="R461" s="136">
        <f>Q461*H461</f>
        <v>5.8546500000000001E-2</v>
      </c>
      <c r="S461" s="136">
        <v>0</v>
      </c>
      <c r="T461" s="137">
        <f>S461*H461</f>
        <v>0</v>
      </c>
      <c r="AR461" s="138" t="s">
        <v>333</v>
      </c>
      <c r="AT461" s="138" t="s">
        <v>168</v>
      </c>
      <c r="AU461" s="138" t="s">
        <v>80</v>
      </c>
      <c r="AY461" s="16" t="s">
        <v>118</v>
      </c>
      <c r="BE461" s="139">
        <f>IF(N461="základní",J461,0)</f>
        <v>0</v>
      </c>
      <c r="BF461" s="139">
        <f>IF(N461="snížená",J461,0)</f>
        <v>0</v>
      </c>
      <c r="BG461" s="139">
        <f>IF(N461="zákl. přenesená",J461,0)</f>
        <v>0</v>
      </c>
      <c r="BH461" s="139">
        <f>IF(N461="sníž. přenesená",J461,0)</f>
        <v>0</v>
      </c>
      <c r="BI461" s="139">
        <f>IF(N461="nulová",J461,0)</f>
        <v>0</v>
      </c>
      <c r="BJ461" s="16" t="s">
        <v>78</v>
      </c>
      <c r="BK461" s="139">
        <f>ROUND(I461*H461,2)</f>
        <v>0</v>
      </c>
      <c r="BL461" s="16" t="s">
        <v>223</v>
      </c>
      <c r="BM461" s="138" t="s">
        <v>488</v>
      </c>
    </row>
    <row r="462" spans="2:65" s="13" customFormat="1" ht="11.25">
      <c r="B462" s="147"/>
      <c r="D462" s="141" t="s">
        <v>128</v>
      </c>
      <c r="F462" s="149" t="s">
        <v>489</v>
      </c>
      <c r="H462" s="150">
        <v>39.030999999999999</v>
      </c>
      <c r="I462" s="151"/>
      <c r="L462" s="147"/>
      <c r="M462" s="152"/>
      <c r="T462" s="153"/>
      <c r="AT462" s="148" t="s">
        <v>128</v>
      </c>
      <c r="AU462" s="148" t="s">
        <v>80</v>
      </c>
      <c r="AV462" s="13" t="s">
        <v>80</v>
      </c>
      <c r="AW462" s="13" t="s">
        <v>3</v>
      </c>
      <c r="AX462" s="13" t="s">
        <v>78</v>
      </c>
      <c r="AY462" s="148" t="s">
        <v>118</v>
      </c>
    </row>
    <row r="463" spans="2:65" s="1" customFormat="1" ht="24.2" customHeight="1">
      <c r="B463" s="126"/>
      <c r="C463" s="127" t="s">
        <v>490</v>
      </c>
      <c r="D463" s="127" t="s">
        <v>121</v>
      </c>
      <c r="E463" s="128" t="s">
        <v>491</v>
      </c>
      <c r="F463" s="129" t="s">
        <v>492</v>
      </c>
      <c r="G463" s="130" t="s">
        <v>124</v>
      </c>
      <c r="H463" s="131">
        <v>12.664999999999999</v>
      </c>
      <c r="I463" s="132"/>
      <c r="J463" s="133">
        <f>ROUND(I463*H463,2)</f>
        <v>0</v>
      </c>
      <c r="K463" s="129" t="s">
        <v>125</v>
      </c>
      <c r="L463" s="31"/>
      <c r="M463" s="134" t="s">
        <v>1</v>
      </c>
      <c r="N463" s="135" t="s">
        <v>38</v>
      </c>
      <c r="P463" s="136">
        <f>O463*H463</f>
        <v>0</v>
      </c>
      <c r="Q463" s="136">
        <v>0</v>
      </c>
      <c r="R463" s="136">
        <f>Q463*H463</f>
        <v>0</v>
      </c>
      <c r="S463" s="136">
        <v>0</v>
      </c>
      <c r="T463" s="137">
        <f>S463*H463</f>
        <v>0</v>
      </c>
      <c r="AR463" s="138" t="s">
        <v>223</v>
      </c>
      <c r="AT463" s="138" t="s">
        <v>121</v>
      </c>
      <c r="AU463" s="138" t="s">
        <v>80</v>
      </c>
      <c r="AY463" s="16" t="s">
        <v>118</v>
      </c>
      <c r="BE463" s="139">
        <f>IF(N463="základní",J463,0)</f>
        <v>0</v>
      </c>
      <c r="BF463" s="139">
        <f>IF(N463="snížená",J463,0)</f>
        <v>0</v>
      </c>
      <c r="BG463" s="139">
        <f>IF(N463="zákl. přenesená",J463,0)</f>
        <v>0</v>
      </c>
      <c r="BH463" s="139">
        <f>IF(N463="sníž. přenesená",J463,0)</f>
        <v>0</v>
      </c>
      <c r="BI463" s="139">
        <f>IF(N463="nulová",J463,0)</f>
        <v>0</v>
      </c>
      <c r="BJ463" s="16" t="s">
        <v>78</v>
      </c>
      <c r="BK463" s="139">
        <f>ROUND(I463*H463,2)</f>
        <v>0</v>
      </c>
      <c r="BL463" s="16" t="s">
        <v>223</v>
      </c>
      <c r="BM463" s="138" t="s">
        <v>493</v>
      </c>
    </row>
    <row r="464" spans="2:65" s="12" customFormat="1" ht="11.25">
      <c r="B464" s="140"/>
      <c r="D464" s="141" t="s">
        <v>128</v>
      </c>
      <c r="E464" s="142" t="s">
        <v>1</v>
      </c>
      <c r="F464" s="143" t="s">
        <v>278</v>
      </c>
      <c r="H464" s="142" t="s">
        <v>1</v>
      </c>
      <c r="I464" s="144"/>
      <c r="L464" s="140"/>
      <c r="M464" s="145"/>
      <c r="T464" s="146"/>
      <c r="AT464" s="142" t="s">
        <v>128</v>
      </c>
      <c r="AU464" s="142" t="s">
        <v>80</v>
      </c>
      <c r="AV464" s="12" t="s">
        <v>78</v>
      </c>
      <c r="AW464" s="12" t="s">
        <v>30</v>
      </c>
      <c r="AX464" s="12" t="s">
        <v>73</v>
      </c>
      <c r="AY464" s="142" t="s">
        <v>118</v>
      </c>
    </row>
    <row r="465" spans="2:65" s="13" customFormat="1" ht="11.25">
      <c r="B465" s="147"/>
      <c r="D465" s="141" t="s">
        <v>128</v>
      </c>
      <c r="E465" s="148" t="s">
        <v>1</v>
      </c>
      <c r="F465" s="149" t="s">
        <v>448</v>
      </c>
      <c r="H465" s="150">
        <v>5.9329999999999998</v>
      </c>
      <c r="I465" s="151"/>
      <c r="L465" s="147"/>
      <c r="M465" s="152"/>
      <c r="T465" s="153"/>
      <c r="AT465" s="148" t="s">
        <v>128</v>
      </c>
      <c r="AU465" s="148" t="s">
        <v>80</v>
      </c>
      <c r="AV465" s="13" t="s">
        <v>80</v>
      </c>
      <c r="AW465" s="13" t="s">
        <v>30</v>
      </c>
      <c r="AX465" s="13" t="s">
        <v>73</v>
      </c>
      <c r="AY465" s="148" t="s">
        <v>118</v>
      </c>
    </row>
    <row r="466" spans="2:65" s="12" customFormat="1" ht="11.25">
      <c r="B466" s="140"/>
      <c r="D466" s="141" t="s">
        <v>128</v>
      </c>
      <c r="E466" s="142" t="s">
        <v>1</v>
      </c>
      <c r="F466" s="143" t="s">
        <v>280</v>
      </c>
      <c r="H466" s="142" t="s">
        <v>1</v>
      </c>
      <c r="I466" s="144"/>
      <c r="L466" s="140"/>
      <c r="M466" s="145"/>
      <c r="T466" s="146"/>
      <c r="AT466" s="142" t="s">
        <v>128</v>
      </c>
      <c r="AU466" s="142" t="s">
        <v>80</v>
      </c>
      <c r="AV466" s="12" t="s">
        <v>78</v>
      </c>
      <c r="AW466" s="12" t="s">
        <v>30</v>
      </c>
      <c r="AX466" s="12" t="s">
        <v>73</v>
      </c>
      <c r="AY466" s="142" t="s">
        <v>118</v>
      </c>
    </row>
    <row r="467" spans="2:65" s="13" customFormat="1" ht="11.25">
      <c r="B467" s="147"/>
      <c r="D467" s="141" t="s">
        <v>128</v>
      </c>
      <c r="E467" s="148" t="s">
        <v>1</v>
      </c>
      <c r="F467" s="149" t="s">
        <v>302</v>
      </c>
      <c r="H467" s="150">
        <v>2.0430000000000001</v>
      </c>
      <c r="I467" s="151"/>
      <c r="L467" s="147"/>
      <c r="M467" s="152"/>
      <c r="T467" s="153"/>
      <c r="AT467" s="148" t="s">
        <v>128</v>
      </c>
      <c r="AU467" s="148" t="s">
        <v>80</v>
      </c>
      <c r="AV467" s="13" t="s">
        <v>80</v>
      </c>
      <c r="AW467" s="13" t="s">
        <v>30</v>
      </c>
      <c r="AX467" s="13" t="s">
        <v>73</v>
      </c>
      <c r="AY467" s="148" t="s">
        <v>118</v>
      </c>
    </row>
    <row r="468" spans="2:65" s="12" customFormat="1" ht="11.25">
      <c r="B468" s="140"/>
      <c r="D468" s="141" t="s">
        <v>128</v>
      </c>
      <c r="E468" s="142" t="s">
        <v>1</v>
      </c>
      <c r="F468" s="143" t="s">
        <v>282</v>
      </c>
      <c r="H468" s="142" t="s">
        <v>1</v>
      </c>
      <c r="I468" s="144"/>
      <c r="L468" s="140"/>
      <c r="M468" s="145"/>
      <c r="T468" s="146"/>
      <c r="AT468" s="142" t="s">
        <v>128</v>
      </c>
      <c r="AU468" s="142" t="s">
        <v>80</v>
      </c>
      <c r="AV468" s="12" t="s">
        <v>78</v>
      </c>
      <c r="AW468" s="12" t="s">
        <v>30</v>
      </c>
      <c r="AX468" s="12" t="s">
        <v>73</v>
      </c>
      <c r="AY468" s="142" t="s">
        <v>118</v>
      </c>
    </row>
    <row r="469" spans="2:65" s="13" customFormat="1" ht="11.25">
      <c r="B469" s="147"/>
      <c r="D469" s="141" t="s">
        <v>128</v>
      </c>
      <c r="E469" s="148" t="s">
        <v>1</v>
      </c>
      <c r="F469" s="149" t="s">
        <v>303</v>
      </c>
      <c r="H469" s="150">
        <v>2.2280000000000002</v>
      </c>
      <c r="I469" s="151"/>
      <c r="L469" s="147"/>
      <c r="M469" s="152"/>
      <c r="T469" s="153"/>
      <c r="AT469" s="148" t="s">
        <v>128</v>
      </c>
      <c r="AU469" s="148" t="s">
        <v>80</v>
      </c>
      <c r="AV469" s="13" t="s">
        <v>80</v>
      </c>
      <c r="AW469" s="13" t="s">
        <v>30</v>
      </c>
      <c r="AX469" s="13" t="s">
        <v>73</v>
      </c>
      <c r="AY469" s="148" t="s">
        <v>118</v>
      </c>
    </row>
    <row r="470" spans="2:65" s="13" customFormat="1" ht="11.25">
      <c r="B470" s="147"/>
      <c r="D470" s="141" t="s">
        <v>128</v>
      </c>
      <c r="E470" s="148" t="s">
        <v>1</v>
      </c>
      <c r="F470" s="149" t="s">
        <v>304</v>
      </c>
      <c r="H470" s="150">
        <v>2.4609999999999999</v>
      </c>
      <c r="I470" s="151"/>
      <c r="L470" s="147"/>
      <c r="M470" s="152"/>
      <c r="T470" s="153"/>
      <c r="AT470" s="148" t="s">
        <v>128</v>
      </c>
      <c r="AU470" s="148" t="s">
        <v>80</v>
      </c>
      <c r="AV470" s="13" t="s">
        <v>80</v>
      </c>
      <c r="AW470" s="13" t="s">
        <v>30</v>
      </c>
      <c r="AX470" s="13" t="s">
        <v>73</v>
      </c>
      <c r="AY470" s="148" t="s">
        <v>118</v>
      </c>
    </row>
    <row r="471" spans="2:65" s="14" customFormat="1" ht="11.25">
      <c r="B471" s="154"/>
      <c r="D471" s="141" t="s">
        <v>128</v>
      </c>
      <c r="E471" s="155" t="s">
        <v>1</v>
      </c>
      <c r="F471" s="156" t="s">
        <v>149</v>
      </c>
      <c r="H471" s="157">
        <v>12.665000000000001</v>
      </c>
      <c r="I471" s="158"/>
      <c r="L471" s="154"/>
      <c r="M471" s="159"/>
      <c r="T471" s="160"/>
      <c r="AT471" s="155" t="s">
        <v>128</v>
      </c>
      <c r="AU471" s="155" t="s">
        <v>80</v>
      </c>
      <c r="AV471" s="14" t="s">
        <v>126</v>
      </c>
      <c r="AW471" s="14" t="s">
        <v>30</v>
      </c>
      <c r="AX471" s="14" t="s">
        <v>78</v>
      </c>
      <c r="AY471" s="155" t="s">
        <v>118</v>
      </c>
    </row>
    <row r="472" spans="2:65" s="1" customFormat="1" ht="24.2" customHeight="1">
      <c r="B472" s="126"/>
      <c r="C472" s="161" t="s">
        <v>494</v>
      </c>
      <c r="D472" s="161" t="s">
        <v>168</v>
      </c>
      <c r="E472" s="162" t="s">
        <v>495</v>
      </c>
      <c r="F472" s="163" t="s">
        <v>496</v>
      </c>
      <c r="G472" s="164" t="s">
        <v>124</v>
      </c>
      <c r="H472" s="165">
        <v>13.298</v>
      </c>
      <c r="I472" s="166"/>
      <c r="J472" s="167">
        <f>ROUND(I472*H472,2)</f>
        <v>0</v>
      </c>
      <c r="K472" s="163" t="s">
        <v>125</v>
      </c>
      <c r="L472" s="168"/>
      <c r="M472" s="169" t="s">
        <v>1</v>
      </c>
      <c r="N472" s="170" t="s">
        <v>38</v>
      </c>
      <c r="P472" s="136">
        <f>O472*H472</f>
        <v>0</v>
      </c>
      <c r="Q472" s="136">
        <v>1.5E-3</v>
      </c>
      <c r="R472" s="136">
        <f>Q472*H472</f>
        <v>1.9946999999999999E-2</v>
      </c>
      <c r="S472" s="136">
        <v>0</v>
      </c>
      <c r="T472" s="137">
        <f>S472*H472</f>
        <v>0</v>
      </c>
      <c r="AR472" s="138" t="s">
        <v>333</v>
      </c>
      <c r="AT472" s="138" t="s">
        <v>168</v>
      </c>
      <c r="AU472" s="138" t="s">
        <v>80</v>
      </c>
      <c r="AY472" s="16" t="s">
        <v>118</v>
      </c>
      <c r="BE472" s="139">
        <f>IF(N472="základní",J472,0)</f>
        <v>0</v>
      </c>
      <c r="BF472" s="139">
        <f>IF(N472="snížená",J472,0)</f>
        <v>0</v>
      </c>
      <c r="BG472" s="139">
        <f>IF(N472="zákl. přenesená",J472,0)</f>
        <v>0</v>
      </c>
      <c r="BH472" s="139">
        <f>IF(N472="sníž. přenesená",J472,0)</f>
        <v>0</v>
      </c>
      <c r="BI472" s="139">
        <f>IF(N472="nulová",J472,0)</f>
        <v>0</v>
      </c>
      <c r="BJ472" s="16" t="s">
        <v>78</v>
      </c>
      <c r="BK472" s="139">
        <f>ROUND(I472*H472,2)</f>
        <v>0</v>
      </c>
      <c r="BL472" s="16" t="s">
        <v>223</v>
      </c>
      <c r="BM472" s="138" t="s">
        <v>497</v>
      </c>
    </row>
    <row r="473" spans="2:65" s="13" customFormat="1" ht="11.25">
      <c r="B473" s="147"/>
      <c r="D473" s="141" t="s">
        <v>128</v>
      </c>
      <c r="F473" s="149" t="s">
        <v>498</v>
      </c>
      <c r="H473" s="150">
        <v>13.298</v>
      </c>
      <c r="I473" s="151"/>
      <c r="L473" s="147"/>
      <c r="M473" s="152"/>
      <c r="T473" s="153"/>
      <c r="AT473" s="148" t="s">
        <v>128</v>
      </c>
      <c r="AU473" s="148" t="s">
        <v>80</v>
      </c>
      <c r="AV473" s="13" t="s">
        <v>80</v>
      </c>
      <c r="AW473" s="13" t="s">
        <v>3</v>
      </c>
      <c r="AX473" s="13" t="s">
        <v>78</v>
      </c>
      <c r="AY473" s="148" t="s">
        <v>118</v>
      </c>
    </row>
    <row r="474" spans="2:65" s="1" customFormat="1" ht="24.2" customHeight="1">
      <c r="B474" s="126"/>
      <c r="C474" s="127" t="s">
        <v>499</v>
      </c>
      <c r="D474" s="127" t="s">
        <v>121</v>
      </c>
      <c r="E474" s="128" t="s">
        <v>500</v>
      </c>
      <c r="F474" s="129" t="s">
        <v>501</v>
      </c>
      <c r="G474" s="130" t="s">
        <v>124</v>
      </c>
      <c r="H474" s="131">
        <v>12.664999999999999</v>
      </c>
      <c r="I474" s="132"/>
      <c r="J474" s="133">
        <f>ROUND(I474*H474,2)</f>
        <v>0</v>
      </c>
      <c r="K474" s="129" t="s">
        <v>125</v>
      </c>
      <c r="L474" s="31"/>
      <c r="M474" s="134" t="s">
        <v>1</v>
      </c>
      <c r="N474" s="135" t="s">
        <v>38</v>
      </c>
      <c r="P474" s="136">
        <f>O474*H474</f>
        <v>0</v>
      </c>
      <c r="Q474" s="136">
        <v>0</v>
      </c>
      <c r="R474" s="136">
        <f>Q474*H474</f>
        <v>0</v>
      </c>
      <c r="S474" s="136">
        <v>0</v>
      </c>
      <c r="T474" s="137">
        <f>S474*H474</f>
        <v>0</v>
      </c>
      <c r="AR474" s="138" t="s">
        <v>223</v>
      </c>
      <c r="AT474" s="138" t="s">
        <v>121</v>
      </c>
      <c r="AU474" s="138" t="s">
        <v>80</v>
      </c>
      <c r="AY474" s="16" t="s">
        <v>118</v>
      </c>
      <c r="BE474" s="139">
        <f>IF(N474="základní",J474,0)</f>
        <v>0</v>
      </c>
      <c r="BF474" s="139">
        <f>IF(N474="snížená",J474,0)</f>
        <v>0</v>
      </c>
      <c r="BG474" s="139">
        <f>IF(N474="zákl. přenesená",J474,0)</f>
        <v>0</v>
      </c>
      <c r="BH474" s="139">
        <f>IF(N474="sníž. přenesená",J474,0)</f>
        <v>0</v>
      </c>
      <c r="BI474" s="139">
        <f>IF(N474="nulová",J474,0)</f>
        <v>0</v>
      </c>
      <c r="BJ474" s="16" t="s">
        <v>78</v>
      </c>
      <c r="BK474" s="139">
        <f>ROUND(I474*H474,2)</f>
        <v>0</v>
      </c>
      <c r="BL474" s="16" t="s">
        <v>223</v>
      </c>
      <c r="BM474" s="138" t="s">
        <v>502</v>
      </c>
    </row>
    <row r="475" spans="2:65" s="12" customFormat="1" ht="11.25">
      <c r="B475" s="140"/>
      <c r="D475" s="141" t="s">
        <v>128</v>
      </c>
      <c r="E475" s="142" t="s">
        <v>1</v>
      </c>
      <c r="F475" s="143" t="s">
        <v>278</v>
      </c>
      <c r="H475" s="142" t="s">
        <v>1</v>
      </c>
      <c r="I475" s="144"/>
      <c r="L475" s="140"/>
      <c r="M475" s="145"/>
      <c r="T475" s="146"/>
      <c r="AT475" s="142" t="s">
        <v>128</v>
      </c>
      <c r="AU475" s="142" t="s">
        <v>80</v>
      </c>
      <c r="AV475" s="12" t="s">
        <v>78</v>
      </c>
      <c r="AW475" s="12" t="s">
        <v>30</v>
      </c>
      <c r="AX475" s="12" t="s">
        <v>73</v>
      </c>
      <c r="AY475" s="142" t="s">
        <v>118</v>
      </c>
    </row>
    <row r="476" spans="2:65" s="13" customFormat="1" ht="11.25">
      <c r="B476" s="147"/>
      <c r="D476" s="141" t="s">
        <v>128</v>
      </c>
      <c r="E476" s="148" t="s">
        <v>1</v>
      </c>
      <c r="F476" s="149" t="s">
        <v>448</v>
      </c>
      <c r="H476" s="150">
        <v>5.9329999999999998</v>
      </c>
      <c r="I476" s="151"/>
      <c r="L476" s="147"/>
      <c r="M476" s="152"/>
      <c r="T476" s="153"/>
      <c r="AT476" s="148" t="s">
        <v>128</v>
      </c>
      <c r="AU476" s="148" t="s">
        <v>80</v>
      </c>
      <c r="AV476" s="13" t="s">
        <v>80</v>
      </c>
      <c r="AW476" s="13" t="s">
        <v>30</v>
      </c>
      <c r="AX476" s="13" t="s">
        <v>73</v>
      </c>
      <c r="AY476" s="148" t="s">
        <v>118</v>
      </c>
    </row>
    <row r="477" spans="2:65" s="12" customFormat="1" ht="11.25">
      <c r="B477" s="140"/>
      <c r="D477" s="141" t="s">
        <v>128</v>
      </c>
      <c r="E477" s="142" t="s">
        <v>1</v>
      </c>
      <c r="F477" s="143" t="s">
        <v>280</v>
      </c>
      <c r="H477" s="142" t="s">
        <v>1</v>
      </c>
      <c r="I477" s="144"/>
      <c r="L477" s="140"/>
      <c r="M477" s="145"/>
      <c r="T477" s="146"/>
      <c r="AT477" s="142" t="s">
        <v>128</v>
      </c>
      <c r="AU477" s="142" t="s">
        <v>80</v>
      </c>
      <c r="AV477" s="12" t="s">
        <v>78</v>
      </c>
      <c r="AW477" s="12" t="s">
        <v>30</v>
      </c>
      <c r="AX477" s="12" t="s">
        <v>73</v>
      </c>
      <c r="AY477" s="142" t="s">
        <v>118</v>
      </c>
    </row>
    <row r="478" spans="2:65" s="13" customFormat="1" ht="11.25">
      <c r="B478" s="147"/>
      <c r="D478" s="141" t="s">
        <v>128</v>
      </c>
      <c r="E478" s="148" t="s">
        <v>1</v>
      </c>
      <c r="F478" s="149" t="s">
        <v>302</v>
      </c>
      <c r="H478" s="150">
        <v>2.0430000000000001</v>
      </c>
      <c r="I478" s="151"/>
      <c r="L478" s="147"/>
      <c r="M478" s="152"/>
      <c r="T478" s="153"/>
      <c r="AT478" s="148" t="s">
        <v>128</v>
      </c>
      <c r="AU478" s="148" t="s">
        <v>80</v>
      </c>
      <c r="AV478" s="13" t="s">
        <v>80</v>
      </c>
      <c r="AW478" s="13" t="s">
        <v>30</v>
      </c>
      <c r="AX478" s="13" t="s">
        <v>73</v>
      </c>
      <c r="AY478" s="148" t="s">
        <v>118</v>
      </c>
    </row>
    <row r="479" spans="2:65" s="12" customFormat="1" ht="11.25">
      <c r="B479" s="140"/>
      <c r="D479" s="141" t="s">
        <v>128</v>
      </c>
      <c r="E479" s="142" t="s">
        <v>1</v>
      </c>
      <c r="F479" s="143" t="s">
        <v>282</v>
      </c>
      <c r="H479" s="142" t="s">
        <v>1</v>
      </c>
      <c r="I479" s="144"/>
      <c r="L479" s="140"/>
      <c r="M479" s="145"/>
      <c r="T479" s="146"/>
      <c r="AT479" s="142" t="s">
        <v>128</v>
      </c>
      <c r="AU479" s="142" t="s">
        <v>80</v>
      </c>
      <c r="AV479" s="12" t="s">
        <v>78</v>
      </c>
      <c r="AW479" s="12" t="s">
        <v>30</v>
      </c>
      <c r="AX479" s="12" t="s">
        <v>73</v>
      </c>
      <c r="AY479" s="142" t="s">
        <v>118</v>
      </c>
    </row>
    <row r="480" spans="2:65" s="13" customFormat="1" ht="11.25">
      <c r="B480" s="147"/>
      <c r="D480" s="141" t="s">
        <v>128</v>
      </c>
      <c r="E480" s="148" t="s">
        <v>1</v>
      </c>
      <c r="F480" s="149" t="s">
        <v>303</v>
      </c>
      <c r="H480" s="150">
        <v>2.2280000000000002</v>
      </c>
      <c r="I480" s="151"/>
      <c r="L480" s="147"/>
      <c r="M480" s="152"/>
      <c r="T480" s="153"/>
      <c r="AT480" s="148" t="s">
        <v>128</v>
      </c>
      <c r="AU480" s="148" t="s">
        <v>80</v>
      </c>
      <c r="AV480" s="13" t="s">
        <v>80</v>
      </c>
      <c r="AW480" s="13" t="s">
        <v>30</v>
      </c>
      <c r="AX480" s="13" t="s">
        <v>73</v>
      </c>
      <c r="AY480" s="148" t="s">
        <v>118</v>
      </c>
    </row>
    <row r="481" spans="2:65" s="13" customFormat="1" ht="11.25">
      <c r="B481" s="147"/>
      <c r="D481" s="141" t="s">
        <v>128</v>
      </c>
      <c r="E481" s="148" t="s">
        <v>1</v>
      </c>
      <c r="F481" s="149" t="s">
        <v>304</v>
      </c>
      <c r="H481" s="150">
        <v>2.4609999999999999</v>
      </c>
      <c r="I481" s="151"/>
      <c r="L481" s="147"/>
      <c r="M481" s="152"/>
      <c r="T481" s="153"/>
      <c r="AT481" s="148" t="s">
        <v>128</v>
      </c>
      <c r="AU481" s="148" t="s">
        <v>80</v>
      </c>
      <c r="AV481" s="13" t="s">
        <v>80</v>
      </c>
      <c r="AW481" s="13" t="s">
        <v>30</v>
      </c>
      <c r="AX481" s="13" t="s">
        <v>73</v>
      </c>
      <c r="AY481" s="148" t="s">
        <v>118</v>
      </c>
    </row>
    <row r="482" spans="2:65" s="14" customFormat="1" ht="11.25">
      <c r="B482" s="154"/>
      <c r="D482" s="141" t="s">
        <v>128</v>
      </c>
      <c r="E482" s="155" t="s">
        <v>1</v>
      </c>
      <c r="F482" s="156" t="s">
        <v>149</v>
      </c>
      <c r="H482" s="157">
        <v>12.665000000000001</v>
      </c>
      <c r="I482" s="158"/>
      <c r="L482" s="154"/>
      <c r="M482" s="159"/>
      <c r="T482" s="160"/>
      <c r="AT482" s="155" t="s">
        <v>128</v>
      </c>
      <c r="AU482" s="155" t="s">
        <v>80</v>
      </c>
      <c r="AV482" s="14" t="s">
        <v>126</v>
      </c>
      <c r="AW482" s="14" t="s">
        <v>30</v>
      </c>
      <c r="AX482" s="14" t="s">
        <v>78</v>
      </c>
      <c r="AY482" s="155" t="s">
        <v>118</v>
      </c>
    </row>
    <row r="483" spans="2:65" s="1" customFormat="1" ht="24.2" customHeight="1">
      <c r="B483" s="126"/>
      <c r="C483" s="161" t="s">
        <v>503</v>
      </c>
      <c r="D483" s="161" t="s">
        <v>168</v>
      </c>
      <c r="E483" s="162" t="s">
        <v>504</v>
      </c>
      <c r="F483" s="163" t="s">
        <v>505</v>
      </c>
      <c r="G483" s="164" t="s">
        <v>124</v>
      </c>
      <c r="H483" s="165">
        <v>14.760999999999999</v>
      </c>
      <c r="I483" s="166"/>
      <c r="J483" s="167">
        <f>ROUND(I483*H483,2)</f>
        <v>0</v>
      </c>
      <c r="K483" s="163" t="s">
        <v>125</v>
      </c>
      <c r="L483" s="168"/>
      <c r="M483" s="169" t="s">
        <v>1</v>
      </c>
      <c r="N483" s="170" t="s">
        <v>38</v>
      </c>
      <c r="P483" s="136">
        <f>O483*H483</f>
        <v>0</v>
      </c>
      <c r="Q483" s="136">
        <v>1.6000000000000001E-4</v>
      </c>
      <c r="R483" s="136">
        <f>Q483*H483</f>
        <v>2.3617600000000001E-3</v>
      </c>
      <c r="S483" s="136">
        <v>0</v>
      </c>
      <c r="T483" s="137">
        <f>S483*H483</f>
        <v>0</v>
      </c>
      <c r="AR483" s="138" t="s">
        <v>333</v>
      </c>
      <c r="AT483" s="138" t="s">
        <v>168</v>
      </c>
      <c r="AU483" s="138" t="s">
        <v>80</v>
      </c>
      <c r="AY483" s="16" t="s">
        <v>118</v>
      </c>
      <c r="BE483" s="139">
        <f>IF(N483="základní",J483,0)</f>
        <v>0</v>
      </c>
      <c r="BF483" s="139">
        <f>IF(N483="snížená",J483,0)</f>
        <v>0</v>
      </c>
      <c r="BG483" s="139">
        <f>IF(N483="zákl. přenesená",J483,0)</f>
        <v>0</v>
      </c>
      <c r="BH483" s="139">
        <f>IF(N483="sníž. přenesená",J483,0)</f>
        <v>0</v>
      </c>
      <c r="BI483" s="139">
        <f>IF(N483="nulová",J483,0)</f>
        <v>0</v>
      </c>
      <c r="BJ483" s="16" t="s">
        <v>78</v>
      </c>
      <c r="BK483" s="139">
        <f>ROUND(I483*H483,2)</f>
        <v>0</v>
      </c>
      <c r="BL483" s="16" t="s">
        <v>223</v>
      </c>
      <c r="BM483" s="138" t="s">
        <v>506</v>
      </c>
    </row>
    <row r="484" spans="2:65" s="13" customFormat="1" ht="11.25">
      <c r="B484" s="147"/>
      <c r="D484" s="141" t="s">
        <v>128</v>
      </c>
      <c r="F484" s="149" t="s">
        <v>507</v>
      </c>
      <c r="H484" s="150">
        <v>14.760999999999999</v>
      </c>
      <c r="I484" s="151"/>
      <c r="L484" s="147"/>
      <c r="M484" s="152"/>
      <c r="T484" s="153"/>
      <c r="AT484" s="148" t="s">
        <v>128</v>
      </c>
      <c r="AU484" s="148" t="s">
        <v>80</v>
      </c>
      <c r="AV484" s="13" t="s">
        <v>80</v>
      </c>
      <c r="AW484" s="13" t="s">
        <v>3</v>
      </c>
      <c r="AX484" s="13" t="s">
        <v>78</v>
      </c>
      <c r="AY484" s="148" t="s">
        <v>118</v>
      </c>
    </row>
    <row r="485" spans="2:65" s="1" customFormat="1" ht="24.2" customHeight="1">
      <c r="B485" s="126"/>
      <c r="C485" s="127" t="s">
        <v>508</v>
      </c>
      <c r="D485" s="127" t="s">
        <v>121</v>
      </c>
      <c r="E485" s="128" t="s">
        <v>509</v>
      </c>
      <c r="F485" s="129" t="s">
        <v>510</v>
      </c>
      <c r="G485" s="130" t="s">
        <v>475</v>
      </c>
      <c r="H485" s="171"/>
      <c r="I485" s="132"/>
      <c r="J485" s="133">
        <f>ROUND(I485*H485,2)</f>
        <v>0</v>
      </c>
      <c r="K485" s="129" t="s">
        <v>125</v>
      </c>
      <c r="L485" s="31"/>
      <c r="M485" s="134" t="s">
        <v>1</v>
      </c>
      <c r="N485" s="135" t="s">
        <v>38</v>
      </c>
      <c r="P485" s="136">
        <f>O485*H485</f>
        <v>0</v>
      </c>
      <c r="Q485" s="136">
        <v>0</v>
      </c>
      <c r="R485" s="136">
        <f>Q485*H485</f>
        <v>0</v>
      </c>
      <c r="S485" s="136">
        <v>0</v>
      </c>
      <c r="T485" s="137">
        <f>S485*H485</f>
        <v>0</v>
      </c>
      <c r="AR485" s="138" t="s">
        <v>223</v>
      </c>
      <c r="AT485" s="138" t="s">
        <v>121</v>
      </c>
      <c r="AU485" s="138" t="s">
        <v>80</v>
      </c>
      <c r="AY485" s="16" t="s">
        <v>118</v>
      </c>
      <c r="BE485" s="139">
        <f>IF(N485="základní",J485,0)</f>
        <v>0</v>
      </c>
      <c r="BF485" s="139">
        <f>IF(N485="snížená",J485,0)</f>
        <v>0</v>
      </c>
      <c r="BG485" s="139">
        <f>IF(N485="zákl. přenesená",J485,0)</f>
        <v>0</v>
      </c>
      <c r="BH485" s="139">
        <f>IF(N485="sníž. přenesená",J485,0)</f>
        <v>0</v>
      </c>
      <c r="BI485" s="139">
        <f>IF(N485="nulová",J485,0)</f>
        <v>0</v>
      </c>
      <c r="BJ485" s="16" t="s">
        <v>78</v>
      </c>
      <c r="BK485" s="139">
        <f>ROUND(I485*H485,2)</f>
        <v>0</v>
      </c>
      <c r="BL485" s="16" t="s">
        <v>223</v>
      </c>
      <c r="BM485" s="138" t="s">
        <v>511</v>
      </c>
    </row>
    <row r="486" spans="2:65" s="11" customFormat="1" ht="22.9" customHeight="1">
      <c r="B486" s="114"/>
      <c r="D486" s="115" t="s">
        <v>72</v>
      </c>
      <c r="E486" s="124" t="s">
        <v>512</v>
      </c>
      <c r="F486" s="124" t="s">
        <v>513</v>
      </c>
      <c r="I486" s="117"/>
      <c r="J486" s="125">
        <f>BK486</f>
        <v>0</v>
      </c>
      <c r="L486" s="114"/>
      <c r="M486" s="119"/>
      <c r="P486" s="120">
        <f>SUM(P487:P529)</f>
        <v>0</v>
      </c>
      <c r="R486" s="120">
        <f>SUM(R487:R529)</f>
        <v>0.46749200000000007</v>
      </c>
      <c r="T486" s="121">
        <f>SUM(T487:T529)</f>
        <v>0.48311399999999993</v>
      </c>
      <c r="AR486" s="115" t="s">
        <v>80</v>
      </c>
      <c r="AT486" s="122" t="s">
        <v>72</v>
      </c>
      <c r="AU486" s="122" t="s">
        <v>78</v>
      </c>
      <c r="AY486" s="115" t="s">
        <v>118</v>
      </c>
      <c r="BK486" s="123">
        <f>SUM(BK487:BK529)</f>
        <v>0</v>
      </c>
    </row>
    <row r="487" spans="2:65" s="1" customFormat="1" ht="24.2" customHeight="1">
      <c r="B487" s="126"/>
      <c r="C487" s="127" t="s">
        <v>514</v>
      </c>
      <c r="D487" s="127" t="s">
        <v>121</v>
      </c>
      <c r="E487" s="128" t="s">
        <v>515</v>
      </c>
      <c r="F487" s="129" t="s">
        <v>516</v>
      </c>
      <c r="G487" s="130" t="s">
        <v>163</v>
      </c>
      <c r="H487" s="131">
        <v>36</v>
      </c>
      <c r="I487" s="132"/>
      <c r="J487" s="133">
        <f>ROUND(I487*H487,2)</f>
        <v>0</v>
      </c>
      <c r="K487" s="129" t="s">
        <v>125</v>
      </c>
      <c r="L487" s="31"/>
      <c r="M487" s="134" t="s">
        <v>1</v>
      </c>
      <c r="N487" s="135" t="s">
        <v>38</v>
      </c>
      <c r="P487" s="136">
        <f>O487*H487</f>
        <v>0</v>
      </c>
      <c r="Q487" s="136">
        <v>0</v>
      </c>
      <c r="R487" s="136">
        <f>Q487*H487</f>
        <v>0</v>
      </c>
      <c r="S487" s="136">
        <v>1.7700000000000001E-3</v>
      </c>
      <c r="T487" s="137">
        <f>S487*H487</f>
        <v>6.3719999999999999E-2</v>
      </c>
      <c r="AR487" s="138" t="s">
        <v>223</v>
      </c>
      <c r="AT487" s="138" t="s">
        <v>121</v>
      </c>
      <c r="AU487" s="138" t="s">
        <v>80</v>
      </c>
      <c r="AY487" s="16" t="s">
        <v>118</v>
      </c>
      <c r="BE487" s="139">
        <f>IF(N487="základní",J487,0)</f>
        <v>0</v>
      </c>
      <c r="BF487" s="139">
        <f>IF(N487="snížená",J487,0)</f>
        <v>0</v>
      </c>
      <c r="BG487" s="139">
        <f>IF(N487="zákl. přenesená",J487,0)</f>
        <v>0</v>
      </c>
      <c r="BH487" s="139">
        <f>IF(N487="sníž. přenesená",J487,0)</f>
        <v>0</v>
      </c>
      <c r="BI487" s="139">
        <f>IF(N487="nulová",J487,0)</f>
        <v>0</v>
      </c>
      <c r="BJ487" s="16" t="s">
        <v>78</v>
      </c>
      <c r="BK487" s="139">
        <f>ROUND(I487*H487,2)</f>
        <v>0</v>
      </c>
      <c r="BL487" s="16" t="s">
        <v>223</v>
      </c>
      <c r="BM487" s="138" t="s">
        <v>517</v>
      </c>
    </row>
    <row r="488" spans="2:65" s="12" customFormat="1" ht="11.25">
      <c r="B488" s="140"/>
      <c r="D488" s="141" t="s">
        <v>128</v>
      </c>
      <c r="E488" s="142" t="s">
        <v>1</v>
      </c>
      <c r="F488" s="143" t="s">
        <v>518</v>
      </c>
      <c r="H488" s="142" t="s">
        <v>1</v>
      </c>
      <c r="I488" s="144"/>
      <c r="L488" s="140"/>
      <c r="M488" s="145"/>
      <c r="T488" s="146"/>
      <c r="AT488" s="142" t="s">
        <v>128</v>
      </c>
      <c r="AU488" s="142" t="s">
        <v>80</v>
      </c>
      <c r="AV488" s="12" t="s">
        <v>78</v>
      </c>
      <c r="AW488" s="12" t="s">
        <v>30</v>
      </c>
      <c r="AX488" s="12" t="s">
        <v>73</v>
      </c>
      <c r="AY488" s="142" t="s">
        <v>118</v>
      </c>
    </row>
    <row r="489" spans="2:65" s="13" customFormat="1" ht="11.25">
      <c r="B489" s="147"/>
      <c r="D489" s="141" t="s">
        <v>128</v>
      </c>
      <c r="E489" s="148" t="s">
        <v>1</v>
      </c>
      <c r="F489" s="149" t="s">
        <v>519</v>
      </c>
      <c r="H489" s="150">
        <v>36</v>
      </c>
      <c r="I489" s="151"/>
      <c r="L489" s="147"/>
      <c r="M489" s="152"/>
      <c r="T489" s="153"/>
      <c r="AT489" s="148" t="s">
        <v>128</v>
      </c>
      <c r="AU489" s="148" t="s">
        <v>80</v>
      </c>
      <c r="AV489" s="13" t="s">
        <v>80</v>
      </c>
      <c r="AW489" s="13" t="s">
        <v>30</v>
      </c>
      <c r="AX489" s="13" t="s">
        <v>73</v>
      </c>
      <c r="AY489" s="148" t="s">
        <v>118</v>
      </c>
    </row>
    <row r="490" spans="2:65" s="14" customFormat="1" ht="11.25">
      <c r="B490" s="154"/>
      <c r="D490" s="141" t="s">
        <v>128</v>
      </c>
      <c r="E490" s="155" t="s">
        <v>1</v>
      </c>
      <c r="F490" s="156" t="s">
        <v>149</v>
      </c>
      <c r="H490" s="157">
        <v>36</v>
      </c>
      <c r="I490" s="158"/>
      <c r="L490" s="154"/>
      <c r="M490" s="159"/>
      <c r="T490" s="160"/>
      <c r="AT490" s="155" t="s">
        <v>128</v>
      </c>
      <c r="AU490" s="155" t="s">
        <v>80</v>
      </c>
      <c r="AV490" s="14" t="s">
        <v>126</v>
      </c>
      <c r="AW490" s="14" t="s">
        <v>30</v>
      </c>
      <c r="AX490" s="14" t="s">
        <v>78</v>
      </c>
      <c r="AY490" s="155" t="s">
        <v>118</v>
      </c>
    </row>
    <row r="491" spans="2:65" s="1" customFormat="1" ht="16.5" customHeight="1">
      <c r="B491" s="126"/>
      <c r="C491" s="127" t="s">
        <v>520</v>
      </c>
      <c r="D491" s="127" t="s">
        <v>121</v>
      </c>
      <c r="E491" s="128" t="s">
        <v>521</v>
      </c>
      <c r="F491" s="129" t="s">
        <v>522</v>
      </c>
      <c r="G491" s="130" t="s">
        <v>163</v>
      </c>
      <c r="H491" s="131">
        <v>36</v>
      </c>
      <c r="I491" s="132"/>
      <c r="J491" s="133">
        <f>ROUND(I491*H491,2)</f>
        <v>0</v>
      </c>
      <c r="K491" s="129" t="s">
        <v>125</v>
      </c>
      <c r="L491" s="31"/>
      <c r="M491" s="134" t="s">
        <v>1</v>
      </c>
      <c r="N491" s="135" t="s">
        <v>38</v>
      </c>
      <c r="P491" s="136">
        <f>O491*H491</f>
        <v>0</v>
      </c>
      <c r="Q491" s="136">
        <v>0</v>
      </c>
      <c r="R491" s="136">
        <f>Q491*H491</f>
        <v>0</v>
      </c>
      <c r="S491" s="136">
        <v>3.9399999999999999E-3</v>
      </c>
      <c r="T491" s="137">
        <f>S491*H491</f>
        <v>0.14183999999999999</v>
      </c>
      <c r="AR491" s="138" t="s">
        <v>223</v>
      </c>
      <c r="AT491" s="138" t="s">
        <v>121</v>
      </c>
      <c r="AU491" s="138" t="s">
        <v>80</v>
      </c>
      <c r="AY491" s="16" t="s">
        <v>118</v>
      </c>
      <c r="BE491" s="139">
        <f>IF(N491="základní",J491,0)</f>
        <v>0</v>
      </c>
      <c r="BF491" s="139">
        <f>IF(N491="snížená",J491,0)</f>
        <v>0</v>
      </c>
      <c r="BG491" s="139">
        <f>IF(N491="zákl. přenesená",J491,0)</f>
        <v>0</v>
      </c>
      <c r="BH491" s="139">
        <f>IF(N491="sníž. přenesená",J491,0)</f>
        <v>0</v>
      </c>
      <c r="BI491" s="139">
        <f>IF(N491="nulová",J491,0)</f>
        <v>0</v>
      </c>
      <c r="BJ491" s="16" t="s">
        <v>78</v>
      </c>
      <c r="BK491" s="139">
        <f>ROUND(I491*H491,2)</f>
        <v>0</v>
      </c>
      <c r="BL491" s="16" t="s">
        <v>223</v>
      </c>
      <c r="BM491" s="138" t="s">
        <v>523</v>
      </c>
    </row>
    <row r="492" spans="2:65" s="13" customFormat="1" ht="11.25">
      <c r="B492" s="147"/>
      <c r="D492" s="141" t="s">
        <v>128</v>
      </c>
      <c r="E492" s="148" t="s">
        <v>1</v>
      </c>
      <c r="F492" s="149" t="s">
        <v>524</v>
      </c>
      <c r="H492" s="150">
        <v>36</v>
      </c>
      <c r="I492" s="151"/>
      <c r="L492" s="147"/>
      <c r="M492" s="152"/>
      <c r="T492" s="153"/>
      <c r="AT492" s="148" t="s">
        <v>128</v>
      </c>
      <c r="AU492" s="148" t="s">
        <v>80</v>
      </c>
      <c r="AV492" s="13" t="s">
        <v>80</v>
      </c>
      <c r="AW492" s="13" t="s">
        <v>30</v>
      </c>
      <c r="AX492" s="13" t="s">
        <v>73</v>
      </c>
      <c r="AY492" s="148" t="s">
        <v>118</v>
      </c>
    </row>
    <row r="493" spans="2:65" s="14" customFormat="1" ht="11.25">
      <c r="B493" s="154"/>
      <c r="D493" s="141" t="s">
        <v>128</v>
      </c>
      <c r="E493" s="155" t="s">
        <v>1</v>
      </c>
      <c r="F493" s="156" t="s">
        <v>149</v>
      </c>
      <c r="H493" s="157">
        <v>36</v>
      </c>
      <c r="I493" s="158"/>
      <c r="L493" s="154"/>
      <c r="M493" s="159"/>
      <c r="T493" s="160"/>
      <c r="AT493" s="155" t="s">
        <v>128</v>
      </c>
      <c r="AU493" s="155" t="s">
        <v>80</v>
      </c>
      <c r="AV493" s="14" t="s">
        <v>126</v>
      </c>
      <c r="AW493" s="14" t="s">
        <v>30</v>
      </c>
      <c r="AX493" s="14" t="s">
        <v>78</v>
      </c>
      <c r="AY493" s="155" t="s">
        <v>118</v>
      </c>
    </row>
    <row r="494" spans="2:65" s="1" customFormat="1" ht="16.5" customHeight="1">
      <c r="B494" s="126"/>
      <c r="C494" s="127" t="s">
        <v>525</v>
      </c>
      <c r="D494" s="127" t="s">
        <v>121</v>
      </c>
      <c r="E494" s="128" t="s">
        <v>526</v>
      </c>
      <c r="F494" s="129" t="s">
        <v>527</v>
      </c>
      <c r="G494" s="130" t="s">
        <v>163</v>
      </c>
      <c r="H494" s="131">
        <v>166.2</v>
      </c>
      <c r="I494" s="132"/>
      <c r="J494" s="133">
        <f>ROUND(I494*H494,2)</f>
        <v>0</v>
      </c>
      <c r="K494" s="129" t="s">
        <v>125</v>
      </c>
      <c r="L494" s="31"/>
      <c r="M494" s="134" t="s">
        <v>1</v>
      </c>
      <c r="N494" s="135" t="s">
        <v>38</v>
      </c>
      <c r="P494" s="136">
        <f>O494*H494</f>
        <v>0</v>
      </c>
      <c r="Q494" s="136">
        <v>0</v>
      </c>
      <c r="R494" s="136">
        <f>Q494*H494</f>
        <v>0</v>
      </c>
      <c r="S494" s="136">
        <v>1.67E-3</v>
      </c>
      <c r="T494" s="137">
        <f>S494*H494</f>
        <v>0.27755399999999997</v>
      </c>
      <c r="AR494" s="138" t="s">
        <v>223</v>
      </c>
      <c r="AT494" s="138" t="s">
        <v>121</v>
      </c>
      <c r="AU494" s="138" t="s">
        <v>80</v>
      </c>
      <c r="AY494" s="16" t="s">
        <v>118</v>
      </c>
      <c r="BE494" s="139">
        <f>IF(N494="základní",J494,0)</f>
        <v>0</v>
      </c>
      <c r="BF494" s="139">
        <f>IF(N494="snížená",J494,0)</f>
        <v>0</v>
      </c>
      <c r="BG494" s="139">
        <f>IF(N494="zákl. přenesená",J494,0)</f>
        <v>0</v>
      </c>
      <c r="BH494" s="139">
        <f>IF(N494="sníž. přenesená",J494,0)</f>
        <v>0</v>
      </c>
      <c r="BI494" s="139">
        <f>IF(N494="nulová",J494,0)</f>
        <v>0</v>
      </c>
      <c r="BJ494" s="16" t="s">
        <v>78</v>
      </c>
      <c r="BK494" s="139">
        <f>ROUND(I494*H494,2)</f>
        <v>0</v>
      </c>
      <c r="BL494" s="16" t="s">
        <v>223</v>
      </c>
      <c r="BM494" s="138" t="s">
        <v>528</v>
      </c>
    </row>
    <row r="495" spans="2:65" s="12" customFormat="1" ht="11.25">
      <c r="B495" s="140"/>
      <c r="D495" s="141" t="s">
        <v>128</v>
      </c>
      <c r="E495" s="142" t="s">
        <v>1</v>
      </c>
      <c r="F495" s="143" t="s">
        <v>271</v>
      </c>
      <c r="H495" s="142" t="s">
        <v>1</v>
      </c>
      <c r="I495" s="144"/>
      <c r="L495" s="140"/>
      <c r="M495" s="145"/>
      <c r="T495" s="146"/>
      <c r="AT495" s="142" t="s">
        <v>128</v>
      </c>
      <c r="AU495" s="142" t="s">
        <v>80</v>
      </c>
      <c r="AV495" s="12" t="s">
        <v>78</v>
      </c>
      <c r="AW495" s="12" t="s">
        <v>30</v>
      </c>
      <c r="AX495" s="12" t="s">
        <v>73</v>
      </c>
      <c r="AY495" s="142" t="s">
        <v>118</v>
      </c>
    </row>
    <row r="496" spans="2:65" s="13" customFormat="1" ht="11.25">
      <c r="B496" s="147"/>
      <c r="D496" s="141" t="s">
        <v>128</v>
      </c>
      <c r="E496" s="148" t="s">
        <v>1</v>
      </c>
      <c r="F496" s="149" t="s">
        <v>529</v>
      </c>
      <c r="H496" s="150">
        <v>104.45</v>
      </c>
      <c r="I496" s="151"/>
      <c r="L496" s="147"/>
      <c r="M496" s="152"/>
      <c r="T496" s="153"/>
      <c r="AT496" s="148" t="s">
        <v>128</v>
      </c>
      <c r="AU496" s="148" t="s">
        <v>80</v>
      </c>
      <c r="AV496" s="13" t="s">
        <v>80</v>
      </c>
      <c r="AW496" s="13" t="s">
        <v>30</v>
      </c>
      <c r="AX496" s="13" t="s">
        <v>73</v>
      </c>
      <c r="AY496" s="148" t="s">
        <v>118</v>
      </c>
    </row>
    <row r="497" spans="2:65" s="12" customFormat="1" ht="11.25">
      <c r="B497" s="140"/>
      <c r="D497" s="141" t="s">
        <v>128</v>
      </c>
      <c r="E497" s="142" t="s">
        <v>1</v>
      </c>
      <c r="F497" s="143" t="s">
        <v>530</v>
      </c>
      <c r="H497" s="142" t="s">
        <v>1</v>
      </c>
      <c r="I497" s="144"/>
      <c r="L497" s="140"/>
      <c r="M497" s="145"/>
      <c r="T497" s="146"/>
      <c r="AT497" s="142" t="s">
        <v>128</v>
      </c>
      <c r="AU497" s="142" t="s">
        <v>80</v>
      </c>
      <c r="AV497" s="12" t="s">
        <v>78</v>
      </c>
      <c r="AW497" s="12" t="s">
        <v>30</v>
      </c>
      <c r="AX497" s="12" t="s">
        <v>73</v>
      </c>
      <c r="AY497" s="142" t="s">
        <v>118</v>
      </c>
    </row>
    <row r="498" spans="2:65" s="13" customFormat="1" ht="11.25">
      <c r="B498" s="147"/>
      <c r="D498" s="141" t="s">
        <v>128</v>
      </c>
      <c r="E498" s="148" t="s">
        <v>1</v>
      </c>
      <c r="F498" s="149" t="s">
        <v>531</v>
      </c>
      <c r="H498" s="150">
        <v>8.15</v>
      </c>
      <c r="I498" s="151"/>
      <c r="L498" s="147"/>
      <c r="M498" s="152"/>
      <c r="T498" s="153"/>
      <c r="AT498" s="148" t="s">
        <v>128</v>
      </c>
      <c r="AU498" s="148" t="s">
        <v>80</v>
      </c>
      <c r="AV498" s="13" t="s">
        <v>80</v>
      </c>
      <c r="AW498" s="13" t="s">
        <v>30</v>
      </c>
      <c r="AX498" s="13" t="s">
        <v>73</v>
      </c>
      <c r="AY498" s="148" t="s">
        <v>118</v>
      </c>
    </row>
    <row r="499" spans="2:65" s="12" customFormat="1" ht="11.25">
      <c r="B499" s="140"/>
      <c r="D499" s="141" t="s">
        <v>128</v>
      </c>
      <c r="E499" s="142" t="s">
        <v>1</v>
      </c>
      <c r="F499" s="143" t="s">
        <v>532</v>
      </c>
      <c r="H499" s="142" t="s">
        <v>1</v>
      </c>
      <c r="I499" s="144"/>
      <c r="L499" s="140"/>
      <c r="M499" s="145"/>
      <c r="T499" s="146"/>
      <c r="AT499" s="142" t="s">
        <v>128</v>
      </c>
      <c r="AU499" s="142" t="s">
        <v>80</v>
      </c>
      <c r="AV499" s="12" t="s">
        <v>78</v>
      </c>
      <c r="AW499" s="12" t="s">
        <v>30</v>
      </c>
      <c r="AX499" s="12" t="s">
        <v>73</v>
      </c>
      <c r="AY499" s="142" t="s">
        <v>118</v>
      </c>
    </row>
    <row r="500" spans="2:65" s="13" customFormat="1" ht="11.25">
      <c r="B500" s="147"/>
      <c r="D500" s="141" t="s">
        <v>128</v>
      </c>
      <c r="E500" s="148" t="s">
        <v>1</v>
      </c>
      <c r="F500" s="149" t="s">
        <v>166</v>
      </c>
      <c r="H500" s="150">
        <v>44</v>
      </c>
      <c r="I500" s="151"/>
      <c r="L500" s="147"/>
      <c r="M500" s="152"/>
      <c r="T500" s="153"/>
      <c r="AT500" s="148" t="s">
        <v>128</v>
      </c>
      <c r="AU500" s="148" t="s">
        <v>80</v>
      </c>
      <c r="AV500" s="13" t="s">
        <v>80</v>
      </c>
      <c r="AW500" s="13" t="s">
        <v>30</v>
      </c>
      <c r="AX500" s="13" t="s">
        <v>73</v>
      </c>
      <c r="AY500" s="148" t="s">
        <v>118</v>
      </c>
    </row>
    <row r="501" spans="2:65" s="12" customFormat="1" ht="11.25">
      <c r="B501" s="140"/>
      <c r="D501" s="141" t="s">
        <v>128</v>
      </c>
      <c r="E501" s="142" t="s">
        <v>1</v>
      </c>
      <c r="F501" s="143" t="s">
        <v>533</v>
      </c>
      <c r="H501" s="142" t="s">
        <v>1</v>
      </c>
      <c r="I501" s="144"/>
      <c r="L501" s="140"/>
      <c r="M501" s="145"/>
      <c r="T501" s="146"/>
      <c r="AT501" s="142" t="s">
        <v>128</v>
      </c>
      <c r="AU501" s="142" t="s">
        <v>80</v>
      </c>
      <c r="AV501" s="12" t="s">
        <v>78</v>
      </c>
      <c r="AW501" s="12" t="s">
        <v>30</v>
      </c>
      <c r="AX501" s="12" t="s">
        <v>73</v>
      </c>
      <c r="AY501" s="142" t="s">
        <v>118</v>
      </c>
    </row>
    <row r="502" spans="2:65" s="13" customFormat="1" ht="11.25">
      <c r="B502" s="147"/>
      <c r="D502" s="141" t="s">
        <v>128</v>
      </c>
      <c r="E502" s="148" t="s">
        <v>1</v>
      </c>
      <c r="F502" s="149" t="s">
        <v>534</v>
      </c>
      <c r="H502" s="150">
        <v>9.6</v>
      </c>
      <c r="I502" s="151"/>
      <c r="L502" s="147"/>
      <c r="M502" s="152"/>
      <c r="T502" s="153"/>
      <c r="AT502" s="148" t="s">
        <v>128</v>
      </c>
      <c r="AU502" s="148" t="s">
        <v>80</v>
      </c>
      <c r="AV502" s="13" t="s">
        <v>80</v>
      </c>
      <c r="AW502" s="13" t="s">
        <v>30</v>
      </c>
      <c r="AX502" s="13" t="s">
        <v>73</v>
      </c>
      <c r="AY502" s="148" t="s">
        <v>118</v>
      </c>
    </row>
    <row r="503" spans="2:65" s="14" customFormat="1" ht="11.25">
      <c r="B503" s="154"/>
      <c r="D503" s="141" t="s">
        <v>128</v>
      </c>
      <c r="E503" s="155" t="s">
        <v>1</v>
      </c>
      <c r="F503" s="156" t="s">
        <v>149</v>
      </c>
      <c r="H503" s="157">
        <v>166.20000000000002</v>
      </c>
      <c r="I503" s="158"/>
      <c r="L503" s="154"/>
      <c r="M503" s="159"/>
      <c r="T503" s="160"/>
      <c r="AT503" s="155" t="s">
        <v>128</v>
      </c>
      <c r="AU503" s="155" t="s">
        <v>80</v>
      </c>
      <c r="AV503" s="14" t="s">
        <v>126</v>
      </c>
      <c r="AW503" s="14" t="s">
        <v>30</v>
      </c>
      <c r="AX503" s="14" t="s">
        <v>78</v>
      </c>
      <c r="AY503" s="155" t="s">
        <v>118</v>
      </c>
    </row>
    <row r="504" spans="2:65" s="1" customFormat="1" ht="24.2" customHeight="1">
      <c r="B504" s="126"/>
      <c r="C504" s="127" t="s">
        <v>535</v>
      </c>
      <c r="D504" s="127" t="s">
        <v>121</v>
      </c>
      <c r="E504" s="128" t="s">
        <v>536</v>
      </c>
      <c r="F504" s="129" t="s">
        <v>537</v>
      </c>
      <c r="G504" s="130" t="s">
        <v>163</v>
      </c>
      <c r="H504" s="131">
        <v>36</v>
      </c>
      <c r="I504" s="132"/>
      <c r="J504" s="133">
        <f>ROUND(I504*H504,2)</f>
        <v>0</v>
      </c>
      <c r="K504" s="129" t="s">
        <v>125</v>
      </c>
      <c r="L504" s="31"/>
      <c r="M504" s="134" t="s">
        <v>1</v>
      </c>
      <c r="N504" s="135" t="s">
        <v>38</v>
      </c>
      <c r="P504" s="136">
        <f>O504*H504</f>
        <v>0</v>
      </c>
      <c r="Q504" s="136">
        <v>1.5100000000000001E-3</v>
      </c>
      <c r="R504" s="136">
        <f>Q504*H504</f>
        <v>5.4360000000000006E-2</v>
      </c>
      <c r="S504" s="136">
        <v>0</v>
      </c>
      <c r="T504" s="137">
        <f>S504*H504</f>
        <v>0</v>
      </c>
      <c r="AR504" s="138" t="s">
        <v>223</v>
      </c>
      <c r="AT504" s="138" t="s">
        <v>121</v>
      </c>
      <c r="AU504" s="138" t="s">
        <v>80</v>
      </c>
      <c r="AY504" s="16" t="s">
        <v>118</v>
      </c>
      <c r="BE504" s="139">
        <f>IF(N504="základní",J504,0)</f>
        <v>0</v>
      </c>
      <c r="BF504" s="139">
        <f>IF(N504="snížená",J504,0)</f>
        <v>0</v>
      </c>
      <c r="BG504" s="139">
        <f>IF(N504="zákl. přenesená",J504,0)</f>
        <v>0</v>
      </c>
      <c r="BH504" s="139">
        <f>IF(N504="sníž. přenesená",J504,0)</f>
        <v>0</v>
      </c>
      <c r="BI504" s="139">
        <f>IF(N504="nulová",J504,0)</f>
        <v>0</v>
      </c>
      <c r="BJ504" s="16" t="s">
        <v>78</v>
      </c>
      <c r="BK504" s="139">
        <f>ROUND(I504*H504,2)</f>
        <v>0</v>
      </c>
      <c r="BL504" s="16" t="s">
        <v>223</v>
      </c>
      <c r="BM504" s="138" t="s">
        <v>538</v>
      </c>
    </row>
    <row r="505" spans="2:65" s="12" customFormat="1" ht="11.25">
      <c r="B505" s="140"/>
      <c r="D505" s="141" t="s">
        <v>128</v>
      </c>
      <c r="E505" s="142" t="s">
        <v>1</v>
      </c>
      <c r="F505" s="143" t="s">
        <v>518</v>
      </c>
      <c r="H505" s="142" t="s">
        <v>1</v>
      </c>
      <c r="I505" s="144"/>
      <c r="L505" s="140"/>
      <c r="M505" s="145"/>
      <c r="T505" s="146"/>
      <c r="AT505" s="142" t="s">
        <v>128</v>
      </c>
      <c r="AU505" s="142" t="s">
        <v>80</v>
      </c>
      <c r="AV505" s="12" t="s">
        <v>78</v>
      </c>
      <c r="AW505" s="12" t="s">
        <v>30</v>
      </c>
      <c r="AX505" s="12" t="s">
        <v>73</v>
      </c>
      <c r="AY505" s="142" t="s">
        <v>118</v>
      </c>
    </row>
    <row r="506" spans="2:65" s="13" customFormat="1" ht="11.25">
      <c r="B506" s="147"/>
      <c r="D506" s="141" t="s">
        <v>128</v>
      </c>
      <c r="E506" s="148" t="s">
        <v>1</v>
      </c>
      <c r="F506" s="149" t="s">
        <v>519</v>
      </c>
      <c r="H506" s="150">
        <v>36</v>
      </c>
      <c r="I506" s="151"/>
      <c r="L506" s="147"/>
      <c r="M506" s="152"/>
      <c r="T506" s="153"/>
      <c r="AT506" s="148" t="s">
        <v>128</v>
      </c>
      <c r="AU506" s="148" t="s">
        <v>80</v>
      </c>
      <c r="AV506" s="13" t="s">
        <v>80</v>
      </c>
      <c r="AW506" s="13" t="s">
        <v>30</v>
      </c>
      <c r="AX506" s="13" t="s">
        <v>73</v>
      </c>
      <c r="AY506" s="148" t="s">
        <v>118</v>
      </c>
    </row>
    <row r="507" spans="2:65" s="14" customFormat="1" ht="11.25">
      <c r="B507" s="154"/>
      <c r="D507" s="141" t="s">
        <v>128</v>
      </c>
      <c r="E507" s="155" t="s">
        <v>1</v>
      </c>
      <c r="F507" s="156" t="s">
        <v>149</v>
      </c>
      <c r="H507" s="157">
        <v>36</v>
      </c>
      <c r="I507" s="158"/>
      <c r="L507" s="154"/>
      <c r="M507" s="159"/>
      <c r="T507" s="160"/>
      <c r="AT507" s="155" t="s">
        <v>128</v>
      </c>
      <c r="AU507" s="155" t="s">
        <v>80</v>
      </c>
      <c r="AV507" s="14" t="s">
        <v>126</v>
      </c>
      <c r="AW507" s="14" t="s">
        <v>30</v>
      </c>
      <c r="AX507" s="14" t="s">
        <v>78</v>
      </c>
      <c r="AY507" s="155" t="s">
        <v>118</v>
      </c>
    </row>
    <row r="508" spans="2:65" s="1" customFormat="1" ht="24.2" customHeight="1">
      <c r="B508" s="126"/>
      <c r="C508" s="127" t="s">
        <v>539</v>
      </c>
      <c r="D508" s="127" t="s">
        <v>121</v>
      </c>
      <c r="E508" s="128" t="s">
        <v>540</v>
      </c>
      <c r="F508" s="129" t="s">
        <v>541</v>
      </c>
      <c r="G508" s="130" t="s">
        <v>163</v>
      </c>
      <c r="H508" s="131">
        <v>156.6</v>
      </c>
      <c r="I508" s="132"/>
      <c r="J508" s="133">
        <f>ROUND(I508*H508,2)</f>
        <v>0</v>
      </c>
      <c r="K508" s="129" t="s">
        <v>125</v>
      </c>
      <c r="L508" s="31"/>
      <c r="M508" s="134" t="s">
        <v>1</v>
      </c>
      <c r="N508" s="135" t="s">
        <v>38</v>
      </c>
      <c r="P508" s="136">
        <f>O508*H508</f>
        <v>0</v>
      </c>
      <c r="Q508" s="136">
        <v>1.5100000000000001E-3</v>
      </c>
      <c r="R508" s="136">
        <f>Q508*H508</f>
        <v>0.23646600000000001</v>
      </c>
      <c r="S508" s="136">
        <v>0</v>
      </c>
      <c r="T508" s="137">
        <f>S508*H508</f>
        <v>0</v>
      </c>
      <c r="AR508" s="138" t="s">
        <v>223</v>
      </c>
      <c r="AT508" s="138" t="s">
        <v>121</v>
      </c>
      <c r="AU508" s="138" t="s">
        <v>80</v>
      </c>
      <c r="AY508" s="16" t="s">
        <v>118</v>
      </c>
      <c r="BE508" s="139">
        <f>IF(N508="základní",J508,0)</f>
        <v>0</v>
      </c>
      <c r="BF508" s="139">
        <f>IF(N508="snížená",J508,0)</f>
        <v>0</v>
      </c>
      <c r="BG508" s="139">
        <f>IF(N508="zákl. přenesená",J508,0)</f>
        <v>0</v>
      </c>
      <c r="BH508" s="139">
        <f>IF(N508="sníž. přenesená",J508,0)</f>
        <v>0</v>
      </c>
      <c r="BI508" s="139">
        <f>IF(N508="nulová",J508,0)</f>
        <v>0</v>
      </c>
      <c r="BJ508" s="16" t="s">
        <v>78</v>
      </c>
      <c r="BK508" s="139">
        <f>ROUND(I508*H508,2)</f>
        <v>0</v>
      </c>
      <c r="BL508" s="16" t="s">
        <v>223</v>
      </c>
      <c r="BM508" s="138" t="s">
        <v>542</v>
      </c>
    </row>
    <row r="509" spans="2:65" s="12" customFormat="1" ht="11.25">
      <c r="B509" s="140"/>
      <c r="D509" s="141" t="s">
        <v>128</v>
      </c>
      <c r="E509" s="142" t="s">
        <v>1</v>
      </c>
      <c r="F509" s="143" t="s">
        <v>271</v>
      </c>
      <c r="H509" s="142" t="s">
        <v>1</v>
      </c>
      <c r="I509" s="144"/>
      <c r="L509" s="140"/>
      <c r="M509" s="145"/>
      <c r="T509" s="146"/>
      <c r="AT509" s="142" t="s">
        <v>128</v>
      </c>
      <c r="AU509" s="142" t="s">
        <v>80</v>
      </c>
      <c r="AV509" s="12" t="s">
        <v>78</v>
      </c>
      <c r="AW509" s="12" t="s">
        <v>30</v>
      </c>
      <c r="AX509" s="12" t="s">
        <v>73</v>
      </c>
      <c r="AY509" s="142" t="s">
        <v>118</v>
      </c>
    </row>
    <row r="510" spans="2:65" s="13" customFormat="1" ht="11.25">
      <c r="B510" s="147"/>
      <c r="D510" s="141" t="s">
        <v>128</v>
      </c>
      <c r="E510" s="148" t="s">
        <v>1</v>
      </c>
      <c r="F510" s="149" t="s">
        <v>529</v>
      </c>
      <c r="H510" s="150">
        <v>104.45</v>
      </c>
      <c r="I510" s="151"/>
      <c r="L510" s="147"/>
      <c r="M510" s="152"/>
      <c r="T510" s="153"/>
      <c r="AT510" s="148" t="s">
        <v>128</v>
      </c>
      <c r="AU510" s="148" t="s">
        <v>80</v>
      </c>
      <c r="AV510" s="13" t="s">
        <v>80</v>
      </c>
      <c r="AW510" s="13" t="s">
        <v>30</v>
      </c>
      <c r="AX510" s="13" t="s">
        <v>73</v>
      </c>
      <c r="AY510" s="148" t="s">
        <v>118</v>
      </c>
    </row>
    <row r="511" spans="2:65" s="12" customFormat="1" ht="11.25">
      <c r="B511" s="140"/>
      <c r="D511" s="141" t="s">
        <v>128</v>
      </c>
      <c r="E511" s="142" t="s">
        <v>1</v>
      </c>
      <c r="F511" s="143" t="s">
        <v>530</v>
      </c>
      <c r="H511" s="142" t="s">
        <v>1</v>
      </c>
      <c r="I511" s="144"/>
      <c r="L511" s="140"/>
      <c r="M511" s="145"/>
      <c r="T511" s="146"/>
      <c r="AT511" s="142" t="s">
        <v>128</v>
      </c>
      <c r="AU511" s="142" t="s">
        <v>80</v>
      </c>
      <c r="AV511" s="12" t="s">
        <v>78</v>
      </c>
      <c r="AW511" s="12" t="s">
        <v>30</v>
      </c>
      <c r="AX511" s="12" t="s">
        <v>73</v>
      </c>
      <c r="AY511" s="142" t="s">
        <v>118</v>
      </c>
    </row>
    <row r="512" spans="2:65" s="13" customFormat="1" ht="11.25">
      <c r="B512" s="147"/>
      <c r="D512" s="141" t="s">
        <v>128</v>
      </c>
      <c r="E512" s="148" t="s">
        <v>1</v>
      </c>
      <c r="F512" s="149" t="s">
        <v>531</v>
      </c>
      <c r="H512" s="150">
        <v>8.15</v>
      </c>
      <c r="I512" s="151"/>
      <c r="L512" s="147"/>
      <c r="M512" s="152"/>
      <c r="T512" s="153"/>
      <c r="AT512" s="148" t="s">
        <v>128</v>
      </c>
      <c r="AU512" s="148" t="s">
        <v>80</v>
      </c>
      <c r="AV512" s="13" t="s">
        <v>80</v>
      </c>
      <c r="AW512" s="13" t="s">
        <v>30</v>
      </c>
      <c r="AX512" s="13" t="s">
        <v>73</v>
      </c>
      <c r="AY512" s="148" t="s">
        <v>118</v>
      </c>
    </row>
    <row r="513" spans="2:65" s="12" customFormat="1" ht="11.25">
      <c r="B513" s="140"/>
      <c r="D513" s="141" t="s">
        <v>128</v>
      </c>
      <c r="E513" s="142" t="s">
        <v>1</v>
      </c>
      <c r="F513" s="143" t="s">
        <v>532</v>
      </c>
      <c r="H513" s="142" t="s">
        <v>1</v>
      </c>
      <c r="I513" s="144"/>
      <c r="L513" s="140"/>
      <c r="M513" s="145"/>
      <c r="T513" s="146"/>
      <c r="AT513" s="142" t="s">
        <v>128</v>
      </c>
      <c r="AU513" s="142" t="s">
        <v>80</v>
      </c>
      <c r="AV513" s="12" t="s">
        <v>78</v>
      </c>
      <c r="AW513" s="12" t="s">
        <v>30</v>
      </c>
      <c r="AX513" s="12" t="s">
        <v>73</v>
      </c>
      <c r="AY513" s="142" t="s">
        <v>118</v>
      </c>
    </row>
    <row r="514" spans="2:65" s="13" customFormat="1" ht="11.25">
      <c r="B514" s="147"/>
      <c r="D514" s="141" t="s">
        <v>128</v>
      </c>
      <c r="E514" s="148" t="s">
        <v>1</v>
      </c>
      <c r="F514" s="149" t="s">
        <v>166</v>
      </c>
      <c r="H514" s="150">
        <v>44</v>
      </c>
      <c r="I514" s="151"/>
      <c r="L514" s="147"/>
      <c r="M514" s="152"/>
      <c r="T514" s="153"/>
      <c r="AT514" s="148" t="s">
        <v>128</v>
      </c>
      <c r="AU514" s="148" t="s">
        <v>80</v>
      </c>
      <c r="AV514" s="13" t="s">
        <v>80</v>
      </c>
      <c r="AW514" s="13" t="s">
        <v>30</v>
      </c>
      <c r="AX514" s="13" t="s">
        <v>73</v>
      </c>
      <c r="AY514" s="148" t="s">
        <v>118</v>
      </c>
    </row>
    <row r="515" spans="2:65" s="14" customFormat="1" ht="11.25">
      <c r="B515" s="154"/>
      <c r="D515" s="141" t="s">
        <v>128</v>
      </c>
      <c r="E515" s="155" t="s">
        <v>1</v>
      </c>
      <c r="F515" s="156" t="s">
        <v>149</v>
      </c>
      <c r="H515" s="157">
        <v>156.60000000000002</v>
      </c>
      <c r="I515" s="158"/>
      <c r="L515" s="154"/>
      <c r="M515" s="159"/>
      <c r="T515" s="160"/>
      <c r="AT515" s="155" t="s">
        <v>128</v>
      </c>
      <c r="AU515" s="155" t="s">
        <v>80</v>
      </c>
      <c r="AV515" s="14" t="s">
        <v>126</v>
      </c>
      <c r="AW515" s="14" t="s">
        <v>30</v>
      </c>
      <c r="AX515" s="14" t="s">
        <v>78</v>
      </c>
      <c r="AY515" s="155" t="s">
        <v>118</v>
      </c>
    </row>
    <row r="516" spans="2:65" s="1" customFormat="1" ht="24.2" customHeight="1">
      <c r="B516" s="126"/>
      <c r="C516" s="127" t="s">
        <v>543</v>
      </c>
      <c r="D516" s="127" t="s">
        <v>121</v>
      </c>
      <c r="E516" s="128" t="s">
        <v>544</v>
      </c>
      <c r="F516" s="129" t="s">
        <v>545</v>
      </c>
      <c r="G516" s="130" t="s">
        <v>163</v>
      </c>
      <c r="H516" s="131">
        <v>9.6</v>
      </c>
      <c r="I516" s="132"/>
      <c r="J516" s="133">
        <f>ROUND(I516*H516,2)</f>
        <v>0</v>
      </c>
      <c r="K516" s="129" t="s">
        <v>125</v>
      </c>
      <c r="L516" s="31"/>
      <c r="M516" s="134" t="s">
        <v>1</v>
      </c>
      <c r="N516" s="135" t="s">
        <v>38</v>
      </c>
      <c r="P516" s="136">
        <f>O516*H516</f>
        <v>0</v>
      </c>
      <c r="Q516" s="136">
        <v>2.96E-3</v>
      </c>
      <c r="R516" s="136">
        <f>Q516*H516</f>
        <v>2.8415999999999997E-2</v>
      </c>
      <c r="S516" s="136">
        <v>0</v>
      </c>
      <c r="T516" s="137">
        <f>S516*H516</f>
        <v>0</v>
      </c>
      <c r="AR516" s="138" t="s">
        <v>223</v>
      </c>
      <c r="AT516" s="138" t="s">
        <v>121</v>
      </c>
      <c r="AU516" s="138" t="s">
        <v>80</v>
      </c>
      <c r="AY516" s="16" t="s">
        <v>118</v>
      </c>
      <c r="BE516" s="139">
        <f>IF(N516="základní",J516,0)</f>
        <v>0</v>
      </c>
      <c r="BF516" s="139">
        <f>IF(N516="snížená",J516,0)</f>
        <v>0</v>
      </c>
      <c r="BG516" s="139">
        <f>IF(N516="zákl. přenesená",J516,0)</f>
        <v>0</v>
      </c>
      <c r="BH516" s="139">
        <f>IF(N516="sníž. přenesená",J516,0)</f>
        <v>0</v>
      </c>
      <c r="BI516" s="139">
        <f>IF(N516="nulová",J516,0)</f>
        <v>0</v>
      </c>
      <c r="BJ516" s="16" t="s">
        <v>78</v>
      </c>
      <c r="BK516" s="139">
        <f>ROUND(I516*H516,2)</f>
        <v>0</v>
      </c>
      <c r="BL516" s="16" t="s">
        <v>223</v>
      </c>
      <c r="BM516" s="138" t="s">
        <v>546</v>
      </c>
    </row>
    <row r="517" spans="2:65" s="12" customFormat="1" ht="11.25">
      <c r="B517" s="140"/>
      <c r="D517" s="141" t="s">
        <v>128</v>
      </c>
      <c r="E517" s="142" t="s">
        <v>1</v>
      </c>
      <c r="F517" s="143" t="s">
        <v>533</v>
      </c>
      <c r="H517" s="142" t="s">
        <v>1</v>
      </c>
      <c r="I517" s="144"/>
      <c r="L517" s="140"/>
      <c r="M517" s="145"/>
      <c r="T517" s="146"/>
      <c r="AT517" s="142" t="s">
        <v>128</v>
      </c>
      <c r="AU517" s="142" t="s">
        <v>80</v>
      </c>
      <c r="AV517" s="12" t="s">
        <v>78</v>
      </c>
      <c r="AW517" s="12" t="s">
        <v>30</v>
      </c>
      <c r="AX517" s="12" t="s">
        <v>73</v>
      </c>
      <c r="AY517" s="142" t="s">
        <v>118</v>
      </c>
    </row>
    <row r="518" spans="2:65" s="13" customFormat="1" ht="11.25">
      <c r="B518" s="147"/>
      <c r="D518" s="141" t="s">
        <v>128</v>
      </c>
      <c r="E518" s="148" t="s">
        <v>1</v>
      </c>
      <c r="F518" s="149" t="s">
        <v>534</v>
      </c>
      <c r="H518" s="150">
        <v>9.6</v>
      </c>
      <c r="I518" s="151"/>
      <c r="L518" s="147"/>
      <c r="M518" s="152"/>
      <c r="T518" s="153"/>
      <c r="AT518" s="148" t="s">
        <v>128</v>
      </c>
      <c r="AU518" s="148" t="s">
        <v>80</v>
      </c>
      <c r="AV518" s="13" t="s">
        <v>80</v>
      </c>
      <c r="AW518" s="13" t="s">
        <v>30</v>
      </c>
      <c r="AX518" s="13" t="s">
        <v>73</v>
      </c>
      <c r="AY518" s="148" t="s">
        <v>118</v>
      </c>
    </row>
    <row r="519" spans="2:65" s="14" customFormat="1" ht="11.25">
      <c r="B519" s="154"/>
      <c r="D519" s="141" t="s">
        <v>128</v>
      </c>
      <c r="E519" s="155" t="s">
        <v>1</v>
      </c>
      <c r="F519" s="156" t="s">
        <v>149</v>
      </c>
      <c r="H519" s="157">
        <v>9.6</v>
      </c>
      <c r="I519" s="158"/>
      <c r="L519" s="154"/>
      <c r="M519" s="159"/>
      <c r="T519" s="160"/>
      <c r="AT519" s="155" t="s">
        <v>128</v>
      </c>
      <c r="AU519" s="155" t="s">
        <v>80</v>
      </c>
      <c r="AV519" s="14" t="s">
        <v>126</v>
      </c>
      <c r="AW519" s="14" t="s">
        <v>30</v>
      </c>
      <c r="AX519" s="14" t="s">
        <v>78</v>
      </c>
      <c r="AY519" s="155" t="s">
        <v>118</v>
      </c>
    </row>
    <row r="520" spans="2:65" s="1" customFormat="1" ht="33" customHeight="1">
      <c r="B520" s="126"/>
      <c r="C520" s="127" t="s">
        <v>547</v>
      </c>
      <c r="D520" s="127" t="s">
        <v>121</v>
      </c>
      <c r="E520" s="128" t="s">
        <v>548</v>
      </c>
      <c r="F520" s="129" t="s">
        <v>549</v>
      </c>
      <c r="G520" s="130" t="s">
        <v>550</v>
      </c>
      <c r="H520" s="131">
        <v>3</v>
      </c>
      <c r="I520" s="132"/>
      <c r="J520" s="133">
        <f>ROUND(I520*H520,2)</f>
        <v>0</v>
      </c>
      <c r="K520" s="129" t="s">
        <v>1</v>
      </c>
      <c r="L520" s="31"/>
      <c r="M520" s="134" t="s">
        <v>1</v>
      </c>
      <c r="N520" s="135" t="s">
        <v>38</v>
      </c>
      <c r="P520" s="136">
        <f>O520*H520</f>
        <v>0</v>
      </c>
      <c r="Q520" s="136">
        <v>3.1E-4</v>
      </c>
      <c r="R520" s="136">
        <f>Q520*H520</f>
        <v>9.3000000000000005E-4</v>
      </c>
      <c r="S520" s="136">
        <v>0</v>
      </c>
      <c r="T520" s="137">
        <f>S520*H520</f>
        <v>0</v>
      </c>
      <c r="AR520" s="138" t="s">
        <v>223</v>
      </c>
      <c r="AT520" s="138" t="s">
        <v>121</v>
      </c>
      <c r="AU520" s="138" t="s">
        <v>80</v>
      </c>
      <c r="AY520" s="16" t="s">
        <v>118</v>
      </c>
      <c r="BE520" s="139">
        <f>IF(N520="základní",J520,0)</f>
        <v>0</v>
      </c>
      <c r="BF520" s="139">
        <f>IF(N520="snížená",J520,0)</f>
        <v>0</v>
      </c>
      <c r="BG520" s="139">
        <f>IF(N520="zákl. přenesená",J520,0)</f>
        <v>0</v>
      </c>
      <c r="BH520" s="139">
        <f>IF(N520="sníž. přenesená",J520,0)</f>
        <v>0</v>
      </c>
      <c r="BI520" s="139">
        <f>IF(N520="nulová",J520,0)</f>
        <v>0</v>
      </c>
      <c r="BJ520" s="16" t="s">
        <v>78</v>
      </c>
      <c r="BK520" s="139">
        <f>ROUND(I520*H520,2)</f>
        <v>0</v>
      </c>
      <c r="BL520" s="16" t="s">
        <v>223</v>
      </c>
      <c r="BM520" s="138" t="s">
        <v>551</v>
      </c>
    </row>
    <row r="521" spans="2:65" s="12" customFormat="1" ht="11.25">
      <c r="B521" s="140"/>
      <c r="D521" s="141" t="s">
        <v>128</v>
      </c>
      <c r="E521" s="142" t="s">
        <v>1</v>
      </c>
      <c r="F521" s="143" t="s">
        <v>552</v>
      </c>
      <c r="H521" s="142" t="s">
        <v>1</v>
      </c>
      <c r="I521" s="144"/>
      <c r="L521" s="140"/>
      <c r="M521" s="145"/>
      <c r="T521" s="146"/>
      <c r="AT521" s="142" t="s">
        <v>128</v>
      </c>
      <c r="AU521" s="142" t="s">
        <v>80</v>
      </c>
      <c r="AV521" s="12" t="s">
        <v>78</v>
      </c>
      <c r="AW521" s="12" t="s">
        <v>30</v>
      </c>
      <c r="AX521" s="12" t="s">
        <v>73</v>
      </c>
      <c r="AY521" s="142" t="s">
        <v>118</v>
      </c>
    </row>
    <row r="522" spans="2:65" s="13" customFormat="1" ht="11.25">
      <c r="B522" s="147"/>
      <c r="D522" s="141" t="s">
        <v>128</v>
      </c>
      <c r="E522" s="148" t="s">
        <v>1</v>
      </c>
      <c r="F522" s="149" t="s">
        <v>153</v>
      </c>
      <c r="H522" s="150">
        <v>3</v>
      </c>
      <c r="I522" s="151"/>
      <c r="L522" s="147"/>
      <c r="M522" s="152"/>
      <c r="T522" s="153"/>
      <c r="AT522" s="148" t="s">
        <v>128</v>
      </c>
      <c r="AU522" s="148" t="s">
        <v>80</v>
      </c>
      <c r="AV522" s="13" t="s">
        <v>80</v>
      </c>
      <c r="AW522" s="13" t="s">
        <v>30</v>
      </c>
      <c r="AX522" s="13" t="s">
        <v>73</v>
      </c>
      <c r="AY522" s="148" t="s">
        <v>118</v>
      </c>
    </row>
    <row r="523" spans="2:65" s="14" customFormat="1" ht="11.25">
      <c r="B523" s="154"/>
      <c r="D523" s="141" t="s">
        <v>128</v>
      </c>
      <c r="E523" s="155" t="s">
        <v>1</v>
      </c>
      <c r="F523" s="156" t="s">
        <v>149</v>
      </c>
      <c r="H523" s="157">
        <v>3</v>
      </c>
      <c r="I523" s="158"/>
      <c r="L523" s="154"/>
      <c r="M523" s="159"/>
      <c r="T523" s="160"/>
      <c r="AT523" s="155" t="s">
        <v>128</v>
      </c>
      <c r="AU523" s="155" t="s">
        <v>80</v>
      </c>
      <c r="AV523" s="14" t="s">
        <v>126</v>
      </c>
      <c r="AW523" s="14" t="s">
        <v>30</v>
      </c>
      <c r="AX523" s="14" t="s">
        <v>78</v>
      </c>
      <c r="AY523" s="155" t="s">
        <v>118</v>
      </c>
    </row>
    <row r="524" spans="2:65" s="1" customFormat="1" ht="24.2" customHeight="1">
      <c r="B524" s="126"/>
      <c r="C524" s="127" t="s">
        <v>553</v>
      </c>
      <c r="D524" s="127" t="s">
        <v>121</v>
      </c>
      <c r="E524" s="128" t="s">
        <v>554</v>
      </c>
      <c r="F524" s="129" t="s">
        <v>555</v>
      </c>
      <c r="G524" s="130" t="s">
        <v>163</v>
      </c>
      <c r="H524" s="131">
        <v>36</v>
      </c>
      <c r="I524" s="132"/>
      <c r="J524" s="133">
        <f>ROUND(I524*H524,2)</f>
        <v>0</v>
      </c>
      <c r="K524" s="129" t="s">
        <v>1</v>
      </c>
      <c r="L524" s="31"/>
      <c r="M524" s="134" t="s">
        <v>1</v>
      </c>
      <c r="N524" s="135" t="s">
        <v>38</v>
      </c>
      <c r="P524" s="136">
        <f>O524*H524</f>
        <v>0</v>
      </c>
      <c r="Q524" s="136">
        <v>3.9300000000000003E-3</v>
      </c>
      <c r="R524" s="136">
        <f>Q524*H524</f>
        <v>0.14148000000000002</v>
      </c>
      <c r="S524" s="136">
        <v>0</v>
      </c>
      <c r="T524" s="137">
        <f>S524*H524</f>
        <v>0</v>
      </c>
      <c r="AR524" s="138" t="s">
        <v>223</v>
      </c>
      <c r="AT524" s="138" t="s">
        <v>121</v>
      </c>
      <c r="AU524" s="138" t="s">
        <v>80</v>
      </c>
      <c r="AY524" s="16" t="s">
        <v>118</v>
      </c>
      <c r="BE524" s="139">
        <f>IF(N524="základní",J524,0)</f>
        <v>0</v>
      </c>
      <c r="BF524" s="139">
        <f>IF(N524="snížená",J524,0)</f>
        <v>0</v>
      </c>
      <c r="BG524" s="139">
        <f>IF(N524="zákl. přenesená",J524,0)</f>
        <v>0</v>
      </c>
      <c r="BH524" s="139">
        <f>IF(N524="sníž. přenesená",J524,0)</f>
        <v>0</v>
      </c>
      <c r="BI524" s="139">
        <f>IF(N524="nulová",J524,0)</f>
        <v>0</v>
      </c>
      <c r="BJ524" s="16" t="s">
        <v>78</v>
      </c>
      <c r="BK524" s="139">
        <f>ROUND(I524*H524,2)</f>
        <v>0</v>
      </c>
      <c r="BL524" s="16" t="s">
        <v>223</v>
      </c>
      <c r="BM524" s="138" t="s">
        <v>556</v>
      </c>
    </row>
    <row r="525" spans="2:65" s="12" customFormat="1" ht="11.25">
      <c r="B525" s="140"/>
      <c r="D525" s="141" t="s">
        <v>128</v>
      </c>
      <c r="E525" s="142" t="s">
        <v>1</v>
      </c>
      <c r="F525" s="143" t="s">
        <v>557</v>
      </c>
      <c r="H525" s="142" t="s">
        <v>1</v>
      </c>
      <c r="I525" s="144"/>
      <c r="L525" s="140"/>
      <c r="M525" s="145"/>
      <c r="T525" s="146"/>
      <c r="AT525" s="142" t="s">
        <v>128</v>
      </c>
      <c r="AU525" s="142" t="s">
        <v>80</v>
      </c>
      <c r="AV525" s="12" t="s">
        <v>78</v>
      </c>
      <c r="AW525" s="12" t="s">
        <v>30</v>
      </c>
      <c r="AX525" s="12" t="s">
        <v>73</v>
      </c>
      <c r="AY525" s="142" t="s">
        <v>118</v>
      </c>
    </row>
    <row r="526" spans="2:65" s="13" customFormat="1" ht="11.25">
      <c r="B526" s="147"/>
      <c r="D526" s="141" t="s">
        <v>128</v>
      </c>
      <c r="E526" s="148" t="s">
        <v>1</v>
      </c>
      <c r="F526" s="149" t="s">
        <v>524</v>
      </c>
      <c r="H526" s="150">
        <v>36</v>
      </c>
      <c r="I526" s="151"/>
      <c r="L526" s="147"/>
      <c r="M526" s="152"/>
      <c r="T526" s="153"/>
      <c r="AT526" s="148" t="s">
        <v>128</v>
      </c>
      <c r="AU526" s="148" t="s">
        <v>80</v>
      </c>
      <c r="AV526" s="13" t="s">
        <v>80</v>
      </c>
      <c r="AW526" s="13" t="s">
        <v>30</v>
      </c>
      <c r="AX526" s="13" t="s">
        <v>73</v>
      </c>
      <c r="AY526" s="148" t="s">
        <v>118</v>
      </c>
    </row>
    <row r="527" spans="2:65" s="14" customFormat="1" ht="11.25">
      <c r="B527" s="154"/>
      <c r="D527" s="141" t="s">
        <v>128</v>
      </c>
      <c r="E527" s="155" t="s">
        <v>1</v>
      </c>
      <c r="F527" s="156" t="s">
        <v>149</v>
      </c>
      <c r="H527" s="157">
        <v>36</v>
      </c>
      <c r="I527" s="158"/>
      <c r="L527" s="154"/>
      <c r="M527" s="159"/>
      <c r="T527" s="160"/>
      <c r="AT527" s="155" t="s">
        <v>128</v>
      </c>
      <c r="AU527" s="155" t="s">
        <v>80</v>
      </c>
      <c r="AV527" s="14" t="s">
        <v>126</v>
      </c>
      <c r="AW527" s="14" t="s">
        <v>30</v>
      </c>
      <c r="AX527" s="14" t="s">
        <v>78</v>
      </c>
      <c r="AY527" s="155" t="s">
        <v>118</v>
      </c>
    </row>
    <row r="528" spans="2:65" s="1" customFormat="1" ht="33" customHeight="1">
      <c r="B528" s="126"/>
      <c r="C528" s="127" t="s">
        <v>558</v>
      </c>
      <c r="D528" s="127" t="s">
        <v>121</v>
      </c>
      <c r="E528" s="128" t="s">
        <v>559</v>
      </c>
      <c r="F528" s="129" t="s">
        <v>560</v>
      </c>
      <c r="G528" s="130" t="s">
        <v>561</v>
      </c>
      <c r="H528" s="131">
        <v>1</v>
      </c>
      <c r="I528" s="132"/>
      <c r="J528" s="133">
        <f>ROUND(I528*H528,2)</f>
        <v>0</v>
      </c>
      <c r="K528" s="129" t="s">
        <v>1</v>
      </c>
      <c r="L528" s="31"/>
      <c r="M528" s="134" t="s">
        <v>1</v>
      </c>
      <c r="N528" s="135" t="s">
        <v>38</v>
      </c>
      <c r="P528" s="136">
        <f>O528*H528</f>
        <v>0</v>
      </c>
      <c r="Q528" s="136">
        <v>5.8399999999999997E-3</v>
      </c>
      <c r="R528" s="136">
        <f>Q528*H528</f>
        <v>5.8399999999999997E-3</v>
      </c>
      <c r="S528" s="136">
        <v>0</v>
      </c>
      <c r="T528" s="137">
        <f>S528*H528</f>
        <v>0</v>
      </c>
      <c r="AR528" s="138" t="s">
        <v>223</v>
      </c>
      <c r="AT528" s="138" t="s">
        <v>121</v>
      </c>
      <c r="AU528" s="138" t="s">
        <v>80</v>
      </c>
      <c r="AY528" s="16" t="s">
        <v>118</v>
      </c>
      <c r="BE528" s="139">
        <f>IF(N528="základní",J528,0)</f>
        <v>0</v>
      </c>
      <c r="BF528" s="139">
        <f>IF(N528="snížená",J528,0)</f>
        <v>0</v>
      </c>
      <c r="BG528" s="139">
        <f>IF(N528="zákl. přenesená",J528,0)</f>
        <v>0</v>
      </c>
      <c r="BH528" s="139">
        <f>IF(N528="sníž. přenesená",J528,0)</f>
        <v>0</v>
      </c>
      <c r="BI528" s="139">
        <f>IF(N528="nulová",J528,0)</f>
        <v>0</v>
      </c>
      <c r="BJ528" s="16" t="s">
        <v>78</v>
      </c>
      <c r="BK528" s="139">
        <f>ROUND(I528*H528,2)</f>
        <v>0</v>
      </c>
      <c r="BL528" s="16" t="s">
        <v>223</v>
      </c>
      <c r="BM528" s="138" t="s">
        <v>562</v>
      </c>
    </row>
    <row r="529" spans="2:65" s="1" customFormat="1" ht="24.2" customHeight="1">
      <c r="B529" s="126"/>
      <c r="C529" s="127" t="s">
        <v>563</v>
      </c>
      <c r="D529" s="127" t="s">
        <v>121</v>
      </c>
      <c r="E529" s="128" t="s">
        <v>564</v>
      </c>
      <c r="F529" s="129" t="s">
        <v>565</v>
      </c>
      <c r="G529" s="130" t="s">
        <v>475</v>
      </c>
      <c r="H529" s="171"/>
      <c r="I529" s="132"/>
      <c r="J529" s="133">
        <f>ROUND(I529*H529,2)</f>
        <v>0</v>
      </c>
      <c r="K529" s="129" t="s">
        <v>125</v>
      </c>
      <c r="L529" s="31"/>
      <c r="M529" s="134" t="s">
        <v>1</v>
      </c>
      <c r="N529" s="135" t="s">
        <v>38</v>
      </c>
      <c r="P529" s="136">
        <f>O529*H529</f>
        <v>0</v>
      </c>
      <c r="Q529" s="136">
        <v>0</v>
      </c>
      <c r="R529" s="136">
        <f>Q529*H529</f>
        <v>0</v>
      </c>
      <c r="S529" s="136">
        <v>0</v>
      </c>
      <c r="T529" s="137">
        <f>S529*H529</f>
        <v>0</v>
      </c>
      <c r="AR529" s="138" t="s">
        <v>223</v>
      </c>
      <c r="AT529" s="138" t="s">
        <v>121</v>
      </c>
      <c r="AU529" s="138" t="s">
        <v>80</v>
      </c>
      <c r="AY529" s="16" t="s">
        <v>118</v>
      </c>
      <c r="BE529" s="139">
        <f>IF(N529="základní",J529,0)</f>
        <v>0</v>
      </c>
      <c r="BF529" s="139">
        <f>IF(N529="snížená",J529,0)</f>
        <v>0</v>
      </c>
      <c r="BG529" s="139">
        <f>IF(N529="zákl. přenesená",J529,0)</f>
        <v>0</v>
      </c>
      <c r="BH529" s="139">
        <f>IF(N529="sníž. přenesená",J529,0)</f>
        <v>0</v>
      </c>
      <c r="BI529" s="139">
        <f>IF(N529="nulová",J529,0)</f>
        <v>0</v>
      </c>
      <c r="BJ529" s="16" t="s">
        <v>78</v>
      </c>
      <c r="BK529" s="139">
        <f>ROUND(I529*H529,2)</f>
        <v>0</v>
      </c>
      <c r="BL529" s="16" t="s">
        <v>223</v>
      </c>
      <c r="BM529" s="138" t="s">
        <v>566</v>
      </c>
    </row>
    <row r="530" spans="2:65" s="11" customFormat="1" ht="22.9" customHeight="1">
      <c r="B530" s="114"/>
      <c r="D530" s="115" t="s">
        <v>72</v>
      </c>
      <c r="E530" s="124" t="s">
        <v>567</v>
      </c>
      <c r="F530" s="124" t="s">
        <v>568</v>
      </c>
      <c r="I530" s="117"/>
      <c r="J530" s="125">
        <f>BK530</f>
        <v>0</v>
      </c>
      <c r="L530" s="114"/>
      <c r="M530" s="119"/>
      <c r="P530" s="120">
        <f>SUM(P531:P584)</f>
        <v>0</v>
      </c>
      <c r="R530" s="120">
        <f>SUM(R531:R584)</f>
        <v>11.034113000000001</v>
      </c>
      <c r="T530" s="121">
        <f>SUM(T531:T584)</f>
        <v>9.8399999999999998E-3</v>
      </c>
      <c r="AR530" s="115" t="s">
        <v>80</v>
      </c>
      <c r="AT530" s="122" t="s">
        <v>72</v>
      </c>
      <c r="AU530" s="122" t="s">
        <v>78</v>
      </c>
      <c r="AY530" s="115" t="s">
        <v>118</v>
      </c>
      <c r="BK530" s="123">
        <f>SUM(BK531:BK584)</f>
        <v>0</v>
      </c>
    </row>
    <row r="531" spans="2:65" s="1" customFormat="1" ht="24.2" customHeight="1">
      <c r="B531" s="126"/>
      <c r="C531" s="127" t="s">
        <v>569</v>
      </c>
      <c r="D531" s="127" t="s">
        <v>121</v>
      </c>
      <c r="E531" s="128" t="s">
        <v>570</v>
      </c>
      <c r="F531" s="129" t="s">
        <v>571</v>
      </c>
      <c r="G531" s="130" t="s">
        <v>550</v>
      </c>
      <c r="H531" s="131">
        <v>41</v>
      </c>
      <c r="I531" s="132"/>
      <c r="J531" s="133">
        <f>ROUND(I531*H531,2)</f>
        <v>0</v>
      </c>
      <c r="K531" s="129" t="s">
        <v>125</v>
      </c>
      <c r="L531" s="31"/>
      <c r="M531" s="134" t="s">
        <v>1</v>
      </c>
      <c r="N531" s="135" t="s">
        <v>38</v>
      </c>
      <c r="P531" s="136">
        <f>O531*H531</f>
        <v>0</v>
      </c>
      <c r="Q531" s="136">
        <v>2.5999999999999998E-4</v>
      </c>
      <c r="R531" s="136">
        <f>Q531*H531</f>
        <v>1.0659999999999999E-2</v>
      </c>
      <c r="S531" s="136">
        <v>0</v>
      </c>
      <c r="T531" s="137">
        <f>S531*H531</f>
        <v>0</v>
      </c>
      <c r="AR531" s="138" t="s">
        <v>223</v>
      </c>
      <c r="AT531" s="138" t="s">
        <v>121</v>
      </c>
      <c r="AU531" s="138" t="s">
        <v>80</v>
      </c>
      <c r="AY531" s="16" t="s">
        <v>118</v>
      </c>
      <c r="BE531" s="139">
        <f>IF(N531="základní",J531,0)</f>
        <v>0</v>
      </c>
      <c r="BF531" s="139">
        <f>IF(N531="snížená",J531,0)</f>
        <v>0</v>
      </c>
      <c r="BG531" s="139">
        <f>IF(N531="zákl. přenesená",J531,0)</f>
        <v>0</v>
      </c>
      <c r="BH531" s="139">
        <f>IF(N531="sníž. přenesená",J531,0)</f>
        <v>0</v>
      </c>
      <c r="BI531" s="139">
        <f>IF(N531="nulová",J531,0)</f>
        <v>0</v>
      </c>
      <c r="BJ531" s="16" t="s">
        <v>78</v>
      </c>
      <c r="BK531" s="139">
        <f>ROUND(I531*H531,2)</f>
        <v>0</v>
      </c>
      <c r="BL531" s="16" t="s">
        <v>223</v>
      </c>
      <c r="BM531" s="138" t="s">
        <v>572</v>
      </c>
    </row>
    <row r="532" spans="2:65" s="12" customFormat="1" ht="11.25">
      <c r="B532" s="140"/>
      <c r="D532" s="141" t="s">
        <v>128</v>
      </c>
      <c r="E532" s="142" t="s">
        <v>1</v>
      </c>
      <c r="F532" s="143" t="s">
        <v>573</v>
      </c>
      <c r="H532" s="142" t="s">
        <v>1</v>
      </c>
      <c r="I532" s="144"/>
      <c r="L532" s="140"/>
      <c r="M532" s="145"/>
      <c r="T532" s="146"/>
      <c r="AT532" s="142" t="s">
        <v>128</v>
      </c>
      <c r="AU532" s="142" t="s">
        <v>80</v>
      </c>
      <c r="AV532" s="12" t="s">
        <v>78</v>
      </c>
      <c r="AW532" s="12" t="s">
        <v>30</v>
      </c>
      <c r="AX532" s="12" t="s">
        <v>73</v>
      </c>
      <c r="AY532" s="142" t="s">
        <v>118</v>
      </c>
    </row>
    <row r="533" spans="2:65" s="13" customFormat="1" ht="11.25">
      <c r="B533" s="147"/>
      <c r="D533" s="141" t="s">
        <v>128</v>
      </c>
      <c r="E533" s="148" t="s">
        <v>1</v>
      </c>
      <c r="F533" s="149" t="s">
        <v>574</v>
      </c>
      <c r="H533" s="150">
        <v>41</v>
      </c>
      <c r="I533" s="151"/>
      <c r="L533" s="147"/>
      <c r="M533" s="152"/>
      <c r="T533" s="153"/>
      <c r="AT533" s="148" t="s">
        <v>128</v>
      </c>
      <c r="AU533" s="148" t="s">
        <v>80</v>
      </c>
      <c r="AV533" s="13" t="s">
        <v>80</v>
      </c>
      <c r="AW533" s="13" t="s">
        <v>30</v>
      </c>
      <c r="AX533" s="13" t="s">
        <v>73</v>
      </c>
      <c r="AY533" s="148" t="s">
        <v>118</v>
      </c>
    </row>
    <row r="534" spans="2:65" s="14" customFormat="1" ht="11.25">
      <c r="B534" s="154"/>
      <c r="D534" s="141" t="s">
        <v>128</v>
      </c>
      <c r="E534" s="155" t="s">
        <v>1</v>
      </c>
      <c r="F534" s="156" t="s">
        <v>149</v>
      </c>
      <c r="H534" s="157">
        <v>41</v>
      </c>
      <c r="I534" s="158"/>
      <c r="L534" s="154"/>
      <c r="M534" s="159"/>
      <c r="T534" s="160"/>
      <c r="AT534" s="155" t="s">
        <v>128</v>
      </c>
      <c r="AU534" s="155" t="s">
        <v>80</v>
      </c>
      <c r="AV534" s="14" t="s">
        <v>126</v>
      </c>
      <c r="AW534" s="14" t="s">
        <v>30</v>
      </c>
      <c r="AX534" s="14" t="s">
        <v>78</v>
      </c>
      <c r="AY534" s="155" t="s">
        <v>118</v>
      </c>
    </row>
    <row r="535" spans="2:65" s="1" customFormat="1" ht="24.2" customHeight="1">
      <c r="B535" s="126"/>
      <c r="C535" s="161" t="s">
        <v>575</v>
      </c>
      <c r="D535" s="161" t="s">
        <v>168</v>
      </c>
      <c r="E535" s="162" t="s">
        <v>576</v>
      </c>
      <c r="F535" s="163" t="s">
        <v>577</v>
      </c>
      <c r="G535" s="164" t="s">
        <v>124</v>
      </c>
      <c r="H535" s="165">
        <v>35.83</v>
      </c>
      <c r="I535" s="166"/>
      <c r="J535" s="167">
        <f>ROUND(I535*H535,2)</f>
        <v>0</v>
      </c>
      <c r="K535" s="163" t="s">
        <v>125</v>
      </c>
      <c r="L535" s="168"/>
      <c r="M535" s="169" t="s">
        <v>1</v>
      </c>
      <c r="N535" s="170" t="s">
        <v>38</v>
      </c>
      <c r="P535" s="136">
        <f>O535*H535</f>
        <v>0</v>
      </c>
      <c r="Q535" s="136">
        <v>4.3060000000000001E-2</v>
      </c>
      <c r="R535" s="136">
        <f>Q535*H535</f>
        <v>1.5428397999999999</v>
      </c>
      <c r="S535" s="136">
        <v>0</v>
      </c>
      <c r="T535" s="137">
        <f>S535*H535</f>
        <v>0</v>
      </c>
      <c r="AR535" s="138" t="s">
        <v>333</v>
      </c>
      <c r="AT535" s="138" t="s">
        <v>168</v>
      </c>
      <c r="AU535" s="138" t="s">
        <v>80</v>
      </c>
      <c r="AY535" s="16" t="s">
        <v>118</v>
      </c>
      <c r="BE535" s="139">
        <f>IF(N535="základní",J535,0)</f>
        <v>0</v>
      </c>
      <c r="BF535" s="139">
        <f>IF(N535="snížená",J535,0)</f>
        <v>0</v>
      </c>
      <c r="BG535" s="139">
        <f>IF(N535="zákl. přenesená",J535,0)</f>
        <v>0</v>
      </c>
      <c r="BH535" s="139">
        <f>IF(N535="sníž. přenesená",J535,0)</f>
        <v>0</v>
      </c>
      <c r="BI535" s="139">
        <f>IF(N535="nulová",J535,0)</f>
        <v>0</v>
      </c>
      <c r="BJ535" s="16" t="s">
        <v>78</v>
      </c>
      <c r="BK535" s="139">
        <f>ROUND(I535*H535,2)</f>
        <v>0</v>
      </c>
      <c r="BL535" s="16" t="s">
        <v>223</v>
      </c>
      <c r="BM535" s="138" t="s">
        <v>578</v>
      </c>
    </row>
    <row r="536" spans="2:65" s="12" customFormat="1" ht="11.25">
      <c r="B536" s="140"/>
      <c r="D536" s="141" t="s">
        <v>128</v>
      </c>
      <c r="E536" s="142" t="s">
        <v>1</v>
      </c>
      <c r="F536" s="143" t="s">
        <v>573</v>
      </c>
      <c r="H536" s="142" t="s">
        <v>1</v>
      </c>
      <c r="I536" s="144"/>
      <c r="L536" s="140"/>
      <c r="M536" s="145"/>
      <c r="T536" s="146"/>
      <c r="AT536" s="142" t="s">
        <v>128</v>
      </c>
      <c r="AU536" s="142" t="s">
        <v>80</v>
      </c>
      <c r="AV536" s="12" t="s">
        <v>78</v>
      </c>
      <c r="AW536" s="12" t="s">
        <v>30</v>
      </c>
      <c r="AX536" s="12" t="s">
        <v>73</v>
      </c>
      <c r="AY536" s="142" t="s">
        <v>118</v>
      </c>
    </row>
    <row r="537" spans="2:65" s="13" customFormat="1" ht="22.5">
      <c r="B537" s="147"/>
      <c r="D537" s="141" t="s">
        <v>128</v>
      </c>
      <c r="E537" s="148" t="s">
        <v>1</v>
      </c>
      <c r="F537" s="149" t="s">
        <v>361</v>
      </c>
      <c r="H537" s="150">
        <v>35.83</v>
      </c>
      <c r="I537" s="151"/>
      <c r="L537" s="147"/>
      <c r="M537" s="152"/>
      <c r="T537" s="153"/>
      <c r="AT537" s="148" t="s">
        <v>128</v>
      </c>
      <c r="AU537" s="148" t="s">
        <v>80</v>
      </c>
      <c r="AV537" s="13" t="s">
        <v>80</v>
      </c>
      <c r="AW537" s="13" t="s">
        <v>30</v>
      </c>
      <c r="AX537" s="13" t="s">
        <v>73</v>
      </c>
      <c r="AY537" s="148" t="s">
        <v>118</v>
      </c>
    </row>
    <row r="538" spans="2:65" s="14" customFormat="1" ht="11.25">
      <c r="B538" s="154"/>
      <c r="D538" s="141" t="s">
        <v>128</v>
      </c>
      <c r="E538" s="155" t="s">
        <v>1</v>
      </c>
      <c r="F538" s="156" t="s">
        <v>149</v>
      </c>
      <c r="H538" s="157">
        <v>35.83</v>
      </c>
      <c r="I538" s="158"/>
      <c r="L538" s="154"/>
      <c r="M538" s="159"/>
      <c r="T538" s="160"/>
      <c r="AT538" s="155" t="s">
        <v>128</v>
      </c>
      <c r="AU538" s="155" t="s">
        <v>80</v>
      </c>
      <c r="AV538" s="14" t="s">
        <v>126</v>
      </c>
      <c r="AW538" s="14" t="s">
        <v>30</v>
      </c>
      <c r="AX538" s="14" t="s">
        <v>78</v>
      </c>
      <c r="AY538" s="155" t="s">
        <v>118</v>
      </c>
    </row>
    <row r="539" spans="2:65" s="1" customFormat="1" ht="24.2" customHeight="1">
      <c r="B539" s="126"/>
      <c r="C539" s="127" t="s">
        <v>579</v>
      </c>
      <c r="D539" s="127" t="s">
        <v>121</v>
      </c>
      <c r="E539" s="128" t="s">
        <v>580</v>
      </c>
      <c r="F539" s="129" t="s">
        <v>581</v>
      </c>
      <c r="G539" s="130" t="s">
        <v>124</v>
      </c>
      <c r="H539" s="131">
        <v>121.098</v>
      </c>
      <c r="I539" s="132"/>
      <c r="J539" s="133">
        <f>ROUND(I539*H539,2)</f>
        <v>0</v>
      </c>
      <c r="K539" s="129" t="s">
        <v>125</v>
      </c>
      <c r="L539" s="31"/>
      <c r="M539" s="134" t="s">
        <v>1</v>
      </c>
      <c r="N539" s="135" t="s">
        <v>38</v>
      </c>
      <c r="P539" s="136">
        <f>O539*H539</f>
        <v>0</v>
      </c>
      <c r="Q539" s="136">
        <v>2.7E-4</v>
      </c>
      <c r="R539" s="136">
        <f>Q539*H539</f>
        <v>3.2696460000000004E-2</v>
      </c>
      <c r="S539" s="136">
        <v>0</v>
      </c>
      <c r="T539" s="137">
        <f>S539*H539</f>
        <v>0</v>
      </c>
      <c r="AR539" s="138" t="s">
        <v>126</v>
      </c>
      <c r="AT539" s="138" t="s">
        <v>121</v>
      </c>
      <c r="AU539" s="138" t="s">
        <v>80</v>
      </c>
      <c r="AY539" s="16" t="s">
        <v>118</v>
      </c>
      <c r="BE539" s="139">
        <f>IF(N539="základní",J539,0)</f>
        <v>0</v>
      </c>
      <c r="BF539" s="139">
        <f>IF(N539="snížená",J539,0)</f>
        <v>0</v>
      </c>
      <c r="BG539" s="139">
        <f>IF(N539="zákl. přenesená",J539,0)</f>
        <v>0</v>
      </c>
      <c r="BH539" s="139">
        <f>IF(N539="sníž. přenesená",J539,0)</f>
        <v>0</v>
      </c>
      <c r="BI539" s="139">
        <f>IF(N539="nulová",J539,0)</f>
        <v>0</v>
      </c>
      <c r="BJ539" s="16" t="s">
        <v>78</v>
      </c>
      <c r="BK539" s="139">
        <f>ROUND(I539*H539,2)</f>
        <v>0</v>
      </c>
      <c r="BL539" s="16" t="s">
        <v>126</v>
      </c>
      <c r="BM539" s="138" t="s">
        <v>582</v>
      </c>
    </row>
    <row r="540" spans="2:65" s="12" customFormat="1" ht="11.25">
      <c r="B540" s="140"/>
      <c r="D540" s="141" t="s">
        <v>128</v>
      </c>
      <c r="E540" s="142" t="s">
        <v>1</v>
      </c>
      <c r="F540" s="143" t="s">
        <v>583</v>
      </c>
      <c r="H540" s="142" t="s">
        <v>1</v>
      </c>
      <c r="I540" s="144"/>
      <c r="L540" s="140"/>
      <c r="M540" s="145"/>
      <c r="T540" s="146"/>
      <c r="AT540" s="142" t="s">
        <v>128</v>
      </c>
      <c r="AU540" s="142" t="s">
        <v>80</v>
      </c>
      <c r="AV540" s="12" t="s">
        <v>78</v>
      </c>
      <c r="AW540" s="12" t="s">
        <v>30</v>
      </c>
      <c r="AX540" s="12" t="s">
        <v>73</v>
      </c>
      <c r="AY540" s="142" t="s">
        <v>118</v>
      </c>
    </row>
    <row r="541" spans="2:65" s="13" customFormat="1" ht="11.25">
      <c r="B541" s="147"/>
      <c r="D541" s="141" t="s">
        <v>128</v>
      </c>
      <c r="E541" s="148" t="s">
        <v>1</v>
      </c>
      <c r="F541" s="149" t="s">
        <v>584</v>
      </c>
      <c r="H541" s="150">
        <v>121.098</v>
      </c>
      <c r="I541" s="151"/>
      <c r="L541" s="147"/>
      <c r="M541" s="152"/>
      <c r="T541" s="153"/>
      <c r="AT541" s="148" t="s">
        <v>128</v>
      </c>
      <c r="AU541" s="148" t="s">
        <v>80</v>
      </c>
      <c r="AV541" s="13" t="s">
        <v>80</v>
      </c>
      <c r="AW541" s="13" t="s">
        <v>30</v>
      </c>
      <c r="AX541" s="13" t="s">
        <v>73</v>
      </c>
      <c r="AY541" s="148" t="s">
        <v>118</v>
      </c>
    </row>
    <row r="542" spans="2:65" s="14" customFormat="1" ht="11.25">
      <c r="B542" s="154"/>
      <c r="D542" s="141" t="s">
        <v>128</v>
      </c>
      <c r="E542" s="155" t="s">
        <v>1</v>
      </c>
      <c r="F542" s="156" t="s">
        <v>149</v>
      </c>
      <c r="H542" s="157">
        <v>121.098</v>
      </c>
      <c r="I542" s="158"/>
      <c r="L542" s="154"/>
      <c r="M542" s="159"/>
      <c r="T542" s="160"/>
      <c r="AT542" s="155" t="s">
        <v>128</v>
      </c>
      <c r="AU542" s="155" t="s">
        <v>80</v>
      </c>
      <c r="AV542" s="14" t="s">
        <v>126</v>
      </c>
      <c r="AW542" s="14" t="s">
        <v>30</v>
      </c>
      <c r="AX542" s="14" t="s">
        <v>78</v>
      </c>
      <c r="AY542" s="155" t="s">
        <v>118</v>
      </c>
    </row>
    <row r="543" spans="2:65" s="1" customFormat="1" ht="24.2" customHeight="1">
      <c r="B543" s="126"/>
      <c r="C543" s="161" t="s">
        <v>585</v>
      </c>
      <c r="D543" s="161" t="s">
        <v>168</v>
      </c>
      <c r="E543" s="162" t="s">
        <v>586</v>
      </c>
      <c r="F543" s="163" t="s">
        <v>587</v>
      </c>
      <c r="G543" s="164" t="s">
        <v>124</v>
      </c>
      <c r="H543" s="165">
        <v>121.098</v>
      </c>
      <c r="I543" s="166"/>
      <c r="J543" s="167">
        <f>ROUND(I543*H543,2)</f>
        <v>0</v>
      </c>
      <c r="K543" s="163" t="s">
        <v>125</v>
      </c>
      <c r="L543" s="168"/>
      <c r="M543" s="169" t="s">
        <v>1</v>
      </c>
      <c r="N543" s="170" t="s">
        <v>38</v>
      </c>
      <c r="P543" s="136">
        <f>O543*H543</f>
        <v>0</v>
      </c>
      <c r="Q543" s="136">
        <v>3.9579999999999997E-2</v>
      </c>
      <c r="R543" s="136">
        <f>Q543*H543</f>
        <v>4.7930588399999996</v>
      </c>
      <c r="S543" s="136">
        <v>0</v>
      </c>
      <c r="T543" s="137">
        <f>S543*H543</f>
        <v>0</v>
      </c>
      <c r="AR543" s="138" t="s">
        <v>171</v>
      </c>
      <c r="AT543" s="138" t="s">
        <v>168</v>
      </c>
      <c r="AU543" s="138" t="s">
        <v>80</v>
      </c>
      <c r="AY543" s="16" t="s">
        <v>118</v>
      </c>
      <c r="BE543" s="139">
        <f>IF(N543="základní",J543,0)</f>
        <v>0</v>
      </c>
      <c r="BF543" s="139">
        <f>IF(N543="snížená",J543,0)</f>
        <v>0</v>
      </c>
      <c r="BG543" s="139">
        <f>IF(N543="zákl. přenesená",J543,0)</f>
        <v>0</v>
      </c>
      <c r="BH543" s="139">
        <f>IF(N543="sníž. přenesená",J543,0)</f>
        <v>0</v>
      </c>
      <c r="BI543" s="139">
        <f>IF(N543="nulová",J543,0)</f>
        <v>0</v>
      </c>
      <c r="BJ543" s="16" t="s">
        <v>78</v>
      </c>
      <c r="BK543" s="139">
        <f>ROUND(I543*H543,2)</f>
        <v>0</v>
      </c>
      <c r="BL543" s="16" t="s">
        <v>126</v>
      </c>
      <c r="BM543" s="138" t="s">
        <v>588</v>
      </c>
    </row>
    <row r="544" spans="2:65" s="1" customFormat="1" ht="24.2" customHeight="1">
      <c r="B544" s="126"/>
      <c r="C544" s="127" t="s">
        <v>589</v>
      </c>
      <c r="D544" s="127" t="s">
        <v>121</v>
      </c>
      <c r="E544" s="128" t="s">
        <v>590</v>
      </c>
      <c r="F544" s="129" t="s">
        <v>591</v>
      </c>
      <c r="G544" s="130" t="s">
        <v>124</v>
      </c>
      <c r="H544" s="131">
        <v>96.5</v>
      </c>
      <c r="I544" s="132"/>
      <c r="J544" s="133">
        <f>ROUND(I544*H544,2)</f>
        <v>0</v>
      </c>
      <c r="K544" s="129" t="s">
        <v>125</v>
      </c>
      <c r="L544" s="31"/>
      <c r="M544" s="134" t="s">
        <v>1</v>
      </c>
      <c r="N544" s="135" t="s">
        <v>38</v>
      </c>
      <c r="P544" s="136">
        <f>O544*H544</f>
        <v>0</v>
      </c>
      <c r="Q544" s="136">
        <v>2.5999999999999998E-4</v>
      </c>
      <c r="R544" s="136">
        <f>Q544*H544</f>
        <v>2.5089999999999998E-2</v>
      </c>
      <c r="S544" s="136">
        <v>0</v>
      </c>
      <c r="T544" s="137">
        <f>S544*H544</f>
        <v>0</v>
      </c>
      <c r="AR544" s="138" t="s">
        <v>223</v>
      </c>
      <c r="AT544" s="138" t="s">
        <v>121</v>
      </c>
      <c r="AU544" s="138" t="s">
        <v>80</v>
      </c>
      <c r="AY544" s="16" t="s">
        <v>118</v>
      </c>
      <c r="BE544" s="139">
        <f>IF(N544="základní",J544,0)</f>
        <v>0</v>
      </c>
      <c r="BF544" s="139">
        <f>IF(N544="snížená",J544,0)</f>
        <v>0</v>
      </c>
      <c r="BG544" s="139">
        <f>IF(N544="zákl. přenesená",J544,0)</f>
        <v>0</v>
      </c>
      <c r="BH544" s="139">
        <f>IF(N544="sníž. přenesená",J544,0)</f>
        <v>0</v>
      </c>
      <c r="BI544" s="139">
        <f>IF(N544="nulová",J544,0)</f>
        <v>0</v>
      </c>
      <c r="BJ544" s="16" t="s">
        <v>78</v>
      </c>
      <c r="BK544" s="139">
        <f>ROUND(I544*H544,2)</f>
        <v>0</v>
      </c>
      <c r="BL544" s="16" t="s">
        <v>223</v>
      </c>
      <c r="BM544" s="138" t="s">
        <v>592</v>
      </c>
    </row>
    <row r="545" spans="2:65" s="12" customFormat="1" ht="11.25">
      <c r="B545" s="140"/>
      <c r="D545" s="141" t="s">
        <v>128</v>
      </c>
      <c r="E545" s="142" t="s">
        <v>1</v>
      </c>
      <c r="F545" s="143" t="s">
        <v>593</v>
      </c>
      <c r="H545" s="142" t="s">
        <v>1</v>
      </c>
      <c r="I545" s="144"/>
      <c r="L545" s="140"/>
      <c r="M545" s="145"/>
      <c r="T545" s="146"/>
      <c r="AT545" s="142" t="s">
        <v>128</v>
      </c>
      <c r="AU545" s="142" t="s">
        <v>80</v>
      </c>
      <c r="AV545" s="12" t="s">
        <v>78</v>
      </c>
      <c r="AW545" s="12" t="s">
        <v>30</v>
      </c>
      <c r="AX545" s="12" t="s">
        <v>73</v>
      </c>
      <c r="AY545" s="142" t="s">
        <v>118</v>
      </c>
    </row>
    <row r="546" spans="2:65" s="13" customFormat="1" ht="11.25">
      <c r="B546" s="147"/>
      <c r="D546" s="141" t="s">
        <v>128</v>
      </c>
      <c r="E546" s="148" t="s">
        <v>1</v>
      </c>
      <c r="F546" s="149" t="s">
        <v>594</v>
      </c>
      <c r="H546" s="150">
        <v>96.5</v>
      </c>
      <c r="I546" s="151"/>
      <c r="L546" s="147"/>
      <c r="M546" s="152"/>
      <c r="T546" s="153"/>
      <c r="AT546" s="148" t="s">
        <v>128</v>
      </c>
      <c r="AU546" s="148" t="s">
        <v>80</v>
      </c>
      <c r="AV546" s="13" t="s">
        <v>80</v>
      </c>
      <c r="AW546" s="13" t="s">
        <v>30</v>
      </c>
      <c r="AX546" s="13" t="s">
        <v>73</v>
      </c>
      <c r="AY546" s="148" t="s">
        <v>118</v>
      </c>
    </row>
    <row r="547" spans="2:65" s="14" customFormat="1" ht="11.25">
      <c r="B547" s="154"/>
      <c r="D547" s="141" t="s">
        <v>128</v>
      </c>
      <c r="E547" s="155" t="s">
        <v>1</v>
      </c>
      <c r="F547" s="156" t="s">
        <v>149</v>
      </c>
      <c r="H547" s="157">
        <v>96.5</v>
      </c>
      <c r="I547" s="158"/>
      <c r="L547" s="154"/>
      <c r="M547" s="159"/>
      <c r="T547" s="160"/>
      <c r="AT547" s="155" t="s">
        <v>128</v>
      </c>
      <c r="AU547" s="155" t="s">
        <v>80</v>
      </c>
      <c r="AV547" s="14" t="s">
        <v>126</v>
      </c>
      <c r="AW547" s="14" t="s">
        <v>30</v>
      </c>
      <c r="AX547" s="14" t="s">
        <v>78</v>
      </c>
      <c r="AY547" s="155" t="s">
        <v>118</v>
      </c>
    </row>
    <row r="548" spans="2:65" s="1" customFormat="1" ht="24.2" customHeight="1">
      <c r="B548" s="126"/>
      <c r="C548" s="161" t="s">
        <v>595</v>
      </c>
      <c r="D548" s="161" t="s">
        <v>168</v>
      </c>
      <c r="E548" s="162" t="s">
        <v>596</v>
      </c>
      <c r="F548" s="163" t="s">
        <v>597</v>
      </c>
      <c r="G548" s="164" t="s">
        <v>124</v>
      </c>
      <c r="H548" s="165">
        <v>96.5</v>
      </c>
      <c r="I548" s="166"/>
      <c r="J548" s="167">
        <f>ROUND(I548*H548,2)</f>
        <v>0</v>
      </c>
      <c r="K548" s="163" t="s">
        <v>125</v>
      </c>
      <c r="L548" s="168"/>
      <c r="M548" s="169" t="s">
        <v>1</v>
      </c>
      <c r="N548" s="170" t="s">
        <v>38</v>
      </c>
      <c r="P548" s="136">
        <f>O548*H548</f>
        <v>0</v>
      </c>
      <c r="Q548" s="136">
        <v>3.7960000000000001E-2</v>
      </c>
      <c r="R548" s="136">
        <f>Q548*H548</f>
        <v>3.6631400000000003</v>
      </c>
      <c r="S548" s="136">
        <v>0</v>
      </c>
      <c r="T548" s="137">
        <f>S548*H548</f>
        <v>0</v>
      </c>
      <c r="AR548" s="138" t="s">
        <v>333</v>
      </c>
      <c r="AT548" s="138" t="s">
        <v>168</v>
      </c>
      <c r="AU548" s="138" t="s">
        <v>80</v>
      </c>
      <c r="AY548" s="16" t="s">
        <v>118</v>
      </c>
      <c r="BE548" s="139">
        <f>IF(N548="základní",J548,0)</f>
        <v>0</v>
      </c>
      <c r="BF548" s="139">
        <f>IF(N548="snížená",J548,0)</f>
        <v>0</v>
      </c>
      <c r="BG548" s="139">
        <f>IF(N548="zákl. přenesená",J548,0)</f>
        <v>0</v>
      </c>
      <c r="BH548" s="139">
        <f>IF(N548="sníž. přenesená",J548,0)</f>
        <v>0</v>
      </c>
      <c r="BI548" s="139">
        <f>IF(N548="nulová",J548,0)</f>
        <v>0</v>
      </c>
      <c r="BJ548" s="16" t="s">
        <v>78</v>
      </c>
      <c r="BK548" s="139">
        <f>ROUND(I548*H548,2)</f>
        <v>0</v>
      </c>
      <c r="BL548" s="16" t="s">
        <v>223</v>
      </c>
      <c r="BM548" s="138" t="s">
        <v>598</v>
      </c>
    </row>
    <row r="549" spans="2:65" s="1" customFormat="1" ht="24.2" customHeight="1">
      <c r="B549" s="126"/>
      <c r="C549" s="127" t="s">
        <v>599</v>
      </c>
      <c r="D549" s="127" t="s">
        <v>121</v>
      </c>
      <c r="E549" s="128" t="s">
        <v>600</v>
      </c>
      <c r="F549" s="129" t="s">
        <v>601</v>
      </c>
      <c r="G549" s="130" t="s">
        <v>124</v>
      </c>
      <c r="H549" s="131">
        <v>22.9</v>
      </c>
      <c r="I549" s="132"/>
      <c r="J549" s="133">
        <f>ROUND(I549*H549,2)</f>
        <v>0</v>
      </c>
      <c r="K549" s="129" t="s">
        <v>125</v>
      </c>
      <c r="L549" s="31"/>
      <c r="M549" s="134" t="s">
        <v>1</v>
      </c>
      <c r="N549" s="135" t="s">
        <v>38</v>
      </c>
      <c r="P549" s="136">
        <f>O549*H549</f>
        <v>0</v>
      </c>
      <c r="Q549" s="136">
        <v>2.7E-4</v>
      </c>
      <c r="R549" s="136">
        <f>Q549*H549</f>
        <v>6.1830000000000001E-3</v>
      </c>
      <c r="S549" s="136">
        <v>0</v>
      </c>
      <c r="T549" s="137">
        <f>S549*H549</f>
        <v>0</v>
      </c>
      <c r="AR549" s="138" t="s">
        <v>223</v>
      </c>
      <c r="AT549" s="138" t="s">
        <v>121</v>
      </c>
      <c r="AU549" s="138" t="s">
        <v>80</v>
      </c>
      <c r="AY549" s="16" t="s">
        <v>118</v>
      </c>
      <c r="BE549" s="139">
        <f>IF(N549="základní",J549,0)</f>
        <v>0</v>
      </c>
      <c r="BF549" s="139">
        <f>IF(N549="snížená",J549,0)</f>
        <v>0</v>
      </c>
      <c r="BG549" s="139">
        <f>IF(N549="zákl. přenesená",J549,0)</f>
        <v>0</v>
      </c>
      <c r="BH549" s="139">
        <f>IF(N549="sníž. přenesená",J549,0)</f>
        <v>0</v>
      </c>
      <c r="BI549" s="139">
        <f>IF(N549="nulová",J549,0)</f>
        <v>0</v>
      </c>
      <c r="BJ549" s="16" t="s">
        <v>78</v>
      </c>
      <c r="BK549" s="139">
        <f>ROUND(I549*H549,2)</f>
        <v>0</v>
      </c>
      <c r="BL549" s="16" t="s">
        <v>223</v>
      </c>
      <c r="BM549" s="138" t="s">
        <v>602</v>
      </c>
    </row>
    <row r="550" spans="2:65" s="12" customFormat="1" ht="11.25">
      <c r="B550" s="140"/>
      <c r="D550" s="141" t="s">
        <v>128</v>
      </c>
      <c r="E550" s="142" t="s">
        <v>1</v>
      </c>
      <c r="F550" s="143" t="s">
        <v>603</v>
      </c>
      <c r="H550" s="142" t="s">
        <v>1</v>
      </c>
      <c r="I550" s="144"/>
      <c r="L550" s="140"/>
      <c r="M550" s="145"/>
      <c r="T550" s="146"/>
      <c r="AT550" s="142" t="s">
        <v>128</v>
      </c>
      <c r="AU550" s="142" t="s">
        <v>80</v>
      </c>
      <c r="AV550" s="12" t="s">
        <v>78</v>
      </c>
      <c r="AW550" s="12" t="s">
        <v>30</v>
      </c>
      <c r="AX550" s="12" t="s">
        <v>73</v>
      </c>
      <c r="AY550" s="142" t="s">
        <v>118</v>
      </c>
    </row>
    <row r="551" spans="2:65" s="13" customFormat="1" ht="11.25">
      <c r="B551" s="147"/>
      <c r="D551" s="141" t="s">
        <v>128</v>
      </c>
      <c r="E551" s="148" t="s">
        <v>1</v>
      </c>
      <c r="F551" s="149" t="s">
        <v>604</v>
      </c>
      <c r="H551" s="150">
        <v>22.9</v>
      </c>
      <c r="I551" s="151"/>
      <c r="L551" s="147"/>
      <c r="M551" s="152"/>
      <c r="T551" s="153"/>
      <c r="AT551" s="148" t="s">
        <v>128</v>
      </c>
      <c r="AU551" s="148" t="s">
        <v>80</v>
      </c>
      <c r="AV551" s="13" t="s">
        <v>80</v>
      </c>
      <c r="AW551" s="13" t="s">
        <v>30</v>
      </c>
      <c r="AX551" s="13" t="s">
        <v>73</v>
      </c>
      <c r="AY551" s="148" t="s">
        <v>118</v>
      </c>
    </row>
    <row r="552" spans="2:65" s="14" customFormat="1" ht="11.25">
      <c r="B552" s="154"/>
      <c r="D552" s="141" t="s">
        <v>128</v>
      </c>
      <c r="E552" s="155" t="s">
        <v>1</v>
      </c>
      <c r="F552" s="156" t="s">
        <v>149</v>
      </c>
      <c r="H552" s="157">
        <v>22.9</v>
      </c>
      <c r="I552" s="158"/>
      <c r="L552" s="154"/>
      <c r="M552" s="159"/>
      <c r="T552" s="160"/>
      <c r="AT552" s="155" t="s">
        <v>128</v>
      </c>
      <c r="AU552" s="155" t="s">
        <v>80</v>
      </c>
      <c r="AV552" s="14" t="s">
        <v>126</v>
      </c>
      <c r="AW552" s="14" t="s">
        <v>30</v>
      </c>
      <c r="AX552" s="14" t="s">
        <v>78</v>
      </c>
      <c r="AY552" s="155" t="s">
        <v>118</v>
      </c>
    </row>
    <row r="553" spans="2:65" s="1" customFormat="1" ht="24.2" customHeight="1">
      <c r="B553" s="126"/>
      <c r="C553" s="161" t="s">
        <v>605</v>
      </c>
      <c r="D553" s="161" t="s">
        <v>168</v>
      </c>
      <c r="E553" s="162" t="s">
        <v>606</v>
      </c>
      <c r="F553" s="163" t="s">
        <v>607</v>
      </c>
      <c r="G553" s="164" t="s">
        <v>124</v>
      </c>
      <c r="H553" s="165">
        <v>22.9</v>
      </c>
      <c r="I553" s="166"/>
      <c r="J553" s="167">
        <f>ROUND(I553*H553,2)</f>
        <v>0</v>
      </c>
      <c r="K553" s="163" t="s">
        <v>125</v>
      </c>
      <c r="L553" s="168"/>
      <c r="M553" s="169" t="s">
        <v>1</v>
      </c>
      <c r="N553" s="170" t="s">
        <v>38</v>
      </c>
      <c r="P553" s="136">
        <f>O553*H553</f>
        <v>0</v>
      </c>
      <c r="Q553" s="136">
        <v>3.7650000000000003E-2</v>
      </c>
      <c r="R553" s="136">
        <f>Q553*H553</f>
        <v>0.86218499999999998</v>
      </c>
      <c r="S553" s="136">
        <v>0</v>
      </c>
      <c r="T553" s="137">
        <f>S553*H553</f>
        <v>0</v>
      </c>
      <c r="AR553" s="138" t="s">
        <v>333</v>
      </c>
      <c r="AT553" s="138" t="s">
        <v>168</v>
      </c>
      <c r="AU553" s="138" t="s">
        <v>80</v>
      </c>
      <c r="AY553" s="16" t="s">
        <v>118</v>
      </c>
      <c r="BE553" s="139">
        <f>IF(N553="základní",J553,0)</f>
        <v>0</v>
      </c>
      <c r="BF553" s="139">
        <f>IF(N553="snížená",J553,0)</f>
        <v>0</v>
      </c>
      <c r="BG553" s="139">
        <f>IF(N553="zákl. přenesená",J553,0)</f>
        <v>0</v>
      </c>
      <c r="BH553" s="139">
        <f>IF(N553="sníž. přenesená",J553,0)</f>
        <v>0</v>
      </c>
      <c r="BI553" s="139">
        <f>IF(N553="nulová",J553,0)</f>
        <v>0</v>
      </c>
      <c r="BJ553" s="16" t="s">
        <v>78</v>
      </c>
      <c r="BK553" s="139">
        <f>ROUND(I553*H553,2)</f>
        <v>0</v>
      </c>
      <c r="BL553" s="16" t="s">
        <v>223</v>
      </c>
      <c r="BM553" s="138" t="s">
        <v>608</v>
      </c>
    </row>
    <row r="554" spans="2:65" s="1" customFormat="1" ht="24.2" customHeight="1">
      <c r="B554" s="126"/>
      <c r="C554" s="127" t="s">
        <v>609</v>
      </c>
      <c r="D554" s="127" t="s">
        <v>121</v>
      </c>
      <c r="E554" s="128" t="s">
        <v>610</v>
      </c>
      <c r="F554" s="129" t="s">
        <v>611</v>
      </c>
      <c r="G554" s="130" t="s">
        <v>124</v>
      </c>
      <c r="H554" s="131">
        <v>3.28</v>
      </c>
      <c r="I554" s="132"/>
      <c r="J554" s="133">
        <f>ROUND(I554*H554,2)</f>
        <v>0</v>
      </c>
      <c r="K554" s="129" t="s">
        <v>125</v>
      </c>
      <c r="L554" s="31"/>
      <c r="M554" s="134" t="s">
        <v>1</v>
      </c>
      <c r="N554" s="135" t="s">
        <v>38</v>
      </c>
      <c r="P554" s="136">
        <f>O554*H554</f>
        <v>0</v>
      </c>
      <c r="Q554" s="136">
        <v>0</v>
      </c>
      <c r="R554" s="136">
        <f>Q554*H554</f>
        <v>0</v>
      </c>
      <c r="S554" s="136">
        <v>3.0000000000000001E-3</v>
      </c>
      <c r="T554" s="137">
        <f>S554*H554</f>
        <v>9.8399999999999998E-3</v>
      </c>
      <c r="AR554" s="138" t="s">
        <v>223</v>
      </c>
      <c r="AT554" s="138" t="s">
        <v>121</v>
      </c>
      <c r="AU554" s="138" t="s">
        <v>80</v>
      </c>
      <c r="AY554" s="16" t="s">
        <v>118</v>
      </c>
      <c r="BE554" s="139">
        <f>IF(N554="základní",J554,0)</f>
        <v>0</v>
      </c>
      <c r="BF554" s="139">
        <f>IF(N554="snížená",J554,0)</f>
        <v>0</v>
      </c>
      <c r="BG554" s="139">
        <f>IF(N554="zákl. přenesená",J554,0)</f>
        <v>0</v>
      </c>
      <c r="BH554" s="139">
        <f>IF(N554="sníž. přenesená",J554,0)</f>
        <v>0</v>
      </c>
      <c r="BI554" s="139">
        <f>IF(N554="nulová",J554,0)</f>
        <v>0</v>
      </c>
      <c r="BJ554" s="16" t="s">
        <v>78</v>
      </c>
      <c r="BK554" s="139">
        <f>ROUND(I554*H554,2)</f>
        <v>0</v>
      </c>
      <c r="BL554" s="16" t="s">
        <v>223</v>
      </c>
      <c r="BM554" s="138" t="s">
        <v>612</v>
      </c>
    </row>
    <row r="555" spans="2:65" s="12" customFormat="1" ht="11.25">
      <c r="B555" s="140"/>
      <c r="D555" s="141" t="s">
        <v>128</v>
      </c>
      <c r="E555" s="142" t="s">
        <v>1</v>
      </c>
      <c r="F555" s="143" t="s">
        <v>613</v>
      </c>
      <c r="H555" s="142" t="s">
        <v>1</v>
      </c>
      <c r="I555" s="144"/>
      <c r="L555" s="140"/>
      <c r="M555" s="145"/>
      <c r="T555" s="146"/>
      <c r="AT555" s="142" t="s">
        <v>128</v>
      </c>
      <c r="AU555" s="142" t="s">
        <v>80</v>
      </c>
      <c r="AV555" s="12" t="s">
        <v>78</v>
      </c>
      <c r="AW555" s="12" t="s">
        <v>30</v>
      </c>
      <c r="AX555" s="12" t="s">
        <v>73</v>
      </c>
      <c r="AY555" s="142" t="s">
        <v>118</v>
      </c>
    </row>
    <row r="556" spans="2:65" s="13" customFormat="1" ht="11.25">
      <c r="B556" s="147"/>
      <c r="D556" s="141" t="s">
        <v>128</v>
      </c>
      <c r="E556" s="148" t="s">
        <v>1</v>
      </c>
      <c r="F556" s="149" t="s">
        <v>614</v>
      </c>
      <c r="H556" s="150">
        <v>3.28</v>
      </c>
      <c r="I556" s="151"/>
      <c r="L556" s="147"/>
      <c r="M556" s="152"/>
      <c r="T556" s="153"/>
      <c r="AT556" s="148" t="s">
        <v>128</v>
      </c>
      <c r="AU556" s="148" t="s">
        <v>80</v>
      </c>
      <c r="AV556" s="13" t="s">
        <v>80</v>
      </c>
      <c r="AW556" s="13" t="s">
        <v>30</v>
      </c>
      <c r="AX556" s="13" t="s">
        <v>78</v>
      </c>
      <c r="AY556" s="148" t="s">
        <v>118</v>
      </c>
    </row>
    <row r="557" spans="2:65" s="1" customFormat="1" ht="24.2" customHeight="1">
      <c r="B557" s="126"/>
      <c r="C557" s="161" t="s">
        <v>615</v>
      </c>
      <c r="D557" s="161" t="s">
        <v>168</v>
      </c>
      <c r="E557" s="162" t="s">
        <v>616</v>
      </c>
      <c r="F557" s="163" t="s">
        <v>617</v>
      </c>
      <c r="G557" s="164" t="s">
        <v>618</v>
      </c>
      <c r="H557" s="165">
        <v>3.3000000000000002E-2</v>
      </c>
      <c r="I557" s="166"/>
      <c r="J557" s="167">
        <f>ROUND(I557*H557,2)</f>
        <v>0</v>
      </c>
      <c r="K557" s="163" t="s">
        <v>125</v>
      </c>
      <c r="L557" s="168"/>
      <c r="M557" s="169" t="s">
        <v>1</v>
      </c>
      <c r="N557" s="170" t="s">
        <v>38</v>
      </c>
      <c r="P557" s="136">
        <f>O557*H557</f>
        <v>0</v>
      </c>
      <c r="Q557" s="136">
        <v>2.9999999999999997E-4</v>
      </c>
      <c r="R557" s="136">
        <f>Q557*H557</f>
        <v>9.9000000000000001E-6</v>
      </c>
      <c r="S557" s="136">
        <v>0</v>
      </c>
      <c r="T557" s="137">
        <f>S557*H557</f>
        <v>0</v>
      </c>
      <c r="AR557" s="138" t="s">
        <v>333</v>
      </c>
      <c r="AT557" s="138" t="s">
        <v>168</v>
      </c>
      <c r="AU557" s="138" t="s">
        <v>80</v>
      </c>
      <c r="AY557" s="16" t="s">
        <v>118</v>
      </c>
      <c r="BE557" s="139">
        <f>IF(N557="základní",J557,0)</f>
        <v>0</v>
      </c>
      <c r="BF557" s="139">
        <f>IF(N557="snížená",J557,0)</f>
        <v>0</v>
      </c>
      <c r="BG557" s="139">
        <f>IF(N557="zákl. přenesená",J557,0)</f>
        <v>0</v>
      </c>
      <c r="BH557" s="139">
        <f>IF(N557="sníž. přenesená",J557,0)</f>
        <v>0</v>
      </c>
      <c r="BI557" s="139">
        <f>IF(N557="nulová",J557,0)</f>
        <v>0</v>
      </c>
      <c r="BJ557" s="16" t="s">
        <v>78</v>
      </c>
      <c r="BK557" s="139">
        <f>ROUND(I557*H557,2)</f>
        <v>0</v>
      </c>
      <c r="BL557" s="16" t="s">
        <v>223</v>
      </c>
      <c r="BM557" s="138" t="s">
        <v>619</v>
      </c>
    </row>
    <row r="558" spans="2:65" s="13" customFormat="1" ht="11.25">
      <c r="B558" s="147"/>
      <c r="D558" s="141" t="s">
        <v>128</v>
      </c>
      <c r="F558" s="149" t="s">
        <v>620</v>
      </c>
      <c r="H558" s="150">
        <v>3.3000000000000002E-2</v>
      </c>
      <c r="I558" s="151"/>
      <c r="L558" s="147"/>
      <c r="M558" s="152"/>
      <c r="T558" s="153"/>
      <c r="AT558" s="148" t="s">
        <v>128</v>
      </c>
      <c r="AU558" s="148" t="s">
        <v>80</v>
      </c>
      <c r="AV558" s="13" t="s">
        <v>80</v>
      </c>
      <c r="AW558" s="13" t="s">
        <v>3</v>
      </c>
      <c r="AX558" s="13" t="s">
        <v>78</v>
      </c>
      <c r="AY558" s="148" t="s">
        <v>118</v>
      </c>
    </row>
    <row r="559" spans="2:65" s="1" customFormat="1" ht="24.2" customHeight="1">
      <c r="B559" s="126"/>
      <c r="C559" s="127" t="s">
        <v>621</v>
      </c>
      <c r="D559" s="127" t="s">
        <v>121</v>
      </c>
      <c r="E559" s="128" t="s">
        <v>622</v>
      </c>
      <c r="F559" s="129" t="s">
        <v>623</v>
      </c>
      <c r="G559" s="130" t="s">
        <v>550</v>
      </c>
      <c r="H559" s="131">
        <v>1</v>
      </c>
      <c r="I559" s="132"/>
      <c r="J559" s="133">
        <f>ROUND(I559*H559,2)</f>
        <v>0</v>
      </c>
      <c r="K559" s="129" t="s">
        <v>125</v>
      </c>
      <c r="L559" s="31"/>
      <c r="M559" s="134" t="s">
        <v>1</v>
      </c>
      <c r="N559" s="135" t="s">
        <v>38</v>
      </c>
      <c r="P559" s="136">
        <f>O559*H559</f>
        <v>0</v>
      </c>
      <c r="Q559" s="136">
        <v>0</v>
      </c>
      <c r="R559" s="136">
        <f>Q559*H559</f>
        <v>0</v>
      </c>
      <c r="S559" s="136">
        <v>0</v>
      </c>
      <c r="T559" s="137">
        <f>S559*H559</f>
        <v>0</v>
      </c>
      <c r="AR559" s="138" t="s">
        <v>223</v>
      </c>
      <c r="AT559" s="138" t="s">
        <v>121</v>
      </c>
      <c r="AU559" s="138" t="s">
        <v>80</v>
      </c>
      <c r="AY559" s="16" t="s">
        <v>118</v>
      </c>
      <c r="BE559" s="139">
        <f>IF(N559="základní",J559,0)</f>
        <v>0</v>
      </c>
      <c r="BF559" s="139">
        <f>IF(N559="snížená",J559,0)</f>
        <v>0</v>
      </c>
      <c r="BG559" s="139">
        <f>IF(N559="zákl. přenesená",J559,0)</f>
        <v>0</v>
      </c>
      <c r="BH559" s="139">
        <f>IF(N559="sníž. přenesená",J559,0)</f>
        <v>0</v>
      </c>
      <c r="BI559" s="139">
        <f>IF(N559="nulová",J559,0)</f>
        <v>0</v>
      </c>
      <c r="BJ559" s="16" t="s">
        <v>78</v>
      </c>
      <c r="BK559" s="139">
        <f>ROUND(I559*H559,2)</f>
        <v>0</v>
      </c>
      <c r="BL559" s="16" t="s">
        <v>223</v>
      </c>
      <c r="BM559" s="138" t="s">
        <v>624</v>
      </c>
    </row>
    <row r="560" spans="2:65" s="1" customFormat="1" ht="49.15" customHeight="1">
      <c r="B560" s="126"/>
      <c r="C560" s="161" t="s">
        <v>625</v>
      </c>
      <c r="D560" s="161" t="s">
        <v>168</v>
      </c>
      <c r="E560" s="162" t="s">
        <v>626</v>
      </c>
      <c r="F560" s="163" t="s">
        <v>627</v>
      </c>
      <c r="G560" s="164" t="s">
        <v>550</v>
      </c>
      <c r="H560" s="165">
        <v>1</v>
      </c>
      <c r="I560" s="166"/>
      <c r="J560" s="167">
        <f>ROUND(I560*H560,2)</f>
        <v>0</v>
      </c>
      <c r="K560" s="163" t="s">
        <v>1</v>
      </c>
      <c r="L560" s="168"/>
      <c r="M560" s="169" t="s">
        <v>1</v>
      </c>
      <c r="N560" s="170" t="s">
        <v>38</v>
      </c>
      <c r="P560" s="136">
        <f>O560*H560</f>
        <v>0</v>
      </c>
      <c r="Q560" s="136">
        <v>1.9650000000000001E-2</v>
      </c>
      <c r="R560" s="136">
        <f>Q560*H560</f>
        <v>1.9650000000000001E-2</v>
      </c>
      <c r="S560" s="136">
        <v>0</v>
      </c>
      <c r="T560" s="137">
        <f>S560*H560</f>
        <v>0</v>
      </c>
      <c r="AR560" s="138" t="s">
        <v>333</v>
      </c>
      <c r="AT560" s="138" t="s">
        <v>168</v>
      </c>
      <c r="AU560" s="138" t="s">
        <v>80</v>
      </c>
      <c r="AY560" s="16" t="s">
        <v>118</v>
      </c>
      <c r="BE560" s="139">
        <f>IF(N560="základní",J560,0)</f>
        <v>0</v>
      </c>
      <c r="BF560" s="139">
        <f>IF(N560="snížená",J560,0)</f>
        <v>0</v>
      </c>
      <c r="BG560" s="139">
        <f>IF(N560="zákl. přenesená",J560,0)</f>
        <v>0</v>
      </c>
      <c r="BH560" s="139">
        <f>IF(N560="sníž. přenesená",J560,0)</f>
        <v>0</v>
      </c>
      <c r="BI560" s="139">
        <f>IF(N560="nulová",J560,0)</f>
        <v>0</v>
      </c>
      <c r="BJ560" s="16" t="s">
        <v>78</v>
      </c>
      <c r="BK560" s="139">
        <f>ROUND(I560*H560,2)</f>
        <v>0</v>
      </c>
      <c r="BL560" s="16" t="s">
        <v>223</v>
      </c>
      <c r="BM560" s="138" t="s">
        <v>628</v>
      </c>
    </row>
    <row r="561" spans="2:65" s="12" customFormat="1" ht="11.25">
      <c r="B561" s="140"/>
      <c r="D561" s="141" t="s">
        <v>128</v>
      </c>
      <c r="E561" s="142" t="s">
        <v>1</v>
      </c>
      <c r="F561" s="143" t="s">
        <v>629</v>
      </c>
      <c r="H561" s="142" t="s">
        <v>1</v>
      </c>
      <c r="I561" s="144"/>
      <c r="L561" s="140"/>
      <c r="M561" s="145"/>
      <c r="T561" s="146"/>
      <c r="AT561" s="142" t="s">
        <v>128</v>
      </c>
      <c r="AU561" s="142" t="s">
        <v>80</v>
      </c>
      <c r="AV561" s="12" t="s">
        <v>78</v>
      </c>
      <c r="AW561" s="12" t="s">
        <v>30</v>
      </c>
      <c r="AX561" s="12" t="s">
        <v>73</v>
      </c>
      <c r="AY561" s="142" t="s">
        <v>118</v>
      </c>
    </row>
    <row r="562" spans="2:65" s="13" customFormat="1" ht="11.25">
      <c r="B562" s="147"/>
      <c r="D562" s="141" t="s">
        <v>128</v>
      </c>
      <c r="E562" s="148" t="s">
        <v>1</v>
      </c>
      <c r="F562" s="149" t="s">
        <v>78</v>
      </c>
      <c r="H562" s="150">
        <v>1</v>
      </c>
      <c r="I562" s="151"/>
      <c r="L562" s="147"/>
      <c r="M562" s="152"/>
      <c r="T562" s="153"/>
      <c r="AT562" s="148" t="s">
        <v>128</v>
      </c>
      <c r="AU562" s="148" t="s">
        <v>80</v>
      </c>
      <c r="AV562" s="13" t="s">
        <v>80</v>
      </c>
      <c r="AW562" s="13" t="s">
        <v>30</v>
      </c>
      <c r="AX562" s="13" t="s">
        <v>73</v>
      </c>
      <c r="AY562" s="148" t="s">
        <v>118</v>
      </c>
    </row>
    <row r="563" spans="2:65" s="14" customFormat="1" ht="11.25">
      <c r="B563" s="154"/>
      <c r="D563" s="141" t="s">
        <v>128</v>
      </c>
      <c r="E563" s="155" t="s">
        <v>1</v>
      </c>
      <c r="F563" s="156" t="s">
        <v>149</v>
      </c>
      <c r="H563" s="157">
        <v>1</v>
      </c>
      <c r="I563" s="158"/>
      <c r="L563" s="154"/>
      <c r="M563" s="159"/>
      <c r="T563" s="160"/>
      <c r="AT563" s="155" t="s">
        <v>128</v>
      </c>
      <c r="AU563" s="155" t="s">
        <v>80</v>
      </c>
      <c r="AV563" s="14" t="s">
        <v>126</v>
      </c>
      <c r="AW563" s="14" t="s">
        <v>30</v>
      </c>
      <c r="AX563" s="14" t="s">
        <v>78</v>
      </c>
      <c r="AY563" s="155" t="s">
        <v>118</v>
      </c>
    </row>
    <row r="564" spans="2:65" s="1" customFormat="1" ht="24.2" customHeight="1">
      <c r="B564" s="126"/>
      <c r="C564" s="127" t="s">
        <v>630</v>
      </c>
      <c r="D564" s="127" t="s">
        <v>121</v>
      </c>
      <c r="E564" s="128" t="s">
        <v>631</v>
      </c>
      <c r="F564" s="129" t="s">
        <v>632</v>
      </c>
      <c r="G564" s="130" t="s">
        <v>550</v>
      </c>
      <c r="H564" s="131">
        <v>4</v>
      </c>
      <c r="I564" s="132"/>
      <c r="J564" s="133">
        <f>ROUND(I564*H564,2)</f>
        <v>0</v>
      </c>
      <c r="K564" s="129" t="s">
        <v>125</v>
      </c>
      <c r="L564" s="31"/>
      <c r="M564" s="134" t="s">
        <v>1</v>
      </c>
      <c r="N564" s="135" t="s">
        <v>38</v>
      </c>
      <c r="P564" s="136">
        <f>O564*H564</f>
        <v>0</v>
      </c>
      <c r="Q564" s="136">
        <v>0</v>
      </c>
      <c r="R564" s="136">
        <f>Q564*H564</f>
        <v>0</v>
      </c>
      <c r="S564" s="136">
        <v>0</v>
      </c>
      <c r="T564" s="137">
        <f>S564*H564</f>
        <v>0</v>
      </c>
      <c r="AR564" s="138" t="s">
        <v>223</v>
      </c>
      <c r="AT564" s="138" t="s">
        <v>121</v>
      </c>
      <c r="AU564" s="138" t="s">
        <v>80</v>
      </c>
      <c r="AY564" s="16" t="s">
        <v>118</v>
      </c>
      <c r="BE564" s="139">
        <f>IF(N564="základní",J564,0)</f>
        <v>0</v>
      </c>
      <c r="BF564" s="139">
        <f>IF(N564="snížená",J564,0)</f>
        <v>0</v>
      </c>
      <c r="BG564" s="139">
        <f>IF(N564="zákl. přenesená",J564,0)</f>
        <v>0</v>
      </c>
      <c r="BH564" s="139">
        <f>IF(N564="sníž. přenesená",J564,0)</f>
        <v>0</v>
      </c>
      <c r="BI564" s="139">
        <f>IF(N564="nulová",J564,0)</f>
        <v>0</v>
      </c>
      <c r="BJ564" s="16" t="s">
        <v>78</v>
      </c>
      <c r="BK564" s="139">
        <f>ROUND(I564*H564,2)</f>
        <v>0</v>
      </c>
      <c r="BL564" s="16" t="s">
        <v>223</v>
      </c>
      <c r="BM564" s="138" t="s">
        <v>633</v>
      </c>
    </row>
    <row r="565" spans="2:65" s="12" customFormat="1" ht="11.25">
      <c r="B565" s="140"/>
      <c r="D565" s="141" t="s">
        <v>128</v>
      </c>
      <c r="E565" s="142" t="s">
        <v>1</v>
      </c>
      <c r="F565" s="143" t="s">
        <v>634</v>
      </c>
      <c r="H565" s="142" t="s">
        <v>1</v>
      </c>
      <c r="I565" s="144"/>
      <c r="L565" s="140"/>
      <c r="M565" s="145"/>
      <c r="T565" s="146"/>
      <c r="AT565" s="142" t="s">
        <v>128</v>
      </c>
      <c r="AU565" s="142" t="s">
        <v>80</v>
      </c>
      <c r="AV565" s="12" t="s">
        <v>78</v>
      </c>
      <c r="AW565" s="12" t="s">
        <v>30</v>
      </c>
      <c r="AX565" s="12" t="s">
        <v>73</v>
      </c>
      <c r="AY565" s="142" t="s">
        <v>118</v>
      </c>
    </row>
    <row r="566" spans="2:65" s="13" customFormat="1" ht="11.25">
      <c r="B566" s="147"/>
      <c r="D566" s="141" t="s">
        <v>128</v>
      </c>
      <c r="E566" s="148" t="s">
        <v>1</v>
      </c>
      <c r="F566" s="149" t="s">
        <v>80</v>
      </c>
      <c r="H566" s="150">
        <v>2</v>
      </c>
      <c r="I566" s="151"/>
      <c r="L566" s="147"/>
      <c r="M566" s="152"/>
      <c r="T566" s="153"/>
      <c r="AT566" s="148" t="s">
        <v>128</v>
      </c>
      <c r="AU566" s="148" t="s">
        <v>80</v>
      </c>
      <c r="AV566" s="13" t="s">
        <v>80</v>
      </c>
      <c r="AW566" s="13" t="s">
        <v>30</v>
      </c>
      <c r="AX566" s="13" t="s">
        <v>73</v>
      </c>
      <c r="AY566" s="148" t="s">
        <v>118</v>
      </c>
    </row>
    <row r="567" spans="2:65" s="12" customFormat="1" ht="11.25">
      <c r="B567" s="140"/>
      <c r="D567" s="141" t="s">
        <v>128</v>
      </c>
      <c r="E567" s="142" t="s">
        <v>1</v>
      </c>
      <c r="F567" s="143" t="s">
        <v>635</v>
      </c>
      <c r="H567" s="142" t="s">
        <v>1</v>
      </c>
      <c r="I567" s="144"/>
      <c r="L567" s="140"/>
      <c r="M567" s="145"/>
      <c r="T567" s="146"/>
      <c r="AT567" s="142" t="s">
        <v>128</v>
      </c>
      <c r="AU567" s="142" t="s">
        <v>80</v>
      </c>
      <c r="AV567" s="12" t="s">
        <v>78</v>
      </c>
      <c r="AW567" s="12" t="s">
        <v>30</v>
      </c>
      <c r="AX567" s="12" t="s">
        <v>73</v>
      </c>
      <c r="AY567" s="142" t="s">
        <v>118</v>
      </c>
    </row>
    <row r="568" spans="2:65" s="13" customFormat="1" ht="11.25">
      <c r="B568" s="147"/>
      <c r="D568" s="141" t="s">
        <v>128</v>
      </c>
      <c r="E568" s="148" t="s">
        <v>1</v>
      </c>
      <c r="F568" s="149" t="s">
        <v>78</v>
      </c>
      <c r="H568" s="150">
        <v>1</v>
      </c>
      <c r="I568" s="151"/>
      <c r="L568" s="147"/>
      <c r="M568" s="152"/>
      <c r="T568" s="153"/>
      <c r="AT568" s="148" t="s">
        <v>128</v>
      </c>
      <c r="AU568" s="148" t="s">
        <v>80</v>
      </c>
      <c r="AV568" s="13" t="s">
        <v>80</v>
      </c>
      <c r="AW568" s="13" t="s">
        <v>30</v>
      </c>
      <c r="AX568" s="13" t="s">
        <v>73</v>
      </c>
      <c r="AY568" s="148" t="s">
        <v>118</v>
      </c>
    </row>
    <row r="569" spans="2:65" s="12" customFormat="1" ht="11.25">
      <c r="B569" s="140"/>
      <c r="D569" s="141" t="s">
        <v>128</v>
      </c>
      <c r="E569" s="142" t="s">
        <v>1</v>
      </c>
      <c r="F569" s="143" t="s">
        <v>636</v>
      </c>
      <c r="H569" s="142" t="s">
        <v>1</v>
      </c>
      <c r="I569" s="144"/>
      <c r="L569" s="140"/>
      <c r="M569" s="145"/>
      <c r="T569" s="146"/>
      <c r="AT569" s="142" t="s">
        <v>128</v>
      </c>
      <c r="AU569" s="142" t="s">
        <v>80</v>
      </c>
      <c r="AV569" s="12" t="s">
        <v>78</v>
      </c>
      <c r="AW569" s="12" t="s">
        <v>30</v>
      </c>
      <c r="AX569" s="12" t="s">
        <v>73</v>
      </c>
      <c r="AY569" s="142" t="s">
        <v>118</v>
      </c>
    </row>
    <row r="570" spans="2:65" s="13" customFormat="1" ht="11.25">
      <c r="B570" s="147"/>
      <c r="D570" s="141" t="s">
        <v>128</v>
      </c>
      <c r="E570" s="148" t="s">
        <v>1</v>
      </c>
      <c r="F570" s="149" t="s">
        <v>78</v>
      </c>
      <c r="H570" s="150">
        <v>1</v>
      </c>
      <c r="I570" s="151"/>
      <c r="L570" s="147"/>
      <c r="M570" s="152"/>
      <c r="T570" s="153"/>
      <c r="AT570" s="148" t="s">
        <v>128</v>
      </c>
      <c r="AU570" s="148" t="s">
        <v>80</v>
      </c>
      <c r="AV570" s="13" t="s">
        <v>80</v>
      </c>
      <c r="AW570" s="13" t="s">
        <v>30</v>
      </c>
      <c r="AX570" s="13" t="s">
        <v>73</v>
      </c>
      <c r="AY570" s="148" t="s">
        <v>118</v>
      </c>
    </row>
    <row r="571" spans="2:65" s="14" customFormat="1" ht="11.25">
      <c r="B571" s="154"/>
      <c r="D571" s="141" t="s">
        <v>128</v>
      </c>
      <c r="E571" s="155" t="s">
        <v>1</v>
      </c>
      <c r="F571" s="156" t="s">
        <v>149</v>
      </c>
      <c r="H571" s="157">
        <v>4</v>
      </c>
      <c r="I571" s="158"/>
      <c r="L571" s="154"/>
      <c r="M571" s="159"/>
      <c r="T571" s="160"/>
      <c r="AT571" s="155" t="s">
        <v>128</v>
      </c>
      <c r="AU571" s="155" t="s">
        <v>80</v>
      </c>
      <c r="AV571" s="14" t="s">
        <v>126</v>
      </c>
      <c r="AW571" s="14" t="s">
        <v>30</v>
      </c>
      <c r="AX571" s="14" t="s">
        <v>78</v>
      </c>
      <c r="AY571" s="155" t="s">
        <v>118</v>
      </c>
    </row>
    <row r="572" spans="2:65" s="1" customFormat="1" ht="49.15" customHeight="1">
      <c r="B572" s="126"/>
      <c r="C572" s="161" t="s">
        <v>637</v>
      </c>
      <c r="D572" s="161" t="s">
        <v>168</v>
      </c>
      <c r="E572" s="162" t="s">
        <v>638</v>
      </c>
      <c r="F572" s="163" t="s">
        <v>639</v>
      </c>
      <c r="G572" s="164" t="s">
        <v>550</v>
      </c>
      <c r="H572" s="165">
        <v>2</v>
      </c>
      <c r="I572" s="166"/>
      <c r="J572" s="167">
        <f>ROUND(I572*H572,2)</f>
        <v>0</v>
      </c>
      <c r="K572" s="163" t="s">
        <v>1</v>
      </c>
      <c r="L572" s="168"/>
      <c r="M572" s="169" t="s">
        <v>1</v>
      </c>
      <c r="N572" s="170" t="s">
        <v>38</v>
      </c>
      <c r="P572" s="136">
        <f>O572*H572</f>
        <v>0</v>
      </c>
      <c r="Q572" s="136">
        <v>1.9650000000000001E-2</v>
      </c>
      <c r="R572" s="136">
        <f>Q572*H572</f>
        <v>3.9300000000000002E-2</v>
      </c>
      <c r="S572" s="136">
        <v>0</v>
      </c>
      <c r="T572" s="137">
        <f>S572*H572</f>
        <v>0</v>
      </c>
      <c r="AR572" s="138" t="s">
        <v>333</v>
      </c>
      <c r="AT572" s="138" t="s">
        <v>168</v>
      </c>
      <c r="AU572" s="138" t="s">
        <v>80</v>
      </c>
      <c r="AY572" s="16" t="s">
        <v>118</v>
      </c>
      <c r="BE572" s="139">
        <f>IF(N572="základní",J572,0)</f>
        <v>0</v>
      </c>
      <c r="BF572" s="139">
        <f>IF(N572="snížená",J572,0)</f>
        <v>0</v>
      </c>
      <c r="BG572" s="139">
        <f>IF(N572="zákl. přenesená",J572,0)</f>
        <v>0</v>
      </c>
      <c r="BH572" s="139">
        <f>IF(N572="sníž. přenesená",J572,0)</f>
        <v>0</v>
      </c>
      <c r="BI572" s="139">
        <f>IF(N572="nulová",J572,0)</f>
        <v>0</v>
      </c>
      <c r="BJ572" s="16" t="s">
        <v>78</v>
      </c>
      <c r="BK572" s="139">
        <f>ROUND(I572*H572,2)</f>
        <v>0</v>
      </c>
      <c r="BL572" s="16" t="s">
        <v>223</v>
      </c>
      <c r="BM572" s="138" t="s">
        <v>640</v>
      </c>
    </row>
    <row r="573" spans="2:65" s="12" customFormat="1" ht="11.25">
      <c r="B573" s="140"/>
      <c r="D573" s="141" t="s">
        <v>128</v>
      </c>
      <c r="E573" s="142" t="s">
        <v>1</v>
      </c>
      <c r="F573" s="143" t="s">
        <v>634</v>
      </c>
      <c r="H573" s="142" t="s">
        <v>1</v>
      </c>
      <c r="I573" s="144"/>
      <c r="L573" s="140"/>
      <c r="M573" s="145"/>
      <c r="T573" s="146"/>
      <c r="AT573" s="142" t="s">
        <v>128</v>
      </c>
      <c r="AU573" s="142" t="s">
        <v>80</v>
      </c>
      <c r="AV573" s="12" t="s">
        <v>78</v>
      </c>
      <c r="AW573" s="12" t="s">
        <v>30</v>
      </c>
      <c r="AX573" s="12" t="s">
        <v>73</v>
      </c>
      <c r="AY573" s="142" t="s">
        <v>118</v>
      </c>
    </row>
    <row r="574" spans="2:65" s="13" customFormat="1" ht="11.25">
      <c r="B574" s="147"/>
      <c r="D574" s="141" t="s">
        <v>128</v>
      </c>
      <c r="E574" s="148" t="s">
        <v>1</v>
      </c>
      <c r="F574" s="149" t="s">
        <v>80</v>
      </c>
      <c r="H574" s="150">
        <v>2</v>
      </c>
      <c r="I574" s="151"/>
      <c r="L574" s="147"/>
      <c r="M574" s="152"/>
      <c r="T574" s="153"/>
      <c r="AT574" s="148" t="s">
        <v>128</v>
      </c>
      <c r="AU574" s="148" t="s">
        <v>80</v>
      </c>
      <c r="AV574" s="13" t="s">
        <v>80</v>
      </c>
      <c r="AW574" s="13" t="s">
        <v>30</v>
      </c>
      <c r="AX574" s="13" t="s">
        <v>73</v>
      </c>
      <c r="AY574" s="148" t="s">
        <v>118</v>
      </c>
    </row>
    <row r="575" spans="2:65" s="14" customFormat="1" ht="11.25">
      <c r="B575" s="154"/>
      <c r="D575" s="141" t="s">
        <v>128</v>
      </c>
      <c r="E575" s="155" t="s">
        <v>1</v>
      </c>
      <c r="F575" s="156" t="s">
        <v>149</v>
      </c>
      <c r="H575" s="157">
        <v>2</v>
      </c>
      <c r="I575" s="158"/>
      <c r="L575" s="154"/>
      <c r="M575" s="159"/>
      <c r="T575" s="160"/>
      <c r="AT575" s="155" t="s">
        <v>128</v>
      </c>
      <c r="AU575" s="155" t="s">
        <v>80</v>
      </c>
      <c r="AV575" s="14" t="s">
        <v>126</v>
      </c>
      <c r="AW575" s="14" t="s">
        <v>30</v>
      </c>
      <c r="AX575" s="14" t="s">
        <v>78</v>
      </c>
      <c r="AY575" s="155" t="s">
        <v>118</v>
      </c>
    </row>
    <row r="576" spans="2:65" s="1" customFormat="1" ht="49.15" customHeight="1">
      <c r="B576" s="126"/>
      <c r="C576" s="161" t="s">
        <v>641</v>
      </c>
      <c r="D576" s="161" t="s">
        <v>168</v>
      </c>
      <c r="E576" s="162" t="s">
        <v>642</v>
      </c>
      <c r="F576" s="163" t="s">
        <v>643</v>
      </c>
      <c r="G576" s="164" t="s">
        <v>550</v>
      </c>
      <c r="H576" s="165">
        <v>1</v>
      </c>
      <c r="I576" s="166"/>
      <c r="J576" s="167">
        <f>ROUND(I576*H576,2)</f>
        <v>0</v>
      </c>
      <c r="K576" s="163" t="s">
        <v>1</v>
      </c>
      <c r="L576" s="168"/>
      <c r="M576" s="169" t="s">
        <v>1</v>
      </c>
      <c r="N576" s="170" t="s">
        <v>38</v>
      </c>
      <c r="P576" s="136">
        <f>O576*H576</f>
        <v>0</v>
      </c>
      <c r="Q576" s="136">
        <v>1.9650000000000001E-2</v>
      </c>
      <c r="R576" s="136">
        <f>Q576*H576</f>
        <v>1.9650000000000001E-2</v>
      </c>
      <c r="S576" s="136">
        <v>0</v>
      </c>
      <c r="T576" s="137">
        <f>S576*H576</f>
        <v>0</v>
      </c>
      <c r="AR576" s="138" t="s">
        <v>333</v>
      </c>
      <c r="AT576" s="138" t="s">
        <v>168</v>
      </c>
      <c r="AU576" s="138" t="s">
        <v>80</v>
      </c>
      <c r="AY576" s="16" t="s">
        <v>118</v>
      </c>
      <c r="BE576" s="139">
        <f>IF(N576="základní",J576,0)</f>
        <v>0</v>
      </c>
      <c r="BF576" s="139">
        <f>IF(N576="snížená",J576,0)</f>
        <v>0</v>
      </c>
      <c r="BG576" s="139">
        <f>IF(N576="zákl. přenesená",J576,0)</f>
        <v>0</v>
      </c>
      <c r="BH576" s="139">
        <f>IF(N576="sníž. přenesená",J576,0)</f>
        <v>0</v>
      </c>
      <c r="BI576" s="139">
        <f>IF(N576="nulová",J576,0)</f>
        <v>0</v>
      </c>
      <c r="BJ576" s="16" t="s">
        <v>78</v>
      </c>
      <c r="BK576" s="139">
        <f>ROUND(I576*H576,2)</f>
        <v>0</v>
      </c>
      <c r="BL576" s="16" t="s">
        <v>223</v>
      </c>
      <c r="BM576" s="138" t="s">
        <v>644</v>
      </c>
    </row>
    <row r="577" spans="2:65" s="12" customFormat="1" ht="11.25">
      <c r="B577" s="140"/>
      <c r="D577" s="141" t="s">
        <v>128</v>
      </c>
      <c r="E577" s="142" t="s">
        <v>1</v>
      </c>
      <c r="F577" s="143" t="s">
        <v>635</v>
      </c>
      <c r="H577" s="142" t="s">
        <v>1</v>
      </c>
      <c r="I577" s="144"/>
      <c r="L577" s="140"/>
      <c r="M577" s="145"/>
      <c r="T577" s="146"/>
      <c r="AT577" s="142" t="s">
        <v>128</v>
      </c>
      <c r="AU577" s="142" t="s">
        <v>80</v>
      </c>
      <c r="AV577" s="12" t="s">
        <v>78</v>
      </c>
      <c r="AW577" s="12" t="s">
        <v>30</v>
      </c>
      <c r="AX577" s="12" t="s">
        <v>73</v>
      </c>
      <c r="AY577" s="142" t="s">
        <v>118</v>
      </c>
    </row>
    <row r="578" spans="2:65" s="13" customFormat="1" ht="11.25">
      <c r="B578" s="147"/>
      <c r="D578" s="141" t="s">
        <v>128</v>
      </c>
      <c r="E578" s="148" t="s">
        <v>1</v>
      </c>
      <c r="F578" s="149" t="s">
        <v>78</v>
      </c>
      <c r="H578" s="150">
        <v>1</v>
      </c>
      <c r="I578" s="151"/>
      <c r="L578" s="147"/>
      <c r="M578" s="152"/>
      <c r="T578" s="153"/>
      <c r="AT578" s="148" t="s">
        <v>128</v>
      </c>
      <c r="AU578" s="148" t="s">
        <v>80</v>
      </c>
      <c r="AV578" s="13" t="s">
        <v>80</v>
      </c>
      <c r="AW578" s="13" t="s">
        <v>30</v>
      </c>
      <c r="AX578" s="13" t="s">
        <v>73</v>
      </c>
      <c r="AY578" s="148" t="s">
        <v>118</v>
      </c>
    </row>
    <row r="579" spans="2:65" s="14" customFormat="1" ht="11.25">
      <c r="B579" s="154"/>
      <c r="D579" s="141" t="s">
        <v>128</v>
      </c>
      <c r="E579" s="155" t="s">
        <v>1</v>
      </c>
      <c r="F579" s="156" t="s">
        <v>149</v>
      </c>
      <c r="H579" s="157">
        <v>1</v>
      </c>
      <c r="I579" s="158"/>
      <c r="L579" s="154"/>
      <c r="M579" s="159"/>
      <c r="T579" s="160"/>
      <c r="AT579" s="155" t="s">
        <v>128</v>
      </c>
      <c r="AU579" s="155" t="s">
        <v>80</v>
      </c>
      <c r="AV579" s="14" t="s">
        <v>126</v>
      </c>
      <c r="AW579" s="14" t="s">
        <v>30</v>
      </c>
      <c r="AX579" s="14" t="s">
        <v>78</v>
      </c>
      <c r="AY579" s="155" t="s">
        <v>118</v>
      </c>
    </row>
    <row r="580" spans="2:65" s="1" customFormat="1" ht="49.15" customHeight="1">
      <c r="B580" s="126"/>
      <c r="C580" s="161" t="s">
        <v>645</v>
      </c>
      <c r="D580" s="161" t="s">
        <v>168</v>
      </c>
      <c r="E580" s="162" t="s">
        <v>646</v>
      </c>
      <c r="F580" s="163" t="s">
        <v>647</v>
      </c>
      <c r="G580" s="164" t="s">
        <v>550</v>
      </c>
      <c r="H580" s="165">
        <v>1</v>
      </c>
      <c r="I580" s="166"/>
      <c r="J580" s="167">
        <f>ROUND(I580*H580,2)</f>
        <v>0</v>
      </c>
      <c r="K580" s="163" t="s">
        <v>1</v>
      </c>
      <c r="L580" s="168"/>
      <c r="M580" s="169" t="s">
        <v>1</v>
      </c>
      <c r="N580" s="170" t="s">
        <v>38</v>
      </c>
      <c r="P580" s="136">
        <f>O580*H580</f>
        <v>0</v>
      </c>
      <c r="Q580" s="136">
        <v>1.9650000000000001E-2</v>
      </c>
      <c r="R580" s="136">
        <f>Q580*H580</f>
        <v>1.9650000000000001E-2</v>
      </c>
      <c r="S580" s="136">
        <v>0</v>
      </c>
      <c r="T580" s="137">
        <f>S580*H580</f>
        <v>0</v>
      </c>
      <c r="AR580" s="138" t="s">
        <v>333</v>
      </c>
      <c r="AT580" s="138" t="s">
        <v>168</v>
      </c>
      <c r="AU580" s="138" t="s">
        <v>80</v>
      </c>
      <c r="AY580" s="16" t="s">
        <v>118</v>
      </c>
      <c r="BE580" s="139">
        <f>IF(N580="základní",J580,0)</f>
        <v>0</v>
      </c>
      <c r="BF580" s="139">
        <f>IF(N580="snížená",J580,0)</f>
        <v>0</v>
      </c>
      <c r="BG580" s="139">
        <f>IF(N580="zákl. přenesená",J580,0)</f>
        <v>0</v>
      </c>
      <c r="BH580" s="139">
        <f>IF(N580="sníž. přenesená",J580,0)</f>
        <v>0</v>
      </c>
      <c r="BI580" s="139">
        <f>IF(N580="nulová",J580,0)</f>
        <v>0</v>
      </c>
      <c r="BJ580" s="16" t="s">
        <v>78</v>
      </c>
      <c r="BK580" s="139">
        <f>ROUND(I580*H580,2)</f>
        <v>0</v>
      </c>
      <c r="BL580" s="16" t="s">
        <v>223</v>
      </c>
      <c r="BM580" s="138" t="s">
        <v>648</v>
      </c>
    </row>
    <row r="581" spans="2:65" s="12" customFormat="1" ht="11.25">
      <c r="B581" s="140"/>
      <c r="D581" s="141" t="s">
        <v>128</v>
      </c>
      <c r="E581" s="142" t="s">
        <v>1</v>
      </c>
      <c r="F581" s="143" t="s">
        <v>636</v>
      </c>
      <c r="H581" s="142" t="s">
        <v>1</v>
      </c>
      <c r="I581" s="144"/>
      <c r="L581" s="140"/>
      <c r="M581" s="145"/>
      <c r="T581" s="146"/>
      <c r="AT581" s="142" t="s">
        <v>128</v>
      </c>
      <c r="AU581" s="142" t="s">
        <v>80</v>
      </c>
      <c r="AV581" s="12" t="s">
        <v>78</v>
      </c>
      <c r="AW581" s="12" t="s">
        <v>30</v>
      </c>
      <c r="AX581" s="12" t="s">
        <v>73</v>
      </c>
      <c r="AY581" s="142" t="s">
        <v>118</v>
      </c>
    </row>
    <row r="582" spans="2:65" s="13" customFormat="1" ht="11.25">
      <c r="B582" s="147"/>
      <c r="D582" s="141" t="s">
        <v>128</v>
      </c>
      <c r="E582" s="148" t="s">
        <v>1</v>
      </c>
      <c r="F582" s="149" t="s">
        <v>78</v>
      </c>
      <c r="H582" s="150">
        <v>1</v>
      </c>
      <c r="I582" s="151"/>
      <c r="L582" s="147"/>
      <c r="M582" s="152"/>
      <c r="T582" s="153"/>
      <c r="AT582" s="148" t="s">
        <v>128</v>
      </c>
      <c r="AU582" s="148" t="s">
        <v>80</v>
      </c>
      <c r="AV582" s="13" t="s">
        <v>80</v>
      </c>
      <c r="AW582" s="13" t="s">
        <v>30</v>
      </c>
      <c r="AX582" s="13" t="s">
        <v>73</v>
      </c>
      <c r="AY582" s="148" t="s">
        <v>118</v>
      </c>
    </row>
    <row r="583" spans="2:65" s="14" customFormat="1" ht="11.25">
      <c r="B583" s="154"/>
      <c r="D583" s="141" t="s">
        <v>128</v>
      </c>
      <c r="E583" s="155" t="s">
        <v>1</v>
      </c>
      <c r="F583" s="156" t="s">
        <v>149</v>
      </c>
      <c r="H583" s="157">
        <v>1</v>
      </c>
      <c r="I583" s="158"/>
      <c r="L583" s="154"/>
      <c r="M583" s="159"/>
      <c r="T583" s="160"/>
      <c r="AT583" s="155" t="s">
        <v>128</v>
      </c>
      <c r="AU583" s="155" t="s">
        <v>80</v>
      </c>
      <c r="AV583" s="14" t="s">
        <v>126</v>
      </c>
      <c r="AW583" s="14" t="s">
        <v>30</v>
      </c>
      <c r="AX583" s="14" t="s">
        <v>78</v>
      </c>
      <c r="AY583" s="155" t="s">
        <v>118</v>
      </c>
    </row>
    <row r="584" spans="2:65" s="1" customFormat="1" ht="24.2" customHeight="1">
      <c r="B584" s="126"/>
      <c r="C584" s="127" t="s">
        <v>649</v>
      </c>
      <c r="D584" s="127" t="s">
        <v>121</v>
      </c>
      <c r="E584" s="128" t="s">
        <v>650</v>
      </c>
      <c r="F584" s="129" t="s">
        <v>651</v>
      </c>
      <c r="G584" s="130" t="s">
        <v>475</v>
      </c>
      <c r="H584" s="171"/>
      <c r="I584" s="132"/>
      <c r="J584" s="133">
        <f>ROUND(I584*H584,2)</f>
        <v>0</v>
      </c>
      <c r="K584" s="129" t="s">
        <v>125</v>
      </c>
      <c r="L584" s="31"/>
      <c r="M584" s="134" t="s">
        <v>1</v>
      </c>
      <c r="N584" s="135" t="s">
        <v>38</v>
      </c>
      <c r="P584" s="136">
        <f>O584*H584</f>
        <v>0</v>
      </c>
      <c r="Q584" s="136">
        <v>0</v>
      </c>
      <c r="R584" s="136">
        <f>Q584*H584</f>
        <v>0</v>
      </c>
      <c r="S584" s="136">
        <v>0</v>
      </c>
      <c r="T584" s="137">
        <f>S584*H584</f>
        <v>0</v>
      </c>
      <c r="AR584" s="138" t="s">
        <v>223</v>
      </c>
      <c r="AT584" s="138" t="s">
        <v>121</v>
      </c>
      <c r="AU584" s="138" t="s">
        <v>80</v>
      </c>
      <c r="AY584" s="16" t="s">
        <v>118</v>
      </c>
      <c r="BE584" s="139">
        <f>IF(N584="základní",J584,0)</f>
        <v>0</v>
      </c>
      <c r="BF584" s="139">
        <f>IF(N584="snížená",J584,0)</f>
        <v>0</v>
      </c>
      <c r="BG584" s="139">
        <f>IF(N584="zákl. přenesená",J584,0)</f>
        <v>0</v>
      </c>
      <c r="BH584" s="139">
        <f>IF(N584="sníž. přenesená",J584,0)</f>
        <v>0</v>
      </c>
      <c r="BI584" s="139">
        <f>IF(N584="nulová",J584,0)</f>
        <v>0</v>
      </c>
      <c r="BJ584" s="16" t="s">
        <v>78</v>
      </c>
      <c r="BK584" s="139">
        <f>ROUND(I584*H584,2)</f>
        <v>0</v>
      </c>
      <c r="BL584" s="16" t="s">
        <v>223</v>
      </c>
      <c r="BM584" s="138" t="s">
        <v>652</v>
      </c>
    </row>
    <row r="585" spans="2:65" s="11" customFormat="1" ht="22.9" customHeight="1">
      <c r="B585" s="114"/>
      <c r="D585" s="115" t="s">
        <v>72</v>
      </c>
      <c r="E585" s="124" t="s">
        <v>653</v>
      </c>
      <c r="F585" s="124" t="s">
        <v>654</v>
      </c>
      <c r="I585" s="117"/>
      <c r="J585" s="125">
        <f>BK585</f>
        <v>0</v>
      </c>
      <c r="L585" s="114"/>
      <c r="M585" s="119"/>
      <c r="P585" s="120">
        <f>SUM(P586:P611)</f>
        <v>0</v>
      </c>
      <c r="R585" s="120">
        <f>SUM(R586:R611)</f>
        <v>7.3645400000000014E-2</v>
      </c>
      <c r="T585" s="121">
        <f>SUM(T586:T611)</f>
        <v>0.12559999999999999</v>
      </c>
      <c r="AR585" s="115" t="s">
        <v>80</v>
      </c>
      <c r="AT585" s="122" t="s">
        <v>72</v>
      </c>
      <c r="AU585" s="122" t="s">
        <v>78</v>
      </c>
      <c r="AY585" s="115" t="s">
        <v>118</v>
      </c>
      <c r="BK585" s="123">
        <f>SUM(BK586:BK611)</f>
        <v>0</v>
      </c>
    </row>
    <row r="586" spans="2:65" s="1" customFormat="1" ht="33" customHeight="1">
      <c r="B586" s="126"/>
      <c r="C586" s="127" t="s">
        <v>655</v>
      </c>
      <c r="D586" s="127" t="s">
        <v>121</v>
      </c>
      <c r="E586" s="128" t="s">
        <v>656</v>
      </c>
      <c r="F586" s="129" t="s">
        <v>657</v>
      </c>
      <c r="G586" s="130" t="s">
        <v>163</v>
      </c>
      <c r="H586" s="131">
        <v>7.8</v>
      </c>
      <c r="I586" s="132"/>
      <c r="J586" s="133">
        <f>ROUND(I586*H586,2)</f>
        <v>0</v>
      </c>
      <c r="K586" s="129" t="s">
        <v>125</v>
      </c>
      <c r="L586" s="31"/>
      <c r="M586" s="134" t="s">
        <v>1</v>
      </c>
      <c r="N586" s="135" t="s">
        <v>38</v>
      </c>
      <c r="P586" s="136">
        <f>O586*H586</f>
        <v>0</v>
      </c>
      <c r="Q586" s="136">
        <v>0</v>
      </c>
      <c r="R586" s="136">
        <f>Q586*H586</f>
        <v>0</v>
      </c>
      <c r="S586" s="136">
        <v>1.6E-2</v>
      </c>
      <c r="T586" s="137">
        <f>S586*H586</f>
        <v>0.12479999999999999</v>
      </c>
      <c r="AR586" s="138" t="s">
        <v>223</v>
      </c>
      <c r="AT586" s="138" t="s">
        <v>121</v>
      </c>
      <c r="AU586" s="138" t="s">
        <v>80</v>
      </c>
      <c r="AY586" s="16" t="s">
        <v>118</v>
      </c>
      <c r="BE586" s="139">
        <f>IF(N586="základní",J586,0)</f>
        <v>0</v>
      </c>
      <c r="BF586" s="139">
        <f>IF(N586="snížená",J586,0)</f>
        <v>0</v>
      </c>
      <c r="BG586" s="139">
        <f>IF(N586="zákl. přenesená",J586,0)</f>
        <v>0</v>
      </c>
      <c r="BH586" s="139">
        <f>IF(N586="sníž. přenesená",J586,0)</f>
        <v>0</v>
      </c>
      <c r="BI586" s="139">
        <f>IF(N586="nulová",J586,0)</f>
        <v>0</v>
      </c>
      <c r="BJ586" s="16" t="s">
        <v>78</v>
      </c>
      <c r="BK586" s="139">
        <f>ROUND(I586*H586,2)</f>
        <v>0</v>
      </c>
      <c r="BL586" s="16" t="s">
        <v>223</v>
      </c>
      <c r="BM586" s="138" t="s">
        <v>658</v>
      </c>
    </row>
    <row r="587" spans="2:65" s="12" customFormat="1" ht="11.25">
      <c r="B587" s="140"/>
      <c r="D587" s="141" t="s">
        <v>128</v>
      </c>
      <c r="E587" s="142" t="s">
        <v>1</v>
      </c>
      <c r="F587" s="143" t="s">
        <v>659</v>
      </c>
      <c r="H587" s="142" t="s">
        <v>1</v>
      </c>
      <c r="I587" s="144"/>
      <c r="L587" s="140"/>
      <c r="M587" s="145"/>
      <c r="T587" s="146"/>
      <c r="AT587" s="142" t="s">
        <v>128</v>
      </c>
      <c r="AU587" s="142" t="s">
        <v>80</v>
      </c>
      <c r="AV587" s="12" t="s">
        <v>78</v>
      </c>
      <c r="AW587" s="12" t="s">
        <v>30</v>
      </c>
      <c r="AX587" s="12" t="s">
        <v>73</v>
      </c>
      <c r="AY587" s="142" t="s">
        <v>118</v>
      </c>
    </row>
    <row r="588" spans="2:65" s="13" customFormat="1" ht="11.25">
      <c r="B588" s="147"/>
      <c r="D588" s="141" t="s">
        <v>128</v>
      </c>
      <c r="E588" s="148" t="s">
        <v>1</v>
      </c>
      <c r="F588" s="149" t="s">
        <v>660</v>
      </c>
      <c r="H588" s="150">
        <v>7.8</v>
      </c>
      <c r="I588" s="151"/>
      <c r="L588" s="147"/>
      <c r="M588" s="152"/>
      <c r="T588" s="153"/>
      <c r="AT588" s="148" t="s">
        <v>128</v>
      </c>
      <c r="AU588" s="148" t="s">
        <v>80</v>
      </c>
      <c r="AV588" s="13" t="s">
        <v>80</v>
      </c>
      <c r="AW588" s="13" t="s">
        <v>30</v>
      </c>
      <c r="AX588" s="13" t="s">
        <v>73</v>
      </c>
      <c r="AY588" s="148" t="s">
        <v>118</v>
      </c>
    </row>
    <row r="589" spans="2:65" s="14" customFormat="1" ht="11.25">
      <c r="B589" s="154"/>
      <c r="D589" s="141" t="s">
        <v>128</v>
      </c>
      <c r="E589" s="155" t="s">
        <v>1</v>
      </c>
      <c r="F589" s="156" t="s">
        <v>149</v>
      </c>
      <c r="H589" s="157">
        <v>7.8</v>
      </c>
      <c r="I589" s="158"/>
      <c r="L589" s="154"/>
      <c r="M589" s="159"/>
      <c r="T589" s="160"/>
      <c r="AT589" s="155" t="s">
        <v>128</v>
      </c>
      <c r="AU589" s="155" t="s">
        <v>80</v>
      </c>
      <c r="AV589" s="14" t="s">
        <v>126</v>
      </c>
      <c r="AW589" s="14" t="s">
        <v>30</v>
      </c>
      <c r="AX589" s="14" t="s">
        <v>78</v>
      </c>
      <c r="AY589" s="155" t="s">
        <v>118</v>
      </c>
    </row>
    <row r="590" spans="2:65" s="1" customFormat="1" ht="24.2" customHeight="1">
      <c r="B590" s="126"/>
      <c r="C590" s="127" t="s">
        <v>661</v>
      </c>
      <c r="D590" s="127" t="s">
        <v>121</v>
      </c>
      <c r="E590" s="128" t="s">
        <v>662</v>
      </c>
      <c r="F590" s="129" t="s">
        <v>663</v>
      </c>
      <c r="G590" s="130" t="s">
        <v>163</v>
      </c>
      <c r="H590" s="131">
        <v>7.8</v>
      </c>
      <c r="I590" s="132"/>
      <c r="J590" s="133">
        <f>ROUND(I590*H590,2)</f>
        <v>0</v>
      </c>
      <c r="K590" s="129" t="s">
        <v>125</v>
      </c>
      <c r="L590" s="31"/>
      <c r="M590" s="134" t="s">
        <v>1</v>
      </c>
      <c r="N590" s="135" t="s">
        <v>38</v>
      </c>
      <c r="P590" s="136">
        <f>O590*H590</f>
        <v>0</v>
      </c>
      <c r="Q590" s="136">
        <v>4.0000000000000002E-4</v>
      </c>
      <c r="R590" s="136">
        <f>Q590*H590</f>
        <v>3.1199999999999999E-3</v>
      </c>
      <c r="S590" s="136">
        <v>0</v>
      </c>
      <c r="T590" s="137">
        <f>S590*H590</f>
        <v>0</v>
      </c>
      <c r="AR590" s="138" t="s">
        <v>223</v>
      </c>
      <c r="AT590" s="138" t="s">
        <v>121</v>
      </c>
      <c r="AU590" s="138" t="s">
        <v>80</v>
      </c>
      <c r="AY590" s="16" t="s">
        <v>118</v>
      </c>
      <c r="BE590" s="139">
        <f>IF(N590="základní",J590,0)</f>
        <v>0</v>
      </c>
      <c r="BF590" s="139">
        <f>IF(N590="snížená",J590,0)</f>
        <v>0</v>
      </c>
      <c r="BG590" s="139">
        <f>IF(N590="zákl. přenesená",J590,0)</f>
        <v>0</v>
      </c>
      <c r="BH590" s="139">
        <f>IF(N590="sníž. přenesená",J590,0)</f>
        <v>0</v>
      </c>
      <c r="BI590" s="139">
        <f>IF(N590="nulová",J590,0)</f>
        <v>0</v>
      </c>
      <c r="BJ590" s="16" t="s">
        <v>78</v>
      </c>
      <c r="BK590" s="139">
        <f>ROUND(I590*H590,2)</f>
        <v>0</v>
      </c>
      <c r="BL590" s="16" t="s">
        <v>223</v>
      </c>
      <c r="BM590" s="138" t="s">
        <v>664</v>
      </c>
    </row>
    <row r="591" spans="2:65" s="12" customFormat="1" ht="11.25">
      <c r="B591" s="140"/>
      <c r="D591" s="141" t="s">
        <v>128</v>
      </c>
      <c r="E591" s="142" t="s">
        <v>1</v>
      </c>
      <c r="F591" s="143" t="s">
        <v>659</v>
      </c>
      <c r="H591" s="142" t="s">
        <v>1</v>
      </c>
      <c r="I591" s="144"/>
      <c r="L591" s="140"/>
      <c r="M591" s="145"/>
      <c r="T591" s="146"/>
      <c r="AT591" s="142" t="s">
        <v>128</v>
      </c>
      <c r="AU591" s="142" t="s">
        <v>80</v>
      </c>
      <c r="AV591" s="12" t="s">
        <v>78</v>
      </c>
      <c r="AW591" s="12" t="s">
        <v>30</v>
      </c>
      <c r="AX591" s="12" t="s">
        <v>73</v>
      </c>
      <c r="AY591" s="142" t="s">
        <v>118</v>
      </c>
    </row>
    <row r="592" spans="2:65" s="13" customFormat="1" ht="11.25">
      <c r="B592" s="147"/>
      <c r="D592" s="141" t="s">
        <v>128</v>
      </c>
      <c r="E592" s="148" t="s">
        <v>1</v>
      </c>
      <c r="F592" s="149" t="s">
        <v>660</v>
      </c>
      <c r="H592" s="150">
        <v>7.8</v>
      </c>
      <c r="I592" s="151"/>
      <c r="L592" s="147"/>
      <c r="M592" s="152"/>
      <c r="T592" s="153"/>
      <c r="AT592" s="148" t="s">
        <v>128</v>
      </c>
      <c r="AU592" s="148" t="s">
        <v>80</v>
      </c>
      <c r="AV592" s="13" t="s">
        <v>80</v>
      </c>
      <c r="AW592" s="13" t="s">
        <v>30</v>
      </c>
      <c r="AX592" s="13" t="s">
        <v>73</v>
      </c>
      <c r="AY592" s="148" t="s">
        <v>118</v>
      </c>
    </row>
    <row r="593" spans="2:65" s="14" customFormat="1" ht="11.25">
      <c r="B593" s="154"/>
      <c r="D593" s="141" t="s">
        <v>128</v>
      </c>
      <c r="E593" s="155" t="s">
        <v>1</v>
      </c>
      <c r="F593" s="156" t="s">
        <v>149</v>
      </c>
      <c r="H593" s="157">
        <v>7.8</v>
      </c>
      <c r="I593" s="158"/>
      <c r="L593" s="154"/>
      <c r="M593" s="159"/>
      <c r="T593" s="160"/>
      <c r="AT593" s="155" t="s">
        <v>128</v>
      </c>
      <c r="AU593" s="155" t="s">
        <v>80</v>
      </c>
      <c r="AV593" s="14" t="s">
        <v>126</v>
      </c>
      <c r="AW593" s="14" t="s">
        <v>30</v>
      </c>
      <c r="AX593" s="14" t="s">
        <v>78</v>
      </c>
      <c r="AY593" s="155" t="s">
        <v>118</v>
      </c>
    </row>
    <row r="594" spans="2:65" s="1" customFormat="1" ht="24.2" customHeight="1">
      <c r="B594" s="126"/>
      <c r="C594" s="127" t="s">
        <v>665</v>
      </c>
      <c r="D594" s="127" t="s">
        <v>121</v>
      </c>
      <c r="E594" s="128" t="s">
        <v>666</v>
      </c>
      <c r="F594" s="129" t="s">
        <v>667</v>
      </c>
      <c r="G594" s="130" t="s">
        <v>124</v>
      </c>
      <c r="H594" s="131">
        <v>3.68</v>
      </c>
      <c r="I594" s="132"/>
      <c r="J594" s="133">
        <f>ROUND(I594*H594,2)</f>
        <v>0</v>
      </c>
      <c r="K594" s="129" t="s">
        <v>125</v>
      </c>
      <c r="L594" s="31"/>
      <c r="M594" s="134" t="s">
        <v>1</v>
      </c>
      <c r="N594" s="135" t="s">
        <v>38</v>
      </c>
      <c r="P594" s="136">
        <f>O594*H594</f>
        <v>0</v>
      </c>
      <c r="Q594" s="136">
        <v>0</v>
      </c>
      <c r="R594" s="136">
        <f>Q594*H594</f>
        <v>0</v>
      </c>
      <c r="S594" s="136">
        <v>0</v>
      </c>
      <c r="T594" s="137">
        <f>S594*H594</f>
        <v>0</v>
      </c>
      <c r="AR594" s="138" t="s">
        <v>223</v>
      </c>
      <c r="AT594" s="138" t="s">
        <v>121</v>
      </c>
      <c r="AU594" s="138" t="s">
        <v>80</v>
      </c>
      <c r="AY594" s="16" t="s">
        <v>118</v>
      </c>
      <c r="BE594" s="139">
        <f>IF(N594="základní",J594,0)</f>
        <v>0</v>
      </c>
      <c r="BF594" s="139">
        <f>IF(N594="snížená",J594,0)</f>
        <v>0</v>
      </c>
      <c r="BG594" s="139">
        <f>IF(N594="zákl. přenesená",J594,0)</f>
        <v>0</v>
      </c>
      <c r="BH594" s="139">
        <f>IF(N594="sníž. přenesená",J594,0)</f>
        <v>0</v>
      </c>
      <c r="BI594" s="139">
        <f>IF(N594="nulová",J594,0)</f>
        <v>0</v>
      </c>
      <c r="BJ594" s="16" t="s">
        <v>78</v>
      </c>
      <c r="BK594" s="139">
        <f>ROUND(I594*H594,2)</f>
        <v>0</v>
      </c>
      <c r="BL594" s="16" t="s">
        <v>223</v>
      </c>
      <c r="BM594" s="138" t="s">
        <v>668</v>
      </c>
    </row>
    <row r="595" spans="2:65" s="13" customFormat="1" ht="11.25">
      <c r="B595" s="147"/>
      <c r="D595" s="141" t="s">
        <v>128</v>
      </c>
      <c r="E595" s="148" t="s">
        <v>1</v>
      </c>
      <c r="F595" s="149" t="s">
        <v>669</v>
      </c>
      <c r="H595" s="150">
        <v>3.68</v>
      </c>
      <c r="I595" s="151"/>
      <c r="L595" s="147"/>
      <c r="M595" s="152"/>
      <c r="T595" s="153"/>
      <c r="AT595" s="148" t="s">
        <v>128</v>
      </c>
      <c r="AU595" s="148" t="s">
        <v>80</v>
      </c>
      <c r="AV595" s="13" t="s">
        <v>80</v>
      </c>
      <c r="AW595" s="13" t="s">
        <v>30</v>
      </c>
      <c r="AX595" s="13" t="s">
        <v>73</v>
      </c>
      <c r="AY595" s="148" t="s">
        <v>118</v>
      </c>
    </row>
    <row r="596" spans="2:65" s="14" customFormat="1" ht="11.25">
      <c r="B596" s="154"/>
      <c r="D596" s="141" t="s">
        <v>128</v>
      </c>
      <c r="E596" s="155" t="s">
        <v>1</v>
      </c>
      <c r="F596" s="156" t="s">
        <v>149</v>
      </c>
      <c r="H596" s="157">
        <v>3.68</v>
      </c>
      <c r="I596" s="158"/>
      <c r="L596" s="154"/>
      <c r="M596" s="159"/>
      <c r="T596" s="160"/>
      <c r="AT596" s="155" t="s">
        <v>128</v>
      </c>
      <c r="AU596" s="155" t="s">
        <v>80</v>
      </c>
      <c r="AV596" s="14" t="s">
        <v>126</v>
      </c>
      <c r="AW596" s="14" t="s">
        <v>30</v>
      </c>
      <c r="AX596" s="14" t="s">
        <v>78</v>
      </c>
      <c r="AY596" s="155" t="s">
        <v>118</v>
      </c>
    </row>
    <row r="597" spans="2:65" s="1" customFormat="1" ht="16.5" customHeight="1">
      <c r="B597" s="126"/>
      <c r="C597" s="161" t="s">
        <v>670</v>
      </c>
      <c r="D597" s="161" t="s">
        <v>168</v>
      </c>
      <c r="E597" s="162" t="s">
        <v>671</v>
      </c>
      <c r="F597" s="163" t="s">
        <v>672</v>
      </c>
      <c r="G597" s="164" t="s">
        <v>124</v>
      </c>
      <c r="H597" s="165">
        <v>4.048</v>
      </c>
      <c r="I597" s="166"/>
      <c r="J597" s="167">
        <f>ROUND(I597*H597,2)</f>
        <v>0</v>
      </c>
      <c r="K597" s="163" t="s">
        <v>125</v>
      </c>
      <c r="L597" s="168"/>
      <c r="M597" s="169" t="s">
        <v>1</v>
      </c>
      <c r="N597" s="170" t="s">
        <v>38</v>
      </c>
      <c r="P597" s="136">
        <f>O597*H597</f>
        <v>0</v>
      </c>
      <c r="Q597" s="136">
        <v>1.6E-2</v>
      </c>
      <c r="R597" s="136">
        <f>Q597*H597</f>
        <v>6.4768000000000006E-2</v>
      </c>
      <c r="S597" s="136">
        <v>0</v>
      </c>
      <c r="T597" s="137">
        <f>S597*H597</f>
        <v>0</v>
      </c>
      <c r="AR597" s="138" t="s">
        <v>333</v>
      </c>
      <c r="AT597" s="138" t="s">
        <v>168</v>
      </c>
      <c r="AU597" s="138" t="s">
        <v>80</v>
      </c>
      <c r="AY597" s="16" t="s">
        <v>118</v>
      </c>
      <c r="BE597" s="139">
        <f>IF(N597="základní",J597,0)</f>
        <v>0</v>
      </c>
      <c r="BF597" s="139">
        <f>IF(N597="snížená",J597,0)</f>
        <v>0</v>
      </c>
      <c r="BG597" s="139">
        <f>IF(N597="zákl. přenesená",J597,0)</f>
        <v>0</v>
      </c>
      <c r="BH597" s="139">
        <f>IF(N597="sníž. přenesená",J597,0)</f>
        <v>0</v>
      </c>
      <c r="BI597" s="139">
        <f>IF(N597="nulová",J597,0)</f>
        <v>0</v>
      </c>
      <c r="BJ597" s="16" t="s">
        <v>78</v>
      </c>
      <c r="BK597" s="139">
        <f>ROUND(I597*H597,2)</f>
        <v>0</v>
      </c>
      <c r="BL597" s="16" t="s">
        <v>223</v>
      </c>
      <c r="BM597" s="138" t="s">
        <v>673</v>
      </c>
    </row>
    <row r="598" spans="2:65" s="13" customFormat="1" ht="11.25">
      <c r="B598" s="147"/>
      <c r="D598" s="141" t="s">
        <v>128</v>
      </c>
      <c r="F598" s="149" t="s">
        <v>674</v>
      </c>
      <c r="H598" s="150">
        <v>4.048</v>
      </c>
      <c r="I598" s="151"/>
      <c r="L598" s="147"/>
      <c r="M598" s="152"/>
      <c r="T598" s="153"/>
      <c r="AT598" s="148" t="s">
        <v>128</v>
      </c>
      <c r="AU598" s="148" t="s">
        <v>80</v>
      </c>
      <c r="AV598" s="13" t="s">
        <v>80</v>
      </c>
      <c r="AW598" s="13" t="s">
        <v>3</v>
      </c>
      <c r="AX598" s="13" t="s">
        <v>78</v>
      </c>
      <c r="AY598" s="148" t="s">
        <v>118</v>
      </c>
    </row>
    <row r="599" spans="2:65" s="1" customFormat="1" ht="24.2" customHeight="1">
      <c r="B599" s="126"/>
      <c r="C599" s="127" t="s">
        <v>675</v>
      </c>
      <c r="D599" s="127" t="s">
        <v>121</v>
      </c>
      <c r="E599" s="128" t="s">
        <v>676</v>
      </c>
      <c r="F599" s="129" t="s">
        <v>677</v>
      </c>
      <c r="G599" s="130" t="s">
        <v>124</v>
      </c>
      <c r="H599" s="131">
        <v>12.73</v>
      </c>
      <c r="I599" s="132"/>
      <c r="J599" s="133">
        <f>ROUND(I599*H599,2)</f>
        <v>0</v>
      </c>
      <c r="K599" s="129" t="s">
        <v>1</v>
      </c>
      <c r="L599" s="31"/>
      <c r="M599" s="134" t="s">
        <v>1</v>
      </c>
      <c r="N599" s="135" t="s">
        <v>38</v>
      </c>
      <c r="P599" s="136">
        <f>O599*H599</f>
        <v>0</v>
      </c>
      <c r="Q599" s="136">
        <v>3.8000000000000002E-4</v>
      </c>
      <c r="R599" s="136">
        <f>Q599*H599</f>
        <v>4.8374000000000004E-3</v>
      </c>
      <c r="S599" s="136">
        <v>0</v>
      </c>
      <c r="T599" s="137">
        <f>S599*H599</f>
        <v>0</v>
      </c>
      <c r="AR599" s="138" t="s">
        <v>223</v>
      </c>
      <c r="AT599" s="138" t="s">
        <v>121</v>
      </c>
      <c r="AU599" s="138" t="s">
        <v>80</v>
      </c>
      <c r="AY599" s="16" t="s">
        <v>118</v>
      </c>
      <c r="BE599" s="139">
        <f>IF(N599="základní",J599,0)</f>
        <v>0</v>
      </c>
      <c r="BF599" s="139">
        <f>IF(N599="snížená",J599,0)</f>
        <v>0</v>
      </c>
      <c r="BG599" s="139">
        <f>IF(N599="zákl. přenesená",J599,0)</f>
        <v>0</v>
      </c>
      <c r="BH599" s="139">
        <f>IF(N599="sníž. přenesená",J599,0)</f>
        <v>0</v>
      </c>
      <c r="BI599" s="139">
        <f>IF(N599="nulová",J599,0)</f>
        <v>0</v>
      </c>
      <c r="BJ599" s="16" t="s">
        <v>78</v>
      </c>
      <c r="BK599" s="139">
        <f>ROUND(I599*H599,2)</f>
        <v>0</v>
      </c>
      <c r="BL599" s="16" t="s">
        <v>223</v>
      </c>
      <c r="BM599" s="138" t="s">
        <v>678</v>
      </c>
    </row>
    <row r="600" spans="2:65" s="12" customFormat="1" ht="11.25">
      <c r="B600" s="140"/>
      <c r="D600" s="141" t="s">
        <v>128</v>
      </c>
      <c r="E600" s="142" t="s">
        <v>1</v>
      </c>
      <c r="F600" s="143" t="s">
        <v>679</v>
      </c>
      <c r="H600" s="142" t="s">
        <v>1</v>
      </c>
      <c r="I600" s="144"/>
      <c r="L600" s="140"/>
      <c r="M600" s="145"/>
      <c r="T600" s="146"/>
      <c r="AT600" s="142" t="s">
        <v>128</v>
      </c>
      <c r="AU600" s="142" t="s">
        <v>80</v>
      </c>
      <c r="AV600" s="12" t="s">
        <v>78</v>
      </c>
      <c r="AW600" s="12" t="s">
        <v>30</v>
      </c>
      <c r="AX600" s="12" t="s">
        <v>73</v>
      </c>
      <c r="AY600" s="142" t="s">
        <v>118</v>
      </c>
    </row>
    <row r="601" spans="2:65" s="13" customFormat="1" ht="11.25">
      <c r="B601" s="147"/>
      <c r="D601" s="141" t="s">
        <v>128</v>
      </c>
      <c r="E601" s="148" t="s">
        <v>1</v>
      </c>
      <c r="F601" s="149" t="s">
        <v>680</v>
      </c>
      <c r="H601" s="150">
        <v>6.48</v>
      </c>
      <c r="I601" s="151"/>
      <c r="L601" s="147"/>
      <c r="M601" s="152"/>
      <c r="T601" s="153"/>
      <c r="AT601" s="148" t="s">
        <v>128</v>
      </c>
      <c r="AU601" s="148" t="s">
        <v>80</v>
      </c>
      <c r="AV601" s="13" t="s">
        <v>80</v>
      </c>
      <c r="AW601" s="13" t="s">
        <v>30</v>
      </c>
      <c r="AX601" s="13" t="s">
        <v>73</v>
      </c>
      <c r="AY601" s="148" t="s">
        <v>118</v>
      </c>
    </row>
    <row r="602" spans="2:65" s="12" customFormat="1" ht="11.25">
      <c r="B602" s="140"/>
      <c r="D602" s="141" t="s">
        <v>128</v>
      </c>
      <c r="E602" s="142" t="s">
        <v>1</v>
      </c>
      <c r="F602" s="143" t="s">
        <v>681</v>
      </c>
      <c r="H602" s="142" t="s">
        <v>1</v>
      </c>
      <c r="I602" s="144"/>
      <c r="L602" s="140"/>
      <c r="M602" s="145"/>
      <c r="T602" s="146"/>
      <c r="AT602" s="142" t="s">
        <v>128</v>
      </c>
      <c r="AU602" s="142" t="s">
        <v>80</v>
      </c>
      <c r="AV602" s="12" t="s">
        <v>78</v>
      </c>
      <c r="AW602" s="12" t="s">
        <v>30</v>
      </c>
      <c r="AX602" s="12" t="s">
        <v>73</v>
      </c>
      <c r="AY602" s="142" t="s">
        <v>118</v>
      </c>
    </row>
    <row r="603" spans="2:65" s="13" customFormat="1" ht="11.25">
      <c r="B603" s="147"/>
      <c r="D603" s="141" t="s">
        <v>128</v>
      </c>
      <c r="E603" s="148" t="s">
        <v>1</v>
      </c>
      <c r="F603" s="149" t="s">
        <v>682</v>
      </c>
      <c r="H603" s="150">
        <v>6.25</v>
      </c>
      <c r="I603" s="151"/>
      <c r="L603" s="147"/>
      <c r="M603" s="152"/>
      <c r="T603" s="153"/>
      <c r="AT603" s="148" t="s">
        <v>128</v>
      </c>
      <c r="AU603" s="148" t="s">
        <v>80</v>
      </c>
      <c r="AV603" s="13" t="s">
        <v>80</v>
      </c>
      <c r="AW603" s="13" t="s">
        <v>30</v>
      </c>
      <c r="AX603" s="13" t="s">
        <v>73</v>
      </c>
      <c r="AY603" s="148" t="s">
        <v>118</v>
      </c>
    </row>
    <row r="604" spans="2:65" s="14" customFormat="1" ht="11.25">
      <c r="B604" s="154"/>
      <c r="D604" s="141" t="s">
        <v>128</v>
      </c>
      <c r="E604" s="155" t="s">
        <v>1</v>
      </c>
      <c r="F604" s="156" t="s">
        <v>149</v>
      </c>
      <c r="H604" s="157">
        <v>12.73</v>
      </c>
      <c r="I604" s="158"/>
      <c r="L604" s="154"/>
      <c r="M604" s="159"/>
      <c r="T604" s="160"/>
      <c r="AT604" s="155" t="s">
        <v>128</v>
      </c>
      <c r="AU604" s="155" t="s">
        <v>80</v>
      </c>
      <c r="AV604" s="14" t="s">
        <v>126</v>
      </c>
      <c r="AW604" s="14" t="s">
        <v>30</v>
      </c>
      <c r="AX604" s="14" t="s">
        <v>78</v>
      </c>
      <c r="AY604" s="155" t="s">
        <v>118</v>
      </c>
    </row>
    <row r="605" spans="2:65" s="1" customFormat="1" ht="24.2" customHeight="1">
      <c r="B605" s="126"/>
      <c r="C605" s="127" t="s">
        <v>683</v>
      </c>
      <c r="D605" s="127" t="s">
        <v>121</v>
      </c>
      <c r="E605" s="128" t="s">
        <v>684</v>
      </c>
      <c r="F605" s="129" t="s">
        <v>685</v>
      </c>
      <c r="G605" s="130" t="s">
        <v>550</v>
      </c>
      <c r="H605" s="131">
        <v>2</v>
      </c>
      <c r="I605" s="132"/>
      <c r="J605" s="133">
        <f>ROUND(I605*H605,2)</f>
        <v>0</v>
      </c>
      <c r="K605" s="129" t="s">
        <v>125</v>
      </c>
      <c r="L605" s="31"/>
      <c r="M605" s="134" t="s">
        <v>1</v>
      </c>
      <c r="N605" s="135" t="s">
        <v>38</v>
      </c>
      <c r="P605" s="136">
        <f>O605*H605</f>
        <v>0</v>
      </c>
      <c r="Q605" s="136">
        <v>0</v>
      </c>
      <c r="R605" s="136">
        <f>Q605*H605</f>
        <v>0</v>
      </c>
      <c r="S605" s="136">
        <v>4.0000000000000002E-4</v>
      </c>
      <c r="T605" s="137">
        <f>S605*H605</f>
        <v>8.0000000000000004E-4</v>
      </c>
      <c r="AR605" s="138" t="s">
        <v>223</v>
      </c>
      <c r="AT605" s="138" t="s">
        <v>121</v>
      </c>
      <c r="AU605" s="138" t="s">
        <v>80</v>
      </c>
      <c r="AY605" s="16" t="s">
        <v>118</v>
      </c>
      <c r="BE605" s="139">
        <f>IF(N605="základní",J605,0)</f>
        <v>0</v>
      </c>
      <c r="BF605" s="139">
        <f>IF(N605="snížená",J605,0)</f>
        <v>0</v>
      </c>
      <c r="BG605" s="139">
        <f>IF(N605="zákl. přenesená",J605,0)</f>
        <v>0</v>
      </c>
      <c r="BH605" s="139">
        <f>IF(N605="sníž. přenesená",J605,0)</f>
        <v>0</v>
      </c>
      <c r="BI605" s="139">
        <f>IF(N605="nulová",J605,0)</f>
        <v>0</v>
      </c>
      <c r="BJ605" s="16" t="s">
        <v>78</v>
      </c>
      <c r="BK605" s="139">
        <f>ROUND(I605*H605,2)</f>
        <v>0</v>
      </c>
      <c r="BL605" s="16" t="s">
        <v>223</v>
      </c>
      <c r="BM605" s="138" t="s">
        <v>686</v>
      </c>
    </row>
    <row r="606" spans="2:65" s="1" customFormat="1" ht="24.2" customHeight="1">
      <c r="B606" s="126"/>
      <c r="C606" s="127" t="s">
        <v>687</v>
      </c>
      <c r="D606" s="127" t="s">
        <v>121</v>
      </c>
      <c r="E606" s="128" t="s">
        <v>688</v>
      </c>
      <c r="F606" s="129" t="s">
        <v>689</v>
      </c>
      <c r="G606" s="130" t="s">
        <v>550</v>
      </c>
      <c r="H606" s="131">
        <v>2</v>
      </c>
      <c r="I606" s="132"/>
      <c r="J606" s="133">
        <f>ROUND(I606*H606,2)</f>
        <v>0</v>
      </c>
      <c r="K606" s="129" t="s">
        <v>1</v>
      </c>
      <c r="L606" s="31"/>
      <c r="M606" s="134" t="s">
        <v>1</v>
      </c>
      <c r="N606" s="135" t="s">
        <v>38</v>
      </c>
      <c r="P606" s="136">
        <f>O606*H606</f>
        <v>0</v>
      </c>
      <c r="Q606" s="136">
        <v>0</v>
      </c>
      <c r="R606" s="136">
        <f>Q606*H606</f>
        <v>0</v>
      </c>
      <c r="S606" s="136">
        <v>0</v>
      </c>
      <c r="T606" s="137">
        <f>S606*H606</f>
        <v>0</v>
      </c>
      <c r="AR606" s="138" t="s">
        <v>223</v>
      </c>
      <c r="AT606" s="138" t="s">
        <v>121</v>
      </c>
      <c r="AU606" s="138" t="s">
        <v>80</v>
      </c>
      <c r="AY606" s="16" t="s">
        <v>118</v>
      </c>
      <c r="BE606" s="139">
        <f>IF(N606="základní",J606,0)</f>
        <v>0</v>
      </c>
      <c r="BF606" s="139">
        <f>IF(N606="snížená",J606,0)</f>
        <v>0</v>
      </c>
      <c r="BG606" s="139">
        <f>IF(N606="zákl. přenesená",J606,0)</f>
        <v>0</v>
      </c>
      <c r="BH606" s="139">
        <f>IF(N606="sníž. přenesená",J606,0)</f>
        <v>0</v>
      </c>
      <c r="BI606" s="139">
        <f>IF(N606="nulová",J606,0)</f>
        <v>0</v>
      </c>
      <c r="BJ606" s="16" t="s">
        <v>78</v>
      </c>
      <c r="BK606" s="139">
        <f>ROUND(I606*H606,2)</f>
        <v>0</v>
      </c>
      <c r="BL606" s="16" t="s">
        <v>223</v>
      </c>
      <c r="BM606" s="138" t="s">
        <v>690</v>
      </c>
    </row>
    <row r="607" spans="2:65" s="12" customFormat="1" ht="11.25">
      <c r="B607" s="140"/>
      <c r="D607" s="141" t="s">
        <v>128</v>
      </c>
      <c r="E607" s="142" t="s">
        <v>1</v>
      </c>
      <c r="F607" s="143" t="s">
        <v>691</v>
      </c>
      <c r="H607" s="142" t="s">
        <v>1</v>
      </c>
      <c r="I607" s="144"/>
      <c r="L607" s="140"/>
      <c r="M607" s="145"/>
      <c r="T607" s="146"/>
      <c r="AT607" s="142" t="s">
        <v>128</v>
      </c>
      <c r="AU607" s="142" t="s">
        <v>80</v>
      </c>
      <c r="AV607" s="12" t="s">
        <v>78</v>
      </c>
      <c r="AW607" s="12" t="s">
        <v>30</v>
      </c>
      <c r="AX607" s="12" t="s">
        <v>73</v>
      </c>
      <c r="AY607" s="142" t="s">
        <v>118</v>
      </c>
    </row>
    <row r="608" spans="2:65" s="13" customFormat="1" ht="11.25">
      <c r="B608" s="147"/>
      <c r="D608" s="141" t="s">
        <v>128</v>
      </c>
      <c r="E608" s="148" t="s">
        <v>1</v>
      </c>
      <c r="F608" s="149" t="s">
        <v>80</v>
      </c>
      <c r="H608" s="150">
        <v>2</v>
      </c>
      <c r="I608" s="151"/>
      <c r="L608" s="147"/>
      <c r="M608" s="152"/>
      <c r="T608" s="153"/>
      <c r="AT608" s="148" t="s">
        <v>128</v>
      </c>
      <c r="AU608" s="148" t="s">
        <v>80</v>
      </c>
      <c r="AV608" s="13" t="s">
        <v>80</v>
      </c>
      <c r="AW608" s="13" t="s">
        <v>30</v>
      </c>
      <c r="AX608" s="13" t="s">
        <v>73</v>
      </c>
      <c r="AY608" s="148" t="s">
        <v>118</v>
      </c>
    </row>
    <row r="609" spans="2:65" s="14" customFormat="1" ht="11.25">
      <c r="B609" s="154"/>
      <c r="D609" s="141" t="s">
        <v>128</v>
      </c>
      <c r="E609" s="155" t="s">
        <v>1</v>
      </c>
      <c r="F609" s="156" t="s">
        <v>149</v>
      </c>
      <c r="H609" s="157">
        <v>2</v>
      </c>
      <c r="I609" s="158"/>
      <c r="L609" s="154"/>
      <c r="M609" s="159"/>
      <c r="T609" s="160"/>
      <c r="AT609" s="155" t="s">
        <v>128</v>
      </c>
      <c r="AU609" s="155" t="s">
        <v>80</v>
      </c>
      <c r="AV609" s="14" t="s">
        <v>126</v>
      </c>
      <c r="AW609" s="14" t="s">
        <v>30</v>
      </c>
      <c r="AX609" s="14" t="s">
        <v>78</v>
      </c>
      <c r="AY609" s="155" t="s">
        <v>118</v>
      </c>
    </row>
    <row r="610" spans="2:65" s="1" customFormat="1" ht="16.5" customHeight="1">
      <c r="B610" s="126"/>
      <c r="C610" s="161" t="s">
        <v>692</v>
      </c>
      <c r="D610" s="161" t="s">
        <v>168</v>
      </c>
      <c r="E610" s="162" t="s">
        <v>693</v>
      </c>
      <c r="F610" s="163" t="s">
        <v>694</v>
      </c>
      <c r="G610" s="164" t="s">
        <v>550</v>
      </c>
      <c r="H610" s="165">
        <v>2</v>
      </c>
      <c r="I610" s="166"/>
      <c r="J610" s="167">
        <f>ROUND(I610*H610,2)</f>
        <v>0</v>
      </c>
      <c r="K610" s="163" t="s">
        <v>1</v>
      </c>
      <c r="L610" s="168"/>
      <c r="M610" s="169" t="s">
        <v>1</v>
      </c>
      <c r="N610" s="170" t="s">
        <v>38</v>
      </c>
      <c r="P610" s="136">
        <f>O610*H610</f>
        <v>0</v>
      </c>
      <c r="Q610" s="136">
        <v>4.6000000000000001E-4</v>
      </c>
      <c r="R610" s="136">
        <f>Q610*H610</f>
        <v>9.2000000000000003E-4</v>
      </c>
      <c r="S610" s="136">
        <v>0</v>
      </c>
      <c r="T610" s="137">
        <f>S610*H610</f>
        <v>0</v>
      </c>
      <c r="AR610" s="138" t="s">
        <v>333</v>
      </c>
      <c r="AT610" s="138" t="s">
        <v>168</v>
      </c>
      <c r="AU610" s="138" t="s">
        <v>80</v>
      </c>
      <c r="AY610" s="16" t="s">
        <v>118</v>
      </c>
      <c r="BE610" s="139">
        <f>IF(N610="základní",J610,0)</f>
        <v>0</v>
      </c>
      <c r="BF610" s="139">
        <f>IF(N610="snížená",J610,0)</f>
        <v>0</v>
      </c>
      <c r="BG610" s="139">
        <f>IF(N610="zákl. přenesená",J610,0)</f>
        <v>0</v>
      </c>
      <c r="BH610" s="139">
        <f>IF(N610="sníž. přenesená",J610,0)</f>
        <v>0</v>
      </c>
      <c r="BI610" s="139">
        <f>IF(N610="nulová",J610,0)</f>
        <v>0</v>
      </c>
      <c r="BJ610" s="16" t="s">
        <v>78</v>
      </c>
      <c r="BK610" s="139">
        <f>ROUND(I610*H610,2)</f>
        <v>0</v>
      </c>
      <c r="BL610" s="16" t="s">
        <v>223</v>
      </c>
      <c r="BM610" s="138" t="s">
        <v>695</v>
      </c>
    </row>
    <row r="611" spans="2:65" s="1" customFormat="1" ht="24.2" customHeight="1">
      <c r="B611" s="126"/>
      <c r="C611" s="127" t="s">
        <v>696</v>
      </c>
      <c r="D611" s="127" t="s">
        <v>121</v>
      </c>
      <c r="E611" s="128" t="s">
        <v>697</v>
      </c>
      <c r="F611" s="129" t="s">
        <v>698</v>
      </c>
      <c r="G611" s="130" t="s">
        <v>475</v>
      </c>
      <c r="H611" s="171"/>
      <c r="I611" s="132"/>
      <c r="J611" s="133">
        <f>ROUND(I611*H611,2)</f>
        <v>0</v>
      </c>
      <c r="K611" s="129" t="s">
        <v>125</v>
      </c>
      <c r="L611" s="31"/>
      <c r="M611" s="134" t="s">
        <v>1</v>
      </c>
      <c r="N611" s="135" t="s">
        <v>38</v>
      </c>
      <c r="P611" s="136">
        <f>O611*H611</f>
        <v>0</v>
      </c>
      <c r="Q611" s="136">
        <v>0</v>
      </c>
      <c r="R611" s="136">
        <f>Q611*H611</f>
        <v>0</v>
      </c>
      <c r="S611" s="136">
        <v>0</v>
      </c>
      <c r="T611" s="137">
        <f>S611*H611</f>
        <v>0</v>
      </c>
      <c r="AR611" s="138" t="s">
        <v>223</v>
      </c>
      <c r="AT611" s="138" t="s">
        <v>121</v>
      </c>
      <c r="AU611" s="138" t="s">
        <v>80</v>
      </c>
      <c r="AY611" s="16" t="s">
        <v>118</v>
      </c>
      <c r="BE611" s="139">
        <f>IF(N611="základní",J611,0)</f>
        <v>0</v>
      </c>
      <c r="BF611" s="139">
        <f>IF(N611="snížená",J611,0)</f>
        <v>0</v>
      </c>
      <c r="BG611" s="139">
        <f>IF(N611="zákl. přenesená",J611,0)</f>
        <v>0</v>
      </c>
      <c r="BH611" s="139">
        <f>IF(N611="sníž. přenesená",J611,0)</f>
        <v>0</v>
      </c>
      <c r="BI611" s="139">
        <f>IF(N611="nulová",J611,0)</f>
        <v>0</v>
      </c>
      <c r="BJ611" s="16" t="s">
        <v>78</v>
      </c>
      <c r="BK611" s="139">
        <f>ROUND(I611*H611,2)</f>
        <v>0</v>
      </c>
      <c r="BL611" s="16" t="s">
        <v>223</v>
      </c>
      <c r="BM611" s="138" t="s">
        <v>699</v>
      </c>
    </row>
    <row r="612" spans="2:65" s="11" customFormat="1" ht="22.9" customHeight="1">
      <c r="B612" s="114"/>
      <c r="D612" s="115" t="s">
        <v>72</v>
      </c>
      <c r="E612" s="124" t="s">
        <v>700</v>
      </c>
      <c r="F612" s="124" t="s">
        <v>701</v>
      </c>
      <c r="I612" s="117"/>
      <c r="J612" s="125">
        <f>BK612</f>
        <v>0</v>
      </c>
      <c r="L612" s="114"/>
      <c r="M612" s="119"/>
      <c r="P612" s="120">
        <f>SUM(P613:P625)</f>
        <v>0</v>
      </c>
      <c r="R612" s="120">
        <f>SUM(R613:R625)</f>
        <v>0.22472609999999998</v>
      </c>
      <c r="T612" s="121">
        <f>SUM(T613:T625)</f>
        <v>0</v>
      </c>
      <c r="AR612" s="115" t="s">
        <v>80</v>
      </c>
      <c r="AT612" s="122" t="s">
        <v>72</v>
      </c>
      <c r="AU612" s="122" t="s">
        <v>78</v>
      </c>
      <c r="AY612" s="115" t="s">
        <v>118</v>
      </c>
      <c r="BK612" s="123">
        <f>SUM(BK613:BK625)</f>
        <v>0</v>
      </c>
    </row>
    <row r="613" spans="2:65" s="1" customFormat="1" ht="24.2" customHeight="1">
      <c r="B613" s="126"/>
      <c r="C613" s="127" t="s">
        <v>702</v>
      </c>
      <c r="D613" s="127" t="s">
        <v>121</v>
      </c>
      <c r="E613" s="128" t="s">
        <v>703</v>
      </c>
      <c r="F613" s="129" t="s">
        <v>704</v>
      </c>
      <c r="G613" s="130" t="s">
        <v>124</v>
      </c>
      <c r="H613" s="131">
        <v>7.976</v>
      </c>
      <c r="I613" s="132"/>
      <c r="J613" s="133">
        <f>ROUND(I613*H613,2)</f>
        <v>0</v>
      </c>
      <c r="K613" s="129" t="s">
        <v>125</v>
      </c>
      <c r="L613" s="31"/>
      <c r="M613" s="134" t="s">
        <v>1</v>
      </c>
      <c r="N613" s="135" t="s">
        <v>38</v>
      </c>
      <c r="P613" s="136">
        <f>O613*H613</f>
        <v>0</v>
      </c>
      <c r="Q613" s="136">
        <v>3.8500000000000001E-3</v>
      </c>
      <c r="R613" s="136">
        <f>Q613*H613</f>
        <v>3.0707600000000002E-2</v>
      </c>
      <c r="S613" s="136">
        <v>0</v>
      </c>
      <c r="T613" s="137">
        <f>S613*H613</f>
        <v>0</v>
      </c>
      <c r="AR613" s="138" t="s">
        <v>223</v>
      </c>
      <c r="AT613" s="138" t="s">
        <v>121</v>
      </c>
      <c r="AU613" s="138" t="s">
        <v>80</v>
      </c>
      <c r="AY613" s="16" t="s">
        <v>118</v>
      </c>
      <c r="BE613" s="139">
        <f>IF(N613="základní",J613,0)</f>
        <v>0</v>
      </c>
      <c r="BF613" s="139">
        <f>IF(N613="snížená",J613,0)</f>
        <v>0</v>
      </c>
      <c r="BG613" s="139">
        <f>IF(N613="zákl. přenesená",J613,0)</f>
        <v>0</v>
      </c>
      <c r="BH613" s="139">
        <f>IF(N613="sníž. přenesená",J613,0)</f>
        <v>0</v>
      </c>
      <c r="BI613" s="139">
        <f>IF(N613="nulová",J613,0)</f>
        <v>0</v>
      </c>
      <c r="BJ613" s="16" t="s">
        <v>78</v>
      </c>
      <c r="BK613" s="139">
        <f>ROUND(I613*H613,2)</f>
        <v>0</v>
      </c>
      <c r="BL613" s="16" t="s">
        <v>223</v>
      </c>
      <c r="BM613" s="138" t="s">
        <v>705</v>
      </c>
    </row>
    <row r="614" spans="2:65" s="12" customFormat="1" ht="11.25">
      <c r="B614" s="140"/>
      <c r="D614" s="141" t="s">
        <v>128</v>
      </c>
      <c r="E614" s="142" t="s">
        <v>1</v>
      </c>
      <c r="F614" s="143" t="s">
        <v>278</v>
      </c>
      <c r="H614" s="142" t="s">
        <v>1</v>
      </c>
      <c r="I614" s="144"/>
      <c r="L614" s="140"/>
      <c r="M614" s="145"/>
      <c r="T614" s="146"/>
      <c r="AT614" s="142" t="s">
        <v>128</v>
      </c>
      <c r="AU614" s="142" t="s">
        <v>80</v>
      </c>
      <c r="AV614" s="12" t="s">
        <v>78</v>
      </c>
      <c r="AW614" s="12" t="s">
        <v>30</v>
      </c>
      <c r="AX614" s="12" t="s">
        <v>73</v>
      </c>
      <c r="AY614" s="142" t="s">
        <v>118</v>
      </c>
    </row>
    <row r="615" spans="2:65" s="13" customFormat="1" ht="11.25">
      <c r="B615" s="147"/>
      <c r="D615" s="141" t="s">
        <v>128</v>
      </c>
      <c r="E615" s="148" t="s">
        <v>1</v>
      </c>
      <c r="F615" s="149" t="s">
        <v>448</v>
      </c>
      <c r="H615" s="150">
        <v>5.9329999999999998</v>
      </c>
      <c r="I615" s="151"/>
      <c r="L615" s="147"/>
      <c r="M615" s="152"/>
      <c r="T615" s="153"/>
      <c r="AT615" s="148" t="s">
        <v>128</v>
      </c>
      <c r="AU615" s="148" t="s">
        <v>80</v>
      </c>
      <c r="AV615" s="13" t="s">
        <v>80</v>
      </c>
      <c r="AW615" s="13" t="s">
        <v>30</v>
      </c>
      <c r="AX615" s="13" t="s">
        <v>73</v>
      </c>
      <c r="AY615" s="148" t="s">
        <v>118</v>
      </c>
    </row>
    <row r="616" spans="2:65" s="12" customFormat="1" ht="11.25">
      <c r="B616" s="140"/>
      <c r="D616" s="141" t="s">
        <v>128</v>
      </c>
      <c r="E616" s="142" t="s">
        <v>1</v>
      </c>
      <c r="F616" s="143" t="s">
        <v>280</v>
      </c>
      <c r="H616" s="142" t="s">
        <v>1</v>
      </c>
      <c r="I616" s="144"/>
      <c r="L616" s="140"/>
      <c r="M616" s="145"/>
      <c r="T616" s="146"/>
      <c r="AT616" s="142" t="s">
        <v>128</v>
      </c>
      <c r="AU616" s="142" t="s">
        <v>80</v>
      </c>
      <c r="AV616" s="12" t="s">
        <v>78</v>
      </c>
      <c r="AW616" s="12" t="s">
        <v>30</v>
      </c>
      <c r="AX616" s="12" t="s">
        <v>73</v>
      </c>
      <c r="AY616" s="142" t="s">
        <v>118</v>
      </c>
    </row>
    <row r="617" spans="2:65" s="13" customFormat="1" ht="11.25">
      <c r="B617" s="147"/>
      <c r="D617" s="141" t="s">
        <v>128</v>
      </c>
      <c r="E617" s="148" t="s">
        <v>1</v>
      </c>
      <c r="F617" s="149" t="s">
        <v>302</v>
      </c>
      <c r="H617" s="150">
        <v>2.0430000000000001</v>
      </c>
      <c r="I617" s="151"/>
      <c r="L617" s="147"/>
      <c r="M617" s="152"/>
      <c r="T617" s="153"/>
      <c r="AT617" s="148" t="s">
        <v>128</v>
      </c>
      <c r="AU617" s="148" t="s">
        <v>80</v>
      </c>
      <c r="AV617" s="13" t="s">
        <v>80</v>
      </c>
      <c r="AW617" s="13" t="s">
        <v>30</v>
      </c>
      <c r="AX617" s="13" t="s">
        <v>73</v>
      </c>
      <c r="AY617" s="148" t="s">
        <v>118</v>
      </c>
    </row>
    <row r="618" spans="2:65" s="14" customFormat="1" ht="11.25">
      <c r="B618" s="154"/>
      <c r="D618" s="141" t="s">
        <v>128</v>
      </c>
      <c r="E618" s="155" t="s">
        <v>1</v>
      </c>
      <c r="F618" s="156" t="s">
        <v>149</v>
      </c>
      <c r="H618" s="157">
        <v>7.976</v>
      </c>
      <c r="I618" s="158"/>
      <c r="L618" s="154"/>
      <c r="M618" s="159"/>
      <c r="T618" s="160"/>
      <c r="AT618" s="155" t="s">
        <v>128</v>
      </c>
      <c r="AU618" s="155" t="s">
        <v>80</v>
      </c>
      <c r="AV618" s="14" t="s">
        <v>126</v>
      </c>
      <c r="AW618" s="14" t="s">
        <v>30</v>
      </c>
      <c r="AX618" s="14" t="s">
        <v>78</v>
      </c>
      <c r="AY618" s="155" t="s">
        <v>118</v>
      </c>
    </row>
    <row r="619" spans="2:65" s="1" customFormat="1" ht="37.9" customHeight="1">
      <c r="B619" s="126"/>
      <c r="C619" s="161" t="s">
        <v>706</v>
      </c>
      <c r="D619" s="161" t="s">
        <v>168</v>
      </c>
      <c r="E619" s="162" t="s">
        <v>707</v>
      </c>
      <c r="F619" s="163" t="s">
        <v>708</v>
      </c>
      <c r="G619" s="164" t="s">
        <v>124</v>
      </c>
      <c r="H619" s="165">
        <v>8.7739999999999991</v>
      </c>
      <c r="I619" s="166"/>
      <c r="J619" s="167">
        <f>ROUND(I619*H619,2)</f>
        <v>0</v>
      </c>
      <c r="K619" s="163" t="s">
        <v>125</v>
      </c>
      <c r="L619" s="168"/>
      <c r="M619" s="169" t="s">
        <v>1</v>
      </c>
      <c r="N619" s="170" t="s">
        <v>38</v>
      </c>
      <c r="P619" s="136">
        <f>O619*H619</f>
        <v>0</v>
      </c>
      <c r="Q619" s="136">
        <v>2.1999999999999999E-2</v>
      </c>
      <c r="R619" s="136">
        <f>Q619*H619</f>
        <v>0.19302799999999998</v>
      </c>
      <c r="S619" s="136">
        <v>0</v>
      </c>
      <c r="T619" s="137">
        <f>S619*H619</f>
        <v>0</v>
      </c>
      <c r="AR619" s="138" t="s">
        <v>333</v>
      </c>
      <c r="AT619" s="138" t="s">
        <v>168</v>
      </c>
      <c r="AU619" s="138" t="s">
        <v>80</v>
      </c>
      <c r="AY619" s="16" t="s">
        <v>118</v>
      </c>
      <c r="BE619" s="139">
        <f>IF(N619="základní",J619,0)</f>
        <v>0</v>
      </c>
      <c r="BF619" s="139">
        <f>IF(N619="snížená",J619,0)</f>
        <v>0</v>
      </c>
      <c r="BG619" s="139">
        <f>IF(N619="zákl. přenesená",J619,0)</f>
        <v>0</v>
      </c>
      <c r="BH619" s="139">
        <f>IF(N619="sníž. přenesená",J619,0)</f>
        <v>0</v>
      </c>
      <c r="BI619" s="139">
        <f>IF(N619="nulová",J619,0)</f>
        <v>0</v>
      </c>
      <c r="BJ619" s="16" t="s">
        <v>78</v>
      </c>
      <c r="BK619" s="139">
        <f>ROUND(I619*H619,2)</f>
        <v>0</v>
      </c>
      <c r="BL619" s="16" t="s">
        <v>223</v>
      </c>
      <c r="BM619" s="138" t="s">
        <v>709</v>
      </c>
    </row>
    <row r="620" spans="2:65" s="13" customFormat="1" ht="11.25">
      <c r="B620" s="147"/>
      <c r="D620" s="141" t="s">
        <v>128</v>
      </c>
      <c r="F620" s="149" t="s">
        <v>710</v>
      </c>
      <c r="H620" s="150">
        <v>8.7739999999999991</v>
      </c>
      <c r="I620" s="151"/>
      <c r="L620" s="147"/>
      <c r="M620" s="152"/>
      <c r="T620" s="153"/>
      <c r="AT620" s="148" t="s">
        <v>128</v>
      </c>
      <c r="AU620" s="148" t="s">
        <v>80</v>
      </c>
      <c r="AV620" s="13" t="s">
        <v>80</v>
      </c>
      <c r="AW620" s="13" t="s">
        <v>3</v>
      </c>
      <c r="AX620" s="13" t="s">
        <v>78</v>
      </c>
      <c r="AY620" s="148" t="s">
        <v>118</v>
      </c>
    </row>
    <row r="621" spans="2:65" s="1" customFormat="1" ht="24.2" customHeight="1">
      <c r="B621" s="126"/>
      <c r="C621" s="127" t="s">
        <v>711</v>
      </c>
      <c r="D621" s="127" t="s">
        <v>121</v>
      </c>
      <c r="E621" s="128" t="s">
        <v>712</v>
      </c>
      <c r="F621" s="129" t="s">
        <v>713</v>
      </c>
      <c r="G621" s="130" t="s">
        <v>124</v>
      </c>
      <c r="H621" s="131">
        <v>7.976</v>
      </c>
      <c r="I621" s="132"/>
      <c r="J621" s="133">
        <f>ROUND(I621*H621,2)</f>
        <v>0</v>
      </c>
      <c r="K621" s="129" t="s">
        <v>125</v>
      </c>
      <c r="L621" s="31"/>
      <c r="M621" s="134" t="s">
        <v>1</v>
      </c>
      <c r="N621" s="135" t="s">
        <v>38</v>
      </c>
      <c r="P621" s="136">
        <f>O621*H621</f>
        <v>0</v>
      </c>
      <c r="Q621" s="136">
        <v>0</v>
      </c>
      <c r="R621" s="136">
        <f>Q621*H621</f>
        <v>0</v>
      </c>
      <c r="S621" s="136">
        <v>0</v>
      </c>
      <c r="T621" s="137">
        <f>S621*H621</f>
        <v>0</v>
      </c>
      <c r="AR621" s="138" t="s">
        <v>223</v>
      </c>
      <c r="AT621" s="138" t="s">
        <v>121</v>
      </c>
      <c r="AU621" s="138" t="s">
        <v>80</v>
      </c>
      <c r="AY621" s="16" t="s">
        <v>118</v>
      </c>
      <c r="BE621" s="139">
        <f>IF(N621="základní",J621,0)</f>
        <v>0</v>
      </c>
      <c r="BF621" s="139">
        <f>IF(N621="snížená",J621,0)</f>
        <v>0</v>
      </c>
      <c r="BG621" s="139">
        <f>IF(N621="zákl. přenesená",J621,0)</f>
        <v>0</v>
      </c>
      <c r="BH621" s="139">
        <f>IF(N621="sníž. přenesená",J621,0)</f>
        <v>0</v>
      </c>
      <c r="BI621" s="139">
        <f>IF(N621="nulová",J621,0)</f>
        <v>0</v>
      </c>
      <c r="BJ621" s="16" t="s">
        <v>78</v>
      </c>
      <c r="BK621" s="139">
        <f>ROUND(I621*H621,2)</f>
        <v>0</v>
      </c>
      <c r="BL621" s="16" t="s">
        <v>223</v>
      </c>
      <c r="BM621" s="138" t="s">
        <v>714</v>
      </c>
    </row>
    <row r="622" spans="2:65" s="1" customFormat="1" ht="16.5" customHeight="1">
      <c r="B622" s="126"/>
      <c r="C622" s="127" t="s">
        <v>715</v>
      </c>
      <c r="D622" s="127" t="s">
        <v>121</v>
      </c>
      <c r="E622" s="128" t="s">
        <v>716</v>
      </c>
      <c r="F622" s="129" t="s">
        <v>717</v>
      </c>
      <c r="G622" s="130" t="s">
        <v>163</v>
      </c>
      <c r="H622" s="131">
        <v>9.9049999999999994</v>
      </c>
      <c r="I622" s="132"/>
      <c r="J622" s="133">
        <f>ROUND(I622*H622,2)</f>
        <v>0</v>
      </c>
      <c r="K622" s="129" t="s">
        <v>125</v>
      </c>
      <c r="L622" s="31"/>
      <c r="M622" s="134" t="s">
        <v>1</v>
      </c>
      <c r="N622" s="135" t="s">
        <v>38</v>
      </c>
      <c r="P622" s="136">
        <f>O622*H622</f>
        <v>0</v>
      </c>
      <c r="Q622" s="136">
        <v>1E-4</v>
      </c>
      <c r="R622" s="136">
        <f>Q622*H622</f>
        <v>9.9050000000000006E-4</v>
      </c>
      <c r="S622" s="136">
        <v>0</v>
      </c>
      <c r="T622" s="137">
        <f>S622*H622</f>
        <v>0</v>
      </c>
      <c r="AR622" s="138" t="s">
        <v>223</v>
      </c>
      <c r="AT622" s="138" t="s">
        <v>121</v>
      </c>
      <c r="AU622" s="138" t="s">
        <v>80</v>
      </c>
      <c r="AY622" s="16" t="s">
        <v>118</v>
      </c>
      <c r="BE622" s="139">
        <f>IF(N622="základní",J622,0)</f>
        <v>0</v>
      </c>
      <c r="BF622" s="139">
        <f>IF(N622="snížená",J622,0)</f>
        <v>0</v>
      </c>
      <c r="BG622" s="139">
        <f>IF(N622="zákl. přenesená",J622,0)</f>
        <v>0</v>
      </c>
      <c r="BH622" s="139">
        <f>IF(N622="sníž. přenesená",J622,0)</f>
        <v>0</v>
      </c>
      <c r="BI622" s="139">
        <f>IF(N622="nulová",J622,0)</f>
        <v>0</v>
      </c>
      <c r="BJ622" s="16" t="s">
        <v>78</v>
      </c>
      <c r="BK622" s="139">
        <f>ROUND(I622*H622,2)</f>
        <v>0</v>
      </c>
      <c r="BL622" s="16" t="s">
        <v>223</v>
      </c>
      <c r="BM622" s="138" t="s">
        <v>718</v>
      </c>
    </row>
    <row r="623" spans="2:65" s="13" customFormat="1" ht="11.25">
      <c r="B623" s="147"/>
      <c r="D623" s="141" t="s">
        <v>128</v>
      </c>
      <c r="E623" s="148" t="s">
        <v>1</v>
      </c>
      <c r="F623" s="149" t="s">
        <v>719</v>
      </c>
      <c r="H623" s="150">
        <v>9.9049999999999994</v>
      </c>
      <c r="I623" s="151"/>
      <c r="L623" s="147"/>
      <c r="M623" s="152"/>
      <c r="T623" s="153"/>
      <c r="AT623" s="148" t="s">
        <v>128</v>
      </c>
      <c r="AU623" s="148" t="s">
        <v>80</v>
      </c>
      <c r="AV623" s="13" t="s">
        <v>80</v>
      </c>
      <c r="AW623" s="13" t="s">
        <v>30</v>
      </c>
      <c r="AX623" s="13" t="s">
        <v>73</v>
      </c>
      <c r="AY623" s="148" t="s">
        <v>118</v>
      </c>
    </row>
    <row r="624" spans="2:65" s="14" customFormat="1" ht="11.25">
      <c r="B624" s="154"/>
      <c r="D624" s="141" t="s">
        <v>128</v>
      </c>
      <c r="E624" s="155" t="s">
        <v>1</v>
      </c>
      <c r="F624" s="156" t="s">
        <v>149</v>
      </c>
      <c r="H624" s="157">
        <v>9.9049999999999994</v>
      </c>
      <c r="I624" s="158"/>
      <c r="L624" s="154"/>
      <c r="M624" s="159"/>
      <c r="T624" s="160"/>
      <c r="AT624" s="155" t="s">
        <v>128</v>
      </c>
      <c r="AU624" s="155" t="s">
        <v>80</v>
      </c>
      <c r="AV624" s="14" t="s">
        <v>126</v>
      </c>
      <c r="AW624" s="14" t="s">
        <v>30</v>
      </c>
      <c r="AX624" s="14" t="s">
        <v>78</v>
      </c>
      <c r="AY624" s="155" t="s">
        <v>118</v>
      </c>
    </row>
    <row r="625" spans="2:65" s="1" customFormat="1" ht="24.2" customHeight="1">
      <c r="B625" s="126"/>
      <c r="C625" s="127" t="s">
        <v>720</v>
      </c>
      <c r="D625" s="127" t="s">
        <v>121</v>
      </c>
      <c r="E625" s="128" t="s">
        <v>721</v>
      </c>
      <c r="F625" s="129" t="s">
        <v>722</v>
      </c>
      <c r="G625" s="130" t="s">
        <v>475</v>
      </c>
      <c r="H625" s="171"/>
      <c r="I625" s="132"/>
      <c r="J625" s="133">
        <f>ROUND(I625*H625,2)</f>
        <v>0</v>
      </c>
      <c r="K625" s="129" t="s">
        <v>125</v>
      </c>
      <c r="L625" s="31"/>
      <c r="M625" s="134" t="s">
        <v>1</v>
      </c>
      <c r="N625" s="135" t="s">
        <v>38</v>
      </c>
      <c r="P625" s="136">
        <f>O625*H625</f>
        <v>0</v>
      </c>
      <c r="Q625" s="136">
        <v>0</v>
      </c>
      <c r="R625" s="136">
        <f>Q625*H625</f>
        <v>0</v>
      </c>
      <c r="S625" s="136">
        <v>0</v>
      </c>
      <c r="T625" s="137">
        <f>S625*H625</f>
        <v>0</v>
      </c>
      <c r="AR625" s="138" t="s">
        <v>223</v>
      </c>
      <c r="AT625" s="138" t="s">
        <v>121</v>
      </c>
      <c r="AU625" s="138" t="s">
        <v>80</v>
      </c>
      <c r="AY625" s="16" t="s">
        <v>118</v>
      </c>
      <c r="BE625" s="139">
        <f>IF(N625="základní",J625,0)</f>
        <v>0</v>
      </c>
      <c r="BF625" s="139">
        <f>IF(N625="snížená",J625,0)</f>
        <v>0</v>
      </c>
      <c r="BG625" s="139">
        <f>IF(N625="zákl. přenesená",J625,0)</f>
        <v>0</v>
      </c>
      <c r="BH625" s="139">
        <f>IF(N625="sníž. přenesená",J625,0)</f>
        <v>0</v>
      </c>
      <c r="BI625" s="139">
        <f>IF(N625="nulová",J625,0)</f>
        <v>0</v>
      </c>
      <c r="BJ625" s="16" t="s">
        <v>78</v>
      </c>
      <c r="BK625" s="139">
        <f>ROUND(I625*H625,2)</f>
        <v>0</v>
      </c>
      <c r="BL625" s="16" t="s">
        <v>223</v>
      </c>
      <c r="BM625" s="138" t="s">
        <v>723</v>
      </c>
    </row>
    <row r="626" spans="2:65" s="11" customFormat="1" ht="22.9" customHeight="1">
      <c r="B626" s="114"/>
      <c r="D626" s="115" t="s">
        <v>72</v>
      </c>
      <c r="E626" s="124" t="s">
        <v>724</v>
      </c>
      <c r="F626" s="124" t="s">
        <v>725</v>
      </c>
      <c r="I626" s="117"/>
      <c r="J626" s="125">
        <f>BK626</f>
        <v>0</v>
      </c>
      <c r="L626" s="114"/>
      <c r="M626" s="119"/>
      <c r="P626" s="120">
        <f>SUM(P627:P660)</f>
        <v>0</v>
      </c>
      <c r="R626" s="120">
        <f>SUM(R627:R660)</f>
        <v>3.2334808399999999</v>
      </c>
      <c r="T626" s="121">
        <f>SUM(T627:T660)</f>
        <v>2.218909</v>
      </c>
      <c r="AR626" s="115" t="s">
        <v>80</v>
      </c>
      <c r="AT626" s="122" t="s">
        <v>72</v>
      </c>
      <c r="AU626" s="122" t="s">
        <v>78</v>
      </c>
      <c r="AY626" s="115" t="s">
        <v>118</v>
      </c>
      <c r="BK626" s="123">
        <f>SUM(BK627:BK660)</f>
        <v>0</v>
      </c>
    </row>
    <row r="627" spans="2:65" s="1" customFormat="1" ht="33" customHeight="1">
      <c r="B627" s="126"/>
      <c r="C627" s="127" t="s">
        <v>726</v>
      </c>
      <c r="D627" s="127" t="s">
        <v>121</v>
      </c>
      <c r="E627" s="128" t="s">
        <v>727</v>
      </c>
      <c r="F627" s="129" t="s">
        <v>728</v>
      </c>
      <c r="G627" s="130" t="s">
        <v>124</v>
      </c>
      <c r="H627" s="131">
        <v>2.4470000000000001</v>
      </c>
      <c r="I627" s="132"/>
      <c r="J627" s="133">
        <f>ROUND(I627*H627,2)</f>
        <v>0</v>
      </c>
      <c r="K627" s="129" t="s">
        <v>125</v>
      </c>
      <c r="L627" s="31"/>
      <c r="M627" s="134" t="s">
        <v>1</v>
      </c>
      <c r="N627" s="135" t="s">
        <v>38</v>
      </c>
      <c r="P627" s="136">
        <f>O627*H627</f>
        <v>0</v>
      </c>
      <c r="Q627" s="136">
        <v>3.3500000000000002E-2</v>
      </c>
      <c r="R627" s="136">
        <f>Q627*H627</f>
        <v>8.1974500000000006E-2</v>
      </c>
      <c r="S627" s="136">
        <v>0</v>
      </c>
      <c r="T627" s="137">
        <f>S627*H627</f>
        <v>0</v>
      </c>
      <c r="AR627" s="138" t="s">
        <v>223</v>
      </c>
      <c r="AT627" s="138" t="s">
        <v>121</v>
      </c>
      <c r="AU627" s="138" t="s">
        <v>80</v>
      </c>
      <c r="AY627" s="16" t="s">
        <v>118</v>
      </c>
      <c r="BE627" s="139">
        <f>IF(N627="základní",J627,0)</f>
        <v>0</v>
      </c>
      <c r="BF627" s="139">
        <f>IF(N627="snížená",J627,0)</f>
        <v>0</v>
      </c>
      <c r="BG627" s="139">
        <f>IF(N627="zákl. přenesená",J627,0)</f>
        <v>0</v>
      </c>
      <c r="BH627" s="139">
        <f>IF(N627="sníž. přenesená",J627,0)</f>
        <v>0</v>
      </c>
      <c r="BI627" s="139">
        <f>IF(N627="nulová",J627,0)</f>
        <v>0</v>
      </c>
      <c r="BJ627" s="16" t="s">
        <v>78</v>
      </c>
      <c r="BK627" s="139">
        <f>ROUND(I627*H627,2)</f>
        <v>0</v>
      </c>
      <c r="BL627" s="16" t="s">
        <v>223</v>
      </c>
      <c r="BM627" s="138" t="s">
        <v>729</v>
      </c>
    </row>
    <row r="628" spans="2:65" s="12" customFormat="1" ht="11.25">
      <c r="B628" s="140"/>
      <c r="D628" s="141" t="s">
        <v>128</v>
      </c>
      <c r="E628" s="142" t="s">
        <v>1</v>
      </c>
      <c r="F628" s="143" t="s">
        <v>730</v>
      </c>
      <c r="H628" s="142" t="s">
        <v>1</v>
      </c>
      <c r="I628" s="144"/>
      <c r="L628" s="140"/>
      <c r="M628" s="145"/>
      <c r="T628" s="146"/>
      <c r="AT628" s="142" t="s">
        <v>128</v>
      </c>
      <c r="AU628" s="142" t="s">
        <v>80</v>
      </c>
      <c r="AV628" s="12" t="s">
        <v>78</v>
      </c>
      <c r="AW628" s="12" t="s">
        <v>30</v>
      </c>
      <c r="AX628" s="12" t="s">
        <v>73</v>
      </c>
      <c r="AY628" s="142" t="s">
        <v>118</v>
      </c>
    </row>
    <row r="629" spans="2:65" s="13" customFormat="1" ht="11.25">
      <c r="B629" s="147"/>
      <c r="D629" s="141" t="s">
        <v>128</v>
      </c>
      <c r="E629" s="148" t="s">
        <v>1</v>
      </c>
      <c r="F629" s="149" t="s">
        <v>731</v>
      </c>
      <c r="H629" s="150">
        <v>2.4470000000000001</v>
      </c>
      <c r="I629" s="151"/>
      <c r="L629" s="147"/>
      <c r="M629" s="152"/>
      <c r="T629" s="153"/>
      <c r="AT629" s="148" t="s">
        <v>128</v>
      </c>
      <c r="AU629" s="148" t="s">
        <v>80</v>
      </c>
      <c r="AV629" s="13" t="s">
        <v>80</v>
      </c>
      <c r="AW629" s="13" t="s">
        <v>30</v>
      </c>
      <c r="AX629" s="13" t="s">
        <v>73</v>
      </c>
      <c r="AY629" s="148" t="s">
        <v>118</v>
      </c>
    </row>
    <row r="630" spans="2:65" s="14" customFormat="1" ht="11.25">
      <c r="B630" s="154"/>
      <c r="D630" s="141" t="s">
        <v>128</v>
      </c>
      <c r="E630" s="155" t="s">
        <v>1</v>
      </c>
      <c r="F630" s="156" t="s">
        <v>149</v>
      </c>
      <c r="H630" s="157">
        <v>2.4470000000000001</v>
      </c>
      <c r="I630" s="158"/>
      <c r="L630" s="154"/>
      <c r="M630" s="159"/>
      <c r="T630" s="160"/>
      <c r="AT630" s="155" t="s">
        <v>128</v>
      </c>
      <c r="AU630" s="155" t="s">
        <v>80</v>
      </c>
      <c r="AV630" s="14" t="s">
        <v>126</v>
      </c>
      <c r="AW630" s="14" t="s">
        <v>30</v>
      </c>
      <c r="AX630" s="14" t="s">
        <v>78</v>
      </c>
      <c r="AY630" s="155" t="s">
        <v>118</v>
      </c>
    </row>
    <row r="631" spans="2:65" s="1" customFormat="1" ht="16.5" customHeight="1">
      <c r="B631" s="126"/>
      <c r="C631" s="161" t="s">
        <v>732</v>
      </c>
      <c r="D631" s="161" t="s">
        <v>168</v>
      </c>
      <c r="E631" s="162" t="s">
        <v>733</v>
      </c>
      <c r="F631" s="163" t="s">
        <v>734</v>
      </c>
      <c r="G631" s="164" t="s">
        <v>124</v>
      </c>
      <c r="H631" s="165">
        <v>2.4470000000000001</v>
      </c>
      <c r="I631" s="166"/>
      <c r="J631" s="167">
        <f>ROUND(I631*H631,2)</f>
        <v>0</v>
      </c>
      <c r="K631" s="163" t="s">
        <v>1</v>
      </c>
      <c r="L631" s="168"/>
      <c r="M631" s="169" t="s">
        <v>1</v>
      </c>
      <c r="N631" s="170" t="s">
        <v>38</v>
      </c>
      <c r="P631" s="136">
        <f>O631*H631</f>
        <v>0</v>
      </c>
      <c r="Q631" s="136">
        <v>5.3999999999999999E-2</v>
      </c>
      <c r="R631" s="136">
        <f>Q631*H631</f>
        <v>0.13213800000000001</v>
      </c>
      <c r="S631" s="136">
        <v>0</v>
      </c>
      <c r="T631" s="137">
        <f>S631*H631</f>
        <v>0</v>
      </c>
      <c r="AR631" s="138" t="s">
        <v>333</v>
      </c>
      <c r="AT631" s="138" t="s">
        <v>168</v>
      </c>
      <c r="AU631" s="138" t="s">
        <v>80</v>
      </c>
      <c r="AY631" s="16" t="s">
        <v>118</v>
      </c>
      <c r="BE631" s="139">
        <f>IF(N631="základní",J631,0)</f>
        <v>0</v>
      </c>
      <c r="BF631" s="139">
        <f>IF(N631="snížená",J631,0)</f>
        <v>0</v>
      </c>
      <c r="BG631" s="139">
        <f>IF(N631="zákl. přenesená",J631,0)</f>
        <v>0</v>
      </c>
      <c r="BH631" s="139">
        <f>IF(N631="sníž. přenesená",J631,0)</f>
        <v>0</v>
      </c>
      <c r="BI631" s="139">
        <f>IF(N631="nulová",J631,0)</f>
        <v>0</v>
      </c>
      <c r="BJ631" s="16" t="s">
        <v>78</v>
      </c>
      <c r="BK631" s="139">
        <f>ROUND(I631*H631,2)</f>
        <v>0</v>
      </c>
      <c r="BL631" s="16" t="s">
        <v>223</v>
      </c>
      <c r="BM631" s="138" t="s">
        <v>735</v>
      </c>
    </row>
    <row r="632" spans="2:65" s="1" customFormat="1" ht="24.2" customHeight="1">
      <c r="B632" s="126"/>
      <c r="C632" s="127" t="s">
        <v>736</v>
      </c>
      <c r="D632" s="127" t="s">
        <v>121</v>
      </c>
      <c r="E632" s="128" t="s">
        <v>737</v>
      </c>
      <c r="F632" s="129" t="s">
        <v>738</v>
      </c>
      <c r="G632" s="130" t="s">
        <v>124</v>
      </c>
      <c r="H632" s="131">
        <v>2.6339999999999999</v>
      </c>
      <c r="I632" s="132"/>
      <c r="J632" s="133">
        <f>ROUND(I632*H632,2)</f>
        <v>0</v>
      </c>
      <c r="K632" s="129" t="s">
        <v>125</v>
      </c>
      <c r="L632" s="31"/>
      <c r="M632" s="134" t="s">
        <v>1</v>
      </c>
      <c r="N632" s="135" t="s">
        <v>38</v>
      </c>
      <c r="P632" s="136">
        <f>O632*H632</f>
        <v>0</v>
      </c>
      <c r="Q632" s="136">
        <v>0</v>
      </c>
      <c r="R632" s="136">
        <f>Q632*H632</f>
        <v>0</v>
      </c>
      <c r="S632" s="136">
        <v>7.6999999999999999E-2</v>
      </c>
      <c r="T632" s="137">
        <f>S632*H632</f>
        <v>0.202818</v>
      </c>
      <c r="AR632" s="138" t="s">
        <v>223</v>
      </c>
      <c r="AT632" s="138" t="s">
        <v>121</v>
      </c>
      <c r="AU632" s="138" t="s">
        <v>80</v>
      </c>
      <c r="AY632" s="16" t="s">
        <v>118</v>
      </c>
      <c r="BE632" s="139">
        <f>IF(N632="základní",J632,0)</f>
        <v>0</v>
      </c>
      <c r="BF632" s="139">
        <f>IF(N632="snížená",J632,0)</f>
        <v>0</v>
      </c>
      <c r="BG632" s="139">
        <f>IF(N632="zákl. přenesená",J632,0)</f>
        <v>0</v>
      </c>
      <c r="BH632" s="139">
        <f>IF(N632="sníž. přenesená",J632,0)</f>
        <v>0</v>
      </c>
      <c r="BI632" s="139">
        <f>IF(N632="nulová",J632,0)</f>
        <v>0</v>
      </c>
      <c r="BJ632" s="16" t="s">
        <v>78</v>
      </c>
      <c r="BK632" s="139">
        <f>ROUND(I632*H632,2)</f>
        <v>0</v>
      </c>
      <c r="BL632" s="16" t="s">
        <v>223</v>
      </c>
      <c r="BM632" s="138" t="s">
        <v>739</v>
      </c>
    </row>
    <row r="633" spans="2:65" s="13" customFormat="1" ht="11.25">
      <c r="B633" s="147"/>
      <c r="D633" s="141" t="s">
        <v>128</v>
      </c>
      <c r="E633" s="148" t="s">
        <v>1</v>
      </c>
      <c r="F633" s="149" t="s">
        <v>740</v>
      </c>
      <c r="H633" s="150">
        <v>2.6339999999999999</v>
      </c>
      <c r="I633" s="151"/>
      <c r="L633" s="147"/>
      <c r="M633" s="152"/>
      <c r="T633" s="153"/>
      <c r="AT633" s="148" t="s">
        <v>128</v>
      </c>
      <c r="AU633" s="148" t="s">
        <v>80</v>
      </c>
      <c r="AV633" s="13" t="s">
        <v>80</v>
      </c>
      <c r="AW633" s="13" t="s">
        <v>30</v>
      </c>
      <c r="AX633" s="13" t="s">
        <v>73</v>
      </c>
      <c r="AY633" s="148" t="s">
        <v>118</v>
      </c>
    </row>
    <row r="634" spans="2:65" s="14" customFormat="1" ht="11.25">
      <c r="B634" s="154"/>
      <c r="D634" s="141" t="s">
        <v>128</v>
      </c>
      <c r="E634" s="155" t="s">
        <v>1</v>
      </c>
      <c r="F634" s="156" t="s">
        <v>149</v>
      </c>
      <c r="H634" s="157">
        <v>2.6339999999999999</v>
      </c>
      <c r="I634" s="158"/>
      <c r="L634" s="154"/>
      <c r="M634" s="159"/>
      <c r="T634" s="160"/>
      <c r="AT634" s="155" t="s">
        <v>128</v>
      </c>
      <c r="AU634" s="155" t="s">
        <v>80</v>
      </c>
      <c r="AV634" s="14" t="s">
        <v>126</v>
      </c>
      <c r="AW634" s="14" t="s">
        <v>30</v>
      </c>
      <c r="AX634" s="14" t="s">
        <v>78</v>
      </c>
      <c r="AY634" s="155" t="s">
        <v>118</v>
      </c>
    </row>
    <row r="635" spans="2:65" s="1" customFormat="1" ht="33" customHeight="1">
      <c r="B635" s="126"/>
      <c r="C635" s="127" t="s">
        <v>741</v>
      </c>
      <c r="D635" s="127" t="s">
        <v>121</v>
      </c>
      <c r="E635" s="128" t="s">
        <v>742</v>
      </c>
      <c r="F635" s="129" t="s">
        <v>743</v>
      </c>
      <c r="G635" s="130" t="s">
        <v>124</v>
      </c>
      <c r="H635" s="131">
        <v>2.6339999999999999</v>
      </c>
      <c r="I635" s="132"/>
      <c r="J635" s="133">
        <f>ROUND(I635*H635,2)</f>
        <v>0</v>
      </c>
      <c r="K635" s="129" t="s">
        <v>125</v>
      </c>
      <c r="L635" s="31"/>
      <c r="M635" s="134" t="s">
        <v>1</v>
      </c>
      <c r="N635" s="135" t="s">
        <v>38</v>
      </c>
      <c r="P635" s="136">
        <f>O635*H635</f>
        <v>0</v>
      </c>
      <c r="Q635" s="136">
        <v>4.0800000000000003E-2</v>
      </c>
      <c r="R635" s="136">
        <f>Q635*H635</f>
        <v>0.1074672</v>
      </c>
      <c r="S635" s="136">
        <v>0</v>
      </c>
      <c r="T635" s="137">
        <f>S635*H635</f>
        <v>0</v>
      </c>
      <c r="AR635" s="138" t="s">
        <v>223</v>
      </c>
      <c r="AT635" s="138" t="s">
        <v>121</v>
      </c>
      <c r="AU635" s="138" t="s">
        <v>80</v>
      </c>
      <c r="AY635" s="16" t="s">
        <v>118</v>
      </c>
      <c r="BE635" s="139">
        <f>IF(N635="základní",J635,0)</f>
        <v>0</v>
      </c>
      <c r="BF635" s="139">
        <f>IF(N635="snížená",J635,0)</f>
        <v>0</v>
      </c>
      <c r="BG635" s="139">
        <f>IF(N635="zákl. přenesená",J635,0)</f>
        <v>0</v>
      </c>
      <c r="BH635" s="139">
        <f>IF(N635="sníž. přenesená",J635,0)</f>
        <v>0</v>
      </c>
      <c r="BI635" s="139">
        <f>IF(N635="nulová",J635,0)</f>
        <v>0</v>
      </c>
      <c r="BJ635" s="16" t="s">
        <v>78</v>
      </c>
      <c r="BK635" s="139">
        <f>ROUND(I635*H635,2)</f>
        <v>0</v>
      </c>
      <c r="BL635" s="16" t="s">
        <v>223</v>
      </c>
      <c r="BM635" s="138" t="s">
        <v>744</v>
      </c>
    </row>
    <row r="636" spans="2:65" s="1" customFormat="1" ht="16.5" customHeight="1">
      <c r="B636" s="126"/>
      <c r="C636" s="161" t="s">
        <v>745</v>
      </c>
      <c r="D636" s="161" t="s">
        <v>168</v>
      </c>
      <c r="E636" s="162" t="s">
        <v>733</v>
      </c>
      <c r="F636" s="163" t="s">
        <v>734</v>
      </c>
      <c r="G636" s="164" t="s">
        <v>124</v>
      </c>
      <c r="H636" s="165">
        <v>2.6339999999999999</v>
      </c>
      <c r="I636" s="166"/>
      <c r="J636" s="167">
        <f>ROUND(I636*H636,2)</f>
        <v>0</v>
      </c>
      <c r="K636" s="163" t="s">
        <v>1</v>
      </c>
      <c r="L636" s="168"/>
      <c r="M636" s="169" t="s">
        <v>1</v>
      </c>
      <c r="N636" s="170" t="s">
        <v>38</v>
      </c>
      <c r="P636" s="136">
        <f>O636*H636</f>
        <v>0</v>
      </c>
      <c r="Q636" s="136">
        <v>5.3999999999999999E-2</v>
      </c>
      <c r="R636" s="136">
        <f>Q636*H636</f>
        <v>0.142236</v>
      </c>
      <c r="S636" s="136">
        <v>0</v>
      </c>
      <c r="T636" s="137">
        <f>S636*H636</f>
        <v>0</v>
      </c>
      <c r="AR636" s="138" t="s">
        <v>333</v>
      </c>
      <c r="AT636" s="138" t="s">
        <v>168</v>
      </c>
      <c r="AU636" s="138" t="s">
        <v>80</v>
      </c>
      <c r="AY636" s="16" t="s">
        <v>118</v>
      </c>
      <c r="BE636" s="139">
        <f>IF(N636="základní",J636,0)</f>
        <v>0</v>
      </c>
      <c r="BF636" s="139">
        <f>IF(N636="snížená",J636,0)</f>
        <v>0</v>
      </c>
      <c r="BG636" s="139">
        <f>IF(N636="zákl. přenesená",J636,0)</f>
        <v>0</v>
      </c>
      <c r="BH636" s="139">
        <f>IF(N636="sníž. přenesená",J636,0)</f>
        <v>0</v>
      </c>
      <c r="BI636" s="139">
        <f>IF(N636="nulová",J636,0)</f>
        <v>0</v>
      </c>
      <c r="BJ636" s="16" t="s">
        <v>78</v>
      </c>
      <c r="BK636" s="139">
        <f>ROUND(I636*H636,2)</f>
        <v>0</v>
      </c>
      <c r="BL636" s="16" t="s">
        <v>223</v>
      </c>
      <c r="BM636" s="138" t="s">
        <v>746</v>
      </c>
    </row>
    <row r="637" spans="2:65" s="1" customFormat="1" ht="24.2" customHeight="1">
      <c r="B637" s="126"/>
      <c r="C637" s="127" t="s">
        <v>747</v>
      </c>
      <c r="D637" s="127" t="s">
        <v>121</v>
      </c>
      <c r="E637" s="128" t="s">
        <v>748</v>
      </c>
      <c r="F637" s="129" t="s">
        <v>749</v>
      </c>
      <c r="G637" s="130" t="s">
        <v>124</v>
      </c>
      <c r="H637" s="131">
        <v>21.494</v>
      </c>
      <c r="I637" s="132"/>
      <c r="J637" s="133">
        <f>ROUND(I637*H637,2)</f>
        <v>0</v>
      </c>
      <c r="K637" s="129" t="s">
        <v>125</v>
      </c>
      <c r="L637" s="31"/>
      <c r="M637" s="134" t="s">
        <v>1</v>
      </c>
      <c r="N637" s="135" t="s">
        <v>38</v>
      </c>
      <c r="P637" s="136">
        <f>O637*H637</f>
        <v>0</v>
      </c>
      <c r="Q637" s="136">
        <v>0</v>
      </c>
      <c r="R637" s="136">
        <f>Q637*H637</f>
        <v>0</v>
      </c>
      <c r="S637" s="136">
        <v>7.6999999999999999E-2</v>
      </c>
      <c r="T637" s="137">
        <f>S637*H637</f>
        <v>1.655038</v>
      </c>
      <c r="AR637" s="138" t="s">
        <v>223</v>
      </c>
      <c r="AT637" s="138" t="s">
        <v>121</v>
      </c>
      <c r="AU637" s="138" t="s">
        <v>80</v>
      </c>
      <c r="AY637" s="16" t="s">
        <v>118</v>
      </c>
      <c r="BE637" s="139">
        <f>IF(N637="základní",J637,0)</f>
        <v>0</v>
      </c>
      <c r="BF637" s="139">
        <f>IF(N637="snížená",J637,0)</f>
        <v>0</v>
      </c>
      <c r="BG637" s="139">
        <f>IF(N637="zákl. přenesená",J637,0)</f>
        <v>0</v>
      </c>
      <c r="BH637" s="139">
        <f>IF(N637="sníž. přenesená",J637,0)</f>
        <v>0</v>
      </c>
      <c r="BI637" s="139">
        <f>IF(N637="nulová",J637,0)</f>
        <v>0</v>
      </c>
      <c r="BJ637" s="16" t="s">
        <v>78</v>
      </c>
      <c r="BK637" s="139">
        <f>ROUND(I637*H637,2)</f>
        <v>0</v>
      </c>
      <c r="BL637" s="16" t="s">
        <v>223</v>
      </c>
      <c r="BM637" s="138" t="s">
        <v>750</v>
      </c>
    </row>
    <row r="638" spans="2:65" s="13" customFormat="1" ht="11.25">
      <c r="B638" s="147"/>
      <c r="D638" s="141" t="s">
        <v>128</v>
      </c>
      <c r="E638" s="148" t="s">
        <v>1</v>
      </c>
      <c r="F638" s="149" t="s">
        <v>751</v>
      </c>
      <c r="H638" s="150">
        <v>14.407</v>
      </c>
      <c r="I638" s="151"/>
      <c r="L638" s="147"/>
      <c r="M638" s="152"/>
      <c r="T638" s="153"/>
      <c r="AT638" s="148" t="s">
        <v>128</v>
      </c>
      <c r="AU638" s="148" t="s">
        <v>80</v>
      </c>
      <c r="AV638" s="13" t="s">
        <v>80</v>
      </c>
      <c r="AW638" s="13" t="s">
        <v>30</v>
      </c>
      <c r="AX638" s="13" t="s">
        <v>73</v>
      </c>
      <c r="AY638" s="148" t="s">
        <v>118</v>
      </c>
    </row>
    <row r="639" spans="2:65" s="13" customFormat="1" ht="11.25">
      <c r="B639" s="147"/>
      <c r="D639" s="141" t="s">
        <v>128</v>
      </c>
      <c r="E639" s="148" t="s">
        <v>1</v>
      </c>
      <c r="F639" s="149" t="s">
        <v>752</v>
      </c>
      <c r="H639" s="150">
        <v>7.0869999999999997</v>
      </c>
      <c r="I639" s="151"/>
      <c r="L639" s="147"/>
      <c r="M639" s="152"/>
      <c r="T639" s="153"/>
      <c r="AT639" s="148" t="s">
        <v>128</v>
      </c>
      <c r="AU639" s="148" t="s">
        <v>80</v>
      </c>
      <c r="AV639" s="13" t="s">
        <v>80</v>
      </c>
      <c r="AW639" s="13" t="s">
        <v>30</v>
      </c>
      <c r="AX639" s="13" t="s">
        <v>73</v>
      </c>
      <c r="AY639" s="148" t="s">
        <v>118</v>
      </c>
    </row>
    <row r="640" spans="2:65" s="14" customFormat="1" ht="11.25">
      <c r="B640" s="154"/>
      <c r="D640" s="141" t="s">
        <v>128</v>
      </c>
      <c r="E640" s="155" t="s">
        <v>1</v>
      </c>
      <c r="F640" s="156" t="s">
        <v>149</v>
      </c>
      <c r="H640" s="157">
        <v>21.494</v>
      </c>
      <c r="I640" s="158"/>
      <c r="L640" s="154"/>
      <c r="M640" s="159"/>
      <c r="T640" s="160"/>
      <c r="AT640" s="155" t="s">
        <v>128</v>
      </c>
      <c r="AU640" s="155" t="s">
        <v>80</v>
      </c>
      <c r="AV640" s="14" t="s">
        <v>126</v>
      </c>
      <c r="AW640" s="14" t="s">
        <v>30</v>
      </c>
      <c r="AX640" s="14" t="s">
        <v>78</v>
      </c>
      <c r="AY640" s="155" t="s">
        <v>118</v>
      </c>
    </row>
    <row r="641" spans="2:65" s="1" customFormat="1" ht="33" customHeight="1">
      <c r="B641" s="126"/>
      <c r="C641" s="127" t="s">
        <v>753</v>
      </c>
      <c r="D641" s="127" t="s">
        <v>121</v>
      </c>
      <c r="E641" s="128" t="s">
        <v>754</v>
      </c>
      <c r="F641" s="129" t="s">
        <v>755</v>
      </c>
      <c r="G641" s="130" t="s">
        <v>124</v>
      </c>
      <c r="H641" s="131">
        <v>24.753</v>
      </c>
      <c r="I641" s="132"/>
      <c r="J641" s="133">
        <f>ROUND(I641*H641,2)</f>
        <v>0</v>
      </c>
      <c r="K641" s="129" t="s">
        <v>125</v>
      </c>
      <c r="L641" s="31"/>
      <c r="M641" s="134" t="s">
        <v>1</v>
      </c>
      <c r="N641" s="135" t="s">
        <v>38</v>
      </c>
      <c r="P641" s="136">
        <f>O641*H641</f>
        <v>0</v>
      </c>
      <c r="Q641" s="136">
        <v>3.6400000000000002E-2</v>
      </c>
      <c r="R641" s="136">
        <f>Q641*H641</f>
        <v>0.90100920000000007</v>
      </c>
      <c r="S641" s="136">
        <v>0</v>
      </c>
      <c r="T641" s="137">
        <f>S641*H641</f>
        <v>0</v>
      </c>
      <c r="AR641" s="138" t="s">
        <v>223</v>
      </c>
      <c r="AT641" s="138" t="s">
        <v>121</v>
      </c>
      <c r="AU641" s="138" t="s">
        <v>80</v>
      </c>
      <c r="AY641" s="16" t="s">
        <v>118</v>
      </c>
      <c r="BE641" s="139">
        <f>IF(N641="základní",J641,0)</f>
        <v>0</v>
      </c>
      <c r="BF641" s="139">
        <f>IF(N641="snížená",J641,0)</f>
        <v>0</v>
      </c>
      <c r="BG641" s="139">
        <f>IF(N641="zákl. přenesená",J641,0)</f>
        <v>0</v>
      </c>
      <c r="BH641" s="139">
        <f>IF(N641="sníž. přenesená",J641,0)</f>
        <v>0</v>
      </c>
      <c r="BI641" s="139">
        <f>IF(N641="nulová",J641,0)</f>
        <v>0</v>
      </c>
      <c r="BJ641" s="16" t="s">
        <v>78</v>
      </c>
      <c r="BK641" s="139">
        <f>ROUND(I641*H641,2)</f>
        <v>0</v>
      </c>
      <c r="BL641" s="16" t="s">
        <v>223</v>
      </c>
      <c r="BM641" s="138" t="s">
        <v>756</v>
      </c>
    </row>
    <row r="642" spans="2:65" s="12" customFormat="1" ht="11.25">
      <c r="B642" s="140"/>
      <c r="D642" s="141" t="s">
        <v>128</v>
      </c>
      <c r="E642" s="142" t="s">
        <v>1</v>
      </c>
      <c r="F642" s="143" t="s">
        <v>757</v>
      </c>
      <c r="H642" s="142" t="s">
        <v>1</v>
      </c>
      <c r="I642" s="144"/>
      <c r="L642" s="140"/>
      <c r="M642" s="145"/>
      <c r="T642" s="146"/>
      <c r="AT642" s="142" t="s">
        <v>128</v>
      </c>
      <c r="AU642" s="142" t="s">
        <v>80</v>
      </c>
      <c r="AV642" s="12" t="s">
        <v>78</v>
      </c>
      <c r="AW642" s="12" t="s">
        <v>30</v>
      </c>
      <c r="AX642" s="12" t="s">
        <v>73</v>
      </c>
      <c r="AY642" s="142" t="s">
        <v>118</v>
      </c>
    </row>
    <row r="643" spans="2:65" s="13" customFormat="1" ht="11.25">
      <c r="B643" s="147"/>
      <c r="D643" s="141" t="s">
        <v>128</v>
      </c>
      <c r="E643" s="148" t="s">
        <v>1</v>
      </c>
      <c r="F643" s="149" t="s">
        <v>758</v>
      </c>
      <c r="H643" s="150">
        <v>3.2589999999999999</v>
      </c>
      <c r="I643" s="151"/>
      <c r="L643" s="147"/>
      <c r="M643" s="152"/>
      <c r="T643" s="153"/>
      <c r="AT643" s="148" t="s">
        <v>128</v>
      </c>
      <c r="AU643" s="148" t="s">
        <v>80</v>
      </c>
      <c r="AV643" s="13" t="s">
        <v>80</v>
      </c>
      <c r="AW643" s="13" t="s">
        <v>30</v>
      </c>
      <c r="AX643" s="13" t="s">
        <v>73</v>
      </c>
      <c r="AY643" s="148" t="s">
        <v>118</v>
      </c>
    </row>
    <row r="644" spans="2:65" s="12" customFormat="1" ht="11.25">
      <c r="B644" s="140"/>
      <c r="D644" s="141" t="s">
        <v>128</v>
      </c>
      <c r="E644" s="142" t="s">
        <v>1</v>
      </c>
      <c r="F644" s="143" t="s">
        <v>759</v>
      </c>
      <c r="H644" s="142" t="s">
        <v>1</v>
      </c>
      <c r="I644" s="144"/>
      <c r="L644" s="140"/>
      <c r="M644" s="145"/>
      <c r="T644" s="146"/>
      <c r="AT644" s="142" t="s">
        <v>128</v>
      </c>
      <c r="AU644" s="142" t="s">
        <v>80</v>
      </c>
      <c r="AV644" s="12" t="s">
        <v>78</v>
      </c>
      <c r="AW644" s="12" t="s">
        <v>30</v>
      </c>
      <c r="AX644" s="12" t="s">
        <v>73</v>
      </c>
      <c r="AY644" s="142" t="s">
        <v>118</v>
      </c>
    </row>
    <row r="645" spans="2:65" s="13" customFormat="1" ht="11.25">
      <c r="B645" s="147"/>
      <c r="D645" s="141" t="s">
        <v>128</v>
      </c>
      <c r="E645" s="148" t="s">
        <v>1</v>
      </c>
      <c r="F645" s="149" t="s">
        <v>760</v>
      </c>
      <c r="H645" s="150">
        <v>21.494</v>
      </c>
      <c r="I645" s="151"/>
      <c r="L645" s="147"/>
      <c r="M645" s="152"/>
      <c r="T645" s="153"/>
      <c r="AT645" s="148" t="s">
        <v>128</v>
      </c>
      <c r="AU645" s="148" t="s">
        <v>80</v>
      </c>
      <c r="AV645" s="13" t="s">
        <v>80</v>
      </c>
      <c r="AW645" s="13" t="s">
        <v>30</v>
      </c>
      <c r="AX645" s="13" t="s">
        <v>73</v>
      </c>
      <c r="AY645" s="148" t="s">
        <v>118</v>
      </c>
    </row>
    <row r="646" spans="2:65" s="14" customFormat="1" ht="11.25">
      <c r="B646" s="154"/>
      <c r="D646" s="141" t="s">
        <v>128</v>
      </c>
      <c r="E646" s="155" t="s">
        <v>1</v>
      </c>
      <c r="F646" s="156" t="s">
        <v>149</v>
      </c>
      <c r="H646" s="157">
        <v>24.753</v>
      </c>
      <c r="I646" s="158"/>
      <c r="L646" s="154"/>
      <c r="M646" s="159"/>
      <c r="T646" s="160"/>
      <c r="AT646" s="155" t="s">
        <v>128</v>
      </c>
      <c r="AU646" s="155" t="s">
        <v>80</v>
      </c>
      <c r="AV646" s="14" t="s">
        <v>126</v>
      </c>
      <c r="AW646" s="14" t="s">
        <v>30</v>
      </c>
      <c r="AX646" s="14" t="s">
        <v>78</v>
      </c>
      <c r="AY646" s="155" t="s">
        <v>118</v>
      </c>
    </row>
    <row r="647" spans="2:65" s="1" customFormat="1" ht="16.5" customHeight="1">
      <c r="B647" s="126"/>
      <c r="C647" s="161" t="s">
        <v>761</v>
      </c>
      <c r="D647" s="161" t="s">
        <v>168</v>
      </c>
      <c r="E647" s="162" t="s">
        <v>733</v>
      </c>
      <c r="F647" s="163" t="s">
        <v>734</v>
      </c>
      <c r="G647" s="164" t="s">
        <v>124</v>
      </c>
      <c r="H647" s="165">
        <v>24.753</v>
      </c>
      <c r="I647" s="166"/>
      <c r="J647" s="167">
        <f>ROUND(I647*H647,2)</f>
        <v>0</v>
      </c>
      <c r="K647" s="163" t="s">
        <v>1</v>
      </c>
      <c r="L647" s="168"/>
      <c r="M647" s="169" t="s">
        <v>1</v>
      </c>
      <c r="N647" s="170" t="s">
        <v>38</v>
      </c>
      <c r="P647" s="136">
        <f>O647*H647</f>
        <v>0</v>
      </c>
      <c r="Q647" s="136">
        <v>5.3999999999999999E-2</v>
      </c>
      <c r="R647" s="136">
        <f>Q647*H647</f>
        <v>1.336662</v>
      </c>
      <c r="S647" s="136">
        <v>0</v>
      </c>
      <c r="T647" s="137">
        <f>S647*H647</f>
        <v>0</v>
      </c>
      <c r="AR647" s="138" t="s">
        <v>333</v>
      </c>
      <c r="AT647" s="138" t="s">
        <v>168</v>
      </c>
      <c r="AU647" s="138" t="s">
        <v>80</v>
      </c>
      <c r="AY647" s="16" t="s">
        <v>118</v>
      </c>
      <c r="BE647" s="139">
        <f>IF(N647="základní",J647,0)</f>
        <v>0</v>
      </c>
      <c r="BF647" s="139">
        <f>IF(N647="snížená",J647,0)</f>
        <v>0</v>
      </c>
      <c r="BG647" s="139">
        <f>IF(N647="zákl. přenesená",J647,0)</f>
        <v>0</v>
      </c>
      <c r="BH647" s="139">
        <f>IF(N647="sníž. přenesená",J647,0)</f>
        <v>0</v>
      </c>
      <c r="BI647" s="139">
        <f>IF(N647="nulová",J647,0)</f>
        <v>0</v>
      </c>
      <c r="BJ647" s="16" t="s">
        <v>78</v>
      </c>
      <c r="BK647" s="139">
        <f>ROUND(I647*H647,2)</f>
        <v>0</v>
      </c>
      <c r="BL647" s="16" t="s">
        <v>223</v>
      </c>
      <c r="BM647" s="138" t="s">
        <v>762</v>
      </c>
    </row>
    <row r="648" spans="2:65" s="1" customFormat="1" ht="24.2" customHeight="1">
      <c r="B648" s="126"/>
      <c r="C648" s="127" t="s">
        <v>763</v>
      </c>
      <c r="D648" s="127" t="s">
        <v>121</v>
      </c>
      <c r="E648" s="128" t="s">
        <v>764</v>
      </c>
      <c r="F648" s="129" t="s">
        <v>765</v>
      </c>
      <c r="G648" s="130" t="s">
        <v>124</v>
      </c>
      <c r="H648" s="131">
        <v>4.6890000000000001</v>
      </c>
      <c r="I648" s="132"/>
      <c r="J648" s="133">
        <f>ROUND(I648*H648,2)</f>
        <v>0</v>
      </c>
      <c r="K648" s="129" t="s">
        <v>125</v>
      </c>
      <c r="L648" s="31"/>
      <c r="M648" s="134" t="s">
        <v>1</v>
      </c>
      <c r="N648" s="135" t="s">
        <v>38</v>
      </c>
      <c r="P648" s="136">
        <f>O648*H648</f>
        <v>0</v>
      </c>
      <c r="Q648" s="136">
        <v>0</v>
      </c>
      <c r="R648" s="136">
        <f>Q648*H648</f>
        <v>0</v>
      </c>
      <c r="S648" s="136">
        <v>7.6999999999999999E-2</v>
      </c>
      <c r="T648" s="137">
        <f>S648*H648</f>
        <v>0.36105300000000001</v>
      </c>
      <c r="AR648" s="138" t="s">
        <v>223</v>
      </c>
      <c r="AT648" s="138" t="s">
        <v>121</v>
      </c>
      <c r="AU648" s="138" t="s">
        <v>80</v>
      </c>
      <c r="AY648" s="16" t="s">
        <v>118</v>
      </c>
      <c r="BE648" s="139">
        <f>IF(N648="základní",J648,0)</f>
        <v>0</v>
      </c>
      <c r="BF648" s="139">
        <f>IF(N648="snížená",J648,0)</f>
        <v>0</v>
      </c>
      <c r="BG648" s="139">
        <f>IF(N648="zákl. přenesená",J648,0)</f>
        <v>0</v>
      </c>
      <c r="BH648" s="139">
        <f>IF(N648="sníž. přenesená",J648,0)</f>
        <v>0</v>
      </c>
      <c r="BI648" s="139">
        <f>IF(N648="nulová",J648,0)</f>
        <v>0</v>
      </c>
      <c r="BJ648" s="16" t="s">
        <v>78</v>
      </c>
      <c r="BK648" s="139">
        <f>ROUND(I648*H648,2)</f>
        <v>0</v>
      </c>
      <c r="BL648" s="16" t="s">
        <v>223</v>
      </c>
      <c r="BM648" s="138" t="s">
        <v>766</v>
      </c>
    </row>
    <row r="649" spans="2:65" s="13" customFormat="1" ht="11.25">
      <c r="B649" s="147"/>
      <c r="D649" s="141" t="s">
        <v>128</v>
      </c>
      <c r="E649" s="148" t="s">
        <v>1</v>
      </c>
      <c r="F649" s="149" t="s">
        <v>303</v>
      </c>
      <c r="H649" s="150">
        <v>2.2280000000000002</v>
      </c>
      <c r="I649" s="151"/>
      <c r="L649" s="147"/>
      <c r="M649" s="152"/>
      <c r="T649" s="153"/>
      <c r="AT649" s="148" t="s">
        <v>128</v>
      </c>
      <c r="AU649" s="148" t="s">
        <v>80</v>
      </c>
      <c r="AV649" s="13" t="s">
        <v>80</v>
      </c>
      <c r="AW649" s="13" t="s">
        <v>30</v>
      </c>
      <c r="AX649" s="13" t="s">
        <v>73</v>
      </c>
      <c r="AY649" s="148" t="s">
        <v>118</v>
      </c>
    </row>
    <row r="650" spans="2:65" s="13" customFormat="1" ht="11.25">
      <c r="B650" s="147"/>
      <c r="D650" s="141" t="s">
        <v>128</v>
      </c>
      <c r="E650" s="148" t="s">
        <v>1</v>
      </c>
      <c r="F650" s="149" t="s">
        <v>304</v>
      </c>
      <c r="H650" s="150">
        <v>2.4609999999999999</v>
      </c>
      <c r="I650" s="151"/>
      <c r="L650" s="147"/>
      <c r="M650" s="152"/>
      <c r="T650" s="153"/>
      <c r="AT650" s="148" t="s">
        <v>128</v>
      </c>
      <c r="AU650" s="148" t="s">
        <v>80</v>
      </c>
      <c r="AV650" s="13" t="s">
        <v>80</v>
      </c>
      <c r="AW650" s="13" t="s">
        <v>30</v>
      </c>
      <c r="AX650" s="13" t="s">
        <v>73</v>
      </c>
      <c r="AY650" s="148" t="s">
        <v>118</v>
      </c>
    </row>
    <row r="651" spans="2:65" s="14" customFormat="1" ht="11.25">
      <c r="B651" s="154"/>
      <c r="D651" s="141" t="s">
        <v>128</v>
      </c>
      <c r="E651" s="155" t="s">
        <v>1</v>
      </c>
      <c r="F651" s="156" t="s">
        <v>149</v>
      </c>
      <c r="H651" s="157">
        <v>4.6890000000000001</v>
      </c>
      <c r="I651" s="158"/>
      <c r="L651" s="154"/>
      <c r="M651" s="159"/>
      <c r="T651" s="160"/>
      <c r="AT651" s="155" t="s">
        <v>128</v>
      </c>
      <c r="AU651" s="155" t="s">
        <v>80</v>
      </c>
      <c r="AV651" s="14" t="s">
        <v>126</v>
      </c>
      <c r="AW651" s="14" t="s">
        <v>30</v>
      </c>
      <c r="AX651" s="14" t="s">
        <v>78</v>
      </c>
      <c r="AY651" s="155" t="s">
        <v>118</v>
      </c>
    </row>
    <row r="652" spans="2:65" s="1" customFormat="1" ht="33" customHeight="1">
      <c r="B652" s="126"/>
      <c r="C652" s="127" t="s">
        <v>767</v>
      </c>
      <c r="D652" s="127" t="s">
        <v>121</v>
      </c>
      <c r="E652" s="128" t="s">
        <v>768</v>
      </c>
      <c r="F652" s="129" t="s">
        <v>769</v>
      </c>
      <c r="G652" s="130" t="s">
        <v>124</v>
      </c>
      <c r="H652" s="131">
        <v>4.6890000000000001</v>
      </c>
      <c r="I652" s="132"/>
      <c r="J652" s="133">
        <f>ROUND(I652*H652,2)</f>
        <v>0</v>
      </c>
      <c r="K652" s="129" t="s">
        <v>125</v>
      </c>
      <c r="L652" s="31"/>
      <c r="M652" s="134" t="s">
        <v>1</v>
      </c>
      <c r="N652" s="135" t="s">
        <v>38</v>
      </c>
      <c r="P652" s="136">
        <f>O652*H652</f>
        <v>0</v>
      </c>
      <c r="Q652" s="136">
        <v>4.3999999999999997E-2</v>
      </c>
      <c r="R652" s="136">
        <f>Q652*H652</f>
        <v>0.206316</v>
      </c>
      <c r="S652" s="136">
        <v>0</v>
      </c>
      <c r="T652" s="137">
        <f>S652*H652</f>
        <v>0</v>
      </c>
      <c r="AR652" s="138" t="s">
        <v>223</v>
      </c>
      <c r="AT652" s="138" t="s">
        <v>121</v>
      </c>
      <c r="AU652" s="138" t="s">
        <v>80</v>
      </c>
      <c r="AY652" s="16" t="s">
        <v>118</v>
      </c>
      <c r="BE652" s="139">
        <f>IF(N652="základní",J652,0)</f>
        <v>0</v>
      </c>
      <c r="BF652" s="139">
        <f>IF(N652="snížená",J652,0)</f>
        <v>0</v>
      </c>
      <c r="BG652" s="139">
        <f>IF(N652="zákl. přenesená",J652,0)</f>
        <v>0</v>
      </c>
      <c r="BH652" s="139">
        <f>IF(N652="sníž. přenesená",J652,0)</f>
        <v>0</v>
      </c>
      <c r="BI652" s="139">
        <f>IF(N652="nulová",J652,0)</f>
        <v>0</v>
      </c>
      <c r="BJ652" s="16" t="s">
        <v>78</v>
      </c>
      <c r="BK652" s="139">
        <f>ROUND(I652*H652,2)</f>
        <v>0</v>
      </c>
      <c r="BL652" s="16" t="s">
        <v>223</v>
      </c>
      <c r="BM652" s="138" t="s">
        <v>770</v>
      </c>
    </row>
    <row r="653" spans="2:65" s="1" customFormat="1" ht="16.5" customHeight="1">
      <c r="B653" s="126"/>
      <c r="C653" s="161" t="s">
        <v>771</v>
      </c>
      <c r="D653" s="161" t="s">
        <v>168</v>
      </c>
      <c r="E653" s="162" t="s">
        <v>733</v>
      </c>
      <c r="F653" s="163" t="s">
        <v>734</v>
      </c>
      <c r="G653" s="164" t="s">
        <v>124</v>
      </c>
      <c r="H653" s="165">
        <v>4.6890000000000001</v>
      </c>
      <c r="I653" s="166"/>
      <c r="J653" s="167">
        <f>ROUND(I653*H653,2)</f>
        <v>0</v>
      </c>
      <c r="K653" s="163" t="s">
        <v>1</v>
      </c>
      <c r="L653" s="168"/>
      <c r="M653" s="169" t="s">
        <v>1</v>
      </c>
      <c r="N653" s="170" t="s">
        <v>38</v>
      </c>
      <c r="P653" s="136">
        <f>O653*H653</f>
        <v>0</v>
      </c>
      <c r="Q653" s="136">
        <v>5.3999999999999999E-2</v>
      </c>
      <c r="R653" s="136">
        <f>Q653*H653</f>
        <v>0.25320599999999999</v>
      </c>
      <c r="S653" s="136">
        <v>0</v>
      </c>
      <c r="T653" s="137">
        <f>S653*H653</f>
        <v>0</v>
      </c>
      <c r="AR653" s="138" t="s">
        <v>333</v>
      </c>
      <c r="AT653" s="138" t="s">
        <v>168</v>
      </c>
      <c r="AU653" s="138" t="s">
        <v>80</v>
      </c>
      <c r="AY653" s="16" t="s">
        <v>118</v>
      </c>
      <c r="BE653" s="139">
        <f>IF(N653="základní",J653,0)</f>
        <v>0</v>
      </c>
      <c r="BF653" s="139">
        <f>IF(N653="snížená",J653,0)</f>
        <v>0</v>
      </c>
      <c r="BG653" s="139">
        <f>IF(N653="zákl. přenesená",J653,0)</f>
        <v>0</v>
      </c>
      <c r="BH653" s="139">
        <f>IF(N653="sníž. přenesená",J653,0)</f>
        <v>0</v>
      </c>
      <c r="BI653" s="139">
        <f>IF(N653="nulová",J653,0)</f>
        <v>0</v>
      </c>
      <c r="BJ653" s="16" t="s">
        <v>78</v>
      </c>
      <c r="BK653" s="139">
        <f>ROUND(I653*H653,2)</f>
        <v>0</v>
      </c>
      <c r="BL653" s="16" t="s">
        <v>223</v>
      </c>
      <c r="BM653" s="138" t="s">
        <v>772</v>
      </c>
    </row>
    <row r="654" spans="2:65" s="1" customFormat="1" ht="24.2" customHeight="1">
      <c r="B654" s="126"/>
      <c r="C654" s="127" t="s">
        <v>773</v>
      </c>
      <c r="D654" s="127" t="s">
        <v>121</v>
      </c>
      <c r="E654" s="128" t="s">
        <v>774</v>
      </c>
      <c r="F654" s="129" t="s">
        <v>775</v>
      </c>
      <c r="G654" s="130" t="s">
        <v>124</v>
      </c>
      <c r="H654" s="131">
        <v>29.834</v>
      </c>
      <c r="I654" s="132"/>
      <c r="J654" s="133">
        <f>ROUND(I654*H654,2)</f>
        <v>0</v>
      </c>
      <c r="K654" s="129" t="s">
        <v>1</v>
      </c>
      <c r="L654" s="31"/>
      <c r="M654" s="134" t="s">
        <v>1</v>
      </c>
      <c r="N654" s="135" t="s">
        <v>38</v>
      </c>
      <c r="P654" s="136">
        <f>O654*H654</f>
        <v>0</v>
      </c>
      <c r="Q654" s="136">
        <v>2.0100000000000001E-3</v>
      </c>
      <c r="R654" s="136">
        <f>Q654*H654</f>
        <v>5.996634E-2</v>
      </c>
      <c r="S654" s="136">
        <v>0</v>
      </c>
      <c r="T654" s="137">
        <f>S654*H654</f>
        <v>0</v>
      </c>
      <c r="AR654" s="138" t="s">
        <v>223</v>
      </c>
      <c r="AT654" s="138" t="s">
        <v>121</v>
      </c>
      <c r="AU654" s="138" t="s">
        <v>80</v>
      </c>
      <c r="AY654" s="16" t="s">
        <v>118</v>
      </c>
      <c r="BE654" s="139">
        <f>IF(N654="základní",J654,0)</f>
        <v>0</v>
      </c>
      <c r="BF654" s="139">
        <f>IF(N654="snížená",J654,0)</f>
        <v>0</v>
      </c>
      <c r="BG654" s="139">
        <f>IF(N654="zákl. přenesená",J654,0)</f>
        <v>0</v>
      </c>
      <c r="BH654" s="139">
        <f>IF(N654="sníž. přenesená",J654,0)</f>
        <v>0</v>
      </c>
      <c r="BI654" s="139">
        <f>IF(N654="nulová",J654,0)</f>
        <v>0</v>
      </c>
      <c r="BJ654" s="16" t="s">
        <v>78</v>
      </c>
      <c r="BK654" s="139">
        <f>ROUND(I654*H654,2)</f>
        <v>0</v>
      </c>
      <c r="BL654" s="16" t="s">
        <v>223</v>
      </c>
      <c r="BM654" s="138" t="s">
        <v>776</v>
      </c>
    </row>
    <row r="655" spans="2:65" s="13" customFormat="1" ht="11.25">
      <c r="B655" s="147"/>
      <c r="D655" s="141" t="s">
        <v>128</v>
      </c>
      <c r="E655" s="148" t="s">
        <v>1</v>
      </c>
      <c r="F655" s="149" t="s">
        <v>777</v>
      </c>
      <c r="H655" s="150">
        <v>29.834</v>
      </c>
      <c r="I655" s="151"/>
      <c r="L655" s="147"/>
      <c r="M655" s="152"/>
      <c r="T655" s="153"/>
      <c r="AT655" s="148" t="s">
        <v>128</v>
      </c>
      <c r="AU655" s="148" t="s">
        <v>80</v>
      </c>
      <c r="AV655" s="13" t="s">
        <v>80</v>
      </c>
      <c r="AW655" s="13" t="s">
        <v>30</v>
      </c>
      <c r="AX655" s="13" t="s">
        <v>73</v>
      </c>
      <c r="AY655" s="148" t="s">
        <v>118</v>
      </c>
    </row>
    <row r="656" spans="2:65" s="14" customFormat="1" ht="11.25">
      <c r="B656" s="154"/>
      <c r="D656" s="141" t="s">
        <v>128</v>
      </c>
      <c r="E656" s="155" t="s">
        <v>1</v>
      </c>
      <c r="F656" s="156" t="s">
        <v>149</v>
      </c>
      <c r="H656" s="157">
        <v>29.834</v>
      </c>
      <c r="I656" s="158"/>
      <c r="L656" s="154"/>
      <c r="M656" s="159"/>
      <c r="T656" s="160"/>
      <c r="AT656" s="155" t="s">
        <v>128</v>
      </c>
      <c r="AU656" s="155" t="s">
        <v>80</v>
      </c>
      <c r="AV656" s="14" t="s">
        <v>126</v>
      </c>
      <c r="AW656" s="14" t="s">
        <v>30</v>
      </c>
      <c r="AX656" s="14" t="s">
        <v>78</v>
      </c>
      <c r="AY656" s="155" t="s">
        <v>118</v>
      </c>
    </row>
    <row r="657" spans="2:65" s="1" customFormat="1" ht="16.5" customHeight="1">
      <c r="B657" s="126"/>
      <c r="C657" s="127" t="s">
        <v>778</v>
      </c>
      <c r="D657" s="127" t="s">
        <v>121</v>
      </c>
      <c r="E657" s="128" t="s">
        <v>779</v>
      </c>
      <c r="F657" s="129" t="s">
        <v>780</v>
      </c>
      <c r="G657" s="130" t="s">
        <v>124</v>
      </c>
      <c r="H657" s="131">
        <v>31.263999999999999</v>
      </c>
      <c r="I657" s="132"/>
      <c r="J657" s="133">
        <f>ROUND(I657*H657,2)</f>
        <v>0</v>
      </c>
      <c r="K657" s="129" t="s">
        <v>125</v>
      </c>
      <c r="L657" s="31"/>
      <c r="M657" s="134" t="s">
        <v>1</v>
      </c>
      <c r="N657" s="135" t="s">
        <v>38</v>
      </c>
      <c r="P657" s="136">
        <f>O657*H657</f>
        <v>0</v>
      </c>
      <c r="Q657" s="136">
        <v>4.0000000000000002E-4</v>
      </c>
      <c r="R657" s="136">
        <f>Q657*H657</f>
        <v>1.25056E-2</v>
      </c>
      <c r="S657" s="136">
        <v>0</v>
      </c>
      <c r="T657" s="137">
        <f>S657*H657</f>
        <v>0</v>
      </c>
      <c r="AR657" s="138" t="s">
        <v>223</v>
      </c>
      <c r="AT657" s="138" t="s">
        <v>121</v>
      </c>
      <c r="AU657" s="138" t="s">
        <v>80</v>
      </c>
      <c r="AY657" s="16" t="s">
        <v>118</v>
      </c>
      <c r="BE657" s="139">
        <f>IF(N657="základní",J657,0)</f>
        <v>0</v>
      </c>
      <c r="BF657" s="139">
        <f>IF(N657="snížená",J657,0)</f>
        <v>0</v>
      </c>
      <c r="BG657" s="139">
        <f>IF(N657="zákl. přenesená",J657,0)</f>
        <v>0</v>
      </c>
      <c r="BH657" s="139">
        <f>IF(N657="sníž. přenesená",J657,0)</f>
        <v>0</v>
      </c>
      <c r="BI657" s="139">
        <f>IF(N657="nulová",J657,0)</f>
        <v>0</v>
      </c>
      <c r="BJ657" s="16" t="s">
        <v>78</v>
      </c>
      <c r="BK657" s="139">
        <f>ROUND(I657*H657,2)</f>
        <v>0</v>
      </c>
      <c r="BL657" s="16" t="s">
        <v>223</v>
      </c>
      <c r="BM657" s="138" t="s">
        <v>781</v>
      </c>
    </row>
    <row r="658" spans="2:65" s="13" customFormat="1" ht="11.25">
      <c r="B658" s="147"/>
      <c r="D658" s="141" t="s">
        <v>128</v>
      </c>
      <c r="E658" s="148" t="s">
        <v>1</v>
      </c>
      <c r="F658" s="149" t="s">
        <v>782</v>
      </c>
      <c r="H658" s="150">
        <v>31.263999999999999</v>
      </c>
      <c r="I658" s="151"/>
      <c r="L658" s="147"/>
      <c r="M658" s="152"/>
      <c r="T658" s="153"/>
      <c r="AT658" s="148" t="s">
        <v>128</v>
      </c>
      <c r="AU658" s="148" t="s">
        <v>80</v>
      </c>
      <c r="AV658" s="13" t="s">
        <v>80</v>
      </c>
      <c r="AW658" s="13" t="s">
        <v>30</v>
      </c>
      <c r="AX658" s="13" t="s">
        <v>73</v>
      </c>
      <c r="AY658" s="148" t="s">
        <v>118</v>
      </c>
    </row>
    <row r="659" spans="2:65" s="14" customFormat="1" ht="11.25">
      <c r="B659" s="154"/>
      <c r="D659" s="141" t="s">
        <v>128</v>
      </c>
      <c r="E659" s="155" t="s">
        <v>1</v>
      </c>
      <c r="F659" s="156" t="s">
        <v>149</v>
      </c>
      <c r="H659" s="157">
        <v>31.263999999999999</v>
      </c>
      <c r="I659" s="158"/>
      <c r="L659" s="154"/>
      <c r="M659" s="159"/>
      <c r="T659" s="160"/>
      <c r="AT659" s="155" t="s">
        <v>128</v>
      </c>
      <c r="AU659" s="155" t="s">
        <v>80</v>
      </c>
      <c r="AV659" s="14" t="s">
        <v>126</v>
      </c>
      <c r="AW659" s="14" t="s">
        <v>30</v>
      </c>
      <c r="AX659" s="14" t="s">
        <v>78</v>
      </c>
      <c r="AY659" s="155" t="s">
        <v>118</v>
      </c>
    </row>
    <row r="660" spans="2:65" s="1" customFormat="1" ht="24.2" customHeight="1">
      <c r="B660" s="126"/>
      <c r="C660" s="127" t="s">
        <v>783</v>
      </c>
      <c r="D660" s="127" t="s">
        <v>121</v>
      </c>
      <c r="E660" s="128" t="s">
        <v>784</v>
      </c>
      <c r="F660" s="129" t="s">
        <v>785</v>
      </c>
      <c r="G660" s="130" t="s">
        <v>475</v>
      </c>
      <c r="H660" s="171"/>
      <c r="I660" s="132"/>
      <c r="J660" s="133">
        <f>ROUND(I660*H660,2)</f>
        <v>0</v>
      </c>
      <c r="K660" s="129" t="s">
        <v>125</v>
      </c>
      <c r="L660" s="31"/>
      <c r="M660" s="134" t="s">
        <v>1</v>
      </c>
      <c r="N660" s="135" t="s">
        <v>38</v>
      </c>
      <c r="P660" s="136">
        <f>O660*H660</f>
        <v>0</v>
      </c>
      <c r="Q660" s="136">
        <v>0</v>
      </c>
      <c r="R660" s="136">
        <f>Q660*H660</f>
        <v>0</v>
      </c>
      <c r="S660" s="136">
        <v>0</v>
      </c>
      <c r="T660" s="137">
        <f>S660*H660</f>
        <v>0</v>
      </c>
      <c r="AR660" s="138" t="s">
        <v>223</v>
      </c>
      <c r="AT660" s="138" t="s">
        <v>121</v>
      </c>
      <c r="AU660" s="138" t="s">
        <v>80</v>
      </c>
      <c r="AY660" s="16" t="s">
        <v>118</v>
      </c>
      <c r="BE660" s="139">
        <f>IF(N660="základní",J660,0)</f>
        <v>0</v>
      </c>
      <c r="BF660" s="139">
        <f>IF(N660="snížená",J660,0)</f>
        <v>0</v>
      </c>
      <c r="BG660" s="139">
        <f>IF(N660="zákl. přenesená",J660,0)</f>
        <v>0</v>
      </c>
      <c r="BH660" s="139">
        <f>IF(N660="sníž. přenesená",J660,0)</f>
        <v>0</v>
      </c>
      <c r="BI660" s="139">
        <f>IF(N660="nulová",J660,0)</f>
        <v>0</v>
      </c>
      <c r="BJ660" s="16" t="s">
        <v>78</v>
      </c>
      <c r="BK660" s="139">
        <f>ROUND(I660*H660,2)</f>
        <v>0</v>
      </c>
      <c r="BL660" s="16" t="s">
        <v>223</v>
      </c>
      <c r="BM660" s="138" t="s">
        <v>786</v>
      </c>
    </row>
    <row r="661" spans="2:65" s="11" customFormat="1" ht="22.9" customHeight="1">
      <c r="B661" s="114"/>
      <c r="D661" s="115" t="s">
        <v>72</v>
      </c>
      <c r="E661" s="124" t="s">
        <v>787</v>
      </c>
      <c r="F661" s="124" t="s">
        <v>788</v>
      </c>
      <c r="I661" s="117"/>
      <c r="J661" s="125">
        <f>BK661</f>
        <v>0</v>
      </c>
      <c r="L661" s="114"/>
      <c r="M661" s="119"/>
      <c r="P661" s="120">
        <f>SUM(P662:P690)</f>
        <v>0</v>
      </c>
      <c r="R661" s="120">
        <f>SUM(R662:R690)</f>
        <v>4.7622079999999997E-2</v>
      </c>
      <c r="T661" s="121">
        <f>SUM(T662:T690)</f>
        <v>0</v>
      </c>
      <c r="AR661" s="115" t="s">
        <v>80</v>
      </c>
      <c r="AT661" s="122" t="s">
        <v>72</v>
      </c>
      <c r="AU661" s="122" t="s">
        <v>78</v>
      </c>
      <c r="AY661" s="115" t="s">
        <v>118</v>
      </c>
      <c r="BK661" s="123">
        <f>SUM(BK662:BK690)</f>
        <v>0</v>
      </c>
    </row>
    <row r="662" spans="2:65" s="1" customFormat="1" ht="16.5" customHeight="1">
      <c r="B662" s="126"/>
      <c r="C662" s="127" t="s">
        <v>789</v>
      </c>
      <c r="D662" s="127" t="s">
        <v>121</v>
      </c>
      <c r="E662" s="128" t="s">
        <v>790</v>
      </c>
      <c r="F662" s="129" t="s">
        <v>791</v>
      </c>
      <c r="G662" s="130" t="s">
        <v>124</v>
      </c>
      <c r="H662" s="131">
        <v>18.192</v>
      </c>
      <c r="I662" s="132"/>
      <c r="J662" s="133">
        <f>ROUND(I662*H662,2)</f>
        <v>0</v>
      </c>
      <c r="K662" s="129" t="s">
        <v>125</v>
      </c>
      <c r="L662" s="31"/>
      <c r="M662" s="134" t="s">
        <v>1</v>
      </c>
      <c r="N662" s="135" t="s">
        <v>38</v>
      </c>
      <c r="P662" s="136">
        <f>O662*H662</f>
        <v>0</v>
      </c>
      <c r="Q662" s="136">
        <v>6.9999999999999994E-5</v>
      </c>
      <c r="R662" s="136">
        <f>Q662*H662</f>
        <v>1.2734399999999998E-3</v>
      </c>
      <c r="S662" s="136">
        <v>0</v>
      </c>
      <c r="T662" s="137">
        <f>S662*H662</f>
        <v>0</v>
      </c>
      <c r="AR662" s="138" t="s">
        <v>223</v>
      </c>
      <c r="AT662" s="138" t="s">
        <v>121</v>
      </c>
      <c r="AU662" s="138" t="s">
        <v>80</v>
      </c>
      <c r="AY662" s="16" t="s">
        <v>118</v>
      </c>
      <c r="BE662" s="139">
        <f>IF(N662="základní",J662,0)</f>
        <v>0</v>
      </c>
      <c r="BF662" s="139">
        <f>IF(N662="snížená",J662,0)</f>
        <v>0</v>
      </c>
      <c r="BG662" s="139">
        <f>IF(N662="zákl. přenesená",J662,0)</f>
        <v>0</v>
      </c>
      <c r="BH662" s="139">
        <f>IF(N662="sníž. přenesená",J662,0)</f>
        <v>0</v>
      </c>
      <c r="BI662" s="139">
        <f>IF(N662="nulová",J662,0)</f>
        <v>0</v>
      </c>
      <c r="BJ662" s="16" t="s">
        <v>78</v>
      </c>
      <c r="BK662" s="139">
        <f>ROUND(I662*H662,2)</f>
        <v>0</v>
      </c>
      <c r="BL662" s="16" t="s">
        <v>223</v>
      </c>
      <c r="BM662" s="138" t="s">
        <v>792</v>
      </c>
    </row>
    <row r="663" spans="2:65" s="12" customFormat="1" ht="11.25">
      <c r="B663" s="140"/>
      <c r="D663" s="141" t="s">
        <v>128</v>
      </c>
      <c r="E663" s="142" t="s">
        <v>1</v>
      </c>
      <c r="F663" s="143" t="s">
        <v>659</v>
      </c>
      <c r="H663" s="142" t="s">
        <v>1</v>
      </c>
      <c r="I663" s="144"/>
      <c r="L663" s="140"/>
      <c r="M663" s="145"/>
      <c r="T663" s="146"/>
      <c r="AT663" s="142" t="s">
        <v>128</v>
      </c>
      <c r="AU663" s="142" t="s">
        <v>80</v>
      </c>
      <c r="AV663" s="12" t="s">
        <v>78</v>
      </c>
      <c r="AW663" s="12" t="s">
        <v>30</v>
      </c>
      <c r="AX663" s="12" t="s">
        <v>73</v>
      </c>
      <c r="AY663" s="142" t="s">
        <v>118</v>
      </c>
    </row>
    <row r="664" spans="2:65" s="13" customFormat="1" ht="11.25">
      <c r="B664" s="147"/>
      <c r="D664" s="141" t="s">
        <v>128</v>
      </c>
      <c r="E664" s="148" t="s">
        <v>1</v>
      </c>
      <c r="F664" s="149" t="s">
        <v>793</v>
      </c>
      <c r="H664" s="150">
        <v>14.304</v>
      </c>
      <c r="I664" s="151"/>
      <c r="L664" s="147"/>
      <c r="M664" s="152"/>
      <c r="T664" s="153"/>
      <c r="AT664" s="148" t="s">
        <v>128</v>
      </c>
      <c r="AU664" s="148" t="s">
        <v>80</v>
      </c>
      <c r="AV664" s="13" t="s">
        <v>80</v>
      </c>
      <c r="AW664" s="13" t="s">
        <v>30</v>
      </c>
      <c r="AX664" s="13" t="s">
        <v>73</v>
      </c>
      <c r="AY664" s="148" t="s">
        <v>118</v>
      </c>
    </row>
    <row r="665" spans="2:65" s="12" customFormat="1" ht="11.25">
      <c r="B665" s="140"/>
      <c r="D665" s="141" t="s">
        <v>128</v>
      </c>
      <c r="E665" s="142" t="s">
        <v>1</v>
      </c>
      <c r="F665" s="143" t="s">
        <v>679</v>
      </c>
      <c r="H665" s="142" t="s">
        <v>1</v>
      </c>
      <c r="I665" s="144"/>
      <c r="L665" s="140"/>
      <c r="M665" s="145"/>
      <c r="T665" s="146"/>
      <c r="AT665" s="142" t="s">
        <v>128</v>
      </c>
      <c r="AU665" s="142" t="s">
        <v>80</v>
      </c>
      <c r="AV665" s="12" t="s">
        <v>78</v>
      </c>
      <c r="AW665" s="12" t="s">
        <v>30</v>
      </c>
      <c r="AX665" s="12" t="s">
        <v>73</v>
      </c>
      <c r="AY665" s="142" t="s">
        <v>118</v>
      </c>
    </row>
    <row r="666" spans="2:65" s="13" customFormat="1" ht="11.25">
      <c r="B666" s="147"/>
      <c r="D666" s="141" t="s">
        <v>128</v>
      </c>
      <c r="E666" s="148" t="s">
        <v>1</v>
      </c>
      <c r="F666" s="149" t="s">
        <v>794</v>
      </c>
      <c r="H666" s="150">
        <v>3.8879999999999999</v>
      </c>
      <c r="I666" s="151"/>
      <c r="L666" s="147"/>
      <c r="M666" s="152"/>
      <c r="T666" s="153"/>
      <c r="AT666" s="148" t="s">
        <v>128</v>
      </c>
      <c r="AU666" s="148" t="s">
        <v>80</v>
      </c>
      <c r="AV666" s="13" t="s">
        <v>80</v>
      </c>
      <c r="AW666" s="13" t="s">
        <v>30</v>
      </c>
      <c r="AX666" s="13" t="s">
        <v>73</v>
      </c>
      <c r="AY666" s="148" t="s">
        <v>118</v>
      </c>
    </row>
    <row r="667" spans="2:65" s="14" customFormat="1" ht="11.25">
      <c r="B667" s="154"/>
      <c r="D667" s="141" t="s">
        <v>128</v>
      </c>
      <c r="E667" s="155" t="s">
        <v>1</v>
      </c>
      <c r="F667" s="156" t="s">
        <v>149</v>
      </c>
      <c r="H667" s="157">
        <v>18.192</v>
      </c>
      <c r="I667" s="158"/>
      <c r="L667" s="154"/>
      <c r="M667" s="159"/>
      <c r="T667" s="160"/>
      <c r="AT667" s="155" t="s">
        <v>128</v>
      </c>
      <c r="AU667" s="155" t="s">
        <v>80</v>
      </c>
      <c r="AV667" s="14" t="s">
        <v>126</v>
      </c>
      <c r="AW667" s="14" t="s">
        <v>30</v>
      </c>
      <c r="AX667" s="14" t="s">
        <v>78</v>
      </c>
      <c r="AY667" s="155" t="s">
        <v>118</v>
      </c>
    </row>
    <row r="668" spans="2:65" s="1" customFormat="1" ht="24.2" customHeight="1">
      <c r="B668" s="126"/>
      <c r="C668" s="127" t="s">
        <v>795</v>
      </c>
      <c r="D668" s="127" t="s">
        <v>121</v>
      </c>
      <c r="E668" s="128" t="s">
        <v>796</v>
      </c>
      <c r="F668" s="129" t="s">
        <v>797</v>
      </c>
      <c r="G668" s="130" t="s">
        <v>124</v>
      </c>
      <c r="H668" s="131">
        <v>18.192</v>
      </c>
      <c r="I668" s="132"/>
      <c r="J668" s="133">
        <f t="shared" ref="J668:J673" si="0">ROUND(I668*H668,2)</f>
        <v>0</v>
      </c>
      <c r="K668" s="129" t="s">
        <v>125</v>
      </c>
      <c r="L668" s="31"/>
      <c r="M668" s="134" t="s">
        <v>1</v>
      </c>
      <c r="N668" s="135" t="s">
        <v>38</v>
      </c>
      <c r="P668" s="136">
        <f t="shared" ref="P668:P673" si="1">O668*H668</f>
        <v>0</v>
      </c>
      <c r="Q668" s="136">
        <v>8.0000000000000007E-5</v>
      </c>
      <c r="R668" s="136">
        <f t="shared" ref="R668:R673" si="2">Q668*H668</f>
        <v>1.4553600000000002E-3</v>
      </c>
      <c r="S668" s="136">
        <v>0</v>
      </c>
      <c r="T668" s="137">
        <f t="shared" ref="T668:T673" si="3">S668*H668</f>
        <v>0</v>
      </c>
      <c r="AR668" s="138" t="s">
        <v>223</v>
      </c>
      <c r="AT668" s="138" t="s">
        <v>121</v>
      </c>
      <c r="AU668" s="138" t="s">
        <v>80</v>
      </c>
      <c r="AY668" s="16" t="s">
        <v>118</v>
      </c>
      <c r="BE668" s="139">
        <f t="shared" ref="BE668:BE673" si="4">IF(N668="základní",J668,0)</f>
        <v>0</v>
      </c>
      <c r="BF668" s="139">
        <f t="shared" ref="BF668:BF673" si="5">IF(N668="snížená",J668,0)</f>
        <v>0</v>
      </c>
      <c r="BG668" s="139">
        <f t="shared" ref="BG668:BG673" si="6">IF(N668="zákl. přenesená",J668,0)</f>
        <v>0</v>
      </c>
      <c r="BH668" s="139">
        <f t="shared" ref="BH668:BH673" si="7">IF(N668="sníž. přenesená",J668,0)</f>
        <v>0</v>
      </c>
      <c r="BI668" s="139">
        <f t="shared" ref="BI668:BI673" si="8">IF(N668="nulová",J668,0)</f>
        <v>0</v>
      </c>
      <c r="BJ668" s="16" t="s">
        <v>78</v>
      </c>
      <c r="BK668" s="139">
        <f t="shared" ref="BK668:BK673" si="9">ROUND(I668*H668,2)</f>
        <v>0</v>
      </c>
      <c r="BL668" s="16" t="s">
        <v>223</v>
      </c>
      <c r="BM668" s="138" t="s">
        <v>798</v>
      </c>
    </row>
    <row r="669" spans="2:65" s="1" customFormat="1" ht="24.2" customHeight="1">
      <c r="B669" s="126"/>
      <c r="C669" s="127" t="s">
        <v>799</v>
      </c>
      <c r="D669" s="127" t="s">
        <v>121</v>
      </c>
      <c r="E669" s="128" t="s">
        <v>800</v>
      </c>
      <c r="F669" s="129" t="s">
        <v>801</v>
      </c>
      <c r="G669" s="130" t="s">
        <v>452</v>
      </c>
      <c r="H669" s="131">
        <v>244</v>
      </c>
      <c r="I669" s="132"/>
      <c r="J669" s="133">
        <f t="shared" si="0"/>
        <v>0</v>
      </c>
      <c r="K669" s="129" t="s">
        <v>1</v>
      </c>
      <c r="L669" s="31"/>
      <c r="M669" s="134" t="s">
        <v>1</v>
      </c>
      <c r="N669" s="135" t="s">
        <v>38</v>
      </c>
      <c r="P669" s="136">
        <f t="shared" si="1"/>
        <v>0</v>
      </c>
      <c r="Q669" s="136">
        <v>1.3999999999999999E-4</v>
      </c>
      <c r="R669" s="136">
        <f t="shared" si="2"/>
        <v>3.4159999999999996E-2</v>
      </c>
      <c r="S669" s="136">
        <v>0</v>
      </c>
      <c r="T669" s="137">
        <f t="shared" si="3"/>
        <v>0</v>
      </c>
      <c r="AR669" s="138" t="s">
        <v>126</v>
      </c>
      <c r="AT669" s="138" t="s">
        <v>121</v>
      </c>
      <c r="AU669" s="138" t="s">
        <v>80</v>
      </c>
      <c r="AY669" s="16" t="s">
        <v>118</v>
      </c>
      <c r="BE669" s="139">
        <f t="shared" si="4"/>
        <v>0</v>
      </c>
      <c r="BF669" s="139">
        <f t="shared" si="5"/>
        <v>0</v>
      </c>
      <c r="BG669" s="139">
        <f t="shared" si="6"/>
        <v>0</v>
      </c>
      <c r="BH669" s="139">
        <f t="shared" si="7"/>
        <v>0</v>
      </c>
      <c r="BI669" s="139">
        <f t="shared" si="8"/>
        <v>0</v>
      </c>
      <c r="BJ669" s="16" t="s">
        <v>78</v>
      </c>
      <c r="BK669" s="139">
        <f t="shared" si="9"/>
        <v>0</v>
      </c>
      <c r="BL669" s="16" t="s">
        <v>126</v>
      </c>
      <c r="BM669" s="138" t="s">
        <v>802</v>
      </c>
    </row>
    <row r="670" spans="2:65" s="1" customFormat="1" ht="24.2" customHeight="1">
      <c r="B670" s="126"/>
      <c r="C670" s="127" t="s">
        <v>803</v>
      </c>
      <c r="D670" s="127" t="s">
        <v>121</v>
      </c>
      <c r="E670" s="128" t="s">
        <v>804</v>
      </c>
      <c r="F670" s="129" t="s">
        <v>805</v>
      </c>
      <c r="G670" s="130" t="s">
        <v>124</v>
      </c>
      <c r="H670" s="131">
        <v>18.192</v>
      </c>
      <c r="I670" s="132"/>
      <c r="J670" s="133">
        <f t="shared" si="0"/>
        <v>0</v>
      </c>
      <c r="K670" s="129" t="s">
        <v>125</v>
      </c>
      <c r="L670" s="31"/>
      <c r="M670" s="134" t="s">
        <v>1</v>
      </c>
      <c r="N670" s="135" t="s">
        <v>38</v>
      </c>
      <c r="P670" s="136">
        <f t="shared" si="1"/>
        <v>0</v>
      </c>
      <c r="Q670" s="136">
        <v>1.2999999999999999E-4</v>
      </c>
      <c r="R670" s="136">
        <f t="shared" si="2"/>
        <v>2.3649599999999997E-3</v>
      </c>
      <c r="S670" s="136">
        <v>0</v>
      </c>
      <c r="T670" s="137">
        <f t="shared" si="3"/>
        <v>0</v>
      </c>
      <c r="AR670" s="138" t="s">
        <v>223</v>
      </c>
      <c r="AT670" s="138" t="s">
        <v>121</v>
      </c>
      <c r="AU670" s="138" t="s">
        <v>80</v>
      </c>
      <c r="AY670" s="16" t="s">
        <v>118</v>
      </c>
      <c r="BE670" s="139">
        <f t="shared" si="4"/>
        <v>0</v>
      </c>
      <c r="BF670" s="139">
        <f t="shared" si="5"/>
        <v>0</v>
      </c>
      <c r="BG670" s="139">
        <f t="shared" si="6"/>
        <v>0</v>
      </c>
      <c r="BH670" s="139">
        <f t="shared" si="7"/>
        <v>0</v>
      </c>
      <c r="BI670" s="139">
        <f t="shared" si="8"/>
        <v>0</v>
      </c>
      <c r="BJ670" s="16" t="s">
        <v>78</v>
      </c>
      <c r="BK670" s="139">
        <f t="shared" si="9"/>
        <v>0</v>
      </c>
      <c r="BL670" s="16" t="s">
        <v>223</v>
      </c>
      <c r="BM670" s="138" t="s">
        <v>806</v>
      </c>
    </row>
    <row r="671" spans="2:65" s="1" customFormat="1" ht="24.2" customHeight="1">
      <c r="B671" s="126"/>
      <c r="C671" s="127" t="s">
        <v>807</v>
      </c>
      <c r="D671" s="127" t="s">
        <v>121</v>
      </c>
      <c r="E671" s="128" t="s">
        <v>808</v>
      </c>
      <c r="F671" s="129" t="s">
        <v>809</v>
      </c>
      <c r="G671" s="130" t="s">
        <v>124</v>
      </c>
      <c r="H671" s="131">
        <v>18.192</v>
      </c>
      <c r="I671" s="132"/>
      <c r="J671" s="133">
        <f t="shared" si="0"/>
        <v>0</v>
      </c>
      <c r="K671" s="129" t="s">
        <v>125</v>
      </c>
      <c r="L671" s="31"/>
      <c r="M671" s="134" t="s">
        <v>1</v>
      </c>
      <c r="N671" s="135" t="s">
        <v>38</v>
      </c>
      <c r="P671" s="136">
        <f t="shared" si="1"/>
        <v>0</v>
      </c>
      <c r="Q671" s="136">
        <v>2.3000000000000001E-4</v>
      </c>
      <c r="R671" s="136">
        <f t="shared" si="2"/>
        <v>4.1841600000000001E-3</v>
      </c>
      <c r="S671" s="136">
        <v>0</v>
      </c>
      <c r="T671" s="137">
        <f t="shared" si="3"/>
        <v>0</v>
      </c>
      <c r="AR671" s="138" t="s">
        <v>223</v>
      </c>
      <c r="AT671" s="138" t="s">
        <v>121</v>
      </c>
      <c r="AU671" s="138" t="s">
        <v>80</v>
      </c>
      <c r="AY671" s="16" t="s">
        <v>118</v>
      </c>
      <c r="BE671" s="139">
        <f t="shared" si="4"/>
        <v>0</v>
      </c>
      <c r="BF671" s="139">
        <f t="shared" si="5"/>
        <v>0</v>
      </c>
      <c r="BG671" s="139">
        <f t="shared" si="6"/>
        <v>0</v>
      </c>
      <c r="BH671" s="139">
        <f t="shared" si="7"/>
        <v>0</v>
      </c>
      <c r="BI671" s="139">
        <f t="shared" si="8"/>
        <v>0</v>
      </c>
      <c r="BJ671" s="16" t="s">
        <v>78</v>
      </c>
      <c r="BK671" s="139">
        <f t="shared" si="9"/>
        <v>0</v>
      </c>
      <c r="BL671" s="16" t="s">
        <v>223</v>
      </c>
      <c r="BM671" s="138" t="s">
        <v>810</v>
      </c>
    </row>
    <row r="672" spans="2:65" s="1" customFormat="1" ht="24.2" customHeight="1">
      <c r="B672" s="126"/>
      <c r="C672" s="127" t="s">
        <v>811</v>
      </c>
      <c r="D672" s="127" t="s">
        <v>121</v>
      </c>
      <c r="E672" s="128" t="s">
        <v>812</v>
      </c>
      <c r="F672" s="129" t="s">
        <v>813</v>
      </c>
      <c r="G672" s="130" t="s">
        <v>124</v>
      </c>
      <c r="H672" s="131">
        <v>18.192</v>
      </c>
      <c r="I672" s="132"/>
      <c r="J672" s="133">
        <f t="shared" si="0"/>
        <v>0</v>
      </c>
      <c r="K672" s="129" t="s">
        <v>125</v>
      </c>
      <c r="L672" s="31"/>
      <c r="M672" s="134" t="s">
        <v>1</v>
      </c>
      <c r="N672" s="135" t="s">
        <v>38</v>
      </c>
      <c r="P672" s="136">
        <f t="shared" si="1"/>
        <v>0</v>
      </c>
      <c r="Q672" s="136">
        <v>2.3000000000000001E-4</v>
      </c>
      <c r="R672" s="136">
        <f t="shared" si="2"/>
        <v>4.1841600000000001E-3</v>
      </c>
      <c r="S672" s="136">
        <v>0</v>
      </c>
      <c r="T672" s="137">
        <f t="shared" si="3"/>
        <v>0</v>
      </c>
      <c r="AR672" s="138" t="s">
        <v>223</v>
      </c>
      <c r="AT672" s="138" t="s">
        <v>121</v>
      </c>
      <c r="AU672" s="138" t="s">
        <v>80</v>
      </c>
      <c r="AY672" s="16" t="s">
        <v>118</v>
      </c>
      <c r="BE672" s="139">
        <f t="shared" si="4"/>
        <v>0</v>
      </c>
      <c r="BF672" s="139">
        <f t="shared" si="5"/>
        <v>0</v>
      </c>
      <c r="BG672" s="139">
        <f t="shared" si="6"/>
        <v>0</v>
      </c>
      <c r="BH672" s="139">
        <f t="shared" si="7"/>
        <v>0</v>
      </c>
      <c r="BI672" s="139">
        <f t="shared" si="8"/>
        <v>0</v>
      </c>
      <c r="BJ672" s="16" t="s">
        <v>78</v>
      </c>
      <c r="BK672" s="139">
        <f t="shared" si="9"/>
        <v>0</v>
      </c>
      <c r="BL672" s="16" t="s">
        <v>223</v>
      </c>
      <c r="BM672" s="138" t="s">
        <v>814</v>
      </c>
    </row>
    <row r="673" spans="2:65" s="1" customFormat="1" ht="16.5" customHeight="1">
      <c r="B673" s="126"/>
      <c r="C673" s="127" t="s">
        <v>815</v>
      </c>
      <c r="D673" s="127" t="s">
        <v>121</v>
      </c>
      <c r="E673" s="128" t="s">
        <v>816</v>
      </c>
      <c r="F673" s="129" t="s">
        <v>817</v>
      </c>
      <c r="G673" s="130" t="s">
        <v>124</v>
      </c>
      <c r="H673" s="131">
        <v>458.82799999999997</v>
      </c>
      <c r="I673" s="132"/>
      <c r="J673" s="133">
        <f t="shared" si="0"/>
        <v>0</v>
      </c>
      <c r="K673" s="129" t="s">
        <v>125</v>
      </c>
      <c r="L673" s="31"/>
      <c r="M673" s="134" t="s">
        <v>1</v>
      </c>
      <c r="N673" s="135" t="s">
        <v>38</v>
      </c>
      <c r="P673" s="136">
        <f t="shared" si="1"/>
        <v>0</v>
      </c>
      <c r="Q673" s="136">
        <v>0</v>
      </c>
      <c r="R673" s="136">
        <f t="shared" si="2"/>
        <v>0</v>
      </c>
      <c r="S673" s="136">
        <v>0</v>
      </c>
      <c r="T673" s="137">
        <f t="shared" si="3"/>
        <v>0</v>
      </c>
      <c r="AR673" s="138" t="s">
        <v>223</v>
      </c>
      <c r="AT673" s="138" t="s">
        <v>121</v>
      </c>
      <c r="AU673" s="138" t="s">
        <v>80</v>
      </c>
      <c r="AY673" s="16" t="s">
        <v>118</v>
      </c>
      <c r="BE673" s="139">
        <f t="shared" si="4"/>
        <v>0</v>
      </c>
      <c r="BF673" s="139">
        <f t="shared" si="5"/>
        <v>0</v>
      </c>
      <c r="BG673" s="139">
        <f t="shared" si="6"/>
        <v>0</v>
      </c>
      <c r="BH673" s="139">
        <f t="shared" si="7"/>
        <v>0</v>
      </c>
      <c r="BI673" s="139">
        <f t="shared" si="8"/>
        <v>0</v>
      </c>
      <c r="BJ673" s="16" t="s">
        <v>78</v>
      </c>
      <c r="BK673" s="139">
        <f t="shared" si="9"/>
        <v>0</v>
      </c>
      <c r="BL673" s="16" t="s">
        <v>223</v>
      </c>
      <c r="BM673" s="138" t="s">
        <v>818</v>
      </c>
    </row>
    <row r="674" spans="2:65" s="12" customFormat="1" ht="11.25">
      <c r="B674" s="140"/>
      <c r="D674" s="141" t="s">
        <v>128</v>
      </c>
      <c r="E674" s="142" t="s">
        <v>1</v>
      </c>
      <c r="F674" s="143" t="s">
        <v>129</v>
      </c>
      <c r="H674" s="142" t="s">
        <v>1</v>
      </c>
      <c r="I674" s="144"/>
      <c r="L674" s="140"/>
      <c r="M674" s="145"/>
      <c r="T674" s="146"/>
      <c r="AT674" s="142" t="s">
        <v>128</v>
      </c>
      <c r="AU674" s="142" t="s">
        <v>80</v>
      </c>
      <c r="AV674" s="12" t="s">
        <v>78</v>
      </c>
      <c r="AW674" s="12" t="s">
        <v>30</v>
      </c>
      <c r="AX674" s="12" t="s">
        <v>73</v>
      </c>
      <c r="AY674" s="142" t="s">
        <v>118</v>
      </c>
    </row>
    <row r="675" spans="2:65" s="13" customFormat="1" ht="33.75">
      <c r="B675" s="147"/>
      <c r="D675" s="141" t="s">
        <v>128</v>
      </c>
      <c r="E675" s="148" t="s">
        <v>1</v>
      </c>
      <c r="F675" s="149" t="s">
        <v>130</v>
      </c>
      <c r="H675" s="150">
        <v>531.66399999999999</v>
      </c>
      <c r="I675" s="151"/>
      <c r="L675" s="147"/>
      <c r="M675" s="152"/>
      <c r="T675" s="153"/>
      <c r="AT675" s="148" t="s">
        <v>128</v>
      </c>
      <c r="AU675" s="148" t="s">
        <v>80</v>
      </c>
      <c r="AV675" s="13" t="s">
        <v>80</v>
      </c>
      <c r="AW675" s="13" t="s">
        <v>30</v>
      </c>
      <c r="AX675" s="13" t="s">
        <v>73</v>
      </c>
      <c r="AY675" s="148" t="s">
        <v>118</v>
      </c>
    </row>
    <row r="676" spans="2:65" s="13" customFormat="1" ht="11.25">
      <c r="B676" s="147"/>
      <c r="D676" s="141" t="s">
        <v>128</v>
      </c>
      <c r="E676" s="148" t="s">
        <v>1</v>
      </c>
      <c r="F676" s="149" t="s">
        <v>131</v>
      </c>
      <c r="H676" s="150">
        <v>-15.29</v>
      </c>
      <c r="I676" s="151"/>
      <c r="L676" s="147"/>
      <c r="M676" s="152"/>
      <c r="T676" s="153"/>
      <c r="AT676" s="148" t="s">
        <v>128</v>
      </c>
      <c r="AU676" s="148" t="s">
        <v>80</v>
      </c>
      <c r="AV676" s="13" t="s">
        <v>80</v>
      </c>
      <c r="AW676" s="13" t="s">
        <v>30</v>
      </c>
      <c r="AX676" s="13" t="s">
        <v>73</v>
      </c>
      <c r="AY676" s="148" t="s">
        <v>118</v>
      </c>
    </row>
    <row r="677" spans="2:65" s="12" customFormat="1" ht="11.25">
      <c r="B677" s="140"/>
      <c r="D677" s="141" t="s">
        <v>128</v>
      </c>
      <c r="E677" s="142" t="s">
        <v>1</v>
      </c>
      <c r="F677" s="143" t="s">
        <v>141</v>
      </c>
      <c r="H677" s="142" t="s">
        <v>1</v>
      </c>
      <c r="I677" s="144"/>
      <c r="L677" s="140"/>
      <c r="M677" s="145"/>
      <c r="T677" s="146"/>
      <c r="AT677" s="142" t="s">
        <v>128</v>
      </c>
      <c r="AU677" s="142" t="s">
        <v>80</v>
      </c>
      <c r="AV677" s="12" t="s">
        <v>78</v>
      </c>
      <c r="AW677" s="12" t="s">
        <v>30</v>
      </c>
      <c r="AX677" s="12" t="s">
        <v>73</v>
      </c>
      <c r="AY677" s="142" t="s">
        <v>118</v>
      </c>
    </row>
    <row r="678" spans="2:65" s="13" customFormat="1" ht="11.25">
      <c r="B678" s="147"/>
      <c r="D678" s="141" t="s">
        <v>128</v>
      </c>
      <c r="E678" s="148" t="s">
        <v>1</v>
      </c>
      <c r="F678" s="149" t="s">
        <v>142</v>
      </c>
      <c r="H678" s="150">
        <v>-1.62</v>
      </c>
      <c r="I678" s="151"/>
      <c r="L678" s="147"/>
      <c r="M678" s="152"/>
      <c r="T678" s="153"/>
      <c r="AT678" s="148" t="s">
        <v>128</v>
      </c>
      <c r="AU678" s="148" t="s">
        <v>80</v>
      </c>
      <c r="AV678" s="13" t="s">
        <v>80</v>
      </c>
      <c r="AW678" s="13" t="s">
        <v>30</v>
      </c>
      <c r="AX678" s="13" t="s">
        <v>73</v>
      </c>
      <c r="AY678" s="148" t="s">
        <v>118</v>
      </c>
    </row>
    <row r="679" spans="2:65" s="12" customFormat="1" ht="11.25">
      <c r="B679" s="140"/>
      <c r="D679" s="141" t="s">
        <v>128</v>
      </c>
      <c r="E679" s="142" t="s">
        <v>1</v>
      </c>
      <c r="F679" s="143" t="s">
        <v>132</v>
      </c>
      <c r="H679" s="142" t="s">
        <v>1</v>
      </c>
      <c r="I679" s="144"/>
      <c r="L679" s="140"/>
      <c r="M679" s="145"/>
      <c r="T679" s="146"/>
      <c r="AT679" s="142" t="s">
        <v>128</v>
      </c>
      <c r="AU679" s="142" t="s">
        <v>80</v>
      </c>
      <c r="AV679" s="12" t="s">
        <v>78</v>
      </c>
      <c r="AW679" s="12" t="s">
        <v>30</v>
      </c>
      <c r="AX679" s="12" t="s">
        <v>73</v>
      </c>
      <c r="AY679" s="142" t="s">
        <v>118</v>
      </c>
    </row>
    <row r="680" spans="2:65" s="13" customFormat="1" ht="22.5">
      <c r="B680" s="147"/>
      <c r="D680" s="141" t="s">
        <v>128</v>
      </c>
      <c r="E680" s="148" t="s">
        <v>1</v>
      </c>
      <c r="F680" s="149" t="s">
        <v>133</v>
      </c>
      <c r="H680" s="150">
        <v>26.542999999999999</v>
      </c>
      <c r="I680" s="151"/>
      <c r="L680" s="147"/>
      <c r="M680" s="152"/>
      <c r="T680" s="153"/>
      <c r="AT680" s="148" t="s">
        <v>128</v>
      </c>
      <c r="AU680" s="148" t="s">
        <v>80</v>
      </c>
      <c r="AV680" s="13" t="s">
        <v>80</v>
      </c>
      <c r="AW680" s="13" t="s">
        <v>30</v>
      </c>
      <c r="AX680" s="13" t="s">
        <v>73</v>
      </c>
      <c r="AY680" s="148" t="s">
        <v>118</v>
      </c>
    </row>
    <row r="681" spans="2:65" s="13" customFormat="1" ht="33.75">
      <c r="B681" s="147"/>
      <c r="D681" s="141" t="s">
        <v>128</v>
      </c>
      <c r="E681" s="148" t="s">
        <v>1</v>
      </c>
      <c r="F681" s="149" t="s">
        <v>134</v>
      </c>
      <c r="H681" s="150">
        <v>8.2200000000000006</v>
      </c>
      <c r="I681" s="151"/>
      <c r="L681" s="147"/>
      <c r="M681" s="152"/>
      <c r="T681" s="153"/>
      <c r="AT681" s="148" t="s">
        <v>128</v>
      </c>
      <c r="AU681" s="148" t="s">
        <v>80</v>
      </c>
      <c r="AV681" s="13" t="s">
        <v>80</v>
      </c>
      <c r="AW681" s="13" t="s">
        <v>30</v>
      </c>
      <c r="AX681" s="13" t="s">
        <v>73</v>
      </c>
      <c r="AY681" s="148" t="s">
        <v>118</v>
      </c>
    </row>
    <row r="682" spans="2:65" s="12" customFormat="1" ht="11.25">
      <c r="B682" s="140"/>
      <c r="D682" s="141" t="s">
        <v>128</v>
      </c>
      <c r="E682" s="142" t="s">
        <v>1</v>
      </c>
      <c r="F682" s="143" t="s">
        <v>135</v>
      </c>
      <c r="H682" s="142" t="s">
        <v>1</v>
      </c>
      <c r="I682" s="144"/>
      <c r="L682" s="140"/>
      <c r="M682" s="145"/>
      <c r="T682" s="146"/>
      <c r="AT682" s="142" t="s">
        <v>128</v>
      </c>
      <c r="AU682" s="142" t="s">
        <v>80</v>
      </c>
      <c r="AV682" s="12" t="s">
        <v>78</v>
      </c>
      <c r="AW682" s="12" t="s">
        <v>30</v>
      </c>
      <c r="AX682" s="12" t="s">
        <v>73</v>
      </c>
      <c r="AY682" s="142" t="s">
        <v>118</v>
      </c>
    </row>
    <row r="683" spans="2:65" s="13" customFormat="1" ht="11.25">
      <c r="B683" s="147"/>
      <c r="D683" s="141" t="s">
        <v>128</v>
      </c>
      <c r="E683" s="148" t="s">
        <v>1</v>
      </c>
      <c r="F683" s="149" t="s">
        <v>136</v>
      </c>
      <c r="H683" s="150">
        <v>5.5039999999999996</v>
      </c>
      <c r="I683" s="151"/>
      <c r="L683" s="147"/>
      <c r="M683" s="152"/>
      <c r="T683" s="153"/>
      <c r="AT683" s="148" t="s">
        <v>128</v>
      </c>
      <c r="AU683" s="148" t="s">
        <v>80</v>
      </c>
      <c r="AV683" s="13" t="s">
        <v>80</v>
      </c>
      <c r="AW683" s="13" t="s">
        <v>30</v>
      </c>
      <c r="AX683" s="13" t="s">
        <v>73</v>
      </c>
      <c r="AY683" s="148" t="s">
        <v>118</v>
      </c>
    </row>
    <row r="684" spans="2:65" s="12" customFormat="1" ht="11.25">
      <c r="B684" s="140"/>
      <c r="D684" s="141" t="s">
        <v>128</v>
      </c>
      <c r="E684" s="142" t="s">
        <v>1</v>
      </c>
      <c r="F684" s="143" t="s">
        <v>137</v>
      </c>
      <c r="H684" s="142" t="s">
        <v>1</v>
      </c>
      <c r="I684" s="144"/>
      <c r="L684" s="140"/>
      <c r="M684" s="145"/>
      <c r="T684" s="146"/>
      <c r="AT684" s="142" t="s">
        <v>128</v>
      </c>
      <c r="AU684" s="142" t="s">
        <v>80</v>
      </c>
      <c r="AV684" s="12" t="s">
        <v>78</v>
      </c>
      <c r="AW684" s="12" t="s">
        <v>30</v>
      </c>
      <c r="AX684" s="12" t="s">
        <v>73</v>
      </c>
      <c r="AY684" s="142" t="s">
        <v>118</v>
      </c>
    </row>
    <row r="685" spans="2:65" s="13" customFormat="1" ht="11.25">
      <c r="B685" s="147"/>
      <c r="D685" s="141" t="s">
        <v>128</v>
      </c>
      <c r="E685" s="148" t="s">
        <v>1</v>
      </c>
      <c r="F685" s="149" t="s">
        <v>138</v>
      </c>
      <c r="H685" s="150">
        <v>14.394</v>
      </c>
      <c r="I685" s="151"/>
      <c r="L685" s="147"/>
      <c r="M685" s="152"/>
      <c r="T685" s="153"/>
      <c r="AT685" s="148" t="s">
        <v>128</v>
      </c>
      <c r="AU685" s="148" t="s">
        <v>80</v>
      </c>
      <c r="AV685" s="13" t="s">
        <v>80</v>
      </c>
      <c r="AW685" s="13" t="s">
        <v>30</v>
      </c>
      <c r="AX685" s="13" t="s">
        <v>73</v>
      </c>
      <c r="AY685" s="148" t="s">
        <v>118</v>
      </c>
    </row>
    <row r="686" spans="2:65" s="12" customFormat="1" ht="11.25">
      <c r="B686" s="140"/>
      <c r="D686" s="141" t="s">
        <v>128</v>
      </c>
      <c r="E686" s="142" t="s">
        <v>1</v>
      </c>
      <c r="F686" s="143" t="s">
        <v>139</v>
      </c>
      <c r="H686" s="142" t="s">
        <v>1</v>
      </c>
      <c r="I686" s="144"/>
      <c r="L686" s="140"/>
      <c r="M686" s="145"/>
      <c r="T686" s="146"/>
      <c r="AT686" s="142" t="s">
        <v>128</v>
      </c>
      <c r="AU686" s="142" t="s">
        <v>80</v>
      </c>
      <c r="AV686" s="12" t="s">
        <v>78</v>
      </c>
      <c r="AW686" s="12" t="s">
        <v>30</v>
      </c>
      <c r="AX686" s="12" t="s">
        <v>73</v>
      </c>
      <c r="AY686" s="142" t="s">
        <v>118</v>
      </c>
    </row>
    <row r="687" spans="2:65" s="13" customFormat="1" ht="11.25">
      <c r="B687" s="147"/>
      <c r="D687" s="141" t="s">
        <v>128</v>
      </c>
      <c r="E687" s="148" t="s">
        <v>1</v>
      </c>
      <c r="F687" s="149" t="s">
        <v>140</v>
      </c>
      <c r="H687" s="150">
        <v>4.12</v>
      </c>
      <c r="I687" s="151"/>
      <c r="L687" s="147"/>
      <c r="M687" s="152"/>
      <c r="T687" s="153"/>
      <c r="AT687" s="148" t="s">
        <v>128</v>
      </c>
      <c r="AU687" s="148" t="s">
        <v>80</v>
      </c>
      <c r="AV687" s="13" t="s">
        <v>80</v>
      </c>
      <c r="AW687" s="13" t="s">
        <v>30</v>
      </c>
      <c r="AX687" s="13" t="s">
        <v>73</v>
      </c>
      <c r="AY687" s="148" t="s">
        <v>118</v>
      </c>
    </row>
    <row r="688" spans="2:65" s="12" customFormat="1" ht="11.25">
      <c r="B688" s="140"/>
      <c r="D688" s="141" t="s">
        <v>128</v>
      </c>
      <c r="E688" s="142" t="s">
        <v>1</v>
      </c>
      <c r="F688" s="143" t="s">
        <v>819</v>
      </c>
      <c r="H688" s="142" t="s">
        <v>1</v>
      </c>
      <c r="I688" s="144"/>
      <c r="L688" s="140"/>
      <c r="M688" s="145"/>
      <c r="T688" s="146"/>
      <c r="AT688" s="142" t="s">
        <v>128</v>
      </c>
      <c r="AU688" s="142" t="s">
        <v>80</v>
      </c>
      <c r="AV688" s="12" t="s">
        <v>78</v>
      </c>
      <c r="AW688" s="12" t="s">
        <v>30</v>
      </c>
      <c r="AX688" s="12" t="s">
        <v>73</v>
      </c>
      <c r="AY688" s="142" t="s">
        <v>118</v>
      </c>
    </row>
    <row r="689" spans="2:65" s="13" customFormat="1" ht="11.25">
      <c r="B689" s="147"/>
      <c r="D689" s="141" t="s">
        <v>128</v>
      </c>
      <c r="E689" s="148" t="s">
        <v>1</v>
      </c>
      <c r="F689" s="149" t="s">
        <v>820</v>
      </c>
      <c r="H689" s="150">
        <v>-114.70699999999999</v>
      </c>
      <c r="I689" s="151"/>
      <c r="L689" s="147"/>
      <c r="M689" s="152"/>
      <c r="T689" s="153"/>
      <c r="AT689" s="148" t="s">
        <v>128</v>
      </c>
      <c r="AU689" s="148" t="s">
        <v>80</v>
      </c>
      <c r="AV689" s="13" t="s">
        <v>80</v>
      </c>
      <c r="AW689" s="13" t="s">
        <v>30</v>
      </c>
      <c r="AX689" s="13" t="s">
        <v>73</v>
      </c>
      <c r="AY689" s="148" t="s">
        <v>118</v>
      </c>
    </row>
    <row r="690" spans="2:65" s="14" customFormat="1" ht="11.25">
      <c r="B690" s="154"/>
      <c r="D690" s="141" t="s">
        <v>128</v>
      </c>
      <c r="E690" s="155" t="s">
        <v>1</v>
      </c>
      <c r="F690" s="156" t="s">
        <v>149</v>
      </c>
      <c r="H690" s="157">
        <v>458.82800000000009</v>
      </c>
      <c r="I690" s="158"/>
      <c r="L690" s="154"/>
      <c r="M690" s="159"/>
      <c r="T690" s="160"/>
      <c r="AT690" s="155" t="s">
        <v>128</v>
      </c>
      <c r="AU690" s="155" t="s">
        <v>80</v>
      </c>
      <c r="AV690" s="14" t="s">
        <v>126</v>
      </c>
      <c r="AW690" s="14" t="s">
        <v>30</v>
      </c>
      <c r="AX690" s="14" t="s">
        <v>78</v>
      </c>
      <c r="AY690" s="155" t="s">
        <v>118</v>
      </c>
    </row>
    <row r="691" spans="2:65" s="11" customFormat="1" ht="25.9" customHeight="1">
      <c r="B691" s="114"/>
      <c r="D691" s="115" t="s">
        <v>72</v>
      </c>
      <c r="E691" s="116" t="s">
        <v>821</v>
      </c>
      <c r="F691" s="116" t="s">
        <v>822</v>
      </c>
      <c r="I691" s="117"/>
      <c r="J691" s="118">
        <f>BK691</f>
        <v>0</v>
      </c>
      <c r="L691" s="114"/>
      <c r="M691" s="119"/>
      <c r="P691" s="120">
        <f>P692</f>
        <v>0</v>
      </c>
      <c r="R691" s="120">
        <f>R692</f>
        <v>0</v>
      </c>
      <c r="T691" s="121">
        <f>T692</f>
        <v>0</v>
      </c>
      <c r="AR691" s="115" t="s">
        <v>167</v>
      </c>
      <c r="AT691" s="122" t="s">
        <v>72</v>
      </c>
      <c r="AU691" s="122" t="s">
        <v>73</v>
      </c>
      <c r="AY691" s="115" t="s">
        <v>118</v>
      </c>
      <c r="BK691" s="123">
        <f>BK692</f>
        <v>0</v>
      </c>
    </row>
    <row r="692" spans="2:65" s="11" customFormat="1" ht="22.9" customHeight="1">
      <c r="B692" s="114"/>
      <c r="D692" s="115" t="s">
        <v>72</v>
      </c>
      <c r="E692" s="124" t="s">
        <v>823</v>
      </c>
      <c r="F692" s="124" t="s">
        <v>824</v>
      </c>
      <c r="I692" s="117"/>
      <c r="J692" s="125">
        <f>BK692</f>
        <v>0</v>
      </c>
      <c r="L692" s="114"/>
      <c r="M692" s="119"/>
      <c r="P692" s="120">
        <f>P693</f>
        <v>0</v>
      </c>
      <c r="R692" s="120">
        <f>R693</f>
        <v>0</v>
      </c>
      <c r="T692" s="121">
        <f>T693</f>
        <v>0</v>
      </c>
      <c r="AR692" s="115" t="s">
        <v>167</v>
      </c>
      <c r="AT692" s="122" t="s">
        <v>72</v>
      </c>
      <c r="AU692" s="122" t="s">
        <v>78</v>
      </c>
      <c r="AY692" s="115" t="s">
        <v>118</v>
      </c>
      <c r="BK692" s="123">
        <f>BK693</f>
        <v>0</v>
      </c>
    </row>
    <row r="693" spans="2:65" s="1" customFormat="1" ht="16.5" customHeight="1">
      <c r="B693" s="126"/>
      <c r="C693" s="127" t="s">
        <v>825</v>
      </c>
      <c r="D693" s="127" t="s">
        <v>121</v>
      </c>
      <c r="E693" s="128" t="s">
        <v>826</v>
      </c>
      <c r="F693" s="129" t="s">
        <v>824</v>
      </c>
      <c r="G693" s="130" t="s">
        <v>475</v>
      </c>
      <c r="H693" s="171"/>
      <c r="I693" s="132"/>
      <c r="J693" s="133">
        <f>ROUND(I693*H693,2)</f>
        <v>0</v>
      </c>
      <c r="K693" s="129" t="s">
        <v>125</v>
      </c>
      <c r="L693" s="31"/>
      <c r="M693" s="172" t="s">
        <v>1</v>
      </c>
      <c r="N693" s="173" t="s">
        <v>38</v>
      </c>
      <c r="O693" s="174"/>
      <c r="P693" s="175">
        <f>O693*H693</f>
        <v>0</v>
      </c>
      <c r="Q693" s="175">
        <v>0</v>
      </c>
      <c r="R693" s="175">
        <f>Q693*H693</f>
        <v>0</v>
      </c>
      <c r="S693" s="175">
        <v>0</v>
      </c>
      <c r="T693" s="176">
        <f>S693*H693</f>
        <v>0</v>
      </c>
      <c r="AR693" s="138" t="s">
        <v>827</v>
      </c>
      <c r="AT693" s="138" t="s">
        <v>121</v>
      </c>
      <c r="AU693" s="138" t="s">
        <v>80</v>
      </c>
      <c r="AY693" s="16" t="s">
        <v>118</v>
      </c>
      <c r="BE693" s="139">
        <f>IF(N693="základní",J693,0)</f>
        <v>0</v>
      </c>
      <c r="BF693" s="139">
        <f>IF(N693="snížená",J693,0)</f>
        <v>0</v>
      </c>
      <c r="BG693" s="139">
        <f>IF(N693="zákl. přenesená",J693,0)</f>
        <v>0</v>
      </c>
      <c r="BH693" s="139">
        <f>IF(N693="sníž. přenesená",J693,0)</f>
        <v>0</v>
      </c>
      <c r="BI693" s="139">
        <f>IF(N693="nulová",J693,0)</f>
        <v>0</v>
      </c>
      <c r="BJ693" s="16" t="s">
        <v>78</v>
      </c>
      <c r="BK693" s="139">
        <f>ROUND(I693*H693,2)</f>
        <v>0</v>
      </c>
      <c r="BL693" s="16" t="s">
        <v>827</v>
      </c>
      <c r="BM693" s="138" t="s">
        <v>828</v>
      </c>
    </row>
    <row r="694" spans="2:65" s="1" customFormat="1" ht="6.95" customHeight="1">
      <c r="B694" s="43"/>
      <c r="C694" s="44"/>
      <c r="D694" s="44"/>
      <c r="E694" s="44"/>
      <c r="F694" s="44"/>
      <c r="G694" s="44"/>
      <c r="H694" s="44"/>
      <c r="I694" s="44"/>
      <c r="J694" s="44"/>
      <c r="K694" s="44"/>
      <c r="L694" s="31"/>
    </row>
  </sheetData>
  <autoFilter ref="C127:K693" xr:uid="{00000000-0009-0000-0000-000001000000}"/>
  <mergeCells count="6">
    <mergeCell ref="L2:V2"/>
    <mergeCell ref="E7:H7"/>
    <mergeCell ref="E16:H16"/>
    <mergeCell ref="E25:H25"/>
    <mergeCell ref="E85:H85"/>
    <mergeCell ref="E120:H120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018-2023_B - Dům kultury_...</vt:lpstr>
      <vt:lpstr>'018-2023_B - Dům kultury_...'!Názvy_tisku</vt:lpstr>
      <vt:lpstr>'Rekapitulace stavby'!Názvy_tisku</vt:lpstr>
      <vt:lpstr>'018-2023_B - Dům kultury_...'!Oblast_tisku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Antošová Kateřina, Mgr.</cp:lastModifiedBy>
  <dcterms:created xsi:type="dcterms:W3CDTF">2024-05-15T11:28:52Z</dcterms:created>
  <dcterms:modified xsi:type="dcterms:W3CDTF">2024-06-12T06:45:18Z</dcterms:modified>
</cp:coreProperties>
</file>