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840" activeTab="0"/>
  </bookViews>
  <sheets>
    <sheet name="Rekapitulace stavby" sheetId="1" r:id="rId1"/>
    <sheet name="01 - Stavební práce" sheetId="2" r:id="rId2"/>
    <sheet name="02 - Silnoproud" sheetId="3" r:id="rId3"/>
    <sheet name="03 - Slaboproud" sheetId="4" r:id="rId4"/>
    <sheet name="04 - Vtápění" sheetId="5" r:id="rId5"/>
    <sheet name="05 - VZT" sheetId="6" r:id="rId6"/>
    <sheet name="06 - ZTI" sheetId="7" r:id="rId7"/>
    <sheet name="07 - Prostorová akustika" sheetId="8" r:id="rId8"/>
    <sheet name="08 - VRN" sheetId="9" r:id="rId9"/>
  </sheets>
  <definedNames>
    <definedName name="_xlnm._FilterDatabase" localSheetId="1" hidden="1">'01 - Stavební práce'!$C$138:$K$1647</definedName>
    <definedName name="_xlnm._FilterDatabase" localSheetId="2" hidden="1">'02 - Silnoproud'!$C$130:$K$351</definedName>
    <definedName name="_xlnm._FilterDatabase" localSheetId="3" hidden="1">'03 - Slaboproud'!$C$129:$K$252</definedName>
    <definedName name="_xlnm._FilterDatabase" localSheetId="4" hidden="1">'04 - Vtápění'!$C$123:$K$185</definedName>
    <definedName name="_xlnm._FilterDatabase" localSheetId="5" hidden="1">'05 - VZT'!$C$131:$K$303</definedName>
    <definedName name="_xlnm._FilterDatabase" localSheetId="6" hidden="1">'06 - ZTI'!$C$127:$K$208</definedName>
    <definedName name="_xlnm._FilterDatabase" localSheetId="7" hidden="1">'07 - Prostorová akustika'!$C$118:$K$132</definedName>
    <definedName name="_xlnm._FilterDatabase" localSheetId="8" hidden="1">'08 - VRN'!$C$122:$K$143</definedName>
    <definedName name="_xlnm.Print_Area" localSheetId="1">'01 - Stavební práce'!$C$4:$J$76,'01 - Stavební práce'!$C$82:$J$120,'01 - Stavební práce'!$C$126:$K$1647</definedName>
    <definedName name="_xlnm.Print_Area" localSheetId="2">'02 - Silnoproud'!$C$4:$J$76,'02 - Silnoproud'!$C$82:$J$112,'02 - Silnoproud'!$C$118:$K$351</definedName>
    <definedName name="_xlnm.Print_Area" localSheetId="3">'03 - Slaboproud'!$C$4:$J$76,'03 - Slaboproud'!$C$82:$J$111,'03 - Slaboproud'!$C$117:$K$252</definedName>
    <definedName name="_xlnm.Print_Area" localSheetId="4">'04 - Vtápění'!$C$4:$J$76,'04 - Vtápění'!$C$82:$J$105,'04 - Vtápění'!$C$111:$K$185</definedName>
    <definedName name="_xlnm.Print_Area" localSheetId="5">'05 - VZT'!$C$4:$J$76,'05 - VZT'!$C$82:$J$113,'05 - VZT'!$C$119:$K$303</definedName>
    <definedName name="_xlnm.Print_Area" localSheetId="6">'06 - ZTI'!$C$4:$J$76,'06 - ZTI'!$C$82:$J$109,'06 - ZTI'!$C$115:$K$208</definedName>
    <definedName name="_xlnm.Print_Area" localSheetId="7">'07 - Prostorová akustika'!$C$4:$J$76,'07 - Prostorová akustika'!$C$82:$J$100,'07 - Prostorová akustika'!$C$106:$K$132</definedName>
    <definedName name="_xlnm.Print_Area" localSheetId="8">'08 - VRN'!$C$4:$J$76,'08 - VRN'!$C$82:$J$104,'08 - VRN'!$C$110:$K$143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'01 - Stavební práce'!$138:$138</definedName>
    <definedName name="_xlnm.Print_Titles" localSheetId="2">'02 - Silnoproud'!$130:$130</definedName>
    <definedName name="_xlnm.Print_Titles" localSheetId="3">'03 - Slaboproud'!$129:$129</definedName>
    <definedName name="_xlnm.Print_Titles" localSheetId="4">'04 - Vtápění'!$123:$123</definedName>
    <definedName name="_xlnm.Print_Titles" localSheetId="5">'05 - VZT'!$131:$131</definedName>
    <definedName name="_xlnm.Print_Titles" localSheetId="6">'06 - ZTI'!$127:$127</definedName>
    <definedName name="_xlnm.Print_Titles" localSheetId="7">'07 - Prostorová akustika'!$118:$118</definedName>
    <definedName name="_xlnm.Print_Titles" localSheetId="8">'08 - VRN'!$122:$122</definedName>
  </definedNames>
  <calcPr calcId="191029"/>
  <extLst/>
</workbook>
</file>

<file path=xl/sharedStrings.xml><?xml version="1.0" encoding="utf-8"?>
<sst xmlns="http://schemas.openxmlformats.org/spreadsheetml/2006/main" count="26435" uniqueCount="2899">
  <si>
    <t>Export Komplet</t>
  </si>
  <si>
    <t/>
  </si>
  <si>
    <t>2.0</t>
  </si>
  <si>
    <t>False</t>
  </si>
  <si>
    <t>{44f439c5-b38d-4b99-ab49-048bd77a5c48}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</si>
  <si>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</si>
  <si>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</si>
  <si>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</si>
  <si>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</si>
  <si>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</si>
  <si>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</si>
  <si>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</si>
  <si>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</si>
  <si>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</si>
  <si>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</si>
  <si>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</si>
  <si>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</si>
  <si>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Dům kultury v ÚL_Revitalizace budovy B - ETAPA II</t>
  </si>
  <si>
    <t>KSO:</t>
  </si>
  <si>
    <t>CC-CZ:</t>
  </si>
  <si>
    <t>Místo:</t>
  </si>
  <si>
    <t xml:space="preserve"> </t>
  </si>
  <si>
    <t>Datum:</t>
  </si>
  <si>
    <t>17. 5. 2024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</si>
  <si>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</si>
  <si>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</si>
  <si>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</si>
  <si>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</si>
  <si>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</si>
  <si>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</si>
  <si>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</si>
  <si>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</si>
  <si>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</si>
  <si>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</si>
  <si>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</si>
  <si>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</si>
  <si>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</si>
  <si>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</si>
  <si>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</si>
  <si>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</si>
  <si>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</si>
  <si>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</si>
  <si>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</si>
  <si>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</si>
  <si>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</si>
  <si>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</si>
  <si>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</si>
  <si>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</si>
  <si>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</si>
  <si>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</si>
  <si>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</si>
  <si>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</si>
  <si>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</si>
  <si>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</si>
  <si>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</si>
  <si>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</si>
  <si>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</si>
  <si>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</si>
  <si>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</si>
  <si>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</si>
  <si>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</si>
  <si>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</si>
  <si>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</si>
  <si>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</si>
  <si>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</si>
  <si>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</si>
  <si>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</si>
  <si>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</si>
  <si>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</si>
  <si>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</si>
  <si>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</si>
  <si>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</si>
  <si>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</si>
  <si>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</si>
  <si>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</si>
  <si>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</si>
  <si>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</si>
  <si>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</si>
  <si>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</si>
  <si>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</si>
  <si>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</si>
  <si>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</si>
  <si>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{34f08e5f-1f28-46e7-a8fb-d675881015d1}</t>
  </si>
  <si>
    <t>2</t>
  </si>
  <si>
    <t>02</t>
  </si>
  <si>
    <t>Silnoproud</t>
  </si>
  <si>
    <t>{67670639-2336-4d8e-a617-714051602e8c}</t>
  </si>
  <si>
    <t>03</t>
  </si>
  <si>
    <t>Slaboproud</t>
  </si>
  <si>
    <t>{7b595bd4-7915-437f-9c35-0764bb930980}</t>
  </si>
  <si>
    <t>04</t>
  </si>
  <si>
    <t>Vtápění</t>
  </si>
  <si>
    <t>{c0716098-cf8e-4ddd-940c-e2a887d28692}</t>
  </si>
  <si>
    <t>05</t>
  </si>
  <si>
    <t>VZT</t>
  </si>
  <si>
    <t>{27584a65-aa00-46f0-abaf-22f0ede824f1}</t>
  </si>
  <si>
    <t>06</t>
  </si>
  <si>
    <t>ZTI</t>
  </si>
  <si>
    <t>{1eedda63-b52d-430f-ab8e-c3485e208003}</t>
  </si>
  <si>
    <t>07</t>
  </si>
  <si>
    <t>Prostorová akustika</t>
  </si>
  <si>
    <t>{15509fec-fceb-460c-bc98-6748aa6976d7}</t>
  </si>
  <si>
    <t>08</t>
  </si>
  <si>
    <t>VRN</t>
  </si>
  <si>
    <t>{bc6dfffe-dc85-4640-8d5b-e662de226273}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</si>
  <si>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</si>
  <si>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</si>
  <si>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</si>
  <si>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</si>
  <si>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</si>
  <si>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</si>
  <si>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</si>
  <si>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</si>
  <si>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</si>
  <si>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</si>
  <si>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</si>
  <si>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</si>
  <si>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</si>
  <si>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</si>
  <si>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</si>
  <si>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</si>
  <si>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</si>
  <si>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</si>
  <si>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</si>
  <si>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</si>
  <si>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</si>
  <si>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</si>
  <si>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</si>
  <si>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</si>
  <si>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</si>
  <si>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</si>
  <si>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</si>
  <si>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</si>
  <si>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</si>
  <si>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</si>
  <si>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</si>
  <si>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</si>
  <si>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</si>
  <si>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</si>
  <si>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</si>
  <si>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</si>
  <si>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</si>
  <si>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</si>
  <si>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</si>
  <si>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</si>
  <si>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</si>
  <si>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</si>
  <si>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</si>
  <si>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</si>
  <si>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</si>
  <si>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</si>
  <si>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</si>
  <si>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</si>
  <si>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</si>
  <si>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</si>
  <si>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310218811</t>
  </si>
  <si>
    <t>Zazdívka otvorů ve zdivu nadzákladovém kamenem pl přes 0,25 do 1 m2</t>
  </si>
  <si>
    <t>m3</t>
  </si>
  <si>
    <t>CS ÚRS 2024 01</t>
  </si>
  <si>
    <t>4</t>
  </si>
  <si>
    <t>-1342090659</t>
  </si>
  <si>
    <t>VV</t>
  </si>
  <si>
    <t>(0,6*1*2*0,25)+(0,7*2*0,375)+(0,8*1*0,15*15)+(0,6*1*0,15*8)+(2,5*2*0,15*2)+(0,8*2*0,1)+(0,6*0*6*2*0,15)+(0,965*2*0,375)</t>
  </si>
  <si>
    <t>Součet</t>
  </si>
  <si>
    <t>311231136</t>
  </si>
  <si>
    <t>Zdivo nosné z cihel dl 250 mm P15 na MC 5 nebo MC 10</t>
  </si>
  <si>
    <t>-726716889</t>
  </si>
  <si>
    <t>2,3*2,6*0,15</t>
  </si>
  <si>
    <t>317121101</t>
  </si>
  <si>
    <t>Montáž prefabrikovaných překladů délky do 1500 mm</t>
  </si>
  <si>
    <t>kus</t>
  </si>
  <si>
    <t>-487560848</t>
  </si>
  <si>
    <t>M</t>
  </si>
  <si>
    <t>59640022</t>
  </si>
  <si>
    <t>překlad keramický nosný š 70mm dl 1,25m</t>
  </si>
  <si>
    <t>8</t>
  </si>
  <si>
    <t>-1612914149</t>
  </si>
  <si>
    <t>5</t>
  </si>
  <si>
    <t>317944323</t>
  </si>
  <si>
    <t>Válcované nosníky č.14 až 22 dodatečně osazované do připravených otvorů</t>
  </si>
  <si>
    <t>t</t>
  </si>
  <si>
    <t>-999583325</t>
  </si>
  <si>
    <t>0,021*3,9*2</t>
  </si>
  <si>
    <t>6</t>
  </si>
  <si>
    <t>342241112</t>
  </si>
  <si>
    <t>Příčky z cihel plných lícových P 60 dl 290 mm pevnosti na MVC včetně spárování tl 140 mm</t>
  </si>
  <si>
    <t>m2</t>
  </si>
  <si>
    <t>-1332766193</t>
  </si>
  <si>
    <t>3*(2,275+1,875+2,275+1,55+2,275)-(0,8*1,97*5)</t>
  </si>
  <si>
    <t>Úpravy povrchů, podlahy a osazování výplní</t>
  </si>
  <si>
    <t>7</t>
  </si>
  <si>
    <t>611131121</t>
  </si>
  <si>
    <t>Penetrační disperzní nátěr vnitřních stropů nanášený ručně</t>
  </si>
  <si>
    <t>939693916</t>
  </si>
  <si>
    <t>2,56+2,15</t>
  </si>
  <si>
    <t>611321141</t>
  </si>
  <si>
    <t>Vápenocementová omítka štuková dvouvrstvá vnitřních stropů rovných nanášená ručně</t>
  </si>
  <si>
    <t>-436372237</t>
  </si>
  <si>
    <t>9</t>
  </si>
  <si>
    <t>612131101</t>
  </si>
  <si>
    <t>Cementový postřik vnitřních stěn nanášený celoplošně ručně</t>
  </si>
  <si>
    <t>-2027172923</t>
  </si>
  <si>
    <t>10</t>
  </si>
  <si>
    <t>612321141</t>
  </si>
  <si>
    <t>Vápenocementová omítka štuková dvouvrstvá vnitřních stěn nanášená ručně</t>
  </si>
  <si>
    <t>-457858337</t>
  </si>
  <si>
    <t>(0,6*1*2)+(0,7*2)+(0,8*1*6)+(0,6*1*8)+(2,5*2*2)+(0,8*2)+(0,6*0*6*2)+(0,965*2)</t>
  </si>
  <si>
    <t>(3*(2,275+1,875+2,275+1,55+2,275)-(0,8*1,97*5))*2</t>
  </si>
  <si>
    <t>2,3*2,6*2</t>
  </si>
  <si>
    <t>11</t>
  </si>
  <si>
    <t>612325401</t>
  </si>
  <si>
    <t>Oprava vnitřní vápenocementové hrubé omítky stěn v rozsahu plochy do 10 %</t>
  </si>
  <si>
    <t>1570801114</t>
  </si>
  <si>
    <t>ST 02 (výška do 3,80)</t>
  </si>
  <si>
    <t>(2,7*13,93)-(1,6*2,35)-(0,8*1,97)-(0,825*1,45)+(0,15*(1,6*2+2,35+0,825+1,45*2+0,8+1,97*2))</t>
  </si>
  <si>
    <t>(2,7*17,34)-(0,8*1,97*2)+(0,15*(0,8*2+1,97*4))+(2,75*8,395)-(0,725*0,9*2)-(0,7*1,97)-(0,8*1,97)+(0,15*(0,7+0,8+1,97*4+0,725*2+0,9*4))+(2,75*8,3)</t>
  </si>
  <si>
    <t>-(0,8*1,97*3)+(0,15*(0,8*3+1,97*6))+(3*9,95)-(2,025*1,5)-(0,8*1,97)+(0,15*(2,025+1,5*2+0,8+1,97*2))+(3*13,9)-(2,025*1,5)-(0,8*1,97)</t>
  </si>
  <si>
    <t>(3*10,6)-(2,025*1,5)-(0,8*1,97)+(0,15*(2,025+1,5*2+0,8+1,97*2))+(2,75*7,67)-(0,8*1,97)-(0,7*1,97)+(0,15*(0,8+0,7+1,97*4))</t>
  </si>
  <si>
    <t>(2,75*7,65)-(0,8*1,97)+(0,15*(0,8+1,97*2))+(3*10,61*2)-(2,025*1,5*2)-(0,8*1,97*2)+(0,15*(2,025*2+1,5*4+0,8*2+1,97*4))+(2,75*7,78)-(0,8*1,97*2)</t>
  </si>
  <si>
    <t>-(0,7*1,97)+(0,15*(0,7+0,8*2+1,97*6))+(3*10,45)-(2,025*1,5*2)-(0,8*1,97*2)+(0,15*(2,025*2+1,5*4+0,8*2+1,97*4))</t>
  </si>
  <si>
    <t>(2,75*7,64)-(0,8*1,97)+(0,15*(0,7+1,97*2))+(3*11,09)-(0,725*0,9*3)-(0,8*1,97)+(0,15*(0,725*3+0,9*6+0,8+1,97*2))</t>
  </si>
  <si>
    <t>(3*17,5/2)+(3*18,35)-(1,025*0,9*3)-(0,8*1,97*2)+(0,15*(1,025*3+0,9*6+0,8*2+1,97*4))+(3*20,2)-(0,8*1,97*2)-(1,025*0,9*2)</t>
  </si>
  <si>
    <t>(0,15*(1,025*2+0,9*2+0,8*2+1,9*4))</t>
  </si>
  <si>
    <t>ST 02 (výška přes 5,00)</t>
  </si>
  <si>
    <t>(5,73*26,91)-(2,025*1,65*4)-(1,5*2)+(0,15*(2,025*4+1,65*8+1,5+2*2))</t>
  </si>
  <si>
    <t>po dmtž obkladů</t>
  </si>
  <si>
    <t>(2*7,95)-(0,8*1,97)+(2,7*6,32)-(0,6*1,97)-(2*2)+(2,75*9,35)-(0,6*1,97*2)-(0,725*0,9*2)</t>
  </si>
  <si>
    <t>(2*8,385)+(2*8,3)+(2*7,78)-(0,7*1,97)+(2*8,07)+(1,5*8,65)-(0,7*1,97)+(2*11,09)</t>
  </si>
  <si>
    <t>(1,5*6,42)-(0,6*1,97)-(2*7,02)-(0,6*1,97)+(2*22,73)-(0,8*1,97)+(2*9,06)-(0,6*1,97*2)-(0,8*1,97)+(2*5,41)-(0,6*1,97)+(7,02*1,5)+(1,5*6,32*2)+(6,46*1,5)</t>
  </si>
  <si>
    <t>(2*14,53)-(0,8*1,97)-(0,725*0,9*2)+(2*8,75)-(0,8*1,97)-(0,6*1,97*2)+(2*5,89)</t>
  </si>
  <si>
    <t>-(0,6*1,97)+(2*15,34)-(0,8*1,97)-(0,725-0,9*2)-(0,7*1,5*3)</t>
  </si>
  <si>
    <t>612131121</t>
  </si>
  <si>
    <t>Penetrační disperzní nátěr vnitřních stěn nanášený ručně</t>
  </si>
  <si>
    <t>2093084668</t>
  </si>
  <si>
    <t>ST 02 (50%)</t>
  </si>
  <si>
    <t>682,242*0,5</t>
  </si>
  <si>
    <t>ST 06 (50%)</t>
  </si>
  <si>
    <t>329,609*0,5</t>
  </si>
  <si>
    <t>13</t>
  </si>
  <si>
    <t>612142001</t>
  </si>
  <si>
    <t>Pletivo sklovláknité vnitřních stěn vtlačené do tmelu</t>
  </si>
  <si>
    <t>-1263720256</t>
  </si>
  <si>
    <t>14</t>
  </si>
  <si>
    <t>612341131</t>
  </si>
  <si>
    <t>Sádrový štuk vnitřních stěn tloušťky do 3 mm</t>
  </si>
  <si>
    <t>635095417</t>
  </si>
  <si>
    <t>15</t>
  </si>
  <si>
    <t>612345411</t>
  </si>
  <si>
    <t>Oprava vnitřní sádrové hladké omítky stěn v rozsahu pl do 10 %</t>
  </si>
  <si>
    <t>936193736</t>
  </si>
  <si>
    <t>ST 08 (výška do 3,80)</t>
  </si>
  <si>
    <t>(3,25*20,05)-(1,275*0,95)-(0,8*1,97)+(2,5*15,55)-(0,6*0,95)-(0,8*1,97)+(3,25*30,87)-(0,9*1,97)-(1,275*0,95*4)+(0,15*((1,275+0,95+0,95)*5))</t>
  </si>
  <si>
    <t>(3,2*32,32)-(0,9*1,97*2)+(3,2*19,35)-(0,85*1,97)-(1,275*0,95)+(0,15*(1,275+0,95+0,95)*2)+(2,7*12,25)-(0,8*1,97*2)</t>
  </si>
  <si>
    <t>(3,2*46,64)-(0,6*1,97*2)+(3*39,25)-(0,8*1,97)-(1,275*0,95*4)+(0,15*(1,275+0,95+0,95)*4)+(3*20,81)</t>
  </si>
  <si>
    <t>ST 01(výška do 3,80)</t>
  </si>
  <si>
    <t>(3,2*87,35)-(1,6*1,97*3)-(0,8*1,97*4)-(0,6*1,97)+(3,25*13,34)+(3,25*9,65)-(1,6*1,97)-(1,6*2,5)-(0,8*1,97)+(3,2*13,34)+(3,2*30,87)+(2*6,17)-(0,8*1,97)</t>
  </si>
  <si>
    <t>(2,7*25,38)-(1,6*1,97)-(2,025*1,65*4)+(0,15*(2,025+2,025+1,65)*4)</t>
  </si>
  <si>
    <t>(2,7*13,61)-(0,7*1,97)-(0,8*1,97)-(2,025*2,5)-(2,025*1,65)+(0,15*(2,025+2,5+2,5+1,65+1,65+2,025))+(2,7*9,78)-(0,8*1,97*2)-(0,6*1,97)</t>
  </si>
  <si>
    <t>(3,2*15,2)-(0,8*1,97)+(3,2*18,47)-(4,63*3,2)-(1,5*3,2)+(2,7*64,55)-(0,8*1,97*4)-(1,805*2,7*2)-(1,9*1,97*2)+(2,7*17,98)-(2,125*0,65)</t>
  </si>
  <si>
    <t>-(1,125*1,5)+(0,15*(2,125+0,65+0,65+1,125+1,5+1,5))+(3*15,2)-(0,8*1,97)+(2,7*9,92)-(0,8*1,97*2)-(0,6*1,97)+(0,15*(0,8+0,8+0,6+1,97*6))</t>
  </si>
  <si>
    <t>(2,7*15,13)-(0,7*1,97)-(0,8*1,97)-(2,025*1,65*2)+(0,15*(2,025*2+1,65*4+1,97*4+0,7+0,8))+(2,7*9,58)-(0,8*1,97*2)+(0,15*(0,8*2+1,97*4))</t>
  </si>
  <si>
    <t>(2,7*9,87)-(0,8*1,97)+(0,15*(0,8+1,97*2))</t>
  </si>
  <si>
    <t>(2,7*12,05)-(0,8*1,97*2)+(0,15*(0,8*2+1,97*4))+(2,7*9,35)-(0,7*1,97)+(2,7*9,44)-(0,7*1,97)+(2,7*24,52)-(2,025*1,95)-(2,025*2,5)+(0,15*(2,025*2+2,5*2))</t>
  </si>
  <si>
    <t>(2,7*14,72)-(0,7*1,97)-(0,8*1,97)+(0,15*(0,7+0,8+1,97*4))+(2,7*9,42)-(0,8*1,97*2)-(0,6*1,97)+(0,15*(0,8*2+0,6+1,97*6))+(3*9,31)-(0,8*1,97*2)</t>
  </si>
  <si>
    <t>(0,15*(0,8*2+1,97*4))+(3*18,06)+(3*15,27)-(0,9*1,97)-(1,6*1,97)-(0,7*1,97)+(0,15*(1,6+0,7+0,9+1,97*6))+(3*34,4)-(0,8*1,97*3)-(0,9*1,97*2)</t>
  </si>
  <si>
    <t>+(0,15*(0,8*3+0,9*2+1,97*10))+(3*10,66)-(0,6*1,97)-(0,9*1,97)+(0,15*(0,6+0,9+1,97*4))</t>
  </si>
  <si>
    <t>(3,2*18,06)-(1,125*1,5)+(0,15*(1,125+1,5+1,5))+(2,7*9,78)-(0,8*1,97*2)-(0,6*1,97)+(0,15*(0,8*2+0,6+1,97*6))+(3*4,6)+(2,7*13,06)-(2,025*1,5*2)</t>
  </si>
  <si>
    <t>-(0,7*1,97)-(0,8*1,97)+(0,15*(0,7+0,8+1,97*4+2,025*2+1,5*4))+(2,7*24,03)-(2,025*1,5*2)-(4,8*2,7)+(0,15*(2,025*2+1,5*4))+(3*21,64)-(3,87*3)</t>
  </si>
  <si>
    <t>(3*22,31)+(3*19,27)-(1,6*1,97)-(0,6*1,97)+(0,15*(0,6+1,6+1,97*4))+(3*13,34)</t>
  </si>
  <si>
    <t>-(1,15*1,5)+(0,15*(1,15+1,5*2))+(3,8*16,88)-(1,8*1,97)-(0,6*1,97)+(0,15*(1,8+0,6+1,97*4))+(3,2*13,34)+(3*8,26)-(0,8*1,97*2)+(3*14,03)</t>
  </si>
  <si>
    <t>-(1,025*0,9*2)-(0,8*1,97)+(0,15*(1,025*2+0,9*4+0,8+1,97*2))+(3*28,15)-(1,025*0,9*3)-(0,8*1,97)-(1*3)+(0,15*(1,025*3+0,9*6+0,8+1,97*2))+(0,25*3*4)</t>
  </si>
  <si>
    <t>(3*78,54)-(1,025*0,9*7)+(0,15*(1,025*7+0,9*14))+(3*13,34*2)+(3*35,87)-(1,025*0,9*5)</t>
  </si>
  <si>
    <t>-(1,6*1,97)-(0,8*1,97)+(0,15*(1,025*5+0,9*10+0,6+0,8+1,97*4))</t>
  </si>
  <si>
    <t>ST 08 (výška od 3,80 do 5,00)</t>
  </si>
  <si>
    <t>(5*8,6)-(0,85*1,97)+(5*10,85)-(0,8*1,97)+(5*8,6)-(0,6*1,97)</t>
  </si>
  <si>
    <t>ST 01 (výška od 3,80 do 5,00)</t>
  </si>
  <si>
    <t>(4*108,75)-(1,275*1,8*12)-(1,6*1,97*2)-(1,65*2,1*2)-(0,7*1,97*2)+(0,15*(1,275*12+1,8*24+1,6*2+1,97*8+0,7*2))</t>
  </si>
  <si>
    <t>(4*23,8)-(1,275*1,8*3)-(1,6*1,97)+(0,15*(1,275*3+1,8*6+1,6+1,97*2))</t>
  </si>
  <si>
    <t>(4*24,8)-(1,275*1,8*3)-(1,9*1,97)-(0,9*1,97)+(0,15*(1,275*3+1,8*6+0,9+1,97*2))</t>
  </si>
  <si>
    <t>ST 08 (výška přes 5,00)</t>
  </si>
  <si>
    <t>(5,35*2,99)-(0,6*1,97)+(5,35*2,99)-(0,6*1,97)</t>
  </si>
  <si>
    <t>ST 01 (výška přes 5,00)</t>
  </si>
  <si>
    <t>(5,73*73,54)-(1,9*2,2*2)-(1,6*1,97*3)-(2,1*5,5*2)+(0,15*(2,1+2,5+2,5)*2)-(0,9*1,97*2)</t>
  </si>
  <si>
    <t>((6*20,12)-(1,6*1,97)-(6*2,05))*2+(5,73*30,4)-(3,58*5)+(5,35*24,91)-(3,58*5)-3,9*3,5)+(1,07*5,35*2)+(0,15*(3,9+3,5+3,5))</t>
  </si>
  <si>
    <t>(16,25*60,57)-(1,6*1,97*2)-(3,5*1)-(4,425*1,5*8)+(6*21,64)+(9,21*4,875)-(1,05*0,9*3)+(0,15*(1,05*3+0,9*6))</t>
  </si>
  <si>
    <t>(6*22,31)</t>
  </si>
  <si>
    <t>ST 02</t>
  </si>
  <si>
    <t>16</t>
  </si>
  <si>
    <t>619991001</t>
  </si>
  <si>
    <t>Zakrytí podlahy fólií</t>
  </si>
  <si>
    <t>-1862153327</t>
  </si>
  <si>
    <t>Skladba P35</t>
  </si>
  <si>
    <t>155,18+10,77+22,17+16,24+5,61+11,07+11,07+3,49+2,07+3,65+201,52</t>
  </si>
  <si>
    <t>Skladba P36</t>
  </si>
  <si>
    <t>67,2+5,73+8,4+14,69+3,93+11,59+6,3+24,28+21,29+6,3+8,88+1,13+2,25</t>
  </si>
  <si>
    <t>Skladba P34</t>
  </si>
  <si>
    <t>14,42+11,15+10,64+33,08</t>
  </si>
  <si>
    <t>Skladba P33</t>
  </si>
  <si>
    <t>19,09+3,31+21,33+10,74+10,52+23,14</t>
  </si>
  <si>
    <t>Skladba P32</t>
  </si>
  <si>
    <t>17,41+4,46+4,05+4,11+3,45+0,6+6,33+0,9+2,52+0,93+2,48+3,39+2,47+2,47+3,88+4,16+0,53+0,53+2,62+2,2+5,5+4,4+6,26+4,23+4,03+0,53+0,53</t>
  </si>
  <si>
    <t>Skladba P31</t>
  </si>
  <si>
    <t>185+29,65+41,98</t>
  </si>
  <si>
    <t>17</t>
  </si>
  <si>
    <t>619996117</t>
  </si>
  <si>
    <t>Ochrana podlahy obedněním z OSB desek</t>
  </si>
  <si>
    <t>19586340</t>
  </si>
  <si>
    <t>Foyer</t>
  </si>
  <si>
    <t>185,05</t>
  </si>
  <si>
    <t>18</t>
  </si>
  <si>
    <t>619996127</t>
  </si>
  <si>
    <t>Ochrana stěn nebo svislých ploch obedněním z OSB desek</t>
  </si>
  <si>
    <t>489620302</t>
  </si>
  <si>
    <t>ST 07 - Foyer</t>
  </si>
  <si>
    <t>(0,85+0,85+0,375+0,375)*5,73*2</t>
  </si>
  <si>
    <t>13,755*5,73</t>
  </si>
  <si>
    <t>19</t>
  </si>
  <si>
    <t>619996145</t>
  </si>
  <si>
    <t>Ochrana samostatných konstrukcí a prvků obalením geotextilií</t>
  </si>
  <si>
    <t>266000388</t>
  </si>
  <si>
    <t>185,05+106,893</t>
  </si>
  <si>
    <t>20</t>
  </si>
  <si>
    <t>632451441</t>
  </si>
  <si>
    <t>Doplnění cementového potěru hlazeného pl do 1 m2 tl přes 30 do 40 mm</t>
  </si>
  <si>
    <t>1871691083</t>
  </si>
  <si>
    <t>Skladba P10</t>
  </si>
  <si>
    <t>(25,11+14,14+35,39+32+4,06+1,07+4,42+60,05+21,59)*0,2</t>
  </si>
  <si>
    <t>Skladba P08</t>
  </si>
  <si>
    <t>(6,55+7,26+7,22+6,55+9,05+9,01+8,98+9,05+15,29)*0,1</t>
  </si>
  <si>
    <t>SKladba P06</t>
  </si>
  <si>
    <t>(4,48+4,27+6,14+10,65+6,88+2,75+3,53+6,9+6,88+3,48+6,71+6,71+3,36+7,55+33,63)*0,1</t>
  </si>
  <si>
    <t>Skladba P05</t>
  </si>
  <si>
    <t>(34,24+3,86+12,27+37,89)*0,1</t>
  </si>
  <si>
    <t>Skladba P04</t>
  </si>
  <si>
    <t>(31,98+10,4)*0,1</t>
  </si>
  <si>
    <t>632902111</t>
  </si>
  <si>
    <t>Příprava zatvrdlého povrchu betonových mazanin pro cementový potěr cementovým mlékem</t>
  </si>
  <si>
    <t>-1855941757</t>
  </si>
  <si>
    <t>22</t>
  </si>
  <si>
    <t>642942111</t>
  </si>
  <si>
    <t>Osazování zárubní nebo rámů dveřních kovových do 2,5 m2 na MC</t>
  </si>
  <si>
    <t>-2838265</t>
  </si>
  <si>
    <t>23</t>
  </si>
  <si>
    <t>55331461</t>
  </si>
  <si>
    <t>zárubeň jednokřídlá ocelová obložková šroubovací tl stěny 110-150mm rozměru 700/1970, 2100mm</t>
  </si>
  <si>
    <t>-527419619</t>
  </si>
  <si>
    <t>D23/L</t>
  </si>
  <si>
    <t>24</t>
  </si>
  <si>
    <t>55331462</t>
  </si>
  <si>
    <t>zárubeň jednokřídlá ocelová obložková šroubovací tl stěny 110-150mm rozměru 800/1970, 2100mm</t>
  </si>
  <si>
    <t>-1725956411</t>
  </si>
  <si>
    <t>D21</t>
  </si>
  <si>
    <t>D17/L</t>
  </si>
  <si>
    <t>25</t>
  </si>
  <si>
    <t>55331R01</t>
  </si>
  <si>
    <t>zárubeň jednokřídlá ocelová obložková protipožární,  tl stěny 110-150mm rozměru 800/1970, 2100mm</t>
  </si>
  <si>
    <t>283208531</t>
  </si>
  <si>
    <t>D16</t>
  </si>
  <si>
    <t>D13/P</t>
  </si>
  <si>
    <t>26</t>
  </si>
  <si>
    <t>55331463</t>
  </si>
  <si>
    <t>zárubeň jednokřídlá ocelová obložková šroubovací tl stěny 110-150mm rozměru 900/1970, 2100mm</t>
  </si>
  <si>
    <t>-1841242708</t>
  </si>
  <si>
    <t>D22/L</t>
  </si>
  <si>
    <t>D26/P</t>
  </si>
  <si>
    <t>D14</t>
  </si>
  <si>
    <t>27</t>
  </si>
  <si>
    <t>642942221</t>
  </si>
  <si>
    <t>Osazování zárubní nebo rámů dveřních kovových přes 2,5 do 4,5 m2 na MC</t>
  </si>
  <si>
    <t>-493553801</t>
  </si>
  <si>
    <t>28</t>
  </si>
  <si>
    <t>55331R02</t>
  </si>
  <si>
    <t>zárubeň dvoukřídlá ocelová, bezpočnostní pro protipožářní dveře, pro zdění tl stěny 110-150mm rozměru 1600/1970, 2100mm</t>
  </si>
  <si>
    <t>238113930</t>
  </si>
  <si>
    <t>D10/P</t>
  </si>
  <si>
    <t>Ostatní konstrukce a práce, bourání</t>
  </si>
  <si>
    <t>29</t>
  </si>
  <si>
    <t>943211111</t>
  </si>
  <si>
    <t>Montáž lešení prostorového rámového lehkého s podlahami zatížení do 200 kg/m2 v do 10 m</t>
  </si>
  <si>
    <t>-1997581010</t>
  </si>
  <si>
    <t>10*(203,81+47,95)</t>
  </si>
  <si>
    <t>30</t>
  </si>
  <si>
    <t>943211211</t>
  </si>
  <si>
    <t>Příplatek k lešení prostorovému rámovému lehkému s podlahami do 200 kg/m2 v do 10 m za každý den použití</t>
  </si>
  <si>
    <t>478939713</t>
  </si>
  <si>
    <t>10*(203,81+47,95)*120</t>
  </si>
  <si>
    <t>31</t>
  </si>
  <si>
    <t>943211811</t>
  </si>
  <si>
    <t>Demontáž lešení prostorového rámového lehkého s podlahami zatížení do 200 kg/m2 v do 10 m</t>
  </si>
  <si>
    <t>2029687876</t>
  </si>
  <si>
    <t>32</t>
  </si>
  <si>
    <t>943211112</t>
  </si>
  <si>
    <t>Montáž lešení prostorového rámového lehkého s podlahami zatížení do 200 kg/m2 v přes 10 do 25 m</t>
  </si>
  <si>
    <t>-188108820</t>
  </si>
  <si>
    <t>16,25*199,25</t>
  </si>
  <si>
    <t>33</t>
  </si>
  <si>
    <t>943211212</t>
  </si>
  <si>
    <t>Příplatek k lešení prostorovému rámovému lehkému s podlahami do 200 kg/m2 v přes 10 do 25 m za každý den použití</t>
  </si>
  <si>
    <t>-698021788</t>
  </si>
  <si>
    <t>16,25*199,29*120</t>
  </si>
  <si>
    <t>34</t>
  </si>
  <si>
    <t>943211812</t>
  </si>
  <si>
    <t>Demontáž lešení prostorového rámového lehkého s podlahami zatížení do 200 kg/m2 v přes 10 do 25 m</t>
  </si>
  <si>
    <t>728996056</t>
  </si>
  <si>
    <t>35</t>
  </si>
  <si>
    <t>943211321</t>
  </si>
  <si>
    <t>Odborná prohlídka lešení prostorového rámového lehkého s podlahami zatížení do 200 kg/m2 v do 25 m objemu přes 1000 do 3000 m3 nezakrytého</t>
  </si>
  <si>
    <t>-983523053</t>
  </si>
  <si>
    <t>36</t>
  </si>
  <si>
    <t>946111111</t>
  </si>
  <si>
    <t>Montáž pojízdných věží trubkových/dílcových š od 0,6 do 0,9 m dl do 3,2 m v do 1,5 m</t>
  </si>
  <si>
    <t>-1567670134</t>
  </si>
  <si>
    <t>37</t>
  </si>
  <si>
    <t>946111211</t>
  </si>
  <si>
    <t>Příplatek k pojízdným věžím š od 0,6 do 0,9 m dl do 3,2 m v do 1,5 m za každý den použití</t>
  </si>
  <si>
    <t>1920813050</t>
  </si>
  <si>
    <t>38</t>
  </si>
  <si>
    <t>946111811</t>
  </si>
  <si>
    <t>Demontáž pojízdných věží trubkových/dílcových š od 0,6 do 0,9 m dl do 3,2 m v do 1,5 m</t>
  </si>
  <si>
    <t>-1991016786</t>
  </si>
  <si>
    <t>39</t>
  </si>
  <si>
    <t>946111113</t>
  </si>
  <si>
    <t>Montáž pojízdných věží trubkových/dílcových š od 0,6 do 0,9 m dl do 3,2 m v přes 2,5 do 3,5 m</t>
  </si>
  <si>
    <t>-1972765531</t>
  </si>
  <si>
    <t>40</t>
  </si>
  <si>
    <t>946111213</t>
  </si>
  <si>
    <t>Příplatek k pojízdným věžím š od 0,6 do 0,9 m dl do 3,2 m v přes 2,5 do 3,5 m za každý den použití</t>
  </si>
  <si>
    <t>980352873</t>
  </si>
  <si>
    <t>41</t>
  </si>
  <si>
    <t>946111813</t>
  </si>
  <si>
    <t>Demontáž pojízdných věží trubkových/dílcových š od 0,6 do 0,9 m dl do 3,2 m v přes 2,5 do 3,5 m</t>
  </si>
  <si>
    <t>1732120146</t>
  </si>
  <si>
    <t>42</t>
  </si>
  <si>
    <t>946111311</t>
  </si>
  <si>
    <t>Odborná prohlídka pojízdných věží trubkových nebo dílcových v do 1,5 m</t>
  </si>
  <si>
    <t>293844742</t>
  </si>
  <si>
    <t>43</t>
  </si>
  <si>
    <t>946111312</t>
  </si>
  <si>
    <t>Odborná prohlídka pojízdných věží trubkových nebo dílcových v přes 1,5 do 5,5 m</t>
  </si>
  <si>
    <t>-1423232679</t>
  </si>
  <si>
    <t>44</t>
  </si>
  <si>
    <t>949111112</t>
  </si>
  <si>
    <t>Montáž lešení lehkého kozového trubkového v přes 1,2 do 1,9 m</t>
  </si>
  <si>
    <t>sada</t>
  </si>
  <si>
    <t>-66575996</t>
  </si>
  <si>
    <t>45</t>
  </si>
  <si>
    <t>949111212</t>
  </si>
  <si>
    <t>Příplatek k lešení lehkému kozovému trubkovému v přes 1,2 do 1,9 m za každý den použití</t>
  </si>
  <si>
    <t>1188475868</t>
  </si>
  <si>
    <t>46</t>
  </si>
  <si>
    <t>949111812</t>
  </si>
  <si>
    <t>Demontáž lešení lehkého kozového trubkového v přes 1,2 do 1,9 m</t>
  </si>
  <si>
    <t>888722995</t>
  </si>
  <si>
    <t>47</t>
  </si>
  <si>
    <t>949111113</t>
  </si>
  <si>
    <t>Montáž lešení lehkého kozového trubkového v přes 1,9 do 2,5 m</t>
  </si>
  <si>
    <t>99827090</t>
  </si>
  <si>
    <t>48</t>
  </si>
  <si>
    <t>949111213</t>
  </si>
  <si>
    <t>Příplatek k lešení lehkému kozovému trubkovému v přes 1,9 do 2,5 m za každý den použití</t>
  </si>
  <si>
    <t>-145217513</t>
  </si>
  <si>
    <t>49</t>
  </si>
  <si>
    <t>949111813</t>
  </si>
  <si>
    <t>Demontáž lešení lehkého kozového trubkového v přes 1,9 do 2,5 m</t>
  </si>
  <si>
    <t>2069043329</t>
  </si>
  <si>
    <t>50</t>
  </si>
  <si>
    <t>962031133</t>
  </si>
  <si>
    <t>Bourání příček nebo přizdívek z cihel pálených tl přes 100 do 150 mm</t>
  </si>
  <si>
    <t>288652749</t>
  </si>
  <si>
    <t>(0,3*2)+(0,8*2)+(0,6*2,3)</t>
  </si>
  <si>
    <t>3,2*(1,825+1,825+2+3+2,9+2,9+2,9+2,9+2,9+2,9+0,8+14,495+1,5+1,625+2,205)</t>
  </si>
  <si>
    <t>3,25*(3,45+3,45)</t>
  </si>
  <si>
    <t>3*(2,28+2,28+1,875+1,875+2,27+1,55+0,8+1,55+0,9+0,9+2)</t>
  </si>
  <si>
    <t>(0,1*2)*2+(0,9*2)+(2,375*3)+(0,9*3)+(2,5*2,75)+(1*2*2,75)</t>
  </si>
  <si>
    <t>51</t>
  </si>
  <si>
    <t>965042121</t>
  </si>
  <si>
    <t>Bourání podkladů pod dlažby nebo mazanin betonových nebo z litého asfaltu tl do 100 mm pl do 1 m2</t>
  </si>
  <si>
    <t>350404884</t>
  </si>
  <si>
    <t>Čistící zony</t>
  </si>
  <si>
    <t>1,6*0,6*4</t>
  </si>
  <si>
    <t>52</t>
  </si>
  <si>
    <t>965042141</t>
  </si>
  <si>
    <t>Bourání podkladů pod dlažby nebo mazanin betonových nebo z litého asfaltu tl do 100 mm pl přes 4 m2</t>
  </si>
  <si>
    <t>-390330879</t>
  </si>
  <si>
    <t>15,29+23,08+18,768</t>
  </si>
  <si>
    <t>53</t>
  </si>
  <si>
    <t>967031132</t>
  </si>
  <si>
    <t>Přisekání rovných ostění v cihelném zdivu na MV nebo MVC</t>
  </si>
  <si>
    <t>548214544</t>
  </si>
  <si>
    <t>((1+2)+(3,5+3,5+1+1))*0,325+((1+1+1+1)*3*0,25)</t>
  </si>
  <si>
    <t>54</t>
  </si>
  <si>
    <t>971033651</t>
  </si>
  <si>
    <t>Vybourání otvorů ve zdivu cihelném pl do 4 m2 na MVC nebo MV tl do 600 mm</t>
  </si>
  <si>
    <t>1537435342</t>
  </si>
  <si>
    <t>((1*2)+(3,5*1))*0,325+((1+1)*3*0,25)</t>
  </si>
  <si>
    <t>55</t>
  </si>
  <si>
    <t>971033R01</t>
  </si>
  <si>
    <t>Vybourání zvukové kabiny vč. likvidace</t>
  </si>
  <si>
    <t>kpl</t>
  </si>
  <si>
    <t>798640959</t>
  </si>
  <si>
    <t>1+1</t>
  </si>
  <si>
    <t>56</t>
  </si>
  <si>
    <t>993121111</t>
  </si>
  <si>
    <t>Dovoz a odvoz lešení prostorového lehkého do 10 km včetně naložení a složení</t>
  </si>
  <si>
    <t>-336225509</t>
  </si>
  <si>
    <t>2517,6+3237,813</t>
  </si>
  <si>
    <t>57</t>
  </si>
  <si>
    <t>993121119</t>
  </si>
  <si>
    <t>Příplatek k ceně dovozu a odvozu lešení prostorového lehkého ZKD 10 km přes 10 km</t>
  </si>
  <si>
    <t>-779575858</t>
  </si>
  <si>
    <t>997</t>
  </si>
  <si>
    <t>Přesun sutě</t>
  </si>
  <si>
    <t>58</t>
  </si>
  <si>
    <t>997013115</t>
  </si>
  <si>
    <t>Vnitrostaveništní doprava suti a vybouraných hmot pro budovy v přes 15 do 18 m</t>
  </si>
  <si>
    <t>983005530</t>
  </si>
  <si>
    <t>59</t>
  </si>
  <si>
    <t>997013501</t>
  </si>
  <si>
    <t>Odvoz suti a vybouraných hmot na skládku nebo meziskládku do 1 km se složením</t>
  </si>
  <si>
    <t>-918219321</t>
  </si>
  <si>
    <t>60</t>
  </si>
  <si>
    <t>997013509</t>
  </si>
  <si>
    <t>Příplatek k odvozu suti a vybouraných hmot na skládku ZKD 1 km přes 1 km</t>
  </si>
  <si>
    <t>1052388251</t>
  </si>
  <si>
    <t>61</t>
  </si>
  <si>
    <t>997013609</t>
  </si>
  <si>
    <t>Poplatek za uložení na skládce (skládkovné) stavebního odpadu ze směsí nebo oddělených frakcí betonu, cihel a keramických výrobků kód odpadu 17 01 07</t>
  </si>
  <si>
    <t>-604991366</t>
  </si>
  <si>
    <t>998</t>
  </si>
  <si>
    <t>Přesun hmot</t>
  </si>
  <si>
    <t>62</t>
  </si>
  <si>
    <t>998011003</t>
  </si>
  <si>
    <t>Přesun hmot pro budovy zděné v přes 12 do 24 m</t>
  </si>
  <si>
    <t>-54566159</t>
  </si>
  <si>
    <t>PSV</t>
  </si>
  <si>
    <t>Práce a dodávky PSV</t>
  </si>
  <si>
    <t>711</t>
  </si>
  <si>
    <t>Izolace proti vodě, vlhkosti a plynům</t>
  </si>
  <si>
    <t>63</t>
  </si>
  <si>
    <t>711191201</t>
  </si>
  <si>
    <t>Provedení izolace proti zemní vlhkosti hydroizolační stěrkou vodorovné na betonu, 2 vrstvy</t>
  </si>
  <si>
    <t>990718318</t>
  </si>
  <si>
    <t>Skladba P09 a P07</t>
  </si>
  <si>
    <t>3,93+5,67+2,56+2,15+2,15+4,93+4,3+3,88+2,08</t>
  </si>
  <si>
    <t>3,29+1,97+5,28+10,21+10,12+3,18+2,14+5,58</t>
  </si>
  <si>
    <t>64</t>
  </si>
  <si>
    <t>58581005</t>
  </si>
  <si>
    <t>malta těsnící hydraulicky rychle tuhnoucí se síranovzdorným pojivem</t>
  </si>
  <si>
    <t>kg</t>
  </si>
  <si>
    <t>-912427801</t>
  </si>
  <si>
    <t>73,42*1,5</t>
  </si>
  <si>
    <t>65</t>
  </si>
  <si>
    <t>711192202</t>
  </si>
  <si>
    <t>Provedení izolace proti zemní vlhkosti hydroizolační stěrkou svislé na zdivu, 2 vrstvy</t>
  </si>
  <si>
    <t>-222861698</t>
  </si>
  <si>
    <t>ST 06</t>
  </si>
  <si>
    <t>(2*7,95)-(0,8*1,97)-(0,73*0,95)+(0,15*(0,25+0,25))+(3*20,78)-(0,8*1,97)-(1,275*0,95*2)+(0,15*(0,65*4))+(2*9,95)-(0,9*1,97)+(2*7,02)-(0,6*1,97)</t>
  </si>
  <si>
    <t>-(2,025*1,65)+(0,15*(0,35*2))+(2*6,32)-(0,6*1,97)-(2,025*2)+(2*(9,35+0,91+0,91+1,285+1,285))-(0,7*1,97)-(0,725*0,9*2)+(0,15*0,5*4)</t>
  </si>
  <si>
    <t>(2*8,65)-(0,7*1,97)+(2*8,07)-(0,7*1,97)+(2*6,42)-(0,6*1,97)+(2*7,58)-(0,7*1,97)-(0,725*0,5*2)+(2*6,46*2)-(0,6*1,97*2)</t>
  </si>
  <si>
    <t>(2*9,31)-(0,8*1,97)-(0,5*0,725*2)+(0,15*(0,5*8))+(2*13,72)-(0,8*1,97*2)-(0,5*2,025)</t>
  </si>
  <si>
    <t>(0,15*(0,5*2))</t>
  </si>
  <si>
    <t>(2*(13,68+0,965+0,4))-(0,9*1,97)-(0,5*2,025)+(2*7,33)-(0,9*1,97)-(0,6*1,97*2)-(0,5*0,725*2)+(0,15*(0,5*4))+(2*(6,71+0,85))-(0,6*1,97*2)</t>
  </si>
  <si>
    <t>(2*9,58)-(0,9*1,97)-(0,5*0,725*2)+(0,15*(0,5*4))+(2*2,99*2)-(0,7*1,97)</t>
  </si>
  <si>
    <t>66</t>
  </si>
  <si>
    <t>1482856954</t>
  </si>
  <si>
    <t>329,609*1,5</t>
  </si>
  <si>
    <t>67</t>
  </si>
  <si>
    <t>711199101</t>
  </si>
  <si>
    <t>Provedení těsnícího pásu do spoje dilatační nebo styčné spáry podlaha - stěna</t>
  </si>
  <si>
    <t>m</t>
  </si>
  <si>
    <t>-396295603</t>
  </si>
  <si>
    <t>7,95+20,81+9,95+7,02+6,32+9,35+8,07+8,65+6,42+7,58+6,46+9,31+13,72+13,68+7,33+6,71+9,58+2,99+2,99-13,1</t>
  </si>
  <si>
    <t>68</t>
  </si>
  <si>
    <t>28355020</t>
  </si>
  <si>
    <t>páska pružná těsnící hydroizolační š do 85mm</t>
  </si>
  <si>
    <t>1290787375</t>
  </si>
  <si>
    <t>151,79*1,05 'Přepočtené koeficientem množství</t>
  </si>
  <si>
    <t>69</t>
  </si>
  <si>
    <t>998711203</t>
  </si>
  <si>
    <t>Přesun hmot procentní pro izolace proti vodě, vlhkosti a plynům v objektech v přes 12 do 60 m</t>
  </si>
  <si>
    <t>%</t>
  </si>
  <si>
    <t>747265207</t>
  </si>
  <si>
    <t>714</t>
  </si>
  <si>
    <t>Akustická a protiotřesová opatření</t>
  </si>
  <si>
    <t>70</t>
  </si>
  <si>
    <t>714110803</t>
  </si>
  <si>
    <t>Demontáž akustických obkladů z dřevěných akustických lamelových obkladů ukotvených na rošt z latí</t>
  </si>
  <si>
    <t>1213026868</t>
  </si>
  <si>
    <t>ST 03 z BIM</t>
  </si>
  <si>
    <t>529,39*0,05</t>
  </si>
  <si>
    <t>Podhledy akustické</t>
  </si>
  <si>
    <t>(17,35+7,9+174,07+47,95)*0,05</t>
  </si>
  <si>
    <t>71</t>
  </si>
  <si>
    <t>714193001</t>
  </si>
  <si>
    <t>Montáž pohltivých obkladů z dřevěných panelů uzávěry vzduchových polštářů deskami</t>
  </si>
  <si>
    <t>1452204049</t>
  </si>
  <si>
    <t>72</t>
  </si>
  <si>
    <t>60711120</t>
  </si>
  <si>
    <t>deska dřevovláknitá sololit I tl 3,2mm rozměr 1220x2750mm</t>
  </si>
  <si>
    <t>302896764</t>
  </si>
  <si>
    <t>73</t>
  </si>
  <si>
    <t>998714203</t>
  </si>
  <si>
    <t>Přesun hmot procentní pro akustická a protiotřesová opatření v objektech v do 24 m</t>
  </si>
  <si>
    <t>-192552098</t>
  </si>
  <si>
    <t>762</t>
  </si>
  <si>
    <t>Konstrukce tesařské</t>
  </si>
  <si>
    <t>74</t>
  </si>
  <si>
    <t>762521812</t>
  </si>
  <si>
    <t>Demontáž podlah bez polštářů z prken nebo fošen tloušťky přes 32 mm</t>
  </si>
  <si>
    <t>78992448</t>
  </si>
  <si>
    <t>Skladba P11</t>
  </si>
  <si>
    <t>43,44+34,33+199,29+2,82+2,85</t>
  </si>
  <si>
    <t>Skladba P12</t>
  </si>
  <si>
    <t>47,97+59,77</t>
  </si>
  <si>
    <t>75</t>
  </si>
  <si>
    <t>762523104</t>
  </si>
  <si>
    <t>Položení podlahy z hoblovaných prken na sraz</t>
  </si>
  <si>
    <t>-1771922599</t>
  </si>
  <si>
    <t>47,95+59,77</t>
  </si>
  <si>
    <t>P13</t>
  </si>
  <si>
    <t>(5,1*2,85)+(0,551)</t>
  </si>
  <si>
    <t>P14</t>
  </si>
  <si>
    <t>1*8,418</t>
  </si>
  <si>
    <t>76</t>
  </si>
  <si>
    <t>60516R01</t>
  </si>
  <si>
    <t>řezivo topolové sušené, prkná tl 50x150mm</t>
  </si>
  <si>
    <t>601692447</t>
  </si>
  <si>
    <t>0,05*(43,44+34,33+199,29+2,82+2,85)</t>
  </si>
  <si>
    <t>0,05*(47,95+59,77)</t>
  </si>
  <si>
    <t>((5,1*2,85)+(0,551))*0,05</t>
  </si>
  <si>
    <t>1*8,418*0,05</t>
  </si>
  <si>
    <t>77</t>
  </si>
  <si>
    <t>762711810</t>
  </si>
  <si>
    <t>Demontáž prostorových vázaných kcí z hraněného řeziva průřezové pl do 120 cm2</t>
  </si>
  <si>
    <t>432571105</t>
  </si>
  <si>
    <t>Skldba P11</t>
  </si>
  <si>
    <t>Konstrukce podperna podlahy z hranolu 80x80mm - odhad</t>
  </si>
  <si>
    <t>((16,495*15)+(11,42*6)+(10,225*6*2)+(4,18*4*2)+(3,58*2)+(8*2))</t>
  </si>
  <si>
    <t>6*0,9*12+7*0,9*12</t>
  </si>
  <si>
    <t>78</t>
  </si>
  <si>
    <t>762713111</t>
  </si>
  <si>
    <t>Montáž prostorové vázané kce z hoblovaného řeziva průřezové pl do 120 cm2</t>
  </si>
  <si>
    <t>779215466</t>
  </si>
  <si>
    <t>1,75*9*4+1,1*9*2+1*4</t>
  </si>
  <si>
    <t>(6,375*2)+(1*6)</t>
  </si>
  <si>
    <t>79</t>
  </si>
  <si>
    <t>60512125</t>
  </si>
  <si>
    <t>hranol stavební řezivo průřezu do 120cm2 do dl 6m</t>
  </si>
  <si>
    <t>912670274</t>
  </si>
  <si>
    <t>0,08*0,08*((16,495*15)+(11,42*6)+(10,225*6*2)+(4,18*4*2)+(3,58*2)+(8*2))</t>
  </si>
  <si>
    <t>0,08*0,08*(6*0,9*12+7*0,9*12)</t>
  </si>
  <si>
    <t>0,08*0,08*(1,75*9*4+1,1*9*2+1*4)</t>
  </si>
  <si>
    <t>0,08*0,08*((6,375*2)+(1*6))</t>
  </si>
  <si>
    <t>80</t>
  </si>
  <si>
    <t>762795000</t>
  </si>
  <si>
    <t>Spojovací prostředky pro montáž prostorových vázaných kcí</t>
  </si>
  <si>
    <t>1357117633</t>
  </si>
  <si>
    <t>16,535+4,745</t>
  </si>
  <si>
    <t>81</t>
  </si>
  <si>
    <t>762953R01</t>
  </si>
  <si>
    <t xml:space="preserve">Demontáž dřevěného vestavěného patra vč.  konstrukci </t>
  </si>
  <si>
    <t>396016007</t>
  </si>
  <si>
    <t>4,75*9,5+9,3*4,75</t>
  </si>
  <si>
    <t>82</t>
  </si>
  <si>
    <t>998762203</t>
  </si>
  <si>
    <t>Přesun hmot procentní pro kce tesařské v objektech v přes 12 do 24 m</t>
  </si>
  <si>
    <t>1759609398</t>
  </si>
  <si>
    <t>763</t>
  </si>
  <si>
    <t>Konstrukce suché výstavby</t>
  </si>
  <si>
    <t>83</t>
  </si>
  <si>
    <t>763111411</t>
  </si>
  <si>
    <t>SDK příčka tl 100 mm profil CW+UW 50 desky 2xA 12,5 s izolací EI 60 Rw do 51 dB</t>
  </si>
  <si>
    <t>1816857190</t>
  </si>
  <si>
    <t>3.NP</t>
  </si>
  <si>
    <t>3*(5,072+0,25+7,665+2,674+2,8+1,655)</t>
  </si>
  <si>
    <t>84</t>
  </si>
  <si>
    <t>763111811</t>
  </si>
  <si>
    <t>Demontáž SDK příčky s jednoduchou ocelovou nosnou konstrukcí opláštění jednoduché</t>
  </si>
  <si>
    <t>-1251585262</t>
  </si>
  <si>
    <t>5,73*4,75</t>
  </si>
  <si>
    <t>85</t>
  </si>
  <si>
    <t>763121590</t>
  </si>
  <si>
    <t>SDK stěna předsazená pro osazení závěsného WC tl 150 - 250 mm profil CW+UW 50 desky 2xH2 12,5 bez TI</t>
  </si>
  <si>
    <t>-940945179</t>
  </si>
  <si>
    <t>0,91*1,2*9</t>
  </si>
  <si>
    <t>86</t>
  </si>
  <si>
    <t>763131521</t>
  </si>
  <si>
    <t>SDK podhled desky 2xA 12,5 bez izolace jednovrstvá spodní kce profil CD+UD, EI 30</t>
  </si>
  <si>
    <t>-1686778744</t>
  </si>
  <si>
    <t>4,93+4,3+14,07</t>
  </si>
  <si>
    <t>87</t>
  </si>
  <si>
    <t>763173113</t>
  </si>
  <si>
    <t>Montáž úchytu pro WC v SDK kci</t>
  </si>
  <si>
    <t>-1716802530</t>
  </si>
  <si>
    <t>88</t>
  </si>
  <si>
    <t>59030731</t>
  </si>
  <si>
    <t>konstrukce pro uchycení WC osová rozteč CW profilů 450-625mm</t>
  </si>
  <si>
    <t>-2144201087</t>
  </si>
  <si>
    <t>89</t>
  </si>
  <si>
    <t>998763202</t>
  </si>
  <si>
    <t>Přesun hmot procentní pro dřevostavby v objektech v přes 12 do 24 m</t>
  </si>
  <si>
    <t>-763043750</t>
  </si>
  <si>
    <t>766</t>
  </si>
  <si>
    <t>Konstrukce truhlářské</t>
  </si>
  <si>
    <t>90</t>
  </si>
  <si>
    <t>766411811</t>
  </si>
  <si>
    <t>Demontáž truhlářského obložení stěn z panelů plochy do 1,5 m2</t>
  </si>
  <si>
    <t>-927996910</t>
  </si>
  <si>
    <t>T08</t>
  </si>
  <si>
    <t>12*1,5+12*1,5+5*1,5+5*1,5</t>
  </si>
  <si>
    <t>91</t>
  </si>
  <si>
    <t>766414222</t>
  </si>
  <si>
    <t>Montáž obložení stěn pl do 5 m2 panely z modřínu a tvrdého dřeva přes 0,60 do 1,50 m2</t>
  </si>
  <si>
    <t>-1666851801</t>
  </si>
  <si>
    <t>92</t>
  </si>
  <si>
    <t>766660062</t>
  </si>
  <si>
    <t>Montáž dveřních křídel otvíravých dvoukřídlových š přes 1,45 m masivní dřevo s polodrážkou do ocelové zárubně</t>
  </si>
  <si>
    <t>491832419</t>
  </si>
  <si>
    <t>93</t>
  </si>
  <si>
    <t>61164R14</t>
  </si>
  <si>
    <t>akusticky izolační dveře dvoukřídlé dřevěné, částečně prosklené, lakované osmo, bezpečnostní dělené izolační trojsklo, bezpečnostní kování, závěsy skryté, madlo nerezové, zámek bezpečnostní vložka do stávající zárubně</t>
  </si>
  <si>
    <t>-1382352721</t>
  </si>
  <si>
    <t>94</t>
  </si>
  <si>
    <t>766660051</t>
  </si>
  <si>
    <t>Montáž dveřních křídel otvíravých jednokřídlových š do 0,8 m masivní dřevo s polodrážkou do ocelové zárubně</t>
  </si>
  <si>
    <t>1772608896</t>
  </si>
  <si>
    <t>D11</t>
  </si>
  <si>
    <t>13+7</t>
  </si>
  <si>
    <t>D12/L</t>
  </si>
  <si>
    <t>D18/L</t>
  </si>
  <si>
    <t>D19/P</t>
  </si>
  <si>
    <t>D24/L</t>
  </si>
  <si>
    <t>95</t>
  </si>
  <si>
    <t>61162R01</t>
  </si>
  <si>
    <t>dveře jednokřídlé dřevění, povrch lakovaný (slonová kost matná), jednoduché zasklení - pískované matné 800x1970, kování klika/klika způvodních dveří , závěsy viditelné, centrální vložka, elektronický zámek</t>
  </si>
  <si>
    <t>-976644985</t>
  </si>
  <si>
    <t>96</t>
  </si>
  <si>
    <t>61162R02</t>
  </si>
  <si>
    <t>dveře jednokřídlé dřevění, povrch lakovaný (slonová kost matná), bezpečnostní zasklení (číré) 800x1970, kování klika/klika z původních dveří , závěsy viditelné, centrální vložka, elektronický zámek - panikové kování</t>
  </si>
  <si>
    <t>-641620894</t>
  </si>
  <si>
    <t>97</t>
  </si>
  <si>
    <t>61162R03</t>
  </si>
  <si>
    <t>dveře jednokřídlé dřevění, povrch lakovaný (slonová kost matná), 800x1970, kování klika/klika nerezová tyč, rozeta kulata, závěsy viditelné nerezové, centrální vložka, do nové obložkové zárubní</t>
  </si>
  <si>
    <t>-1988408073</t>
  </si>
  <si>
    <t>98</t>
  </si>
  <si>
    <t>61162R05</t>
  </si>
  <si>
    <t>dveře jednokřídlé dřevění, EW 15 C2 DP3, povrch lakovaný (slonová kost matná), 800x1970, kování klika/klika nerezová tyč, rozeta kulata, závěsy viditelné nerezové, centrální vložka, elektronický zámek, do nové obložkové zárubní</t>
  </si>
  <si>
    <t>-1167040376</t>
  </si>
  <si>
    <t>99</t>
  </si>
  <si>
    <t>61162R06</t>
  </si>
  <si>
    <t>558838976</t>
  </si>
  <si>
    <t>100</t>
  </si>
  <si>
    <t>61162R07</t>
  </si>
  <si>
    <t>dveře jednokřídlé dřevění, povrch lakovaný (slonová kost matná), 700x1970, kování klika/klika nerezová tyč, rozeta kulata, závěsy viditelné nerezové, zámek s knoflíkem, do stávající obložkové zárubní</t>
  </si>
  <si>
    <t>66882611</t>
  </si>
  <si>
    <t>101</t>
  </si>
  <si>
    <t>61162R08</t>
  </si>
  <si>
    <t>dveře jednokřídlé dřevění, povrch lakovaný (slonová kost matná), 600x1970, kování klika/klika použít stávající z původních dveří, závěsy viditelné nerezové, celntrální vložka, do stávající obložkové zárubní</t>
  </si>
  <si>
    <t>-912176691</t>
  </si>
  <si>
    <t>102</t>
  </si>
  <si>
    <t>61162R14</t>
  </si>
  <si>
    <t>dveře jednokřídlé dřevění, povrch lakovaný (slonová kost matná), 600x1970, kování klika/klika použít stávající z původních dveří, závěsy viditelné nerezové, zámek s knoflíkem, do stávající obložkové zárubní</t>
  </si>
  <si>
    <t>480151671</t>
  </si>
  <si>
    <t>103</t>
  </si>
  <si>
    <t>61162R11</t>
  </si>
  <si>
    <t>dveře jednokřídlé dřevění, povrch lakovaný černá matná,akusticky izolační (MIN 45dB), 800x1970, kování klika/klika nerezová tyč, rozeta kulata, závěsy viditelné nerezové, centrální vložka, do nové obložkové zárubní</t>
  </si>
  <si>
    <t>346010768</t>
  </si>
  <si>
    <t>104</t>
  </si>
  <si>
    <t>61162R13</t>
  </si>
  <si>
    <t>dveře jednokřídlé dřevění, povrch lakovaný černá matná,akusticky izolační (MIN 45dB), 700x1970, kování klika/klika nerezová tyč, rozeta kulata, závěsy viditelné nerezové, centrální vložka, do nové obložkové zárubní</t>
  </si>
  <si>
    <t>-380240948</t>
  </si>
  <si>
    <t>105</t>
  </si>
  <si>
    <t>766660052</t>
  </si>
  <si>
    <t>Montáž dveřních křídel otvíravých jednokřídlových š přes 0,8 m masivní dřevo s polodrážkou do ocelové zárubně</t>
  </si>
  <si>
    <t>-985869372</t>
  </si>
  <si>
    <t>D22</t>
  </si>
  <si>
    <t>106</t>
  </si>
  <si>
    <t>61162R04</t>
  </si>
  <si>
    <t>dveře jednokřídlé dřevění, povrch lakovaný (slonová kost matná), 900x1970, kování klika/klika nerezová tyč, rozeta kulata, závěsy viditelné nerezové, centrální vložka, do nové obložkové zárubní</t>
  </si>
  <si>
    <t>-1392465701</t>
  </si>
  <si>
    <t>107</t>
  </si>
  <si>
    <t>61162R15</t>
  </si>
  <si>
    <t>dveře jednokřídlé dřevění, povrch lakovaný (slonová kost matná), 900x1970, kování klika, rozetá kulatá, závěsy viditelné nerezové, vodorovné mádlo, zámek s knoflíkem, do nové obložkové zárubní</t>
  </si>
  <si>
    <t>-729981111</t>
  </si>
  <si>
    <t>108</t>
  </si>
  <si>
    <t>61162R12</t>
  </si>
  <si>
    <t>dveře jednokřídlé dřevění, povrch lakovaný černá matná,akusticky izolační (MIN 45dB), 900x2100, kování klika/klika nerezová tyč, rozeta kulata, závěsy viditelné nerezové, centrální vložka, do nové obložkové zárubní</t>
  </si>
  <si>
    <t>-477480063</t>
  </si>
  <si>
    <t>109</t>
  </si>
  <si>
    <t>766660R01</t>
  </si>
  <si>
    <t>Repase stávajících dřevěných dveří otvíravých, dvoukřídlových š přes 1,45 m, stávající dřevěná obložková zárubeň, přebroušení a vykitování, nový bezbarvý vosk, nová centrální vložka, elektronický zámek, nové tesnění</t>
  </si>
  <si>
    <t>-1120897426</t>
  </si>
  <si>
    <t>D25/P</t>
  </si>
  <si>
    <t>110</t>
  </si>
  <si>
    <t>766660R02</t>
  </si>
  <si>
    <t>Repase stávajících dřevěných prosklených stěn s dveří, dvoukřídlových š přes 2,45 m, stávající dřevěná obložková zárubeň, přebroušení a vykitování, nový bezbarvý vosk, bezpečnostní vložka, elektronický zámek, nové tesnění</t>
  </si>
  <si>
    <t>1414907955</t>
  </si>
  <si>
    <t>D09/P</t>
  </si>
  <si>
    <t>111</t>
  </si>
  <si>
    <t>766660R03</t>
  </si>
  <si>
    <t>Repase stávajících dřevěných dveří, š do 1,0 m, stávající dřevěná obložková zárubeň, přebroušení a vykitování, nový bezbarvý vosk, nová centrální vložka, elektronický zámek, oprava tesnění a kování</t>
  </si>
  <si>
    <t>-1609565931</t>
  </si>
  <si>
    <t>D08</t>
  </si>
  <si>
    <t>112</t>
  </si>
  <si>
    <t>766660R04</t>
  </si>
  <si>
    <t>Repase stávajících dřevěných dveří, š do 1,0 m, stávající dřevěná obložková zárubeň, přebroušení a vykitování, nový bezbarvý vosk, nová centrální vložka, oprava tesnění a kování</t>
  </si>
  <si>
    <t>-414363619</t>
  </si>
  <si>
    <t>D06</t>
  </si>
  <si>
    <t>113</t>
  </si>
  <si>
    <t>766660R05</t>
  </si>
  <si>
    <t>Repase stávajících dřevěných prosklených dveří, š do 1,0 m, stávající dřevěná obložková zárubeň, přebroušení a vykitování, nový bezbarvý vosk, nová centrální vložka, oprava tesnění a kování</t>
  </si>
  <si>
    <t>-333021367</t>
  </si>
  <si>
    <t>D05</t>
  </si>
  <si>
    <t>114</t>
  </si>
  <si>
    <t>766660R06</t>
  </si>
  <si>
    <t>Repase stávajících dřevěných dveří, š do 1,0 m, stávající dřevěná obložková zárubeň, přebroušení a vykitování, nový bezbarvý vosk, nový zadlabávací zámek, oprava tesnění a kování</t>
  </si>
  <si>
    <t>1836436827</t>
  </si>
  <si>
    <t>D07</t>
  </si>
  <si>
    <t>115</t>
  </si>
  <si>
    <t>766660R07</t>
  </si>
  <si>
    <t>1245451959</t>
  </si>
  <si>
    <t>D04/L</t>
  </si>
  <si>
    <t>116</t>
  </si>
  <si>
    <t>766660R12</t>
  </si>
  <si>
    <t>Repase stávajících dřevěných dveří, dvoukřídlových š do 2,45 m, stávající dřevěná obložková zárubeň, přebroušení a vykitování, nový bezbarvý vosk, nová centrální vložka, elektronický zámek-panikové kování, nové tesnění</t>
  </si>
  <si>
    <t>912178176</t>
  </si>
  <si>
    <t>D03</t>
  </si>
  <si>
    <t>117</t>
  </si>
  <si>
    <t>766660R13</t>
  </si>
  <si>
    <t>Repase stávajících dřevěných dveří, dvoukřídlových š do 2,45 m, stávající dřevěná obložková zárubeň, přebroušení a vykitování, nový bezbarvý vosk, nová centrální vložka pro kyvné dveře, elektronický zámek, nové tesnění</t>
  </si>
  <si>
    <t>-176159926</t>
  </si>
  <si>
    <t>D02</t>
  </si>
  <si>
    <t>118</t>
  </si>
  <si>
    <t>766660R15</t>
  </si>
  <si>
    <t>-820233964</t>
  </si>
  <si>
    <t>D01</t>
  </si>
  <si>
    <t>119</t>
  </si>
  <si>
    <t>766660R22</t>
  </si>
  <si>
    <t>Dodávka a montáž prosklených stěn,  dvoukřidlé, rám s prosklením, lakováné slonová kost matná, jednoduché bezpečnostní zasklení, číré, kování madlo/madlo, závěsy viditelné, nová centrální vložka pro kyvné dveře, elektronický zámek, nová dřevěná zárubeň</t>
  </si>
  <si>
    <t>-1191469968</t>
  </si>
  <si>
    <t>D20</t>
  </si>
  <si>
    <t>120</t>
  </si>
  <si>
    <t>766660R31</t>
  </si>
  <si>
    <t xml:space="preserve">Stávající dubový práh přebroušení a navoskování nebo lakování </t>
  </si>
  <si>
    <t>1888141690</t>
  </si>
  <si>
    <t>Pro dveře:</t>
  </si>
  <si>
    <t>4*1,6</t>
  </si>
  <si>
    <t>20*0,8</t>
  </si>
  <si>
    <t>8*0,7</t>
  </si>
  <si>
    <t>4*0,6</t>
  </si>
  <si>
    <t>4*0,8</t>
  </si>
  <si>
    <t>6*0,8</t>
  </si>
  <si>
    <t>6*1,6</t>
  </si>
  <si>
    <t>121</t>
  </si>
  <si>
    <t>766691914</t>
  </si>
  <si>
    <t>Vyvěšení nebo zavěšení dřevěných křídel dveří pl do 2 m2</t>
  </si>
  <si>
    <t>1231894161</t>
  </si>
  <si>
    <t>18+5+13++18+7</t>
  </si>
  <si>
    <t>122</t>
  </si>
  <si>
    <t>766691915</t>
  </si>
  <si>
    <t>Vyvěšení nebo zavěšení dřevěných křídel dveří pl přes 2 m2</t>
  </si>
  <si>
    <t>-1825008667</t>
  </si>
  <si>
    <t>3+1+2+1</t>
  </si>
  <si>
    <t>123</t>
  </si>
  <si>
    <t>766695213</t>
  </si>
  <si>
    <t>Montáž truhlářských prahů dveří jednokřídlových š přes 10 cm</t>
  </si>
  <si>
    <t>486747869</t>
  </si>
  <si>
    <t>124</t>
  </si>
  <si>
    <t>61187R01</t>
  </si>
  <si>
    <t>práh dveřní dřevěný dubový tl 20mm</t>
  </si>
  <si>
    <t>-613867935</t>
  </si>
  <si>
    <t>125</t>
  </si>
  <si>
    <t>766996R02</t>
  </si>
  <si>
    <t>Demontáž skříněk mistnost 228, 333 a 315</t>
  </si>
  <si>
    <t>-1083859470</t>
  </si>
  <si>
    <t>126</t>
  </si>
  <si>
    <t>766997R01</t>
  </si>
  <si>
    <t>Demontáž dřevěného schodiště, 1200x1200, výška 910 cm</t>
  </si>
  <si>
    <t>-185509275</t>
  </si>
  <si>
    <t>127</t>
  </si>
  <si>
    <t>766998R01</t>
  </si>
  <si>
    <t>Demontáž sedadel hlediště, š. do 600mm vč. likvidace</t>
  </si>
  <si>
    <t>-1680983960</t>
  </si>
  <si>
    <t>481</t>
  </si>
  <si>
    <t>128</t>
  </si>
  <si>
    <t>766999R01</t>
  </si>
  <si>
    <t>Dodávka a montáž nové mobilní dřevěné schodiště, dubová spárovka, tvrdý voskový olej, hedvábně matný, 1200x1200, výška 910 cm</t>
  </si>
  <si>
    <t>613442180</t>
  </si>
  <si>
    <t>T21</t>
  </si>
  <si>
    <t>129</t>
  </si>
  <si>
    <t>766999R02</t>
  </si>
  <si>
    <t>Sestava šatních skříněk s lavicí, 8xskříňka uzamykatelná, smrková překližka, tvrdý voskový olej, bezbarvý, hedvábně matný, 3600x500</t>
  </si>
  <si>
    <t>-1555280842</t>
  </si>
  <si>
    <t>T30</t>
  </si>
  <si>
    <t>130</t>
  </si>
  <si>
    <t>766999R03</t>
  </si>
  <si>
    <t>Oprava - toaletní stolek v lóží se zásuvkou a závěsného zrcadla, tvrdý voskový olej, bezbarvý, hedvábně matný, 700x225x150</t>
  </si>
  <si>
    <t>-810564465</t>
  </si>
  <si>
    <t>T31</t>
  </si>
  <si>
    <t>131</t>
  </si>
  <si>
    <t>766999R04</t>
  </si>
  <si>
    <t>Nový stůl zvukové a osvětlovací kabiny, ocelový rám z tenkých hranatých profilů deska z dubové překližky, tvrdý voskový olej, bezbarvý, hedvábně matný, 5340X1000x750</t>
  </si>
  <si>
    <t>-2121165821</t>
  </si>
  <si>
    <t>T32</t>
  </si>
  <si>
    <t>132</t>
  </si>
  <si>
    <t>766999R05</t>
  </si>
  <si>
    <t>Nová kuchyňská linka pro ubytovací buňku, součástí lednička, varná plotýnka, dřez vč. baterie, deska dubová spárkova tl. 30mm,  tvrdý voskový olej, bezbarvý, hedvábně matný, 2125x600x900</t>
  </si>
  <si>
    <t>-785267803</t>
  </si>
  <si>
    <t>T41</t>
  </si>
  <si>
    <t>133</t>
  </si>
  <si>
    <t>766999R06</t>
  </si>
  <si>
    <t>Nová kuchyňská linka pro ubytovací buňku, součástí lednička, varná plotýnka, dřez vč. baterie, deska dubová spárkova tl. 30mm,  tvrdý voskový olej, bezbarvý, hedvábně matný, 2275x600x900</t>
  </si>
  <si>
    <t>-327230437</t>
  </si>
  <si>
    <t>T42</t>
  </si>
  <si>
    <t>134</t>
  </si>
  <si>
    <t>766999R07</t>
  </si>
  <si>
    <t>Nová kuchyňská linka pro ubytovací buňku, součástí lednička, varná plotýnka, dřez vč. baterie, deska dubová spárkova tl. 30mm,  tvrdý voskový olej, bezbarvý, hedvábně matný, 2405x600x900</t>
  </si>
  <si>
    <t>1893068668</t>
  </si>
  <si>
    <t>135</t>
  </si>
  <si>
    <t>766999R08</t>
  </si>
  <si>
    <t>Přečalounění stávajícího parapetu balkonu (lože), barva nejbliřší RAL 6025, tkanina otěrovzdorná pro komerční prostory</t>
  </si>
  <si>
    <t>1155751074</t>
  </si>
  <si>
    <t>T51, T52</t>
  </si>
  <si>
    <t>4,5*2,25+16*0,25</t>
  </si>
  <si>
    <t>136</t>
  </si>
  <si>
    <t>766999R09</t>
  </si>
  <si>
    <t>Renovace stávajících pohovek, viz. A.50.T-truhlářské výrobky</t>
  </si>
  <si>
    <t>857889949</t>
  </si>
  <si>
    <t>T53, T54</t>
  </si>
  <si>
    <t>137</t>
  </si>
  <si>
    <t>766999R10</t>
  </si>
  <si>
    <t>Renovace stávajících křesel ložepohovek, viz. A.50.T-truhlářské výrobky</t>
  </si>
  <si>
    <t>1845134274</t>
  </si>
  <si>
    <t>T55</t>
  </si>
  <si>
    <t>138</t>
  </si>
  <si>
    <t>766999R11</t>
  </si>
  <si>
    <t>Nová sklopná křeslá hlediště, š. 600mm,  viz. A.50.T-truhlářské výrobky</t>
  </si>
  <si>
    <t>-1849898948</t>
  </si>
  <si>
    <t>T56</t>
  </si>
  <si>
    <t>139</t>
  </si>
  <si>
    <t>998766203</t>
  </si>
  <si>
    <t>Přesun hmot procentní pro kce truhlářské v objektech v přes 12 do 24 m</t>
  </si>
  <si>
    <t>1281716961</t>
  </si>
  <si>
    <t>767</t>
  </si>
  <si>
    <t>Konstrukce zámečnické</t>
  </si>
  <si>
    <t>140</t>
  </si>
  <si>
    <t>767531213</t>
  </si>
  <si>
    <t>Montáž vstupních kovových nebo plastových rohoží čisticích zón plochy přes 1 do 1,5 m2</t>
  </si>
  <si>
    <t>1680962775</t>
  </si>
  <si>
    <t>Z13</t>
  </si>
  <si>
    <t>141</t>
  </si>
  <si>
    <t>69752001</t>
  </si>
  <si>
    <t>rohož vstupní provedení hliník standard 27 mm</t>
  </si>
  <si>
    <t>-723006212</t>
  </si>
  <si>
    <t>4,36363636363636*1,1 'Přepočtené koeficientem množství</t>
  </si>
  <si>
    <t>142</t>
  </si>
  <si>
    <t>767585R01</t>
  </si>
  <si>
    <t>Renovace (repase) mřížky větrání VZT, leštěný hliník</t>
  </si>
  <si>
    <t>147452258</t>
  </si>
  <si>
    <t>Z61, Z62, Z63</t>
  </si>
  <si>
    <t>0,6*2*2</t>
  </si>
  <si>
    <t>0,3*1,2*9</t>
  </si>
  <si>
    <t>12*2,8</t>
  </si>
  <si>
    <t>143</t>
  </si>
  <si>
    <t>767585R02</t>
  </si>
  <si>
    <t>Renovace (repase) mřížky větrání VZT, opískování, nový nátěr</t>
  </si>
  <si>
    <t>-2034133</t>
  </si>
  <si>
    <t>Z64  - D 800 (stropní růžice)</t>
  </si>
  <si>
    <t>Z65 - D 800 (stropní růžice)</t>
  </si>
  <si>
    <t>Z66 - D 600 (stropní talíř)</t>
  </si>
  <si>
    <t>144</t>
  </si>
  <si>
    <t>767640114</t>
  </si>
  <si>
    <t>Montáž dveří ocelových nebo hliníkových vchodových jednokřídlových s pevným bočním dílem a nadsvětlíkem</t>
  </si>
  <si>
    <t>-1541268874</t>
  </si>
  <si>
    <t>145</t>
  </si>
  <si>
    <t>55341R01</t>
  </si>
  <si>
    <t>Vnitřní hliníkové jednokřídlové dveře s bočním světlíkem a nádsvětlíkem, protipožární, vstupní, EL 15 C2 DP3, kování klika/klika, centrální vložka, elektronický zámek-panikové kování vč. zárubně</t>
  </si>
  <si>
    <t>123373787</t>
  </si>
  <si>
    <t>146</t>
  </si>
  <si>
    <t>767641800</t>
  </si>
  <si>
    <t>Demontáž zárubní dveří odřezáním plochy do 2,5 m2</t>
  </si>
  <si>
    <t>-479072633</t>
  </si>
  <si>
    <t>18+5+13++18</t>
  </si>
  <si>
    <t>147</t>
  </si>
  <si>
    <t>767641805</t>
  </si>
  <si>
    <t>Demontáž zárubní dveří odřezáním plochy přes 2,5 do 4,5 m2</t>
  </si>
  <si>
    <t>259076239</t>
  </si>
  <si>
    <t>3+1+2</t>
  </si>
  <si>
    <t>148</t>
  </si>
  <si>
    <t>767661811</t>
  </si>
  <si>
    <t>Demontáž mříží pevných nebo otevíravých</t>
  </si>
  <si>
    <t>-1127177487</t>
  </si>
  <si>
    <t>(1,805*2,7)*2</t>
  </si>
  <si>
    <t>3,5*3</t>
  </si>
  <si>
    <t>149</t>
  </si>
  <si>
    <t>767995112</t>
  </si>
  <si>
    <t>Montáž atypických zámečnických konstrukcí hm přes 5 do 10 kg</t>
  </si>
  <si>
    <t>-1777200058</t>
  </si>
  <si>
    <t>Skladba P12 - Z04</t>
  </si>
  <si>
    <t>2*3*12*4,5</t>
  </si>
  <si>
    <t>150</t>
  </si>
  <si>
    <t>DRX.PR370069</t>
  </si>
  <si>
    <t>JEKL 100x100x4, nerez</t>
  </si>
  <si>
    <t>-917595487</t>
  </si>
  <si>
    <t>Konstrukce pro skladbu P12</t>
  </si>
  <si>
    <t>2*3*12</t>
  </si>
  <si>
    <t>151</t>
  </si>
  <si>
    <t>767640R01</t>
  </si>
  <si>
    <t>Výsuvné motorické okno do zvukové kabiny, AL rám, akusticky izolační sklo min 46 dB, černá matná, do ocelové konstrukce, jekl 100/100/4, kapsa pro výsuv směrem na horu, viz. PD výkres č. A.32 a A50.Z</t>
  </si>
  <si>
    <t>-77670985</t>
  </si>
  <si>
    <t>Z01 a Z02</t>
  </si>
  <si>
    <t>152</t>
  </si>
  <si>
    <t>767640R02</t>
  </si>
  <si>
    <t>Dodávka a montáž nerezového zábradli k bezbarierovým místům v hledišti 2500x900</t>
  </si>
  <si>
    <t>-535400652</t>
  </si>
  <si>
    <t>Z03</t>
  </si>
  <si>
    <t>153</t>
  </si>
  <si>
    <t>767640R03</t>
  </si>
  <si>
    <t>Dodávka a montáž ochranného zábradli protí pádu do VZT kanálu 900x50x25 v dveřním otvoru, výklopný, nátěr lesklý červený</t>
  </si>
  <si>
    <t>1131946778</t>
  </si>
  <si>
    <t>Z06</t>
  </si>
  <si>
    <t>154</t>
  </si>
  <si>
    <t>767640R04</t>
  </si>
  <si>
    <t xml:space="preserve">Dodávka a montáž zatemnovacího nebo oponového závěsu stěn vč. posuvného systému kolejníc AL, černá matná </t>
  </si>
  <si>
    <t>1428004681</t>
  </si>
  <si>
    <t>Z07, Z08 a Z09 mistnost 316</t>
  </si>
  <si>
    <t>9,52 +9,52+5,1+5,1</t>
  </si>
  <si>
    <t>155</t>
  </si>
  <si>
    <t>767640R06</t>
  </si>
  <si>
    <t>Dodávka a montáž madla ocelového (pasovina) barva černá matná, úchop z dřevěného dubového hranotu, kotvení do betonu</t>
  </si>
  <si>
    <t>940240046</t>
  </si>
  <si>
    <t>Z10, Z11 a Z12</t>
  </si>
  <si>
    <t>8+1,2*2+2</t>
  </si>
  <si>
    <t>156</t>
  </si>
  <si>
    <t>767999R61</t>
  </si>
  <si>
    <t>Renovace zábradlí z leštěného AL s plastovým madlem. Práce zahrnují ochrana v průběhu stavby, následně očištěno, vyleštěno. V případě potřeby demontáž a montáž.</t>
  </si>
  <si>
    <t>-385704365</t>
  </si>
  <si>
    <t>Viz tabulka zámečnické výrobky Z21, Z22, Z23, Z24</t>
  </si>
  <si>
    <t>157</t>
  </si>
  <si>
    <t>767999R62</t>
  </si>
  <si>
    <t>Renovace nerezového zábradlí nebo samotného madla. Práce zahrnují ochrana v průběhu stavby, následně očištěno, vyleštěno. V případě potřeby demontáž a montáž.</t>
  </si>
  <si>
    <t>1900231820</t>
  </si>
  <si>
    <t>Viz tabulka zámečnické výrobky Z25,  Z27, Z28,  Z29, Z30, Z 31</t>
  </si>
  <si>
    <t>158</t>
  </si>
  <si>
    <t>767999R63</t>
  </si>
  <si>
    <t>Renovace ocelového zábradlí. Práce zahrnují ochrana v průběhu stavby, následně očištěno, vyleštěno. V případě potřeby demontáž a montáž.</t>
  </si>
  <si>
    <t>-205418755</t>
  </si>
  <si>
    <t>Viz tabulka zámečnické výrobky Z26</t>
  </si>
  <si>
    <t>159</t>
  </si>
  <si>
    <t>767999R64</t>
  </si>
  <si>
    <t>Repase kryt a rozptylka doprovodního osvětlení v řasení stropu. Práce zahrnují repase plechového krytu, náter, vyčištění zasklení.</t>
  </si>
  <si>
    <t>1970778302</t>
  </si>
  <si>
    <t>Viz tabulka zámečnické výrobky Z71, Z72, Z73</t>
  </si>
  <si>
    <t>160</t>
  </si>
  <si>
    <t>767999R65</t>
  </si>
  <si>
    <t>Repase stávajícího svítidla. Práce zahrnují demontáž, zpětná montáž, repase svítidla, výměna zdroje za led trubici.</t>
  </si>
  <si>
    <t>-1393705563</t>
  </si>
  <si>
    <t>Viz tabulka zámečnické výrobky Z74</t>
  </si>
  <si>
    <t>161</t>
  </si>
  <si>
    <t>998767203</t>
  </si>
  <si>
    <t>Přesun hmot procentní pro zámečnické konstrukce v objektech v přes 12 do 24 m</t>
  </si>
  <si>
    <t>1383016492</t>
  </si>
  <si>
    <t>771</t>
  </si>
  <si>
    <t>Podlahy z dlaždic</t>
  </si>
  <si>
    <t>162</t>
  </si>
  <si>
    <t>771571810</t>
  </si>
  <si>
    <t>Demontáž podlah z dlaždic keramických kladených do malty</t>
  </si>
  <si>
    <t>1768953887</t>
  </si>
  <si>
    <t>Skladba P09</t>
  </si>
  <si>
    <t>3,93+2,56+(9,8)+2,15+2,15+4,93+(4,48)+(4,27)+4,3+3,88+(3,48)+(7,55)+2,08+(10,04)</t>
  </si>
  <si>
    <t>3,29+1,97+5,28+3,18+2,14+5,58</t>
  </si>
  <si>
    <t>163</t>
  </si>
  <si>
    <t>733811R01</t>
  </si>
  <si>
    <t xml:space="preserve">Broušení nerovností betonových podlah do 2 mm </t>
  </si>
  <si>
    <t>740172520</t>
  </si>
  <si>
    <t>164</t>
  </si>
  <si>
    <t>771111011</t>
  </si>
  <si>
    <t>Vysátí podkladu před pokládkou dlažby</t>
  </si>
  <si>
    <t>1601824301</t>
  </si>
  <si>
    <t>165</t>
  </si>
  <si>
    <t>771121011</t>
  </si>
  <si>
    <t>Nátěr penetrační na podlahu</t>
  </si>
  <si>
    <t>83053374</t>
  </si>
  <si>
    <t>166</t>
  </si>
  <si>
    <t>771151012</t>
  </si>
  <si>
    <t>Samonivelační stěrka podlah pevnosti 20 MPa tl přes 3 do 5 mm</t>
  </si>
  <si>
    <t>-125113474</t>
  </si>
  <si>
    <t>167</t>
  </si>
  <si>
    <t>771591264</t>
  </si>
  <si>
    <t>Izolace těsnícími pásy mezi podlahou a stěnou</t>
  </si>
  <si>
    <t>-609297265</t>
  </si>
  <si>
    <t>7,95+9,95+7,02+6,32+6,32+9,35+8,65+8,07+6,42+7,58+6,46+9,31+13,72+13,68+7,33+6,71+9,58</t>
  </si>
  <si>
    <t>168</t>
  </si>
  <si>
    <t>771591241</t>
  </si>
  <si>
    <t>Izolace těsnícími pásy vnitřní kout</t>
  </si>
  <si>
    <t>374460844</t>
  </si>
  <si>
    <t>169</t>
  </si>
  <si>
    <t>771591266</t>
  </si>
  <si>
    <t>Izolace podlahy těsnícími pásy s spojením na ukončovací profil</t>
  </si>
  <si>
    <t>728717737</t>
  </si>
  <si>
    <t>17*0,6</t>
  </si>
  <si>
    <t>170</t>
  </si>
  <si>
    <t>771574422</t>
  </si>
  <si>
    <t>Montáž podlah keramických hladkých lepených cementovým flexibilním lepidlem přes 45 do 50 ks/m2</t>
  </si>
  <si>
    <t>2054681175</t>
  </si>
  <si>
    <t>171</t>
  </si>
  <si>
    <t>59761164</t>
  </si>
  <si>
    <t>dlažba keramická slinutá mrazuvzdorná R10/B povrch reliéfní/matný tl do 10mm přes 45 do 50ks/m2</t>
  </si>
  <si>
    <t>-749082449</t>
  </si>
  <si>
    <t>73,42*1,1 'Přepočtené koeficientem množství</t>
  </si>
  <si>
    <t>172</t>
  </si>
  <si>
    <t>771577211</t>
  </si>
  <si>
    <t>Příplatek k montáži podlah keramických lepených cementovým flexibilním lepidlem za plochu do 5 m2</t>
  </si>
  <si>
    <t>1630926627</t>
  </si>
  <si>
    <t>173</t>
  </si>
  <si>
    <t>771591115</t>
  </si>
  <si>
    <t>Podlahy spárování silikonem</t>
  </si>
  <si>
    <t>-839517391</t>
  </si>
  <si>
    <t>174</t>
  </si>
  <si>
    <t>771592011</t>
  </si>
  <si>
    <t>Čištění vnitřních ploch podlah nebo schodišť po položení dlažby chemickými prostředky</t>
  </si>
  <si>
    <t>-217942406</t>
  </si>
  <si>
    <t>175</t>
  </si>
  <si>
    <t>998771203</t>
  </si>
  <si>
    <t>Přesun hmot procentní pro podlahy z dlaždic v objektech v přes 12 do 24 m</t>
  </si>
  <si>
    <t>689803950</t>
  </si>
  <si>
    <t>772</t>
  </si>
  <si>
    <t>Podlahy z kamene</t>
  </si>
  <si>
    <t>176</t>
  </si>
  <si>
    <t>772521932</t>
  </si>
  <si>
    <t>Výměna pravoúhlé desky v dlažbě z tvrdých kamenů do 10 ks/m2 do malty tl přes 30 do 50 mm</t>
  </si>
  <si>
    <t>349468814</t>
  </si>
  <si>
    <t>177</t>
  </si>
  <si>
    <t>58384617</t>
  </si>
  <si>
    <t>deska dlažební řezaná mramor š 400mm tl 30mm</t>
  </si>
  <si>
    <t>338938583</t>
  </si>
  <si>
    <t>178</t>
  </si>
  <si>
    <t>772591911</t>
  </si>
  <si>
    <t>Dlažby z kamene oprava - očištění dlažby z kamene zametením</t>
  </si>
  <si>
    <t>1082624533</t>
  </si>
  <si>
    <t>179</t>
  </si>
  <si>
    <t>772591912</t>
  </si>
  <si>
    <t>Dlažby z kamene oprava - očištění dlažby z kamene vysátím</t>
  </si>
  <si>
    <t>-968029277</t>
  </si>
  <si>
    <t>180</t>
  </si>
  <si>
    <t>772591915</t>
  </si>
  <si>
    <t>Dlažby z kamene oprava - očištění dlažby z kamene ocelovými kartáči</t>
  </si>
  <si>
    <t>-1223734161</t>
  </si>
  <si>
    <t>181</t>
  </si>
  <si>
    <t>772591923</t>
  </si>
  <si>
    <t>Dlažby z kamene oprava - nátěr uzavírací transparentní</t>
  </si>
  <si>
    <t>1138453519</t>
  </si>
  <si>
    <t>182</t>
  </si>
  <si>
    <t>772991431</t>
  </si>
  <si>
    <t>Voskování a leštění kamenných dlažeb ručně</t>
  </si>
  <si>
    <t>957342621</t>
  </si>
  <si>
    <t>183</t>
  </si>
  <si>
    <t>998772203</t>
  </si>
  <si>
    <t>Přesun hmot procentní pro podlahy z kamene v objektech v přes 12 do 60 m</t>
  </si>
  <si>
    <t>1216751733</t>
  </si>
  <si>
    <t>773</t>
  </si>
  <si>
    <t>Podlahy z litého teraca</t>
  </si>
  <si>
    <t>184</t>
  </si>
  <si>
    <t>773213901</t>
  </si>
  <si>
    <t>Oprava poškozených hran stupnic nebo podstupnic obkladu schodiště z přírodního litého teraca</t>
  </si>
  <si>
    <t>-1779742828</t>
  </si>
  <si>
    <t>Skladba P22</t>
  </si>
  <si>
    <t xml:space="preserve">rozsáh bude ossouhlasen architektem na KD - odhad </t>
  </si>
  <si>
    <t>185</t>
  </si>
  <si>
    <t>773291901</t>
  </si>
  <si>
    <t>Zatmelení prasklin šířky do 5 mm obkladu schodiště z litého teraca</t>
  </si>
  <si>
    <t>-2022368080</t>
  </si>
  <si>
    <t>186</t>
  </si>
  <si>
    <t>773512911</t>
  </si>
  <si>
    <t>Oprava podlahy z přírodního litého teraca tl do 20 mm jednotlivých malých ploch do 0,10 m2</t>
  </si>
  <si>
    <t>137196531</t>
  </si>
  <si>
    <t>187</t>
  </si>
  <si>
    <t>773591R01</t>
  </si>
  <si>
    <t>Tmelení  mm podlah z litého teraca tmelem cenmentovým s obsahem mramorové moučky a epoxidového pojíva</t>
  </si>
  <si>
    <t>1668280467</t>
  </si>
  <si>
    <t>9,71+50,16+9,67+9,46+9,26+27,79+5,88+12,64+11,07+10,83+11,07+61,23+11,07+11,07</t>
  </si>
  <si>
    <t>188</t>
  </si>
  <si>
    <t>773993901</t>
  </si>
  <si>
    <t>Broušení stávající podlahy z litého teraca</t>
  </si>
  <si>
    <t>-1012814684</t>
  </si>
  <si>
    <t>189</t>
  </si>
  <si>
    <t>773993903</t>
  </si>
  <si>
    <t>Hloubkové čištění podlahy z litého teraca</t>
  </si>
  <si>
    <t>-1874468473</t>
  </si>
  <si>
    <t>190</t>
  </si>
  <si>
    <t>773993905</t>
  </si>
  <si>
    <t>Ošetření podlahy z litého teraca polymerním voskem</t>
  </si>
  <si>
    <t>-679678323</t>
  </si>
  <si>
    <t>191</t>
  </si>
  <si>
    <t>773993907</t>
  </si>
  <si>
    <t>Impregnace podlahy z litého teraca</t>
  </si>
  <si>
    <t>505434187</t>
  </si>
  <si>
    <t>192</t>
  </si>
  <si>
    <t>998773203</t>
  </si>
  <si>
    <t>Přesun hmot procentní pro podlahy teracové lité v objektech v přes 12 do 24 m</t>
  </si>
  <si>
    <t>1533958329</t>
  </si>
  <si>
    <t>775</t>
  </si>
  <si>
    <t>Podlahy skládané</t>
  </si>
  <si>
    <t>193</t>
  </si>
  <si>
    <t>775510951</t>
  </si>
  <si>
    <t>Doplnění podlah vlysových, tl do 22 mm pl do 0,25 m2</t>
  </si>
  <si>
    <t>1476191521</t>
  </si>
  <si>
    <t>Skladba P21</t>
  </si>
  <si>
    <t>defekty vlysů zjištěných behem oprav po odsouhlasení architektem na KD</t>
  </si>
  <si>
    <t>194</t>
  </si>
  <si>
    <t>61192448</t>
  </si>
  <si>
    <t>vlysy parketové š 50mm do dl 300mm I třída dub</t>
  </si>
  <si>
    <t>-1230899711</t>
  </si>
  <si>
    <t>2*20*0,05*0,35*1,2</t>
  </si>
  <si>
    <t>0,84*1,1 'Přepočtené koeficientem množství</t>
  </si>
  <si>
    <t>195</t>
  </si>
  <si>
    <t>775591905</t>
  </si>
  <si>
    <t>Oprava podlah dřevěných - tmelení celoplošné vlysové, parketové podlahy</t>
  </si>
  <si>
    <t>280124041</t>
  </si>
  <si>
    <t>9,52+5,72+5,14+13,98+13,85+4,97+5,35+9,04+78,57+61,98</t>
  </si>
  <si>
    <t>196</t>
  </si>
  <si>
    <t>775591919</t>
  </si>
  <si>
    <t>Oprava podlah dřevěných - broušení celkové včetně tmelení</t>
  </si>
  <si>
    <t>14630199</t>
  </si>
  <si>
    <t>197</t>
  </si>
  <si>
    <t>775591920</t>
  </si>
  <si>
    <t>Oprava podlah dřevěných - vysátí povrchu</t>
  </si>
  <si>
    <t>765801717</t>
  </si>
  <si>
    <t>198</t>
  </si>
  <si>
    <t>775591921</t>
  </si>
  <si>
    <t>Oprava podlah dřevěných - základní lak</t>
  </si>
  <si>
    <t>-1116999980</t>
  </si>
  <si>
    <t>199</t>
  </si>
  <si>
    <t>775591924</t>
  </si>
  <si>
    <t>Oprava podlah dřevěných - vrchní lak pro velmi vysokou zátěž</t>
  </si>
  <si>
    <t>-246212374</t>
  </si>
  <si>
    <t>200</t>
  </si>
  <si>
    <t>775591926</t>
  </si>
  <si>
    <t>Oprava podlah dřevěných - mezibroušení mezi vrstvami laku</t>
  </si>
  <si>
    <t>172910027</t>
  </si>
  <si>
    <t>201</t>
  </si>
  <si>
    <t>998775203</t>
  </si>
  <si>
    <t>Přesun hmot procentní pro podlahy skládané v objektech v přes 12 do 24 m</t>
  </si>
  <si>
    <t>-1548611460</t>
  </si>
  <si>
    <t>776</t>
  </si>
  <si>
    <t>Podlahy povlakové</t>
  </si>
  <si>
    <t>202</t>
  </si>
  <si>
    <t>776111116</t>
  </si>
  <si>
    <t>Odstranění zbytků lepidla z podkladu povlakových podlah broušením</t>
  </si>
  <si>
    <t>2065711843</t>
  </si>
  <si>
    <t>25,11+14,14+22,73+21,59+11,28+5,67+10,07+15,33+15,33+13+50,16+13+5,05+5,46+17,35</t>
  </si>
  <si>
    <t>7,9+203,81+6,55+7,26+32,02+16,18+7,22+4,04+6,14+10,65+6,88+2,75+3,53+6,9+6,88</t>
  </si>
  <si>
    <t>6,71+6,71+3,36+13+6,55+30,8+16,29+174,07+144,19+16,88+9,05+16,88+9,01+8,98</t>
  </si>
  <si>
    <t>9,05+33,63+15,29+31,98+12,64+10,21+10,12+3,86+12,27+37,89+7,01+60,05</t>
  </si>
  <si>
    <t>203</t>
  </si>
  <si>
    <t>776201811</t>
  </si>
  <si>
    <t>Demontáž lepených povlakových podlah bez podložky ručně</t>
  </si>
  <si>
    <t>-1750547243</t>
  </si>
  <si>
    <t>204</t>
  </si>
  <si>
    <t>776111311</t>
  </si>
  <si>
    <t>Vysátí podkladu povlakových podlah</t>
  </si>
  <si>
    <t>1179080953</t>
  </si>
  <si>
    <t>6,55+7,26+7,22+6,55+9,05+9,01+8,98+9,05+15,29</t>
  </si>
  <si>
    <t>4,48+4,27+6,14+10,65+6,88+2,75+3,53+6,9+6,88+3,48+6,71+6,71+3,36+7,55+33,63</t>
  </si>
  <si>
    <t>34,24+3,86+12,27+37,89</t>
  </si>
  <si>
    <t>31,98+10,4</t>
  </si>
  <si>
    <t>205</t>
  </si>
  <si>
    <t>776111323</t>
  </si>
  <si>
    <t>Vysátí podkladu povlakových podlah schodišťových stupňů</t>
  </si>
  <si>
    <t>811254477</t>
  </si>
  <si>
    <t>360,47*0,3</t>
  </si>
  <si>
    <t>206</t>
  </si>
  <si>
    <t>776121112</t>
  </si>
  <si>
    <t>Vodou ředitelná penetrace savého podkladu povlakových podlah</t>
  </si>
  <si>
    <t>404556129</t>
  </si>
  <si>
    <t>207</t>
  </si>
  <si>
    <t>776121113</t>
  </si>
  <si>
    <t>Vodou ředitelná penetrace savého podkladu povlakových podlah schodišťových stupňů</t>
  </si>
  <si>
    <t>-700923822</t>
  </si>
  <si>
    <t>360,47*0,48</t>
  </si>
  <si>
    <t>208</t>
  </si>
  <si>
    <t>776141121</t>
  </si>
  <si>
    <t>Stěrka podlahová nivelační pro vyrovnání podkladu povlakových podlah pevnosti 30 MPa tl do 3 mm</t>
  </si>
  <si>
    <t>-451015851</t>
  </si>
  <si>
    <t>Skladba P03</t>
  </si>
  <si>
    <t>22,73+11,28+10,07+15,33+15,33+13+9,8+13+5,05+5,46+17,35+7,9+32,02+16,18+4,04+13+30,08+16,29+144,19+16,88+16,88-108,653</t>
  </si>
  <si>
    <t>P01 a P02</t>
  </si>
  <si>
    <t>174,07+203,81</t>
  </si>
  <si>
    <t>209</t>
  </si>
  <si>
    <t>776141R01</t>
  </si>
  <si>
    <t xml:space="preserve">Stěrka vyrovnávací cementová podlah pevnosti 30 MPa </t>
  </si>
  <si>
    <t>244318549</t>
  </si>
  <si>
    <t>210</t>
  </si>
  <si>
    <t>776141221</t>
  </si>
  <si>
    <t>Stěrka podlahová nivelační pro vyrovnání podkladu povlakových podlah schodišťových stupňů pevnosti 35 MPa tl do 3 mm</t>
  </si>
  <si>
    <t>-1363889092</t>
  </si>
  <si>
    <t>Skladba P03 schody</t>
  </si>
  <si>
    <t>2,275*0,3*8+1,35*0,3*8+1,25*5*0,3+1,35*0,3*7+1,25*0,3*4+1,9*0,3*10*2+2,05*0,3*11*2</t>
  </si>
  <si>
    <t>1,25*0,3*17+1,25*0,3*18+0,8*0,3*12+1,73*0,3*18+1,24*0,3*18+1,25*0,3*18+1,77*0,3*18+1,77*0,3*19+1,73*0,3*19</t>
  </si>
  <si>
    <t>211</t>
  </si>
  <si>
    <t>776144111</t>
  </si>
  <si>
    <t>Tmelení hran schodišťových povlakových podlah</t>
  </si>
  <si>
    <t>271244895</t>
  </si>
  <si>
    <t>(2,275*8+1,35*8+1,25*5+1,35*7+1,25*4+1,9*10*2+2,05*11*2)</t>
  </si>
  <si>
    <t>(1,25*17+1,25*18+0,8*12+1,73*18+1,24*18+1,25*18+1,77*18+1,77*19+1,73*19)</t>
  </si>
  <si>
    <t>212</t>
  </si>
  <si>
    <t>776201922</t>
  </si>
  <si>
    <t>Základní čištění stávajících elastických podlahovin včetně jednosložkového dvouvrstvého polymer nátěru</t>
  </si>
  <si>
    <t>-751399492</t>
  </si>
  <si>
    <t>213</t>
  </si>
  <si>
    <t>776201931</t>
  </si>
  <si>
    <t>Mokré extraktní čištění stávajících textilních podlahovin intenzivním čističem</t>
  </si>
  <si>
    <t>-1191110742</t>
  </si>
  <si>
    <t>214</t>
  </si>
  <si>
    <t>776211131</t>
  </si>
  <si>
    <t>Lepení textilních pásů tkaných</t>
  </si>
  <si>
    <t>-864952749</t>
  </si>
  <si>
    <t>47,95</t>
  </si>
  <si>
    <t>215</t>
  </si>
  <si>
    <t>69751015</t>
  </si>
  <si>
    <t>koberec tkaný (Ségl), vlákno 100% BAVLNA, 400 g/m, šíře: 300 cm, divadelní, černý</t>
  </si>
  <si>
    <t>-998637763</t>
  </si>
  <si>
    <t>330,68*1,1 'Přepočtené koeficientem množství</t>
  </si>
  <si>
    <t>216</t>
  </si>
  <si>
    <t>776221111</t>
  </si>
  <si>
    <t>Lepení pásů z PVC standardním lepidlem</t>
  </si>
  <si>
    <t>905461967</t>
  </si>
  <si>
    <t>217</t>
  </si>
  <si>
    <t>28411142</t>
  </si>
  <si>
    <t>PVC vinyl homogenní protiskluzná se vsypem a výztuž. vrstvou, elektroistaticky vodivá tl 2,00mm nášlapná vrstva 2,00mm, hořlavost Bfl-s1, třída zátěže 34/43, útlum 5dB, bodová zátěž &lt;= 0,10mm, protiskluznost R10</t>
  </si>
  <si>
    <t>-117889258</t>
  </si>
  <si>
    <t>327,207*1,1 'Přepočtené koeficientem množství</t>
  </si>
  <si>
    <t>218</t>
  </si>
  <si>
    <t>-1586270574</t>
  </si>
  <si>
    <t>219</t>
  </si>
  <si>
    <t>28411149</t>
  </si>
  <si>
    <t>PVC vinyl homogenní protiskluzná se vsypem a výztuž. vrstvou tl 2,00mm nášlapná vrstva 0,80mm, hořlavost Bfl-s1, třída zátěže 34/43, útlum 5dB, bodová zátěž &lt;= 0,10mm, protiskluznost R10</t>
  </si>
  <si>
    <t>-1560766482</t>
  </si>
  <si>
    <t>377,88*1,1 'Přepočtené koeficientem množství</t>
  </si>
  <si>
    <t>220</t>
  </si>
  <si>
    <t>776242111</t>
  </si>
  <si>
    <t>Lepení čtverců ze sametového vinylu</t>
  </si>
  <si>
    <t>1529024100</t>
  </si>
  <si>
    <t>221</t>
  </si>
  <si>
    <t>28411084</t>
  </si>
  <si>
    <t>vinyl sametový vyrobený systémem vločkování tl 5,3mm, čtverce 500x500mm, nylon 6,6, hustota 70 mil/m2, zátěž 33, R10, hořlavost Bfl S1, útlum 20dB</t>
  </si>
  <si>
    <t>-1893639958</t>
  </si>
  <si>
    <t>78,96*1,1 'Přepočtené koeficientem množství</t>
  </si>
  <si>
    <t>222</t>
  </si>
  <si>
    <t>776301811</t>
  </si>
  <si>
    <t>Odstranění lepených podlahovin bez podložky ze schodišťových stupňů</t>
  </si>
  <si>
    <t>1908817126</t>
  </si>
  <si>
    <t>223</t>
  </si>
  <si>
    <t>776111126</t>
  </si>
  <si>
    <t>Odstranění zbytků lepidla z podkladu povlakových podlah broušením schodišťových stupňů</t>
  </si>
  <si>
    <t>-1468691435</t>
  </si>
  <si>
    <t>(2,275*8+1,35*8+1,25*5+1,35*7+1,25*4+1,9*10*2+2,05*11*2)*0,48</t>
  </si>
  <si>
    <t>(1,25*17+1,25*18+0,8*12+1,73*18+1,24*18+1,25*18+1,77*18+1,77*19+1,73*19)*0,48</t>
  </si>
  <si>
    <t>224</t>
  </si>
  <si>
    <t>776321111</t>
  </si>
  <si>
    <t>Montáž podlahovin z PVC na stupnice šířky do 300 mm</t>
  </si>
  <si>
    <t>-464773338</t>
  </si>
  <si>
    <t>225</t>
  </si>
  <si>
    <t>28411143</t>
  </si>
  <si>
    <t>PVC vinyl homogenní protiskluzná se vsypem a výztuž. vrstvou, s nopy tl 2,00mm nášlapná vrstva 2,00mm, hořlavost Bfl-s1, třída zátěže 34/43, útlum 13dB, bodová zátěž &lt;= 0,10mm, protiskluznost R10</t>
  </si>
  <si>
    <t>-569739658</t>
  </si>
  <si>
    <t>360,47*0,33 'Přepočtené koeficientem množství</t>
  </si>
  <si>
    <t>226</t>
  </si>
  <si>
    <t>776321211</t>
  </si>
  <si>
    <t>Montáž podlahovin z PVC na podstupnice výšky do 200 mm</t>
  </si>
  <si>
    <t>-838952030</t>
  </si>
  <si>
    <t>227</t>
  </si>
  <si>
    <t>-623459622</t>
  </si>
  <si>
    <t>360,47*0,22 'Přepočtené koeficientem množství</t>
  </si>
  <si>
    <t>228</t>
  </si>
  <si>
    <t>776410811</t>
  </si>
  <si>
    <t>Odstranění soklíků a lišt pryžových nebo plastových</t>
  </si>
  <si>
    <t>-560313159</t>
  </si>
  <si>
    <t>10,61+10,6+7,78+10,45+10,45+7,64+11,09+9+8,3+9,95+13,9+10,6+7,65+7,65-(0,8*11)-(0,7*3)-(1,5+1,6)+33,63</t>
  </si>
  <si>
    <t>23,8+8,26+14,03+28,15-4,475-2,4-0,8-2,875</t>
  </si>
  <si>
    <t>23,45+20,2-0,9-0,9</t>
  </si>
  <si>
    <t>229</t>
  </si>
  <si>
    <t>776411R01</t>
  </si>
  <si>
    <t>Montáž tahaných obvodových soklíků z MDF výšky do 80 mm</t>
  </si>
  <si>
    <t>-1099550868</t>
  </si>
  <si>
    <t>230</t>
  </si>
  <si>
    <t>28411R01</t>
  </si>
  <si>
    <t xml:space="preserve">Soklová lišta MDF 15x50, bílá </t>
  </si>
  <si>
    <t>1246342259</t>
  </si>
  <si>
    <t>231</t>
  </si>
  <si>
    <t>776421211</t>
  </si>
  <si>
    <t>Montáž schodišťových samolepících lišt</t>
  </si>
  <si>
    <t>-1166061356</t>
  </si>
  <si>
    <t>232</t>
  </si>
  <si>
    <t>19416R01</t>
  </si>
  <si>
    <t>lišta schodová samolepící eloxovaný hliník - skrytá lišta</t>
  </si>
  <si>
    <t>-467865213</t>
  </si>
  <si>
    <t>233</t>
  </si>
  <si>
    <t>776421311</t>
  </si>
  <si>
    <t>Montáž přechodových samolepících lišt</t>
  </si>
  <si>
    <t>-1026040051</t>
  </si>
  <si>
    <t>Skladba P01 a P02</t>
  </si>
  <si>
    <t>16,355*2</t>
  </si>
  <si>
    <t>234</t>
  </si>
  <si>
    <t>59054R01</t>
  </si>
  <si>
    <t>profil přechodový hlinikovou (skrytou lištou)</t>
  </si>
  <si>
    <t>1287519678</t>
  </si>
  <si>
    <t>32,71*1,02 'Přepočtené koeficientem množství</t>
  </si>
  <si>
    <t>235</t>
  </si>
  <si>
    <t>998776203</t>
  </si>
  <si>
    <t>Přesun hmot procentní pro podlahy povlakové v objektech v přes 12 do 24 m</t>
  </si>
  <si>
    <t>97260341</t>
  </si>
  <si>
    <t>777</t>
  </si>
  <si>
    <t>Podlahy lité</t>
  </si>
  <si>
    <t>236</t>
  </si>
  <si>
    <t>777991903</t>
  </si>
  <si>
    <t>Hloubkové čištění litých podlah</t>
  </si>
  <si>
    <t>-1197286405</t>
  </si>
  <si>
    <t>237</t>
  </si>
  <si>
    <t>777991905</t>
  </si>
  <si>
    <t>Ošetření lité podlahy ochrannou emulzí včetně přeleštění</t>
  </si>
  <si>
    <t>1500281003</t>
  </si>
  <si>
    <t>238</t>
  </si>
  <si>
    <t>998777203</t>
  </si>
  <si>
    <t>Přesun hmot procentní pro podlahy lité v objektech v přes 12 do 24 m</t>
  </si>
  <si>
    <t>1837875001</t>
  </si>
  <si>
    <t>781</t>
  </si>
  <si>
    <t>Dokončovací práce - obklady</t>
  </si>
  <si>
    <t>239</t>
  </si>
  <si>
    <t>781111011</t>
  </si>
  <si>
    <t>Ometení (oprášení) stěny při přípravě podkladu</t>
  </si>
  <si>
    <t>43142503</t>
  </si>
  <si>
    <t>240</t>
  </si>
  <si>
    <t>781121011</t>
  </si>
  <si>
    <t>Nátěr penetrační na stěnu</t>
  </si>
  <si>
    <t>-481649727</t>
  </si>
  <si>
    <t>241</t>
  </si>
  <si>
    <t>781471810</t>
  </si>
  <si>
    <t>Demontáž obkladů z obkladaček keramických kladených do malty</t>
  </si>
  <si>
    <t>-1999319495</t>
  </si>
  <si>
    <t>242</t>
  </si>
  <si>
    <t>781472221</t>
  </si>
  <si>
    <t>Montáž obkladů keramických hladkých lepených cementovým flexibilním lepidlem přes 35 do 45 ks/m2</t>
  </si>
  <si>
    <t>1843299511</t>
  </si>
  <si>
    <t>243</t>
  </si>
  <si>
    <t>59761706</t>
  </si>
  <si>
    <t>obklad keramický nemrazuvzdorný povrch hladký/lesklý tl do 10mm přes 35 do 45ks/m2</t>
  </si>
  <si>
    <t>-1332272875</t>
  </si>
  <si>
    <t>329,609*1,1 'Přepočtené koeficientem množství</t>
  </si>
  <si>
    <t>244</t>
  </si>
  <si>
    <t>781492211</t>
  </si>
  <si>
    <t>Montáž profilů rohových lepených flexibilním cementovým lepidlem</t>
  </si>
  <si>
    <t>68972700</t>
  </si>
  <si>
    <t>0,25+0,25+0,65*4+0,35*2+2*2+2+0,5*4+0,5*4+2+0,5*4+0,5*2+0,5*4+2</t>
  </si>
  <si>
    <t>245</t>
  </si>
  <si>
    <t>19416005</t>
  </si>
  <si>
    <t>lišta ukončovací z eloxovaného hliníku 10mm</t>
  </si>
  <si>
    <t>-122083929</t>
  </si>
  <si>
    <t>22,8*1,05 'Přepočtené koeficientem množství</t>
  </si>
  <si>
    <t>246</t>
  </si>
  <si>
    <t>781492251</t>
  </si>
  <si>
    <t>Montáž profilů ukončovacích lepených flexibilním cementovým lepidlem</t>
  </si>
  <si>
    <t>-2123600073</t>
  </si>
  <si>
    <t>0,8*8+0,9+0,6*5+0,7*4</t>
  </si>
  <si>
    <t>247</t>
  </si>
  <si>
    <t>344381596</t>
  </si>
  <si>
    <t>13,1*1,05 'Přepočtené koeficientem množství</t>
  </si>
  <si>
    <t>248</t>
  </si>
  <si>
    <t>781495115</t>
  </si>
  <si>
    <t>Spárování vnitřních obkladů silikonem</t>
  </si>
  <si>
    <t>1048065018</t>
  </si>
  <si>
    <t>249</t>
  </si>
  <si>
    <t>781495141</t>
  </si>
  <si>
    <t>Průnik obkladem kruhový do DN 30</t>
  </si>
  <si>
    <t>-2078972458</t>
  </si>
  <si>
    <t>15*2+14+6+4+2+2+30+14+6+4</t>
  </si>
  <si>
    <t>250</t>
  </si>
  <si>
    <t>781495142</t>
  </si>
  <si>
    <t>Průnik obkladem kruhový přes DN 30 do DN 90</t>
  </si>
  <si>
    <t>1725879185</t>
  </si>
  <si>
    <t>1+14+3+2+1+1+15+7+3+2</t>
  </si>
  <si>
    <t>251</t>
  </si>
  <si>
    <t>781495211</t>
  </si>
  <si>
    <t>Čištění vnitřních ploch stěn po provedení obkladu chemickými prostředky</t>
  </si>
  <si>
    <t>1679718965</t>
  </si>
  <si>
    <t>252</t>
  </si>
  <si>
    <t>998781203</t>
  </si>
  <si>
    <t>Přesun hmot procentní pro obklady keramické v objektech v přes 12 do 24 m</t>
  </si>
  <si>
    <t>-256011017</t>
  </si>
  <si>
    <t>783</t>
  </si>
  <si>
    <t>Dokončovací práce - nátěry</t>
  </si>
  <si>
    <t>253</t>
  </si>
  <si>
    <t>783000103</t>
  </si>
  <si>
    <t>Ochrana podlah nebo vodorovných ploch při provádění nátěrů položením fólie</t>
  </si>
  <si>
    <t>2113833229</t>
  </si>
  <si>
    <t>11,07+11,07+3,49+2,07+3,65</t>
  </si>
  <si>
    <t>67,2+5,73</t>
  </si>
  <si>
    <t>0,53+0,53+0,53+0,53</t>
  </si>
  <si>
    <t>254</t>
  </si>
  <si>
    <t>58124844</t>
  </si>
  <si>
    <t>fólie pro malířské potřeby zakrývací tl 25µ 4x5m</t>
  </si>
  <si>
    <t>-764863442</t>
  </si>
  <si>
    <t>613,94*1,05 'Přepočtené koeficientem množství</t>
  </si>
  <si>
    <t>255</t>
  </si>
  <si>
    <t>783101201</t>
  </si>
  <si>
    <t>Hrubé obroušení podkladu truhlářských konstrukcí před provedením nátěru</t>
  </si>
  <si>
    <t>1162352257</t>
  </si>
  <si>
    <t>ST 04, T01, T02, T03, T04, T05, T06</t>
  </si>
  <si>
    <t>(2,7*11,75)-(5,43)-(0,7*1,97)+(2,73*12,8)-(5,43)-(0,7*1,97)+(2,7*12,75)-(5,43)-(0,7*1,97)</t>
  </si>
  <si>
    <t>(2,7*11,75)-(5,43)-(0,7*1,97)+(2,7*12,87)-(5,43)-(0,7*1,97)+(2,7*12,8)-(5,43)-(0,7*1,97)</t>
  </si>
  <si>
    <t>(2,7*12,68)-(5,43)-(0,7*1,97)+(2,7*12,88)-(5,43)-(0,7*1,97)</t>
  </si>
  <si>
    <t>6,55+7,26+7,22+6,55+9,05+9,01+8,98+9,05</t>
  </si>
  <si>
    <t>256</t>
  </si>
  <si>
    <t>783101401</t>
  </si>
  <si>
    <t>Ometení podkladu truhlářských konstrukcí před provedením nátěru</t>
  </si>
  <si>
    <t>1250503032</t>
  </si>
  <si>
    <t>257</t>
  </si>
  <si>
    <t>783101403</t>
  </si>
  <si>
    <t>Oprášení podkladu truhlářských konstrukcí před provedením nátěru</t>
  </si>
  <si>
    <t>-2135259960</t>
  </si>
  <si>
    <t>258</t>
  </si>
  <si>
    <t>783122101</t>
  </si>
  <si>
    <t>Lokální tmelení truhlářských konstrukcí včetně přebroušení disperzním tmelem plochy do 10%</t>
  </si>
  <si>
    <t>-482195526</t>
  </si>
  <si>
    <t>399,447*0,1</t>
  </si>
  <si>
    <t>259</t>
  </si>
  <si>
    <t>783164101</t>
  </si>
  <si>
    <t>Základní jednonásobný olejový nátěr truhlářských konstrukcí</t>
  </si>
  <si>
    <t>-1295242473</t>
  </si>
  <si>
    <t>260</t>
  </si>
  <si>
    <t>783167101</t>
  </si>
  <si>
    <t>Krycí jednonásobný olejový nátěr truhlářských konstrukcí</t>
  </si>
  <si>
    <t>1053032239</t>
  </si>
  <si>
    <t>261</t>
  </si>
  <si>
    <t>783201401</t>
  </si>
  <si>
    <t>Ometení tesařských konstrukcí před provedením nátěru</t>
  </si>
  <si>
    <t>-99857530</t>
  </si>
  <si>
    <t>0,08*4*((16,495*15)+(11,42*6)+(10,225*6*2)+(4,18*4*2)+(3,58*2)+(8*2))</t>
  </si>
  <si>
    <t>0,08*4*6*0,9*12</t>
  </si>
  <si>
    <t>529,39</t>
  </si>
  <si>
    <t>262</t>
  </si>
  <si>
    <t>783201403</t>
  </si>
  <si>
    <t>Oprášení tesařských konstrukcí před provedením nátěru</t>
  </si>
  <si>
    <t>96127412</t>
  </si>
  <si>
    <t>263</t>
  </si>
  <si>
    <t>783213021</t>
  </si>
  <si>
    <t>Napouštěcí dvojnásobný syntetický biodní nátěr tesařských prvků nezabudovaných do konstrukce</t>
  </si>
  <si>
    <t>-511613538</t>
  </si>
  <si>
    <t>0,08*4*(6*0,9*12+0,7*0,9*12)</t>
  </si>
  <si>
    <t>0,08*4*(1,75*9*4+1,1*9*2+1*4)</t>
  </si>
  <si>
    <t>0,08*4*((6,375*2)+(1*6))</t>
  </si>
  <si>
    <t>264</t>
  </si>
  <si>
    <t>783168211</t>
  </si>
  <si>
    <t>Lakovací dvojnásobný olejový nátěr truhlářských konstrukcí s mezibroušením</t>
  </si>
  <si>
    <t>1179385273</t>
  </si>
  <si>
    <t>17,35+7,9+174,07+47,95</t>
  </si>
  <si>
    <t>265</t>
  </si>
  <si>
    <t>783301311</t>
  </si>
  <si>
    <t>Odmaštění zámečnických konstrukcí vodou ředitelným odmašťovačem</t>
  </si>
  <si>
    <t>1258221334</t>
  </si>
  <si>
    <t>Nátěr zárubní</t>
  </si>
  <si>
    <t>(0,24*((1,6+1,95+1,95)*4)+((1,97+1,97+0,8)*38)+((0,9+1,97+1,97)*8)+((0,6+1,97+1,97)*10))</t>
  </si>
  <si>
    <t>(0,24*((0,7+1,97+1,97)*5))</t>
  </si>
  <si>
    <t>Z41</t>
  </si>
  <si>
    <t>95*(0,45+0,005)*2</t>
  </si>
  <si>
    <t>Z42, Z43, Z44, Z45, Z46, Z47, Z48</t>
  </si>
  <si>
    <t>1,6*2*2*5+0,8*0,8*1*2+3,58*5*2*2+(15,45)</t>
  </si>
  <si>
    <t>Z49</t>
  </si>
  <si>
    <t>0,8*0,8*2*16</t>
  </si>
  <si>
    <t>266</t>
  </si>
  <si>
    <t>783301401</t>
  </si>
  <si>
    <t>Ometení zámečnických konstrukcí</t>
  </si>
  <si>
    <t>-243665862</t>
  </si>
  <si>
    <t>267</t>
  </si>
  <si>
    <t>783314101</t>
  </si>
  <si>
    <t>Základní jednonásobný syntetický nátěr zámečnických konstrukcí</t>
  </si>
  <si>
    <t>-974610126</t>
  </si>
  <si>
    <t>268</t>
  </si>
  <si>
    <t>783315101</t>
  </si>
  <si>
    <t>Mezinátěr jednonásobný syntetický standardní zámečnických konstrukcí</t>
  </si>
  <si>
    <t>-1977628949</t>
  </si>
  <si>
    <t>269</t>
  </si>
  <si>
    <t>783317101</t>
  </si>
  <si>
    <t>Krycí jednonásobný syntetický standardní nátěr zámečnických konstrukcí</t>
  </si>
  <si>
    <t>-1578483016</t>
  </si>
  <si>
    <t>270</t>
  </si>
  <si>
    <t>783334101</t>
  </si>
  <si>
    <t>Základní jednonásobný epoxidový nátěr zámečnických konstrukcí</t>
  </si>
  <si>
    <t>-682179067</t>
  </si>
  <si>
    <t>271</t>
  </si>
  <si>
    <t>783335101</t>
  </si>
  <si>
    <t>Mezinátěr jednonásobný epoxidový mezinátěr zámečnických konstrukcí</t>
  </si>
  <si>
    <t>270689290</t>
  </si>
  <si>
    <t>272</t>
  </si>
  <si>
    <t>783337101</t>
  </si>
  <si>
    <t>Krycí jednonásobný epoxidový nátěr zámečnických konstrukcí</t>
  </si>
  <si>
    <t>1293130642</t>
  </si>
  <si>
    <t>273</t>
  </si>
  <si>
    <t>783906851</t>
  </si>
  <si>
    <t>Odstranění nátěrů z betonových podlah obroušením</t>
  </si>
  <si>
    <t>636956178</t>
  </si>
  <si>
    <t>35,39+88,63</t>
  </si>
  <si>
    <t>274</t>
  </si>
  <si>
    <t>783901451</t>
  </si>
  <si>
    <t>Zametení betonových podlah před provedením nátěru</t>
  </si>
  <si>
    <t>1264372343</t>
  </si>
  <si>
    <t>25,11+14,14+35,39+32+23,23+5,64+88,63+4,06+1,07+4,42+60,05+21,59+1,07</t>
  </si>
  <si>
    <t>95*(0,6+0,6+0,45)</t>
  </si>
  <si>
    <t>275</t>
  </si>
  <si>
    <t>783901453</t>
  </si>
  <si>
    <t>Vysátí betonových podlah před provedením nátěru</t>
  </si>
  <si>
    <t>1039177529</t>
  </si>
  <si>
    <t>276</t>
  </si>
  <si>
    <t>783932171</t>
  </si>
  <si>
    <t>Celoplošné vyrovnání betonové podlahy cementovou stěrkou tl do 3 mm</t>
  </si>
  <si>
    <t>942292915</t>
  </si>
  <si>
    <t>277</t>
  </si>
  <si>
    <t>783933151</t>
  </si>
  <si>
    <t>Penetrační epoxidový nátěr hladkých betonových podlah</t>
  </si>
  <si>
    <t>-1573976017</t>
  </si>
  <si>
    <t>278</t>
  </si>
  <si>
    <t>783937163</t>
  </si>
  <si>
    <t>Krycí dvojnásobný epoxidový rozpouštědlový nátěr betonové podlahy</t>
  </si>
  <si>
    <t>1377811149</t>
  </si>
  <si>
    <t>279</t>
  </si>
  <si>
    <t>783901401</t>
  </si>
  <si>
    <t>Ometení dřevěných podlah před provedením nátěru</t>
  </si>
  <si>
    <t>1327619792</t>
  </si>
  <si>
    <t>280</t>
  </si>
  <si>
    <t>783901403</t>
  </si>
  <si>
    <t>Vysátí dřevěných podlah před provedením nátěru</t>
  </si>
  <si>
    <t>-347794756</t>
  </si>
  <si>
    <t>281</t>
  </si>
  <si>
    <t>783968R01</t>
  </si>
  <si>
    <t>Ochranný dvojnásobný tvrdý voskový olejový nátěr dřevěné podlahy</t>
  </si>
  <si>
    <t>-576668702</t>
  </si>
  <si>
    <t>784</t>
  </si>
  <si>
    <t>Dokončovací práce - malby a tapety</t>
  </si>
  <si>
    <t>282</t>
  </si>
  <si>
    <t>784111001</t>
  </si>
  <si>
    <t>Oprášení (ometení ) podkladu v místnostech v do 3,80 m</t>
  </si>
  <si>
    <t>1444419457</t>
  </si>
  <si>
    <t>283</t>
  </si>
  <si>
    <t>784111003</t>
  </si>
  <si>
    <t>Oprášení (ometení ) podkladu v místnostech v přes 3,80 do 5,00 m</t>
  </si>
  <si>
    <t>-800677081</t>
  </si>
  <si>
    <t>284</t>
  </si>
  <si>
    <t>784111005</t>
  </si>
  <si>
    <t>Oprášení (ometení ) podkladu v místnostech v přes 5,00 m</t>
  </si>
  <si>
    <t>-959265216</t>
  </si>
  <si>
    <t>285</t>
  </si>
  <si>
    <t>784121001</t>
  </si>
  <si>
    <t>Oškrabání malby v místnostech v do 3,80 m</t>
  </si>
  <si>
    <t>2034544320</t>
  </si>
  <si>
    <t>ST 08</t>
  </si>
  <si>
    <t>ST 01</t>
  </si>
  <si>
    <t>(0,15*(1,025*2+0,9*2+0,8*2+1,9*4))+(9,21*4,875)-(1,05*0,9*3)+(0,15*(1,05*3+0,9*6))</t>
  </si>
  <si>
    <t>ST 06 (nad obkladem)</t>
  </si>
  <si>
    <t>(1,25*7,95)-(0,73*0,7)+(0,15*(0,73+0,7*2))+(2,3*9,95)+(0,75*7,58)+(0,75*6,46)+(0,75*9,31)+(2,75*13,72)</t>
  </si>
  <si>
    <t>(2,75*13,68)+(0,75*7,33)+(0,75*9,71)+(0,75*9,58)+(1*2,99)+(1*2,99)</t>
  </si>
  <si>
    <t>286</t>
  </si>
  <si>
    <t>784121003</t>
  </si>
  <si>
    <t>Oškrabání malby v místnostech v přes 3,80 do 5,00 m</t>
  </si>
  <si>
    <t>868560679</t>
  </si>
  <si>
    <t>287</t>
  </si>
  <si>
    <t>784121005</t>
  </si>
  <si>
    <t>Oškrabání malby v místnostech v přes 5,00 m</t>
  </si>
  <si>
    <t>-2031347189</t>
  </si>
  <si>
    <t>(16,25*60,57)-(1,6*1,97*2)-(3,5*1)-(4,425*1,5*8)+(6*21,64)</t>
  </si>
  <si>
    <t>288</t>
  </si>
  <si>
    <t>784121011</t>
  </si>
  <si>
    <t>Rozmývání podkladu po oškrabání malby v místnostech v do 3,80 m</t>
  </si>
  <si>
    <t>1010908708</t>
  </si>
  <si>
    <t>289</t>
  </si>
  <si>
    <t>784121013</t>
  </si>
  <si>
    <t>Rozmývání podkladu po oškrabání malby v místnostech v přes 3,80 do 5,00 m</t>
  </si>
  <si>
    <t>1009527832</t>
  </si>
  <si>
    <t>290</t>
  </si>
  <si>
    <t>784121015</t>
  </si>
  <si>
    <t>Rozmývání podkladu po oškrabání malby v místnostech v přes 5,00 m</t>
  </si>
  <si>
    <t>2072102647</t>
  </si>
  <si>
    <t>291</t>
  </si>
  <si>
    <t>784181101</t>
  </si>
  <si>
    <t>Základní akrylátová jednonásobná bezbarvá penetrace podkladu v místnostech v do 3,80 m</t>
  </si>
  <si>
    <t>1598221472</t>
  </si>
  <si>
    <t>podhledy</t>
  </si>
  <si>
    <t>25,11+14,14+11,07+5,73+3,25+11,07+3,49+35,39+22,73+2,07+3,65+32+23,23+5,64+88,63</t>
  </si>
  <si>
    <t>60,05+21,59+11,28+5,67+10,07+29,65+9,52+5,72+9,71+9,8+50,16+9,67+13+5,14+2,15+13,98+2,56</t>
  </si>
  <si>
    <t>5,46+5,05+2,84+2,85+32,02+13,85+4,97+2,15+4,04+9,46+9,26+27,79+5,88+4,93+4,48+4,27</t>
  </si>
  <si>
    <t>6,14+10,65+6,88+2,75+3,53+4,3+6,9+6,88+3,88+3,48+6,71+6,71+3,36+7,55+9,46+5,35+13</t>
  </si>
  <si>
    <t>2,08+9,04+30,8+16,29+16,88+15,29+31,98+10,4+12,64+11,07+3,29+1,97+5,28+10,21+78,57</t>
  </si>
  <si>
    <t>10,83+10,12+3,18+2,14+5,58+11,07+3,86+12,27+37,89+7,01+61,23+11,07+11,07+61,98</t>
  </si>
  <si>
    <t>0,53+0,53+67,2+13</t>
  </si>
  <si>
    <t>292</t>
  </si>
  <si>
    <t>784181103</t>
  </si>
  <si>
    <t>Základní akrylátová jednonásobná bezbarvá penetrace podkladu v místnostech v přes 3,80 do 5,00 m</t>
  </si>
  <si>
    <t>1380207857</t>
  </si>
  <si>
    <t>293</t>
  </si>
  <si>
    <t>784181105</t>
  </si>
  <si>
    <t>Základní akrylátová jednonásobná bezbarvá penetrace podkladu v místnostech v přes 5,00 m</t>
  </si>
  <si>
    <t>336682103</t>
  </si>
  <si>
    <t>Podhledy</t>
  </si>
  <si>
    <t>4,06+1,07+4,42+185,05+15,33+15,33+43,44+34,33+41,98+199,29+203,81+47,95+16,18</t>
  </si>
  <si>
    <t>0,53+0,53+144,19+16,88+34,24+33,63</t>
  </si>
  <si>
    <t>294</t>
  </si>
  <si>
    <t>784211101</t>
  </si>
  <si>
    <t>Dvojnásobné bílé malby ze směsí za mokra výborně oděruvzdorných v místnostech v do 3,80 m</t>
  </si>
  <si>
    <t>-1150756035</t>
  </si>
  <si>
    <t>295</t>
  </si>
  <si>
    <t>784211103</t>
  </si>
  <si>
    <t>Dvojnásobné bílé malby ze směsí za mokra výborně oděruvzdorných v místnostech v přes 3,80 do 5,00 m</t>
  </si>
  <si>
    <t>1497190979</t>
  </si>
  <si>
    <t>296</t>
  </si>
  <si>
    <t>784211105</t>
  </si>
  <si>
    <t>Dvojnásobné bílé malby ze směsí za mokra výborně oděruvzdorných v místnostech v přes 5,00 m</t>
  </si>
  <si>
    <t>475855304</t>
  </si>
  <si>
    <t>297</t>
  </si>
  <si>
    <t>784211R01</t>
  </si>
  <si>
    <t>Příplatek k cenám maleb ze směsí za provádění styku několik barev a odstinů</t>
  </si>
  <si>
    <t>-249035209</t>
  </si>
  <si>
    <t>Horní Foyaer - mistnost 302 (3.NP) skladba ST 001b</t>
  </si>
  <si>
    <t>298</t>
  </si>
  <si>
    <t>784999R01</t>
  </si>
  <si>
    <t xml:space="preserve">Nátěr stropní niky lustru malířskou sytou barvou, jako stávající. Práce zahrnují i přípravné práce </t>
  </si>
  <si>
    <t>441039410</t>
  </si>
  <si>
    <t>789</t>
  </si>
  <si>
    <t>Povrchové úpravy ocelových konstrukcí a technologických zařízení</t>
  </si>
  <si>
    <t>299</t>
  </si>
  <si>
    <t>789211112</t>
  </si>
  <si>
    <t>Provedení otryskání zařízení nečlenitých stupeň zarezavění A stupeň přípravy Sa 2 1/2</t>
  </si>
  <si>
    <t>1488424449</t>
  </si>
  <si>
    <t>300</t>
  </si>
  <si>
    <t>42118101</t>
  </si>
  <si>
    <t>materiál tryskací (ostrohranný tvrdý písek)</t>
  </si>
  <si>
    <t>2131037413</t>
  </si>
  <si>
    <t>86,45*0,014 'Přepočtené koeficientem množství</t>
  </si>
  <si>
    <t>02 - Silnoproud</t>
  </si>
  <si>
    <t>D1 - Dodávky zařízení</t>
  </si>
  <si>
    <t xml:space="preserve">    D2 - Rozvaděče</t>
  </si>
  <si>
    <t xml:space="preserve">    D3 - Osvětlení</t>
  </si>
  <si>
    <t xml:space="preserve">    D4 - Lištový systém - galerie</t>
  </si>
  <si>
    <t xml:space="preserve">    D5 - Systém řízení DALI</t>
  </si>
  <si>
    <t xml:space="preserve">    D6 - Nouzové osvětlení</t>
  </si>
  <si>
    <t xml:space="preserve">    D7 - Ostatní</t>
  </si>
  <si>
    <t>D8 - Materiál elektromontážní + práce</t>
  </si>
  <si>
    <t xml:space="preserve">    D9 - Přístroje - vypínače, zásuvky, ovladače</t>
  </si>
  <si>
    <t xml:space="preserve">    D10 - Instalační materiál - krabice, trubky, lišty, žlaby</t>
  </si>
  <si>
    <t xml:space="preserve">    D11 - Kabeláž - uložení pevně/pod omítkou</t>
  </si>
  <si>
    <t xml:space="preserve">    D12 - Uzemnění</t>
  </si>
  <si>
    <t xml:space="preserve">    D13 - Demontáže</t>
  </si>
  <si>
    <t>D14 - Ostatní náklady</t>
  </si>
  <si>
    <t>D1</t>
  </si>
  <si>
    <t>Dodávky zařízení</t>
  </si>
  <si>
    <t>D2</t>
  </si>
  <si>
    <t>Rozvaděče</t>
  </si>
  <si>
    <t>000000101</t>
  </si>
  <si>
    <t>Rozvaděč RH2 dle schématu, výroba, montáž</t>
  </si>
  <si>
    <t>ks</t>
  </si>
  <si>
    <t>000000102</t>
  </si>
  <si>
    <t>Rozvaděč RS0.1 dle schématu, výroba, montáž</t>
  </si>
  <si>
    <t>000000103</t>
  </si>
  <si>
    <t>Rozvaděč RS0.2 dle schématu, výroba, montáž</t>
  </si>
  <si>
    <t>000000104</t>
  </si>
  <si>
    <t>Rozvaděč RS1.1 dle schématu, výroba, montáž</t>
  </si>
  <si>
    <t>000000105</t>
  </si>
  <si>
    <t>Rozvaděč RS1.2 dle schématu, výroba, montáž</t>
  </si>
  <si>
    <t>000000106</t>
  </si>
  <si>
    <t>Rozvaděč RS1.3 dle schématu, výroba, montáž</t>
  </si>
  <si>
    <t>000000107</t>
  </si>
  <si>
    <t>Rozvaděč RS1.4 dle schématu, výroba, montáž</t>
  </si>
  <si>
    <t>000000108</t>
  </si>
  <si>
    <t>Rozvaděč RZ dle schématu, výroba, montáž</t>
  </si>
  <si>
    <t>000000109</t>
  </si>
  <si>
    <t>Rozvaděč RS2.1 dle schématu, výroba, montáž</t>
  </si>
  <si>
    <t>000000110</t>
  </si>
  <si>
    <t>Rozvaděč RS3.1 dle schématu, výroba, montáž</t>
  </si>
  <si>
    <t>000000111</t>
  </si>
  <si>
    <t>Rozvaděč RS3.2 dle schématu, výroba, montáž</t>
  </si>
  <si>
    <t>000000112</t>
  </si>
  <si>
    <t>Rozvaděč RS3.3 dle schématu, výroba, montáž</t>
  </si>
  <si>
    <t>000000113</t>
  </si>
  <si>
    <t>Rozvaděč RS4.1 dle schématu, výroba, montáž</t>
  </si>
  <si>
    <t>D3</t>
  </si>
  <si>
    <t>Osvětlení</t>
  </si>
  <si>
    <t>000000201</t>
  </si>
  <si>
    <t>Svítidlo A - Interiérové závěsné a přisazené svítidlo do sestav s mikroprismatickým krytem ALINE-DI L1625 5100/840 MPR</t>
  </si>
  <si>
    <t>000000202</t>
  </si>
  <si>
    <t>Svítidlo B - LINEA 2.4ft 5200/840 LINEA 2.4ft 5200/840</t>
  </si>
  <si>
    <t>000000203</t>
  </si>
  <si>
    <t>Svítidlo C - Kruhové přisazené BELINDA E27</t>
  </si>
  <si>
    <t>000000204</t>
  </si>
  <si>
    <t>Svítidlo D - Průmyslové výkonné LED svítidlo SPIRIT-71 1.4ft ACc 6500/840</t>
  </si>
  <si>
    <t>000000205</t>
  </si>
  <si>
    <t>Svítidlo E - V299 barevný reflector HD, opal acryl V299s SVL 3000K SWA vnitřní, vnější barva dle ARCH</t>
  </si>
  <si>
    <t>000000206</t>
  </si>
  <si>
    <t>Svítidlo F - NOMILED Bx24.K1.N24.70 DALI SVE RAL AD</t>
  </si>
  <si>
    <t>000000207</t>
  </si>
  <si>
    <t>Svítidlo G - V299 barevný reflector HD, opal acryl V299s SVL DALI 3000K HGA vnitřní, vnější barva dle ARCH</t>
  </si>
  <si>
    <t>000000208</t>
  </si>
  <si>
    <t>Svítidlo H - Interiérové závěsné a přisazené svítidlo do sestav s mikroprismatickým krytem ALINE-DI L1085 3400/940 MPR DALI</t>
  </si>
  <si>
    <t>000000209</t>
  </si>
  <si>
    <t>Svítidlo I - Z801. 8W, SLV DALI refl.WIDEFLOOD-55°, 3000K/80+ Z801</t>
  </si>
  <si>
    <t>000000210</t>
  </si>
  <si>
    <t>Svítidlo J - Model plate LED 50W - ATYP repas stávajícího světla S600 50 830 DALI</t>
  </si>
  <si>
    <t>000000211</t>
  </si>
  <si>
    <t>Svítidlo K - interiérové svítidlo z hliníkového profilu difuzor ATYP OCELOT KD 5K 830 DALI průběžná montáž ATYP-KD</t>
  </si>
  <si>
    <t>000000212</t>
  </si>
  <si>
    <t>Svítidlo L - Interiérové závěsné a přisazené svítidlo do sestav s mikroprismatickým krytem ALINE-DI L1085 3400/940 MPR</t>
  </si>
  <si>
    <t>000000213</t>
  </si>
  <si>
    <t>Svítidlo M - S(L)136.1x14W (COIN-50COB) 4000K/80 40° S(L)136c(a)FCI114b40 W3  bílé</t>
  </si>
  <si>
    <t>000000214</t>
  </si>
  <si>
    <t>Svítidlo N - Interiérové přisazené kruhové svítidlo s opalizovaným krytem, barva chrom HUELED 22 24W 3000K chrom</t>
  </si>
  <si>
    <t>000000215</t>
  </si>
  <si>
    <t>Svítidlo O - Interiérové závěsné a přisazené svítidlo do sestav s mikroprismatickým krytem ALINE-DI L1085 3400/840 MPR</t>
  </si>
  <si>
    <t>000000216</t>
  </si>
  <si>
    <t>Svítidlo P - FARMER I 5112901 CLAS200</t>
  </si>
  <si>
    <t>000000217</t>
  </si>
  <si>
    <t>Svítidlo Q - Interiérové závěsné LED svítidlo CIRCLED DALI  černé</t>
  </si>
  <si>
    <t>000000218</t>
  </si>
  <si>
    <t>Svítidlo R - GEO LED 20W OVAL BLACK 4K o 75427</t>
  </si>
  <si>
    <t>000000219</t>
  </si>
  <si>
    <t>LED trubice 150cm T8</t>
  </si>
  <si>
    <t>D4</t>
  </si>
  <si>
    <t>Lištový systém - galerie</t>
  </si>
  <si>
    <t>000000301</t>
  </si>
  <si>
    <t>XTSC6100-3 napájecí lišta 3-fázová DALI bílá 1m</t>
  </si>
  <si>
    <t>000000302</t>
  </si>
  <si>
    <t>XTSC6200-3 napájecí lišta 3-fázová DALI bílá 2m</t>
  </si>
  <si>
    <t>000000303</t>
  </si>
  <si>
    <t>XTSC6300-3 napájecí lišta 3-fázová DALI bílá 3m</t>
  </si>
  <si>
    <t>000000304</t>
  </si>
  <si>
    <t>XTSC6400-3 napájecí lišta 3-fázová DALI bílá 4m</t>
  </si>
  <si>
    <t>000000305</t>
  </si>
  <si>
    <t>XTSC611-3 koncový napaječ DALI levý bílý</t>
  </si>
  <si>
    <t>000000306</t>
  </si>
  <si>
    <t>XTSNC635-3 L-konektor DALI - hrana vnější</t>
  </si>
  <si>
    <t>000000307</t>
  </si>
  <si>
    <t>XTSNC636-3 T-konektor DALI - hrana vnější pravý</t>
  </si>
  <si>
    <t>000000308</t>
  </si>
  <si>
    <t>XTSNC639-3 T-konektor DALI - hrana vnější levý</t>
  </si>
  <si>
    <t>000000309</t>
  </si>
  <si>
    <t>XTSNC634-3 L-konektor DALI - hrana vnitřní</t>
  </si>
  <si>
    <t>000000310</t>
  </si>
  <si>
    <t>XTS621-3 rovný konektor DALI bílý</t>
  </si>
  <si>
    <t>000000311</t>
  </si>
  <si>
    <t>XTSNC640-3 T-konektor DALI - hrana vnitřní pravý</t>
  </si>
  <si>
    <t>000000312</t>
  </si>
  <si>
    <t>XTSNC637-3 T-konektor DALI - hrana vnitřní levý</t>
  </si>
  <si>
    <t>000000313</t>
  </si>
  <si>
    <t>SKB12-3 svorka stropní a pro lankový závěs</t>
  </si>
  <si>
    <t>D5</t>
  </si>
  <si>
    <t>Systém řízení DALI</t>
  </si>
  <si>
    <t>000000401</t>
  </si>
  <si>
    <t>Řídící jednotka DALI PRO noc-4  RTC - sál</t>
  </si>
  <si>
    <t>000000402</t>
  </si>
  <si>
    <t>Řídící jednotka DALI PRO Tol 2 - galerie</t>
  </si>
  <si>
    <t>000000403</t>
  </si>
  <si>
    <t>Řídící jednotka DALI BT ECO RTC - zkušebna</t>
  </si>
  <si>
    <t>000000404</t>
  </si>
  <si>
    <t>DALI COUPLER G2</t>
  </si>
  <si>
    <t>000000405</t>
  </si>
  <si>
    <t>WIFI ROUTER</t>
  </si>
  <si>
    <t>000000406</t>
  </si>
  <si>
    <t>TABLET 10</t>
  </si>
  <si>
    <t>000000407</t>
  </si>
  <si>
    <t>Držák Tabletu</t>
  </si>
  <si>
    <t>000000408</t>
  </si>
  <si>
    <t>Nastavení řízení DALI</t>
  </si>
  <si>
    <t>D6</t>
  </si>
  <si>
    <t>Nouzové osvětlení</t>
  </si>
  <si>
    <t>000000501</t>
  </si>
  <si>
    <t>Svítidlo NP1 -  Nástěnný piktogram, 12m, LED 1W, IP65</t>
  </si>
  <si>
    <t>000000502</t>
  </si>
  <si>
    <t>Svítidlo NP2 -  Nástěnný piktogram + SL, 12m, LED 1+1W, IP65</t>
  </si>
  <si>
    <t>000000503</t>
  </si>
  <si>
    <t>Svítidlo NP4 -  Nástěnný piktogram, 24m, LED 1,2W, IP42</t>
  </si>
  <si>
    <t>000000504</t>
  </si>
  <si>
    <t>Svítidlo NH -  Nástěnný piktogram "Hydrant", 12m, LED 1+1W, IP65</t>
  </si>
  <si>
    <t>000000505</t>
  </si>
  <si>
    <t>Svítidlo NP21 -  Nástěnný piktogram, 22m, LED 1+1W, IP40, 2 nezávislé LED okruhy  CBA+CBB</t>
  </si>
  <si>
    <t>000000506</t>
  </si>
  <si>
    <t>Svítidlo NP23 -  Stropní piktogram přisazený, 22m, LED 1+1W, 2 nezávislé LED okruhy  CBA+CBB</t>
  </si>
  <si>
    <t>000000507</t>
  </si>
  <si>
    <t>Svítidlo NB1 -  Stropní spot přisazený, koridor, LED 1W, IP40</t>
  </si>
  <si>
    <t>000000508</t>
  </si>
  <si>
    <t>Svítidlo NB2 -  Stropní spot přisazený, area, LED 1W, IP40</t>
  </si>
  <si>
    <t>000000509</t>
  </si>
  <si>
    <t>Svítidlo NB3 Přisazené bezpečnostní, LED 3W, IP65, natáčecí optika</t>
  </si>
  <si>
    <t>000000510</t>
  </si>
  <si>
    <t>Svítidlo NB4 Přisazené bezpečnostní, LED 1,2W, IP42</t>
  </si>
  <si>
    <t>000000511</t>
  </si>
  <si>
    <t>Svítidlo NB5 -  Přisazené nástěnné asymetrické, LED 3W, IP65, natáčecí optika</t>
  </si>
  <si>
    <t>000000512</t>
  </si>
  <si>
    <t>Svítidlo NS -  Vestavné do schodnice 1W IP65</t>
  </si>
  <si>
    <t>000000513</t>
  </si>
  <si>
    <t>Svítidlo NSx -  Box pro vestavbu do betonu</t>
  </si>
  <si>
    <t>000000514</t>
  </si>
  <si>
    <t>Svítidlo NB21 -  Stropní přisazené, area, LED 2+2W, IP40, 2 nezávislé LED okruhy</t>
  </si>
  <si>
    <t>000000515</t>
  </si>
  <si>
    <t>Svítidlo NB41 -  Stropní vestavné s reflekrorem pro velké výšky, LED 3W, IP65 integrované do repasovaného svítidla</t>
  </si>
  <si>
    <t>000000516</t>
  </si>
  <si>
    <t>CB - Kompaktní bateriová jednotka v souladu s ČSN EN 50171 a ČSN EN 50172 pro napájení a kontrolu nouzových a bezpečnostních svítidel, s automatickým testovacím zařízením a sledováním stavu připojených svítidel po napájecím kabelu. Vstup 230VAC, výstup sv</t>
  </si>
  <si>
    <t>000000517</t>
  </si>
  <si>
    <t>Ovládací tablo nouzových svítidel (8x povelový spínač)</t>
  </si>
  <si>
    <t>000000518</t>
  </si>
  <si>
    <t>Zaškolení obsluhy</t>
  </si>
  <si>
    <t>D7</t>
  </si>
  <si>
    <t>Ostatní</t>
  </si>
  <si>
    <t>000000601</t>
  </si>
  <si>
    <t>Podlahová krabice, 4x zás. 16A/230V</t>
  </si>
  <si>
    <t>000000602</t>
  </si>
  <si>
    <t>Podlahová krabice, 3x zás. 16A/230V, 2x RJ45 FTP cat.6. 1x XLR 5pin</t>
  </si>
  <si>
    <t>000000603</t>
  </si>
  <si>
    <t>Podlahová krabice, 2x zás. 16A/230V, 2x RJ45 FTP cat.6. 1x XLR 5pin, 1x XLR 3pin, 1x speak ON 4pin</t>
  </si>
  <si>
    <t>000000604</t>
  </si>
  <si>
    <t>Podlahová krabice, 1x zás. 16A/230V, 1x RJ45 FTP cat.6. 1x XLR 3pin, 1x speak ON 4pin</t>
  </si>
  <si>
    <t>000000605</t>
  </si>
  <si>
    <t>Podlahová krabice, 1x zás. 16A/230V, 1x XLR 5pin</t>
  </si>
  <si>
    <t>000000606</t>
  </si>
  <si>
    <t>Podlahová krabice, 2x zás. 16A/230V, 1x XLR 5pin, 2x XLR 3pin, 1x speak ON 4pin</t>
  </si>
  <si>
    <t>000000607</t>
  </si>
  <si>
    <t>Zásuvková skříň - 1x 16A/400V/5P, 1x 32A/400V/5P, 2x 16A/230V, IP44, jističe, chrániče</t>
  </si>
  <si>
    <t>000000608</t>
  </si>
  <si>
    <t>skříňka ovládací 12x otočný spínač podsvícený</t>
  </si>
  <si>
    <t>D8</t>
  </si>
  <si>
    <t>Materiál elektromontážní + práce</t>
  </si>
  <si>
    <t>D9</t>
  </si>
  <si>
    <t>Přístroje - vypínače, zásuvky, ovladače</t>
  </si>
  <si>
    <t>000411201</t>
  </si>
  <si>
    <t>spínač 10A/250Vstř řaz.1</t>
  </si>
  <si>
    <t>000411204</t>
  </si>
  <si>
    <t>spínač 10A/250Vstř řaz.5</t>
  </si>
  <si>
    <t>000411202</t>
  </si>
  <si>
    <t>přepínač 10A/250Vstř řaz.6</t>
  </si>
  <si>
    <t>000411205</t>
  </si>
  <si>
    <t>přepínač 10A/250Vstř řaz.6+6</t>
  </si>
  <si>
    <t>000411271</t>
  </si>
  <si>
    <t>spínač 10A/250Vstř/IP44  řaz.1   nástěnný</t>
  </si>
  <si>
    <t>000411272</t>
  </si>
  <si>
    <t>přepínač 10A/250Vstř/IP44  řaz.5 zapuštěný</t>
  </si>
  <si>
    <t>000411272.1</t>
  </si>
  <si>
    <t>přepínač 10A/250Vstř/IP44  řaz.6 nástěnný</t>
  </si>
  <si>
    <t>000411251</t>
  </si>
  <si>
    <t>tlačítko 10A/230Vstř řaz. 1/0</t>
  </si>
  <si>
    <t>000418312</t>
  </si>
  <si>
    <t>ovladač žaluziový 10A/230V</t>
  </si>
  <si>
    <t>000418311</t>
  </si>
  <si>
    <t>nástěnné pohybové čidlo 180st. pro osvětlení 230V/10A IP44</t>
  </si>
  <si>
    <t>000418102</t>
  </si>
  <si>
    <t>stropní pohybové čidlo 360st. 230V/10A IP44</t>
  </si>
  <si>
    <t>000099999</t>
  </si>
  <si>
    <t>Termostat prostorový</t>
  </si>
  <si>
    <t>000421401</t>
  </si>
  <si>
    <t>zásuvka 16A/250Vstř +clonky</t>
  </si>
  <si>
    <t>000421406</t>
  </si>
  <si>
    <t>zásuvka 16A/230Vstř chráněná</t>
  </si>
  <si>
    <t>000423301</t>
  </si>
  <si>
    <t>zásuvka 16A/250Vstř nástěnná IP44</t>
  </si>
  <si>
    <t>000423302</t>
  </si>
  <si>
    <t>zásuvka dvojnásobná 16A/250Vstř nástěnná IP44</t>
  </si>
  <si>
    <t>000425213</t>
  </si>
  <si>
    <t>zásuvka 5pól/16A/400V/IP44</t>
  </si>
  <si>
    <t>000418611</t>
  </si>
  <si>
    <t>tlačítko nouzové pod sklem - TOTAL STOP</t>
  </si>
  <si>
    <t>000418612</t>
  </si>
  <si>
    <t>tlačítkový ovladač 1x tlač.</t>
  </si>
  <si>
    <t>000421491</t>
  </si>
  <si>
    <t>rámeček krycí 1přístroj</t>
  </si>
  <si>
    <t>000421492</t>
  </si>
  <si>
    <t>rámeček krycí 2přístroje</t>
  </si>
  <si>
    <t>000421493</t>
  </si>
  <si>
    <t>rámeček krycí 3přístroje</t>
  </si>
  <si>
    <t>D10</t>
  </si>
  <si>
    <t>Instalační materiál - krabice, trubky, lišty, žlaby</t>
  </si>
  <si>
    <t>000199095</t>
  </si>
  <si>
    <t>ekvipotenciální svorkovnice EPS 1 s krytem</t>
  </si>
  <si>
    <t>000199211</t>
  </si>
  <si>
    <t>svorky Wago (3-5) x 1,5-4mm2 krabicová bezšroubo</t>
  </si>
  <si>
    <t>000311215</t>
  </si>
  <si>
    <t>krabice přístrojová KP67/1</t>
  </si>
  <si>
    <t>000311422</t>
  </si>
  <si>
    <t>krabice přístrojová KP64/2</t>
  </si>
  <si>
    <t>000311423</t>
  </si>
  <si>
    <t>krabice přístrojová KP64/3</t>
  </si>
  <si>
    <t>000311116</t>
  </si>
  <si>
    <t>krabice univerzální/odbočná KU68-1902 vč.KO68</t>
  </si>
  <si>
    <t>000312001</t>
  </si>
  <si>
    <t>krabice KSK80/IP66 81x81x51mm</t>
  </si>
  <si>
    <t>000009999</t>
  </si>
  <si>
    <t>krabice oceloplechová montážní na povrch pro instalaci zásuvek, vel. cca 550x350x120, komplet výroba, montáž, instalace na zábradlí na lávce</t>
  </si>
  <si>
    <t>000355035</t>
  </si>
  <si>
    <t>Drátěný kabelový žlab 300/100 pod stropem, komplet vč výložníků, příslušenství</t>
  </si>
  <si>
    <t>000355031</t>
  </si>
  <si>
    <t>Drátěný kabelový žlab 100/50 na zdi, komplet vč výložníků, příslušenství</t>
  </si>
  <si>
    <t>000362053</t>
  </si>
  <si>
    <t>Drátěný kabelový žlab - stoupačka 300/100 komplet vč výložníků, příslušenství</t>
  </si>
  <si>
    <t>000362049</t>
  </si>
  <si>
    <t>Drátěný kabelový žlab 300/100 P60-R pro PBZ na zdi, komplet vč výložníků, příslušenství</t>
  </si>
  <si>
    <t>000362054</t>
  </si>
  <si>
    <t>Drátěný kabelový žlab - stoupačka 300/50 P60-R pro PBZ komplet vč výložníků, příslušenství</t>
  </si>
  <si>
    <t>000322272</t>
  </si>
  <si>
    <t>Kabelová příchytka jednotlivá ocelová P60-R, certifikovaná, ocel. hmoždinky, vč kotvícího materiálu</t>
  </si>
  <si>
    <t>000322294</t>
  </si>
  <si>
    <t>Příchytka svazku kabelů ocelová P60-R, certifikovaná, ocel. hmoždinky, vč kotvícího materiálu</t>
  </si>
  <si>
    <t>000322123</t>
  </si>
  <si>
    <t>trubka PVC tuhá střední namáhání 4020</t>
  </si>
  <si>
    <t>000322173</t>
  </si>
  <si>
    <t>/trubka PVC tuhá/ příchytka 5320</t>
  </si>
  <si>
    <t>000322125</t>
  </si>
  <si>
    <t>trubka PVC tuhá střední namáhání 4032</t>
  </si>
  <si>
    <t>000322175</t>
  </si>
  <si>
    <t>/trubka PVC tuhá/ příchytka 5332</t>
  </si>
  <si>
    <t>000322125.1</t>
  </si>
  <si>
    <t>trubka PVC tuhá střední namáhání 4040</t>
  </si>
  <si>
    <t>000322175.1</t>
  </si>
  <si>
    <t>/trubka PVC tuhá/ příchytka 5340</t>
  </si>
  <si>
    <t>000321113</t>
  </si>
  <si>
    <t>trubka ohebná PVC pr. 20</t>
  </si>
  <si>
    <t>000321135</t>
  </si>
  <si>
    <t>trubka ohebná PVC pr. 32</t>
  </si>
  <si>
    <t>000321136</t>
  </si>
  <si>
    <t>trubka ohebná PVC pr. 40</t>
  </si>
  <si>
    <t>000009999.1</t>
  </si>
  <si>
    <t>spojovací materiál - vruty, hmoždinky, příchytky atd.</t>
  </si>
  <si>
    <t>Kabeláž - uložení pevně/pod omítkou</t>
  </si>
  <si>
    <t>000173108</t>
  </si>
  <si>
    <t>vodič CYA 6 ZŽ /H07V-K/</t>
  </si>
  <si>
    <t>000173110</t>
  </si>
  <si>
    <t>vodič CYA 16 ZŽ /H07V-K/</t>
  </si>
  <si>
    <t>000173111</t>
  </si>
  <si>
    <t>vodič CYA 25 ZŽ /H07V-K/</t>
  </si>
  <si>
    <t>000173114</t>
  </si>
  <si>
    <t>vodič CYA 70 ZŽ /H07V-K/</t>
  </si>
  <si>
    <t>000101005</t>
  </si>
  <si>
    <t>kabel CYKY-O 2x1,5</t>
  </si>
  <si>
    <t>000101105</t>
  </si>
  <si>
    <t>kabel CYKY-O 3x1,5</t>
  </si>
  <si>
    <t>000101105.1</t>
  </si>
  <si>
    <t>kabel CYKY-J 3x1,5</t>
  </si>
  <si>
    <t>000101106</t>
  </si>
  <si>
    <t>kabel CYKY-J 3x2,5</t>
  </si>
  <si>
    <t>000101107</t>
  </si>
  <si>
    <t>kabel CYKY-J 3x4</t>
  </si>
  <si>
    <t>000101306</t>
  </si>
  <si>
    <t>kabel CYKY-J 5x2,5</t>
  </si>
  <si>
    <t>000101307</t>
  </si>
  <si>
    <t>kabel CYKY-J 5x4</t>
  </si>
  <si>
    <t>000101305</t>
  </si>
  <si>
    <t>kabel CYKY-O 5x1,5</t>
  </si>
  <si>
    <t>000101305.1</t>
  </si>
  <si>
    <t>kabel CYKY-J 5x1,5</t>
  </si>
  <si>
    <t>000101308</t>
  </si>
  <si>
    <t>kabel CYKY-J 5x6</t>
  </si>
  <si>
    <t>000101309</t>
  </si>
  <si>
    <t>kabel CYKY-J 5x10</t>
  </si>
  <si>
    <t>000101310</t>
  </si>
  <si>
    <t>kabel CYKY-J 5x16</t>
  </si>
  <si>
    <t>000101311</t>
  </si>
  <si>
    <t>kabel 1kV CYKY-J 5x25</t>
  </si>
  <si>
    <t>000101312</t>
  </si>
  <si>
    <t>kabel 1kV CYKY-J 5x35</t>
  </si>
  <si>
    <t>000101314</t>
  </si>
  <si>
    <t>kabel 1kV CYKY-J 5x70</t>
  </si>
  <si>
    <t>000152219</t>
  </si>
  <si>
    <t>kabel 1kV AYKY-J 3x240+120</t>
  </si>
  <si>
    <t>000101407</t>
  </si>
  <si>
    <t>kabel CYKY-O 19x1,5</t>
  </si>
  <si>
    <t>000132005</t>
  </si>
  <si>
    <t>kabel 1kV CXKH-V-O 2x1,5</t>
  </si>
  <si>
    <t>000132006</t>
  </si>
  <si>
    <t>kabel 1kV CXKH-V-O 2x2,5</t>
  </si>
  <si>
    <t>000132106</t>
  </si>
  <si>
    <t>kabel 1kV CXKH-V-O 3x1,5</t>
  </si>
  <si>
    <t>000203305</t>
  </si>
  <si>
    <t>kabel JYTY 14x1</t>
  </si>
  <si>
    <t>302</t>
  </si>
  <si>
    <t>D12</t>
  </si>
  <si>
    <t>Uzemnění</t>
  </si>
  <si>
    <t>000295052</t>
  </si>
  <si>
    <t>tyč zemnící ZT1,5 FeZn 1500/28mm holá</t>
  </si>
  <si>
    <t>304</t>
  </si>
  <si>
    <t>000295081</t>
  </si>
  <si>
    <t>svorka k tyči zemnící SJ2 4šrouby FeZn</t>
  </si>
  <si>
    <t>306</t>
  </si>
  <si>
    <t>000295001</t>
  </si>
  <si>
    <t>vedení FeZn 30/4 (0,96kg/m)</t>
  </si>
  <si>
    <t>308</t>
  </si>
  <si>
    <t>000295011</t>
  </si>
  <si>
    <t>vedení FeZn pr.10mm(0,63kg/m)</t>
  </si>
  <si>
    <t>310</t>
  </si>
  <si>
    <t>000295071</t>
  </si>
  <si>
    <t>svorka pásku zemnící SR2b 4šrouby FeZn</t>
  </si>
  <si>
    <t>312</t>
  </si>
  <si>
    <t>000295075</t>
  </si>
  <si>
    <t>svorka pásku drátu zemnící SR3b 4šrouby FeZn</t>
  </si>
  <si>
    <t>314</t>
  </si>
  <si>
    <t>210220441</t>
  </si>
  <si>
    <t>ochrana zemní svorky asfaltovým nátěrem</t>
  </si>
  <si>
    <t>316</t>
  </si>
  <si>
    <t>000009999.2</t>
  </si>
  <si>
    <t>výkop 500x350, zához, demontáž a opětovná montáž dlažby</t>
  </si>
  <si>
    <t>318</t>
  </si>
  <si>
    <t>D13</t>
  </si>
  <si>
    <t>Demontáže</t>
  </si>
  <si>
    <t>210100104</t>
  </si>
  <si>
    <t>rozvaděče oceloplechové - demontáž</t>
  </si>
  <si>
    <t>320</t>
  </si>
  <si>
    <t>210100105</t>
  </si>
  <si>
    <t>kabelové trasy vč kabeláže - demontáž</t>
  </si>
  <si>
    <t>322</t>
  </si>
  <si>
    <t>210100106</t>
  </si>
  <si>
    <t>svítidla - demontáž</t>
  </si>
  <si>
    <t>324</t>
  </si>
  <si>
    <t>210100107</t>
  </si>
  <si>
    <t>koncové prvky - zásuvky, vypínače atd. - demontáž</t>
  </si>
  <si>
    <t>326</t>
  </si>
  <si>
    <t>210100011</t>
  </si>
  <si>
    <t>odvoz, likvidace odpadu</t>
  </si>
  <si>
    <t>328</t>
  </si>
  <si>
    <t>000000252</t>
  </si>
  <si>
    <t>bezpečnostní tabulka plast</t>
  </si>
  <si>
    <t>330</t>
  </si>
  <si>
    <t>000000933</t>
  </si>
  <si>
    <t>zatěsnění protipožárního prostupu</t>
  </si>
  <si>
    <t>332</t>
  </si>
  <si>
    <t>000199511</t>
  </si>
  <si>
    <t>štítek kabelový 30x10mm malý</t>
  </si>
  <si>
    <t>334</t>
  </si>
  <si>
    <t>000199512</t>
  </si>
  <si>
    <t>štítek kabelový 40x15mm střední</t>
  </si>
  <si>
    <t>336</t>
  </si>
  <si>
    <t>000199513</t>
  </si>
  <si>
    <t>štítek kabelový 60x24mm velký</t>
  </si>
  <si>
    <t>338</t>
  </si>
  <si>
    <t>000999999</t>
  </si>
  <si>
    <t>materiál elektromontážní podružný</t>
  </si>
  <si>
    <t>340</t>
  </si>
  <si>
    <t>000999999.1</t>
  </si>
  <si>
    <t>materiál podružný spojovací, popisovací atd.</t>
  </si>
  <si>
    <t>342</t>
  </si>
  <si>
    <t>000295441</t>
  </si>
  <si>
    <t>svorka zemnící Bernard/ZSA16</t>
  </si>
  <si>
    <t>344</t>
  </si>
  <si>
    <t>000295443</t>
  </si>
  <si>
    <t>páska měděná uzemňovací ZSA16-délka 0,5 m</t>
  </si>
  <si>
    <t>346</t>
  </si>
  <si>
    <t>000009999.3</t>
  </si>
  <si>
    <t>montáž svítidla včetně zapojení</t>
  </si>
  <si>
    <t>348</t>
  </si>
  <si>
    <t>000009999.4</t>
  </si>
  <si>
    <t>montáž podlahové krabice vč zapojení</t>
  </si>
  <si>
    <t>350</t>
  </si>
  <si>
    <t>210100001</t>
  </si>
  <si>
    <t>ukončení v rozvaděči vč.zapojení vodiče do 2,5mm2</t>
  </si>
  <si>
    <t>352</t>
  </si>
  <si>
    <t>210100002</t>
  </si>
  <si>
    <t>ukončení v rozvaděči vč.zapojení vodiče do 6mm2</t>
  </si>
  <si>
    <t>354</t>
  </si>
  <si>
    <t>210100003</t>
  </si>
  <si>
    <t>ukončení v rozvaděči vč.zapojení vodiče do 16mm2</t>
  </si>
  <si>
    <t>356</t>
  </si>
  <si>
    <t>210100005</t>
  </si>
  <si>
    <t>ukončení v rozvaděči vč.zapojení vodiče do 35mm2</t>
  </si>
  <si>
    <t>358</t>
  </si>
  <si>
    <t>210100008</t>
  </si>
  <si>
    <t>ukončení v rozvaděči vč.zapojení vodiče do 95mm2</t>
  </si>
  <si>
    <t>360</t>
  </si>
  <si>
    <t>210100012</t>
  </si>
  <si>
    <t>ukončení v rozvaděči vč.zapojení vodiče do 240mm2</t>
  </si>
  <si>
    <t>362</t>
  </si>
  <si>
    <t>210100101</t>
  </si>
  <si>
    <t>ukončení na svorkovnici vodič do 16mm2</t>
  </si>
  <si>
    <t>364</t>
  </si>
  <si>
    <t>000009999.5</t>
  </si>
  <si>
    <t>páska stahovací</t>
  </si>
  <si>
    <t>bal</t>
  </si>
  <si>
    <t>366</t>
  </si>
  <si>
    <t>Ostatní náklady</t>
  </si>
  <si>
    <t>219002611</t>
  </si>
  <si>
    <t>vysekání rýhy/zeď cihla/ hl.do 30mm/š.do 30mm</t>
  </si>
  <si>
    <t>368</t>
  </si>
  <si>
    <t>219002623</t>
  </si>
  <si>
    <t>vysekání rýhy/zeď cihla/ hl.do 50mm/š.do 150mm</t>
  </si>
  <si>
    <t>370</t>
  </si>
  <si>
    <t>219003691</t>
  </si>
  <si>
    <t>omítka hladká rýhy ve stěně do 30mm vč.malty MV</t>
  </si>
  <si>
    <t>372</t>
  </si>
  <si>
    <t>219003694</t>
  </si>
  <si>
    <t>omítka hladká rýhy ve stěně do 150mm vč.malty MV</t>
  </si>
  <si>
    <t>374</t>
  </si>
  <si>
    <t>219001214</t>
  </si>
  <si>
    <t>vybour.otvoru ve zdi/stropu do pr.100mm/tl.do 0,45m</t>
  </si>
  <si>
    <t>376</t>
  </si>
  <si>
    <t>219001253</t>
  </si>
  <si>
    <t>vybourání niky ve zdi pro rozvaděč do 1,5 m2, zazdění, začištění</t>
  </si>
  <si>
    <t>378</t>
  </si>
  <si>
    <t>219000212</t>
  </si>
  <si>
    <t>doprava materiálu</t>
  </si>
  <si>
    <t>380</t>
  </si>
  <si>
    <t>219000701</t>
  </si>
  <si>
    <t>zřízení a odstranění lešení o výšce podl.nad 1,9m</t>
  </si>
  <si>
    <t>382</t>
  </si>
  <si>
    <t>219000105</t>
  </si>
  <si>
    <t>zajištění provizorního napájení</t>
  </si>
  <si>
    <t>hod</t>
  </si>
  <si>
    <t>384</t>
  </si>
  <si>
    <t>219000104</t>
  </si>
  <si>
    <t>součinnost správce sítě(rozvodného závodu)</t>
  </si>
  <si>
    <t>386</t>
  </si>
  <si>
    <t>219000106</t>
  </si>
  <si>
    <t>průzkum před montáží, upřesnění vedení tras</t>
  </si>
  <si>
    <t>388</t>
  </si>
  <si>
    <t>219002111</t>
  </si>
  <si>
    <t>pomocné stavební práce</t>
  </si>
  <si>
    <t>390</t>
  </si>
  <si>
    <t>000009999.6</t>
  </si>
  <si>
    <t>realizační dokumentace silnoproudých rozvodů</t>
  </si>
  <si>
    <t>392</t>
  </si>
  <si>
    <t>210200101</t>
  </si>
  <si>
    <t>kompletační činnost</t>
  </si>
  <si>
    <t>394</t>
  </si>
  <si>
    <t>210200102</t>
  </si>
  <si>
    <t>revize</t>
  </si>
  <si>
    <t>396</t>
  </si>
  <si>
    <t>210200103</t>
  </si>
  <si>
    <t>projekt skutečného provedení</t>
  </si>
  <si>
    <t>398</t>
  </si>
  <si>
    <t>210200104</t>
  </si>
  <si>
    <t>autorský dozor</t>
  </si>
  <si>
    <t>400</t>
  </si>
  <si>
    <t>210200105</t>
  </si>
  <si>
    <t>Prořez</t>
  </si>
  <si>
    <t>402</t>
  </si>
  <si>
    <t>210200105.1</t>
  </si>
  <si>
    <t>Materál podrzžný</t>
  </si>
  <si>
    <t>404</t>
  </si>
  <si>
    <t>210200106</t>
  </si>
  <si>
    <t>Doprava a přesun dodávek</t>
  </si>
  <si>
    <t>406</t>
  </si>
  <si>
    <t>210200107</t>
  </si>
  <si>
    <t>PPV pro elektroinstalce</t>
  </si>
  <si>
    <t>408</t>
  </si>
  <si>
    <t>210200185</t>
  </si>
  <si>
    <t>VRN pro elektroinstalací</t>
  </si>
  <si>
    <t>410</t>
  </si>
  <si>
    <t>03 - Slaboproud</t>
  </si>
  <si>
    <t>D1 - STRUKTUROVANÁ KABELÁŽ - STC</t>
  </si>
  <si>
    <t xml:space="preserve">    D2 - Datový rozvaděč DT1</t>
  </si>
  <si>
    <t xml:space="preserve">    D3 - Datový rozvaděč DT2</t>
  </si>
  <si>
    <t xml:space="preserve">    D4 - Datový rozvaděč vrátnice - výměna</t>
  </si>
  <si>
    <t xml:space="preserve">    D5 - Instalační materiál, zásuvky</t>
  </si>
  <si>
    <t>D6 - PŘÍSTUPOVÝ SYSTÉM - EKV</t>
  </si>
  <si>
    <t>D8 - PŘIVOLÁVACÍ SYSTÉM - WC INVALIDÉ</t>
  </si>
  <si>
    <t>D9 - PŘÍPRAVA PRO JEVIŠTNÍ TECHNIKU</t>
  </si>
  <si>
    <t xml:space="preserve">    D10 - Ostatní náklady</t>
  </si>
  <si>
    <t>STRUKTUROVANÁ KABELÁŽ - STC</t>
  </si>
  <si>
    <t>Datový rozvaděč DT1</t>
  </si>
  <si>
    <t>datový rozvaděč RACK 19" 600x800 22U komplet</t>
  </si>
  <si>
    <t>napájecí blok PDU 4x230V s PO T3</t>
  </si>
  <si>
    <t>horizontální organizér kabelů 19" 1U</t>
  </si>
  <si>
    <t>Ventilační jednotka 2x ventilátor do víka</t>
  </si>
  <si>
    <t>modulární patch panel 24 keystone 19" 1U</t>
  </si>
  <si>
    <t>modul RJ45 formát keystone cat.6 UTP</t>
  </si>
  <si>
    <t>pevná police hl. 360mm 2-bodové uchycení</t>
  </si>
  <si>
    <t>datový patch kabel 1m modrý U/UTP nestíněný</t>
  </si>
  <si>
    <t>PIGTAIL LC 50/125 2M</t>
  </si>
  <si>
    <t>optická vana 4x LC duplex komplet</t>
  </si>
  <si>
    <t>ostatní materiál - spojovací, upevňovací, popisovací, svorky, konektory atd.</t>
  </si>
  <si>
    <t>Datový rozvaděč DT2</t>
  </si>
  <si>
    <t>datový rozvaděč RACK 19" 600x600 9U nástěnný komplet</t>
  </si>
  <si>
    <t>Datový rozvaděč vrátnice - výměna</t>
  </si>
  <si>
    <t>demontáž a opětovná montáž stávajícího vybavení RACKu</t>
  </si>
  <si>
    <t>Instalační materiál, zásuvky</t>
  </si>
  <si>
    <t>000421434</t>
  </si>
  <si>
    <t>zásuvka 1xRJ45/cat.6 UTP komplet vč rámečku</t>
  </si>
  <si>
    <t>000421435</t>
  </si>
  <si>
    <t>zásuvka  2xRJ45/cat.6 UTP komplet vč rámečku</t>
  </si>
  <si>
    <t>000209436</t>
  </si>
  <si>
    <t>kabel Cat.6 U/UTP 4x2xAWG23 PVC</t>
  </si>
  <si>
    <t>000209435</t>
  </si>
  <si>
    <t>optický kabel singlemode 8 vl. 50/125 OM5 LSOH</t>
  </si>
  <si>
    <t>000313123</t>
  </si>
  <si>
    <t>Krabice přístrojová lištová LK 80X28R nebo dle zásuvek</t>
  </si>
  <si>
    <t>000362017</t>
  </si>
  <si>
    <t>Kabelový žlab drátěný 54/100, výložníky na zeď, komplet vč příslušenství</t>
  </si>
  <si>
    <t>trubka PVC tuhá střední namáhání 4020 černá</t>
  </si>
  <si>
    <t>/trubka PVC tuhá/ příchytka 5320 černá</t>
  </si>
  <si>
    <t>000321115</t>
  </si>
  <si>
    <t>000000115</t>
  </si>
  <si>
    <t>drobný materiál - spojovací,upevňovací,popisovací</t>
  </si>
  <si>
    <t>PŘÍSTUPOVÝ SYSTÉM - EKV</t>
  </si>
  <si>
    <t>AC KLÍČ. - klíčenka  MF13,56MHZ,MOD./BÍLÁ</t>
  </si>
  <si>
    <t>AC ČTĚČKA MF13,56 MHz +KONTROLER,IP55, montáž na povrch, komplet</t>
  </si>
  <si>
    <t>ZDROJ  230V;12VDC;1,25A montáž na DIN lištu</t>
  </si>
  <si>
    <t>Opakovač linky RS485</t>
  </si>
  <si>
    <t>RELÉ ZÁMKU NO/NC KONTAKT</t>
  </si>
  <si>
    <t>AC PŘEVODNÍK RS485/LAN RJ45 montáž na DIN lištu</t>
  </si>
  <si>
    <t>zámek elektromechanický 12VDC dle typu dveří</t>
  </si>
  <si>
    <t>000203303</t>
  </si>
  <si>
    <t>kabel JYTY 4x1</t>
  </si>
  <si>
    <t>000000613</t>
  </si>
  <si>
    <t>Plastová instalační krabice na porch 300x220x120</t>
  </si>
  <si>
    <t>PŘIVOLÁVACÍ SYSTÉM - WC INVALIDÉ</t>
  </si>
  <si>
    <t>Sada pro nouzovou signalizaci - nouzové tlačítko s táhlem, resetovací tlačítko, kontrolní modul se sirénou, transformátor 230VAC/15VAC</t>
  </si>
  <si>
    <t>000101615</t>
  </si>
  <si>
    <t>kabel SYKFY 2x2x0,6</t>
  </si>
  <si>
    <t>PŘÍPRAVA PRO JEVIŠTNÍ TECHNIKU</t>
  </si>
  <si>
    <t>datový rozvaděč RACK 19" 600x800 42U komplet</t>
  </si>
  <si>
    <t>napájecí blok PDU 6x230V s PO T3</t>
  </si>
  <si>
    <t>Datová zásuvka RJ45 FTP cat.6</t>
  </si>
  <si>
    <t>Zásuvka mikrofonní MC-401-3P-EN XLR 3pin do panelu</t>
  </si>
  <si>
    <t>Zásuvka mikrofonní XLR187-5G XLR 5pin do panelu</t>
  </si>
  <si>
    <t>Zásuvka speak ON NL4MPXX-3 do panelu</t>
  </si>
  <si>
    <t>FTP kabel SXKD-cat.6-FTP-PVC</t>
  </si>
  <si>
    <t>kabel DMX 3pin AC-DMX3/100R DMX</t>
  </si>
  <si>
    <t>000000609</t>
  </si>
  <si>
    <t>DMX 5pin AC-DMX5/100R DMX</t>
  </si>
  <si>
    <t>000000610</t>
  </si>
  <si>
    <t>Reproduktrový kabel 4x2,5</t>
  </si>
  <si>
    <t>000000611</t>
  </si>
  <si>
    <t>Plastová instalační krabice na porch 198x148x80 pro montáž zásuvek</t>
  </si>
  <si>
    <t>000000612</t>
  </si>
  <si>
    <t>Plastová instalační krabice na porch 100x100x60 pro montáž zásuvek</t>
  </si>
  <si>
    <t>Drátěný kabelový žlab 200x50 na zdi/zábradlí, komplet vč výložníků, příslušenství</t>
  </si>
  <si>
    <t>000355035.1</t>
  </si>
  <si>
    <t>Drátěný kabelový žlab 400x50 pod stropem, komplet vč výložníků, příslušenství</t>
  </si>
  <si>
    <t>000362057</t>
  </si>
  <si>
    <t>Drátěný kabelový žlab - stoupačka 300x50, komplet vč výložníků, příslušenství</t>
  </si>
  <si>
    <t>trubka PVC tuhá střední namáhání 4032 černá</t>
  </si>
  <si>
    <t>/trubka PVC tuhá/ příchytka 5332 černá</t>
  </si>
  <si>
    <t>100000701</t>
  </si>
  <si>
    <t>Indukční smyčka - Zesilovač indukční smyčky C10-N</t>
  </si>
  <si>
    <t>-1590966775</t>
  </si>
  <si>
    <t>100000702</t>
  </si>
  <si>
    <t>Indukční smyčka - vodič H05V-U 1 černá, montáž do podlahy</t>
  </si>
  <si>
    <t>-2023863514</t>
  </si>
  <si>
    <t>100000703</t>
  </si>
  <si>
    <t>Indukční smyčka - instalace a nastavení systému</t>
  </si>
  <si>
    <t>-284587734</t>
  </si>
  <si>
    <t>100000704</t>
  </si>
  <si>
    <t>Indukční smyčka - materiál elektromontážní podružný</t>
  </si>
  <si>
    <t>-1064905044</t>
  </si>
  <si>
    <t>219001213</t>
  </si>
  <si>
    <t>vybour.otvoru ve zdi/cihla/ do pr.60mm/tl.do 0,45m</t>
  </si>
  <si>
    <t>autonomní hlásič kouře, baterie 9V</t>
  </si>
  <si>
    <t>000999999.2</t>
  </si>
  <si>
    <t>demontáž stávajících slaboproudých rozvodů</t>
  </si>
  <si>
    <t>000999999.3</t>
  </si>
  <si>
    <t>oživení systému, zaškolení obsluhy, proměření datových kabelů atd.</t>
  </si>
  <si>
    <t>zatěsnění požárních prostupů</t>
  </si>
  <si>
    <t>Materál podružný</t>
  </si>
  <si>
    <t>likvidace materiálu, skládkovné</t>
  </si>
  <si>
    <t>04 - Vtápění</t>
  </si>
  <si>
    <t>D1 - ARMATURY</t>
  </si>
  <si>
    <t>D2 - POTRUBÍ</t>
  </si>
  <si>
    <t>D3 - RADIÁTOROVÉ ARMATURY</t>
  </si>
  <si>
    <t>D4 - OTOPNÁ TĚLESA</t>
  </si>
  <si>
    <t>D5 - IZOLACE</t>
  </si>
  <si>
    <t>D6 - DEMONTÁŽE</t>
  </si>
  <si>
    <t>D7 - OSTATNÍ</t>
  </si>
  <si>
    <t xml:space="preserve">D8 - </t>
  </si>
  <si>
    <t>ARMATURY</t>
  </si>
  <si>
    <t>Pol1</t>
  </si>
  <si>
    <t>Vyvažovací ventil DN 15</t>
  </si>
  <si>
    <t>Pol2</t>
  </si>
  <si>
    <t>Vyvažovací ventil DN 20</t>
  </si>
  <si>
    <t>Pol3</t>
  </si>
  <si>
    <t>Vyvažovací ventil DN 25</t>
  </si>
  <si>
    <t>Pol4</t>
  </si>
  <si>
    <t>Vyvažovací ventil DN 32</t>
  </si>
  <si>
    <t>Pol5</t>
  </si>
  <si>
    <t>Ruční uzavírací  ventil DN 15</t>
  </si>
  <si>
    <t>Pol6</t>
  </si>
  <si>
    <t>Ruční uzavírací  ventil DN 20</t>
  </si>
  <si>
    <t>Pol7</t>
  </si>
  <si>
    <t>Ruční uzavírací  ventil DN 25</t>
  </si>
  <si>
    <t>Pol8</t>
  </si>
  <si>
    <t>Ruční uzavírací  ventil DN 32</t>
  </si>
  <si>
    <t>Pol9</t>
  </si>
  <si>
    <t>Vypouštěcí kulový kohout DN 15</t>
  </si>
  <si>
    <t>POTRUBÍ</t>
  </si>
  <si>
    <t>Pol10</t>
  </si>
  <si>
    <t>Potrubí Cu včetně tvarovek, fitinek, objímek atd polotvrdých 15x1</t>
  </si>
  <si>
    <t>Pol11</t>
  </si>
  <si>
    <t>Potrubí Cu včetně tvarovek, fitinek, objímek atd polotvrdých 18x1</t>
  </si>
  <si>
    <t>Pol12</t>
  </si>
  <si>
    <t>Potrubí Cu včetně tvarovek, fitinek, objímek atd polotvrdých 22x1</t>
  </si>
  <si>
    <t>Pol13</t>
  </si>
  <si>
    <t>Potrubí Cu včetně tvarovek, fitinek, objímek atd tvrdých 28x1</t>
  </si>
  <si>
    <t>Pol14</t>
  </si>
  <si>
    <t>Potrubí Cu včetně tvarovek, fitinek, objímek atd tvrdých 35x1,5</t>
  </si>
  <si>
    <t>Pol15</t>
  </si>
  <si>
    <t>Potrubí Cu včetně tvarovek, fitinek, objímek atd tvrdých 42x1,5</t>
  </si>
  <si>
    <t>Pol16</t>
  </si>
  <si>
    <t>Potrubí Cu včetně tvarovek, fitinek, objímek atd tvrdých 54x2</t>
  </si>
  <si>
    <t>Pol17</t>
  </si>
  <si>
    <t>Potrubí Cu včetně tvarovek, fitinek, objímek atd tvrdých 76x2</t>
  </si>
  <si>
    <t>Pol18</t>
  </si>
  <si>
    <t>Tlakové zkoušky potrubí potrubí cu do DN 50</t>
  </si>
  <si>
    <t>RADIÁTOROVÉ ARMATURY</t>
  </si>
  <si>
    <t>Pol19</t>
  </si>
  <si>
    <t>Sestava termostatického ventilu a radiátorového šroubení pro VK kapalinová hlavice + rohové šroubení pro VK</t>
  </si>
  <si>
    <t>Pol20</t>
  </si>
  <si>
    <t>Sestava termostatického ventilu a radiátorového šroubení pro otopné žbříky VK kapalinová hlavice + rohové šroubení pro VK</t>
  </si>
  <si>
    <t>OTOPNÁ TĚLESA</t>
  </si>
  <si>
    <t>Pol21</t>
  </si>
  <si>
    <t>Desková otopná tělesa VENTIL KOMPAKT 11VK-500/600</t>
  </si>
  <si>
    <t>Pol22</t>
  </si>
  <si>
    <t>Desková otopná tělesa VENTIL KOMPAKT 11VK-600/500</t>
  </si>
  <si>
    <t>Pol23</t>
  </si>
  <si>
    <t>Desková otopná tělesa VENTIL KOMPAKT 11VK-600/1000</t>
  </si>
  <si>
    <t>Pol24</t>
  </si>
  <si>
    <t>Desková otopná tělesa VENTIL KOMPAKT 11VK-600/1400</t>
  </si>
  <si>
    <t>Pol25</t>
  </si>
  <si>
    <t>Desková otopná tělesa VENTIL KOMPAKT 21VK-600/500</t>
  </si>
  <si>
    <t>Pol26</t>
  </si>
  <si>
    <t>Desková otopná tělesa VENTIL KOMPAKT 21VK-600/600</t>
  </si>
  <si>
    <t>Pol27</t>
  </si>
  <si>
    <t>Desková otopná tělesa VENTIL KOMPAKT 21VK-600/800</t>
  </si>
  <si>
    <t>Pol28</t>
  </si>
  <si>
    <t>Desková otopná tělesa VENTIL KOMPAKT 21VK-600/900</t>
  </si>
  <si>
    <t>Pol29</t>
  </si>
  <si>
    <t>Desková otopná tělesa VENTIL KOMPAKT 21VK-600/1400</t>
  </si>
  <si>
    <t>Pol30</t>
  </si>
  <si>
    <t>Desková otopná tělesa VENTIL KOMPAKT 21VK-600/1600</t>
  </si>
  <si>
    <t>Pol31</t>
  </si>
  <si>
    <t>Desková otopná tělesa VENTIL KOMPAKT 22VK-600/900</t>
  </si>
  <si>
    <t>Pol32</t>
  </si>
  <si>
    <t>Desková otopná tělesa VENTIL KOMPAKT 22VK-600/1600</t>
  </si>
  <si>
    <t>Pol33</t>
  </si>
  <si>
    <t>Desková otopná tělesa VENTIL KOMPAKT 33VK-600/900</t>
  </si>
  <si>
    <t>Pol34</t>
  </si>
  <si>
    <t>Trubkové otopné těleso KLCM 1220.600</t>
  </si>
  <si>
    <t>IZOLACE</t>
  </si>
  <si>
    <t>Pol35</t>
  </si>
  <si>
    <t>Návleková izolace 15/13</t>
  </si>
  <si>
    <t>Pol36</t>
  </si>
  <si>
    <t>Návleková izolace 18/13</t>
  </si>
  <si>
    <t>Pol37</t>
  </si>
  <si>
    <t>Návleková izolace 22/20</t>
  </si>
  <si>
    <t>Pol38</t>
  </si>
  <si>
    <t>Návleková izolace 28/20</t>
  </si>
  <si>
    <t>Pol39</t>
  </si>
  <si>
    <t>Návleková izolace 35/30</t>
  </si>
  <si>
    <t>Pol40</t>
  </si>
  <si>
    <t>Návleková izolace 42/30</t>
  </si>
  <si>
    <t>Pol41</t>
  </si>
  <si>
    <t>Návleková izolace 54/30</t>
  </si>
  <si>
    <t>Pol42</t>
  </si>
  <si>
    <t>Návleková izolace 76/40</t>
  </si>
  <si>
    <t>Pol43</t>
  </si>
  <si>
    <t>Pásky spojky , lepidlo</t>
  </si>
  <si>
    <t>DEMONTÁŽE</t>
  </si>
  <si>
    <t>Pol44</t>
  </si>
  <si>
    <t>Potrubí</t>
  </si>
  <si>
    <t>Pol45</t>
  </si>
  <si>
    <t>Armatur</t>
  </si>
  <si>
    <t>Pol46</t>
  </si>
  <si>
    <t>Izolací</t>
  </si>
  <si>
    <t>Pol47</t>
  </si>
  <si>
    <t>Pomocných materiálu</t>
  </si>
  <si>
    <t>Pol48</t>
  </si>
  <si>
    <t>Vnitrostaveništní přemístění do 6 m</t>
  </si>
  <si>
    <t>OSTATNÍ</t>
  </si>
  <si>
    <t>Pol49</t>
  </si>
  <si>
    <t>Prostupy a drážky pro potrubí</t>
  </si>
  <si>
    <t>Pol50</t>
  </si>
  <si>
    <t>Topná zkouška</t>
  </si>
  <si>
    <t>Pol51</t>
  </si>
  <si>
    <t>Zaregulování systému</t>
  </si>
  <si>
    <t>Pol52</t>
  </si>
  <si>
    <t>Technický dozor</t>
  </si>
  <si>
    <t>Pol53</t>
  </si>
  <si>
    <t>05 - VZT</t>
  </si>
  <si>
    <t>D1 - ZAŘÍZENÍ Č.1 - přívod a odvod vzduchu -hlediště</t>
  </si>
  <si>
    <t>D2 - ZAŘÍZENÍ Č.2 - přívod a odvod vzduchu - jeviště</t>
  </si>
  <si>
    <t>D3 - ZAŘÍZENÍ Č.3 - přívod a odvod vzduchu - malý sál a baletní zkušebna</t>
  </si>
  <si>
    <t>D4 - ZAŘÍZENÍ Č.4 - odvod tepla - FVE baterie</t>
  </si>
  <si>
    <t>D5 - ZAŘÍZENÍ Č.5 - Větrání WC</t>
  </si>
  <si>
    <t>D6 - ZAŘÍZENÍ Č.6 - Větrání WC</t>
  </si>
  <si>
    <t>D7 - ZAŘÍZENÍ Č.7 - Větrání koupelen v 1.NP</t>
  </si>
  <si>
    <t>D8 - ZAŘÍZENÍ Č.8 - Větrání koupelen v 2.NP</t>
  </si>
  <si>
    <t>D9 - ZAŘÍZENÍ Č.9 - Větrání WC v 2.NP</t>
  </si>
  <si>
    <t>D10 - ZAŘÍZENÍ Č.10 - Větrání úklidové komory a umývárny</t>
  </si>
  <si>
    <t xml:space="preserve">D11 - ZAŘÍZENÍ Č.11.1 - digestoře </t>
  </si>
  <si>
    <t>D12 - ZAŘÍZENÍ Č.13 - Větrání soc zařízení a sprch v 3.NP</t>
  </si>
  <si>
    <t>D13 - ZAŘÍZENÍ Č.14 - Větrání soc zařízení a sprch v 3.NP</t>
  </si>
  <si>
    <t>D14 - ZAŘÍZENÍ Č.15 - Větrání WC v 3.NP</t>
  </si>
  <si>
    <t>D15 - ZAŘÍZENÍ Č.16 - Větrání WC v 1.PP</t>
  </si>
  <si>
    <t>D16 - OSTATNÍ</t>
  </si>
  <si>
    <t>ZAŘÍZENÍ Č.1 - přívod a odvod vzduchu -hlediště</t>
  </si>
  <si>
    <t>Pol54</t>
  </si>
  <si>
    <t xml:space="preserve">Vzt. jednotka s rekuperací vzduchu a s přímým ohřevem a clazením  filtr vzduchu, včetně regulace, atd ref. výrobek DUPLEX 15000 ROTO      rozměry:  2450/1930/2970 mm  hmotnost  1514 kg  účinnost rekuperace  76,7 %  akustický tlak v 3m  47 dB(A) přívod    </t>
  </si>
  <si>
    <t>Pol55</t>
  </si>
  <si>
    <t>Tlumič hluku 900x400-2000</t>
  </si>
  <si>
    <t>Pol56</t>
  </si>
  <si>
    <t>Tlumič hluku 1200-900-2000</t>
  </si>
  <si>
    <t>Pol57</t>
  </si>
  <si>
    <t>Potrubi čtyřhranné potrubí zhotovené z pozinkovaného ocelového plechu včetně 35% tvarovek do obvodu 3500.mm</t>
  </si>
  <si>
    <t>Pol58</t>
  </si>
  <si>
    <t>Potrubi čtyřhranné potrubí zhotovené z pozinkovaného ocelového plechu včetně 35% tvarovek do obvodu 5000.mm</t>
  </si>
  <si>
    <t>Pol59</t>
  </si>
  <si>
    <t>Tvarovky čtyřhranné potrubí zhotovené z pozinkovaného ocelového plechu  do obvodu 3500.mm</t>
  </si>
  <si>
    <t>Pol60</t>
  </si>
  <si>
    <t>Tvarovky čtyřhranné potrubí zhotovené z pozinkovaného ocelového plechu  do obvodu 5000.mm</t>
  </si>
  <si>
    <t>Pol61</t>
  </si>
  <si>
    <t>Tepelná izolace venkovních rozvodu tl.40mm</t>
  </si>
  <si>
    <t>Pol62</t>
  </si>
  <si>
    <t>Venkovní klimatizační jednotka ref. výrobek MUP 1601HT-8P      Výkon chlazení   45 kW  Výkon vytápění   45 kW  Hlučnost v 1 m   60/63  dB(A) v 1m  Příkon   14,06 kW  Proud   400 V</t>
  </si>
  <si>
    <t>Pol63</t>
  </si>
  <si>
    <t>Rozvaděč DX kitu Master</t>
  </si>
  <si>
    <t>Pol64</t>
  </si>
  <si>
    <t>PMV ventil 28 kW</t>
  </si>
  <si>
    <t>Pol65</t>
  </si>
  <si>
    <t>Potrubí Cu 16x1</t>
  </si>
  <si>
    <t>Pol66</t>
  </si>
  <si>
    <t>Potrubí Cu 28x1</t>
  </si>
  <si>
    <t>Pol67</t>
  </si>
  <si>
    <t>Tlakové zkoušky potrubí do DN 50</t>
  </si>
  <si>
    <t>Pol68</t>
  </si>
  <si>
    <t>Potřebné množstvi chladiva pro doplněni</t>
  </si>
  <si>
    <t>Pol69</t>
  </si>
  <si>
    <t>Návleková izolace pro chlad AF2 - 16</t>
  </si>
  <si>
    <t>Pol70</t>
  </si>
  <si>
    <t>Návleková izolace pro chlad AF2- 28</t>
  </si>
  <si>
    <t>Pol71</t>
  </si>
  <si>
    <t>Ostatní závěsy</t>
  </si>
  <si>
    <t>ZAŘÍZENÍ Č.2 - přívod a odvod vzduchu - jeviště</t>
  </si>
  <si>
    <t>Pol72</t>
  </si>
  <si>
    <t xml:space="preserve">Vzt. jednotka s rekuperací vzduchu a s přímým a chlazením vzduchu  filtr vzduchu, včetně regulace, atd ref. výrobek DUPLEX 3500 MULTI ECO      rozměry:  1800/775/2300 mm  hmotnost  426 kg  účinnost rekuperace  90,1 %  akustický tlak v 3m  53 dB(A) přívod </t>
  </si>
  <si>
    <t>Pol73</t>
  </si>
  <si>
    <t>Tlumič hluku 400x400-1000</t>
  </si>
  <si>
    <t>Pol74</t>
  </si>
  <si>
    <t>Tlumič hluku 400-400-1500</t>
  </si>
  <si>
    <t>Pol75</t>
  </si>
  <si>
    <t>Požární klapka ruční a teplotním 400x400</t>
  </si>
  <si>
    <t>Pol76</t>
  </si>
  <si>
    <t>Požární klapka ruční a teplotním 800x400</t>
  </si>
  <si>
    <t>Pol77</t>
  </si>
  <si>
    <t>Potrubi čtyřhranné potrubí zhotovené z pozinkovaného ocelového plechu včetně 35% tvarovek do obvodu 2500.mm</t>
  </si>
  <si>
    <t>Pol78</t>
  </si>
  <si>
    <t>Tvarovky čtyřhranné potrubí zhotovené z pozinkovaného ocelového plechu do obvodu 2500.mm</t>
  </si>
  <si>
    <t>Pol79</t>
  </si>
  <si>
    <t>Venkovní klimatizační jednotka ref. výrobek RAV-GM1601AT8-E1     Výkon chlazení   16 kW Výkon vytápění   14 kW Hlučnost v 1 m   57/56  dB(A) v 1m Příkon   7,05 kW Proud   400 V</t>
  </si>
  <si>
    <t>Pol80</t>
  </si>
  <si>
    <t>Pol81</t>
  </si>
  <si>
    <t>Potrubí Cu 10x1</t>
  </si>
  <si>
    <t>Pol82</t>
  </si>
  <si>
    <t>Návleková izolace pro chlad AF2 - 10</t>
  </si>
  <si>
    <t>Pol83</t>
  </si>
  <si>
    <t>Návleková izolace pro chlad AF2- 16</t>
  </si>
  <si>
    <t>ZAŘÍZENÍ Č.3 - přívod a odvod vzduchu - malý sál a baletní zkušebna</t>
  </si>
  <si>
    <t>Pol84</t>
  </si>
  <si>
    <t>Pol85</t>
  </si>
  <si>
    <t>Pol86</t>
  </si>
  <si>
    <t>Tlumič hluku MAA 400-900</t>
  </si>
  <si>
    <t>Pol87</t>
  </si>
  <si>
    <t>Požární klapka ruční a teplotním d250</t>
  </si>
  <si>
    <t>Pol88</t>
  </si>
  <si>
    <t>Uzavírací klapka s pohonem d250</t>
  </si>
  <si>
    <t>Pol89</t>
  </si>
  <si>
    <t>Tvarovky čtyřhranné potrubí zhotovené z pozinkovaného ocelového plechu  do obvodu 2500.mm</t>
  </si>
  <si>
    <t>Pol90</t>
  </si>
  <si>
    <t>Kruhové pevné potrubí včetně 35% tvarovek SPIRO 250</t>
  </si>
  <si>
    <t>Pol91</t>
  </si>
  <si>
    <t>Kruhové pevné potrubí včetně 35% tvarovek SPIRO 400</t>
  </si>
  <si>
    <t>Pol92</t>
  </si>
  <si>
    <t>Výustka do kruhového potrubí 325x75 R1</t>
  </si>
  <si>
    <t>Pol93</t>
  </si>
  <si>
    <t>Výustka do kruhového potrubí 425x125 R1</t>
  </si>
  <si>
    <t>Pol94</t>
  </si>
  <si>
    <t>Mřížka 250X250</t>
  </si>
  <si>
    <t>ZAŘÍZENÍ Č.4 - odvod tepla - FVE baterie</t>
  </si>
  <si>
    <t>Pol95</t>
  </si>
  <si>
    <t>Axiální nástěnný ventilátor  např. EDAV 6/315      jmen. výkon  1 500 m3/h  disp. tlak  100 pa  příkon  420 W  napětí  230 V  akust .tlak v 3m  65 dB(A)</t>
  </si>
  <si>
    <t>Pol96</t>
  </si>
  <si>
    <t>Pevna protideštová žaluzie  TWG 315</t>
  </si>
  <si>
    <t>Pol97</t>
  </si>
  <si>
    <t>Protideštová žaluzie  PER 315</t>
  </si>
  <si>
    <t>Pol98</t>
  </si>
  <si>
    <t>Větrací mřížka 315X315</t>
  </si>
  <si>
    <t>Pol99</t>
  </si>
  <si>
    <t>Pevné potrubí včetně tvarovek do 30% SPIRO 315</t>
  </si>
  <si>
    <t>Pol100</t>
  </si>
  <si>
    <t>ZAŘÍZENÍ Č.5 - Větrání WC</t>
  </si>
  <si>
    <t>Pol101</t>
  </si>
  <si>
    <t>Axiální nástěnný ventilátor  např. HV 300 A      jmen. výkon  280 m3/h  disp. tlak  65 pa  příkon  68 W  napětí  230 V  akust .tlak v 3m  46 dB(A)</t>
  </si>
  <si>
    <t>Pol102</t>
  </si>
  <si>
    <t>Protideštová žaluzie  TWG 315</t>
  </si>
  <si>
    <t>ZAŘÍZENÍ Č.6 - Větrání WC</t>
  </si>
  <si>
    <t>Pol103</t>
  </si>
  <si>
    <t>Diagonální ventilátor do potrubí např. MIXVENT TD 500/160      jmen. výkon  235 m3/h  disp. tlak  180 pa  příkon  54 W  napětí  230 V  akust .tlak v 3m  57 dB(A)</t>
  </si>
  <si>
    <t>Pol104</t>
  </si>
  <si>
    <t>Zpětná klapka RSK 160</t>
  </si>
  <si>
    <t>Pol105</t>
  </si>
  <si>
    <t>Pružná spojka KAA 160</t>
  </si>
  <si>
    <t>Pol106</t>
  </si>
  <si>
    <t>Pevné potrubí včetně tvarovek do 30% SPIRO 100</t>
  </si>
  <si>
    <t>Pol107</t>
  </si>
  <si>
    <t>Pevné potrubí včetně tvarovek do 30% SPIRO 160</t>
  </si>
  <si>
    <t>Pol108</t>
  </si>
  <si>
    <t>Výfuková hlavice VHO 160</t>
  </si>
  <si>
    <t>Pol109</t>
  </si>
  <si>
    <t>Výustka do kruhového potrubí 225x75 R1</t>
  </si>
  <si>
    <t>Pol110</t>
  </si>
  <si>
    <t>Talířový ventil  KK 100</t>
  </si>
  <si>
    <t>Pol111</t>
  </si>
  <si>
    <t>Rámeček pro talířový ventil KKt 100</t>
  </si>
  <si>
    <t>Pol112</t>
  </si>
  <si>
    <t>Dveřní mřížka 445x82</t>
  </si>
  <si>
    <t>ZAŘÍZENÍ Č.7 - Větrání koupelen v 1.NP</t>
  </si>
  <si>
    <t>Pol113</t>
  </si>
  <si>
    <t>Axiální nástěnný ventilátor  např. DECOR 300 CRZ      jmen. výkon  230 m3/h  disp. tlak  30 pa  příkon  27 W  napětí  230 V  akust .tlak v 3m  53 dB(A)</t>
  </si>
  <si>
    <t>Pol114</t>
  </si>
  <si>
    <t>Ohebé potrubí včetně tvarovek do 30% SEMIFLEX160</t>
  </si>
  <si>
    <t>Pol115</t>
  </si>
  <si>
    <t>Protideštová žaluzie  PER 160</t>
  </si>
  <si>
    <t>ZAŘÍZENÍ Č.8 - Větrání koupelen v 2.NP</t>
  </si>
  <si>
    <t>Pol116</t>
  </si>
  <si>
    <t>Radiální nástěnný ventilátor  např. EBB 250      jmen. výkon  150 m3/h  disp. tlak  180 pa  příkon  54 W  napětí  230 V  akust .tlak v 3m  53 dB(A)</t>
  </si>
  <si>
    <t>Pol117</t>
  </si>
  <si>
    <t>Ohebé potrubí včetně tvarovek do 30% SEMIFLEX 100</t>
  </si>
  <si>
    <t>ZAŘÍZENÍ Č.9 - Větrání WC v 2.NP</t>
  </si>
  <si>
    <t>Pol118</t>
  </si>
  <si>
    <t>Diagonální ventilátor do potrubí např. MIXVENT TD 500/160      jmen. výkon  130 m3/h  disp. tlak  180 pa  příkon  54 W  napětí  230 V  akust .tlak v 3m  57 dB(A)</t>
  </si>
  <si>
    <t>Pol119</t>
  </si>
  <si>
    <t>Pevné potrubí včetně tvarovek do 30% SPIRO 200</t>
  </si>
  <si>
    <t>Pol120</t>
  </si>
  <si>
    <t>Výfuková hlavice VHO 200</t>
  </si>
  <si>
    <t>Pol121</t>
  </si>
  <si>
    <t>ZAŘÍZENÍ Č.10 - Větrání úklidové komory a umývárny</t>
  </si>
  <si>
    <t>Pol122</t>
  </si>
  <si>
    <t>Diagonální ventilátor do potrubí např. MIXVENT TD 500/160      jmen. výkon  235 m3/h  disp. tlak  70 pa  příkon  54 W  napětí  230 V  akust .tlak v 3m  57 dB(A)</t>
  </si>
  <si>
    <t>Pol123</t>
  </si>
  <si>
    <t>Protideštová žaluzie PER 160</t>
  </si>
  <si>
    <t xml:space="preserve">ZAŘÍZENÍ Č.11.1 - digestoře </t>
  </si>
  <si>
    <t>Pol124</t>
  </si>
  <si>
    <t>Cirkulační digestoř s osvětlením a s tukovým filtrem jmen. výkon  300 m3/h příkon  300 W napětí  230 V</t>
  </si>
  <si>
    <t>ZAŘÍZENÍ Č.13 - Větrání soc zařízení a sprch v 3.NP</t>
  </si>
  <si>
    <t>Pol125</t>
  </si>
  <si>
    <t>Diagonální ventilátor do potrubí např. MIXVENT TD 500/160      jmen. výkon  490 m3/h  disp. tlak  180 pa  příkon  54 W  napětí  230 V  akust .tlak v 3m  57 dB(A)</t>
  </si>
  <si>
    <t>Pol126</t>
  </si>
  <si>
    <t>ZAŘÍZENÍ Č.14 - Větrání soc zařízení a sprch v 3.NP</t>
  </si>
  <si>
    <t>ZAŘÍZENÍ Č.15 - Větrání WC v 3.NP</t>
  </si>
  <si>
    <t>Pol127</t>
  </si>
  <si>
    <t>D15</t>
  </si>
  <si>
    <t>ZAŘÍZENÍ Č.16 - Větrání WC v 1.PP</t>
  </si>
  <si>
    <t>Pol128</t>
  </si>
  <si>
    <t>Axiální nástěnný ventilátor  např. DECOR 200 CRZ           jmen. výkon  80 m3/h  disp. tlak  30 pa  příkon  23 W  napětí  230 V  akust .tlak v 3m  47 dB(A)</t>
  </si>
  <si>
    <t>Pol129</t>
  </si>
  <si>
    <t>Pevné potrubí včetně tvarovek do 30% SPIRO 125</t>
  </si>
  <si>
    <t>Pol130</t>
  </si>
  <si>
    <t>Protideštová žaluzie  PER 125</t>
  </si>
  <si>
    <t>Pol131</t>
  </si>
  <si>
    <t>Zprovoznění a zkoušky zařízení</t>
  </si>
  <si>
    <t>Pol132</t>
  </si>
  <si>
    <t>Napojení na stávající rozvody zař. č. 1</t>
  </si>
  <si>
    <t>Pol133</t>
  </si>
  <si>
    <t>Napojení na stávající rozvody zař. č. 2</t>
  </si>
  <si>
    <t>Pol134</t>
  </si>
  <si>
    <t>Demontáž strojoven vzt. jednotek a ventilátorů</t>
  </si>
  <si>
    <t>Pol135</t>
  </si>
  <si>
    <t>Demontáž strojoven demontíž potrubí včetně izolace</t>
  </si>
  <si>
    <t>Pol136</t>
  </si>
  <si>
    <t>Demontáž strojoven demontíž pomocnách konstrukcá</t>
  </si>
  <si>
    <t>Pol137</t>
  </si>
  <si>
    <t>Vyčištění a zaregulování stávajících výustek</t>
  </si>
  <si>
    <t>Pol138</t>
  </si>
  <si>
    <t>Vnitrostaveništní přemístění</t>
  </si>
  <si>
    <t>Pol139</t>
  </si>
  <si>
    <t>Drobné stavební úpravy</t>
  </si>
  <si>
    <t>Pol140</t>
  </si>
  <si>
    <t>Technický dozor na stavbě</t>
  </si>
  <si>
    <t>06 - ZTI</t>
  </si>
  <si>
    <t>D1 - VNITŘNÍ VODOVOD</t>
  </si>
  <si>
    <t xml:space="preserve">    D2 - ZAŘIZOVACÍ PŘEDMĚTY</t>
  </si>
  <si>
    <t xml:space="preserve">    D3 - VODOVODNÍ BATERIE</t>
  </si>
  <si>
    <t xml:space="preserve">    D4 - POTRUBÍ</t>
  </si>
  <si>
    <t xml:space="preserve">    D5 - IZOLACE POTRUBÍ</t>
  </si>
  <si>
    <t xml:space="preserve">    D6 - ZAŘÍZENÍ A ARMATURY</t>
  </si>
  <si>
    <t xml:space="preserve">    D7 - OSTATNÍ</t>
  </si>
  <si>
    <t>D8 - VNITŘNÍ SPLAŠKOVÁ KANALIZACE</t>
  </si>
  <si>
    <t xml:space="preserve">    D9 - ZAŘÍZENÍ</t>
  </si>
  <si>
    <t xml:space="preserve">    D10 - </t>
  </si>
  <si>
    <t>VNITŘNÍ VODOVOD</t>
  </si>
  <si>
    <t>ZAŘIZOVACÍ PŘEDMĚTY</t>
  </si>
  <si>
    <t>Pol141</t>
  </si>
  <si>
    <t>Závěsné  WC mísa</t>
  </si>
  <si>
    <t>Pol142</t>
  </si>
  <si>
    <t>Závěsné  WC sedátko</t>
  </si>
  <si>
    <t>Pol143</t>
  </si>
  <si>
    <t>Závěsné  WC podomítkový modul</t>
  </si>
  <si>
    <t>Pol144</t>
  </si>
  <si>
    <t>Závěsné  WC tlačítko</t>
  </si>
  <si>
    <t>Pol145</t>
  </si>
  <si>
    <t>Umyvadlo velké 60cm</t>
  </si>
  <si>
    <t>Pol146</t>
  </si>
  <si>
    <t>Pisoár s automat. Splachováním</t>
  </si>
  <si>
    <t>Pol147</t>
  </si>
  <si>
    <t>Sprchový kout s  vaničkou Typ je upřesněn v architektovickém řešení</t>
  </si>
  <si>
    <t>Pol148</t>
  </si>
  <si>
    <t>Kuchyňský dřez  dodávka stavby</t>
  </si>
  <si>
    <t>Pol149</t>
  </si>
  <si>
    <t>Výlevka</t>
  </si>
  <si>
    <t>Pol150</t>
  </si>
  <si>
    <t>Požární hydrant D25 s hadicí 30m</t>
  </si>
  <si>
    <t>Pol151</t>
  </si>
  <si>
    <t>WC pro imobilní sedátko</t>
  </si>
  <si>
    <t>Pol152</t>
  </si>
  <si>
    <t>Umyvadlo pro imobilní</t>
  </si>
  <si>
    <t>Pol153</t>
  </si>
  <si>
    <t>Příslušenství pro WC pro imobilní madlo univerzální 600 mm</t>
  </si>
  <si>
    <t>Pol154</t>
  </si>
  <si>
    <t>Příslušenství pro WC pro imobilní madlo toaletní  900 mm</t>
  </si>
  <si>
    <t>Pol155</t>
  </si>
  <si>
    <t>Příslušenství pro WC pro imobilní madlo toaletní sklopné s držákem toal. pap. 834 mm</t>
  </si>
  <si>
    <t>VODOVODNÍ BATERIE</t>
  </si>
  <si>
    <t>Pol156</t>
  </si>
  <si>
    <t>Umyvadlová - stojánková s keramickou kartuší</t>
  </si>
  <si>
    <t>Pol157</t>
  </si>
  <si>
    <t>Umyvadlová - stojánková pro imobilní s keramickou kartuší</t>
  </si>
  <si>
    <t>Pol158</t>
  </si>
  <si>
    <t>Sprchová se sprchovou sadou s keramickou kartuší</t>
  </si>
  <si>
    <t>Pol159</t>
  </si>
  <si>
    <t>Dřezová  stojánková s keramickou kartuší</t>
  </si>
  <si>
    <t>Pol160</t>
  </si>
  <si>
    <t>Nástěnná umyvadlová pro výlevku s keramickou kartuší</t>
  </si>
  <si>
    <t>Pol161</t>
  </si>
  <si>
    <t>Umyvadlová - stojánková imobilní s keramickou kartuší</t>
  </si>
  <si>
    <t>Pol162</t>
  </si>
  <si>
    <t>Potrubí PP-RCT EVO včetně tvarovek, objímek a fitinek d20x2,3</t>
  </si>
  <si>
    <t>Pol163</t>
  </si>
  <si>
    <t>Potrubí PP-RCT EVO včetně tvarovek, objímek a fitinek d25x2,8</t>
  </si>
  <si>
    <t>Pol164</t>
  </si>
  <si>
    <t>Potrubí PP-RCT EVO včetně tvarovek, objímek a fitinek d32x3,6</t>
  </si>
  <si>
    <t>Pol165</t>
  </si>
  <si>
    <t>Potrubí PP-RCT EVO včetně tvarovek, objímek a fitinek d40x4,5</t>
  </si>
  <si>
    <t>Pol166</t>
  </si>
  <si>
    <t>Potrubí PP-RCT EVO včetně tvarovek, objímek a fitinek d50x5,6</t>
  </si>
  <si>
    <t>Pol167</t>
  </si>
  <si>
    <t>Potrubí PP-RCT EVO včetně tvarovek, objímek a fitinek d63x7,1</t>
  </si>
  <si>
    <t>Pol168</t>
  </si>
  <si>
    <t>Potrubí z uhlíkové oceli včetně tvarovek, objímek a fitinek uhlíková ocel uvnitř / vně pozinkovaná ø35 - DN 32</t>
  </si>
  <si>
    <t>Pol169</t>
  </si>
  <si>
    <t>Potrubí z uhlíkové oceli včetně tvarovek, objímek a fitinek uhlíková ocel uvnitř / vně pozinkovaná ø42 - DN 40</t>
  </si>
  <si>
    <t>Pol170</t>
  </si>
  <si>
    <t>Potrubí z uhlíkové oceli včetně tvarovek, objímek a fitinek uhlíková ocel uvnitř / vně pozinkovaná ø54 - DN 50</t>
  </si>
  <si>
    <t>Pol171</t>
  </si>
  <si>
    <t>Tlaková zkouška a proplach</t>
  </si>
  <si>
    <t>IZOLACE POTRUBÍ</t>
  </si>
  <si>
    <t>Pol172</t>
  </si>
  <si>
    <t>Izolace PP 20/13</t>
  </si>
  <si>
    <t>Pol173</t>
  </si>
  <si>
    <t>Izolace PP 25/13</t>
  </si>
  <si>
    <t>Pol174</t>
  </si>
  <si>
    <t>Izolace PP 32/20</t>
  </si>
  <si>
    <t>Pol175</t>
  </si>
  <si>
    <t>Izolace PP 40/20</t>
  </si>
  <si>
    <t>Pol176</t>
  </si>
  <si>
    <t>Izolace PP 50/20</t>
  </si>
  <si>
    <t>Pol177</t>
  </si>
  <si>
    <t>Izolace PP 63/20</t>
  </si>
  <si>
    <t>Pol178</t>
  </si>
  <si>
    <t>Izolace PP 35/9</t>
  </si>
  <si>
    <t>Pol179</t>
  </si>
  <si>
    <t>Izolace PP 42/9</t>
  </si>
  <si>
    <t>Pol180</t>
  </si>
  <si>
    <t>Izolace PP 54/9</t>
  </si>
  <si>
    <t>Pol181</t>
  </si>
  <si>
    <t>Sponka, páska</t>
  </si>
  <si>
    <t>ZAŘÍZENÍ A ARMATURY</t>
  </si>
  <si>
    <t>Pol182</t>
  </si>
  <si>
    <t>Vyvažovací cirkulační ventil regulace teploty a mechanický BY-PASS DN 15</t>
  </si>
  <si>
    <t>Pol183</t>
  </si>
  <si>
    <t>Vyvažovací cirkulační ventil regulace teploty a mechanický BY-PASS DN 20</t>
  </si>
  <si>
    <t>Pol184</t>
  </si>
  <si>
    <t>Kulový kohout DN 15</t>
  </si>
  <si>
    <t>Pol185</t>
  </si>
  <si>
    <t>Kulový kohout DN 20</t>
  </si>
  <si>
    <t>Pol186</t>
  </si>
  <si>
    <t>Kulový kohout DN 25</t>
  </si>
  <si>
    <t>Pol187</t>
  </si>
  <si>
    <t>Pol188</t>
  </si>
  <si>
    <t>Ventil rohový DN 10</t>
  </si>
  <si>
    <t>Pol189</t>
  </si>
  <si>
    <t>Pancéřová hadička DN 10</t>
  </si>
  <si>
    <t>Pol190</t>
  </si>
  <si>
    <t>VNITŘNÍ SPLAŠKOVÁ KANALIZACE</t>
  </si>
  <si>
    <t>Pol191</t>
  </si>
  <si>
    <t>Potrubí HT včetně tvarovek d40</t>
  </si>
  <si>
    <t>Pol192</t>
  </si>
  <si>
    <t>Potrubí HT včetně tvarovek d50</t>
  </si>
  <si>
    <t>Pol193</t>
  </si>
  <si>
    <t>Potrubí HT včetně tvarovek d75</t>
  </si>
  <si>
    <t>Pol194</t>
  </si>
  <si>
    <t>Potrubí HT včetně tvarovek d110</t>
  </si>
  <si>
    <t>Pol195</t>
  </si>
  <si>
    <t>Zkouška těsnosti</t>
  </si>
  <si>
    <t>ZAŘÍZENÍ</t>
  </si>
  <si>
    <t>Pol196</t>
  </si>
  <si>
    <t>Umyvadlový sifon-chrom d40</t>
  </si>
  <si>
    <t>Pol197</t>
  </si>
  <si>
    <t>Sprchový sifon d40-600</t>
  </si>
  <si>
    <t>Pol198</t>
  </si>
  <si>
    <t>Dřezový sifon d40</t>
  </si>
  <si>
    <t>Pol199</t>
  </si>
  <si>
    <t>Pračkový sifon d40</t>
  </si>
  <si>
    <t>Pol200</t>
  </si>
  <si>
    <t>Čistící kus  d50</t>
  </si>
  <si>
    <t>Pol201</t>
  </si>
  <si>
    <t>Čistící kus  d75</t>
  </si>
  <si>
    <t>Pol202</t>
  </si>
  <si>
    <t>Čistící kus  d110</t>
  </si>
  <si>
    <t>Pol203</t>
  </si>
  <si>
    <t>Odvětrávací hlavice d75</t>
  </si>
  <si>
    <t>07 - Prostorová akustika</t>
  </si>
  <si>
    <t>Akustické úpravy stě - Akustické úpravy stě</t>
  </si>
  <si>
    <t>Akustické úpravy str - Akustické úpravy str</t>
  </si>
  <si>
    <t>Akustická měření a p - Akustická měření a p</t>
  </si>
  <si>
    <t>Akustické úpravy stě</t>
  </si>
  <si>
    <t>SAP</t>
  </si>
  <si>
    <t>Stěnový akustický panel</t>
  </si>
  <si>
    <t>SAP-O</t>
  </si>
  <si>
    <t>Stěnový akustický panel - ostění</t>
  </si>
  <si>
    <t>Akustické úpravy str</t>
  </si>
  <si>
    <t>RAP-S</t>
  </si>
  <si>
    <t>Rastrový akustický podhled - širokopásmový</t>
  </si>
  <si>
    <t>RAP-N</t>
  </si>
  <si>
    <t>Rastrový akustický podhled - nízkofrekvenční</t>
  </si>
  <si>
    <t>NFR</t>
  </si>
  <si>
    <t>Nízkofrekvenční rezonátor</t>
  </si>
  <si>
    <t>Akustická měření a p</t>
  </si>
  <si>
    <t>DD</t>
  </si>
  <si>
    <t>Dílenská dokumentace profese prostorová akustika - režijní místnost</t>
  </si>
  <si>
    <t>MDD-V</t>
  </si>
  <si>
    <t>Měření doby dozvuku - vstupní</t>
  </si>
  <si>
    <t>MDD-E</t>
  </si>
  <si>
    <t>Měření doby dozvuku - etapové</t>
  </si>
  <si>
    <t>MDD-Z</t>
  </si>
  <si>
    <t>Měření doby dozvuku - závěrečné</t>
  </si>
  <si>
    <t>M-AK</t>
  </si>
  <si>
    <t>Měření činitele zvukové pohltivosti dle normy ČSN EN ISO 354</t>
  </si>
  <si>
    <t>08 -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</si>
  <si>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</si>
  <si>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</si>
  <si>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</si>
  <si>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</si>
  <si>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</si>
  <si>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</si>
  <si>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</si>
  <si>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</si>
  <si>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</si>
  <si>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</si>
  <si>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013274000</t>
  </si>
  <si>
    <t>Pasportizace objektu před započetím prací</t>
  </si>
  <si>
    <t>1024</t>
  </si>
  <si>
    <t>-192417218</t>
  </si>
  <si>
    <t>013244000</t>
  </si>
  <si>
    <t>Dokumentace pro provádění stavby</t>
  </si>
  <si>
    <t>-4501415</t>
  </si>
  <si>
    <t>013254000</t>
  </si>
  <si>
    <t>Dokumentace skutečného provedení stavby</t>
  </si>
  <si>
    <t>1797928132</t>
  </si>
  <si>
    <t>VRN2</t>
  </si>
  <si>
    <t>Příprava staveniště</t>
  </si>
  <si>
    <t>020001000</t>
  </si>
  <si>
    <t>-1650254449</t>
  </si>
  <si>
    <t>VRN3</t>
  </si>
  <si>
    <t>Zařízení staveniště</t>
  </si>
  <si>
    <t>030001000</t>
  </si>
  <si>
    <t>-46001024</t>
  </si>
  <si>
    <t>VRN4</t>
  </si>
  <si>
    <t>Inženýrská činnost</t>
  </si>
  <si>
    <t>040001000</t>
  </si>
  <si>
    <t>-61401153</t>
  </si>
  <si>
    <t>041002000</t>
  </si>
  <si>
    <t>Dozory</t>
  </si>
  <si>
    <t>-1172387897</t>
  </si>
  <si>
    <t>042002000</t>
  </si>
  <si>
    <t>Posudky (BOZP, MaR, PBŘ, Osvětlení, regulace VZT, atd.)</t>
  </si>
  <si>
    <t>…</t>
  </si>
  <si>
    <t>442687701</t>
  </si>
  <si>
    <t>042002002</t>
  </si>
  <si>
    <t>Posudky a vyjádření (Evakuační plán, provozní řád, atd.)</t>
  </si>
  <si>
    <t>788488743</t>
  </si>
  <si>
    <t>VRN7</t>
  </si>
  <si>
    <t>Provozní vlivy</t>
  </si>
  <si>
    <t>070001000</t>
  </si>
  <si>
    <t>778618558</t>
  </si>
  <si>
    <t>VRN9</t>
  </si>
  <si>
    <t>090001000</t>
  </si>
  <si>
    <t>Náklady na realizace PBŘ</t>
  </si>
  <si>
    <t>-204372088</t>
  </si>
  <si>
    <t>090001001</t>
  </si>
  <si>
    <t>Náklady na realizace BOZP</t>
  </si>
  <si>
    <t>-2125009579</t>
  </si>
  <si>
    <t>090001003</t>
  </si>
  <si>
    <t>Náklady na realizace MaR</t>
  </si>
  <si>
    <t>1381990768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</si>
</sst>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27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1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R5" s="19"/>
      <c r="BE5" s="208" t="s">
        <v>15</v>
      </c>
      <c r="BS5" s="16" t="s">
        <v>6</v>
      </c>
    </row>
    <row r="6" spans="2:71" ht="36.95" customHeight="1">
      <c r="B6" s="19"/>
      <c r="D6" s="25" t="s">
        <v>16</v>
      </c>
      <c r="K6" s="213" t="s">
        <v>17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R6" s="19"/>
      <c r="BE6" s="209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9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9"/>
      <c r="BS8" s="16" t="s">
        <v>6</v>
      </c>
    </row>
    <row r="9" spans="2:71" ht="14.45" customHeight="1">
      <c r="B9" s="19"/>
      <c r="AR9" s="19"/>
      <c r="BE9" s="209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9"/>
      <c r="BS10" s="16" t="s">
        <v>6</v>
      </c>
    </row>
    <row r="11" spans="2:7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09"/>
      <c r="BS11" s="16" t="s">
        <v>6</v>
      </c>
    </row>
    <row r="12" spans="2:71" ht="6.95" customHeight="1">
      <c r="B12" s="19"/>
      <c r="AR12" s="19"/>
      <c r="BE12" s="209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09"/>
      <c r="BS13" s="16" t="s">
        <v>6</v>
      </c>
    </row>
    <row r="14" spans="2:71" ht="12.75">
      <c r="B14" s="19"/>
      <c r="E14" s="214" t="s">
        <v>28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26</v>
      </c>
      <c r="AN14" s="28" t="s">
        <v>28</v>
      </c>
      <c r="AR14" s="19"/>
      <c r="BE14" s="209"/>
      <c r="BS14" s="16" t="s">
        <v>6</v>
      </c>
    </row>
    <row r="15" spans="2:71" ht="6.95" customHeight="1">
      <c r="B15" s="19"/>
      <c r="AR15" s="19"/>
      <c r="BE15" s="209"/>
      <c r="BS15" s="16" t="s">
        <v>3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09"/>
      <c r="BS16" s="16" t="s">
        <v>3</v>
      </c>
    </row>
    <row r="17" spans="2:7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09"/>
      <c r="BS17" s="16" t="s">
        <v>30</v>
      </c>
    </row>
    <row r="18" spans="2:71" ht="6.95" customHeight="1">
      <c r="B18" s="19"/>
      <c r="AR18" s="19"/>
      <c r="BE18" s="209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09"/>
      <c r="BS19" s="16" t="s">
        <v>6</v>
      </c>
    </row>
    <row r="20" spans="2:7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09"/>
      <c r="BS20" s="16" t="s">
        <v>30</v>
      </c>
    </row>
    <row r="21" spans="2:57" ht="6.95" customHeight="1">
      <c r="B21" s="19"/>
      <c r="AR21" s="19"/>
      <c r="BE21" s="209"/>
    </row>
    <row r="22" spans="2:57" ht="12" customHeight="1">
      <c r="B22" s="19"/>
      <c r="D22" s="26" t="s">
        <v>32</v>
      </c>
      <c r="AR22" s="19"/>
      <c r="BE22" s="209"/>
    </row>
    <row r="23" spans="2:57" ht="16.5" customHeight="1">
      <c r="B23" s="19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9"/>
      <c r="BE23" s="209"/>
    </row>
    <row r="24" spans="2:57" ht="6.95" customHeight="1">
      <c r="B24" s="19"/>
      <c r="AR24" s="19"/>
      <c r="BE24" s="209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R26" s="31"/>
      <c r="BE26" s="209"/>
    </row>
    <row r="27" spans="2:57" s="1" customFormat="1" ht="6.95" customHeight="1">
      <c r="B27" s="31"/>
      <c r="AR27" s="31"/>
      <c r="BE27" s="209"/>
    </row>
    <row r="28" spans="2:57" s="1" customFormat="1" ht="12.75">
      <c r="B28" s="31"/>
      <c r="L28" s="219" t="s">
        <v>34</v>
      </c>
      <c r="M28" s="219"/>
      <c r="N28" s="219"/>
      <c r="O28" s="219"/>
      <c r="P28" s="219"/>
      <c r="W28" s="219" t="s">
        <v>35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36</v>
      </c>
      <c r="AL28" s="219"/>
      <c r="AM28" s="219"/>
      <c r="AN28" s="219"/>
      <c r="AO28" s="219"/>
      <c r="AR28" s="31"/>
      <c r="BE28" s="209"/>
    </row>
    <row r="29" spans="2:57" s="2" customFormat="1" ht="14.45" customHeight="1">
      <c r="B29" s="35"/>
      <c r="D29" s="26" t="s">
        <v>37</v>
      </c>
      <c r="F29" s="26" t="s">
        <v>38</v>
      </c>
      <c r="L29" s="222">
        <v>0.21</v>
      </c>
      <c r="M29" s="221"/>
      <c r="N29" s="221"/>
      <c r="O29" s="221"/>
      <c r="P29" s="221"/>
      <c r="W29" s="220">
        <f>ROUND(AZ94,2)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ROUND(AV94,2)</f>
        <v>0</v>
      </c>
      <c r="AL29" s="221"/>
      <c r="AM29" s="221"/>
      <c r="AN29" s="221"/>
      <c r="AO29" s="221"/>
      <c r="AR29" s="35"/>
      <c r="BE29" s="210"/>
    </row>
    <row r="30" spans="2:57" s="2" customFormat="1" ht="14.45" customHeight="1">
      <c r="B30" s="35"/>
      <c r="F30" s="26" t="s">
        <v>39</v>
      </c>
      <c r="L30" s="222">
        <v>0.12</v>
      </c>
      <c r="M30" s="221"/>
      <c r="N30" s="221"/>
      <c r="O30" s="221"/>
      <c r="P30" s="221"/>
      <c r="W30" s="220">
        <f>ROUND(BA94,2)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ROUND(AW94,2)</f>
        <v>0</v>
      </c>
      <c r="AL30" s="221"/>
      <c r="AM30" s="221"/>
      <c r="AN30" s="221"/>
      <c r="AO30" s="221"/>
      <c r="AR30" s="35"/>
      <c r="BE30" s="210"/>
    </row>
    <row r="31" spans="2:57" s="2" customFormat="1" ht="14.45" customHeight="1" hidden="1">
      <c r="B31" s="35"/>
      <c r="F31" s="26" t="s">
        <v>40</v>
      </c>
      <c r="L31" s="222">
        <v>0.21</v>
      </c>
      <c r="M31" s="221"/>
      <c r="N31" s="221"/>
      <c r="O31" s="221"/>
      <c r="P31" s="221"/>
      <c r="W31" s="220">
        <f>ROUND(BB94,2)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5"/>
      <c r="BE31" s="210"/>
    </row>
    <row r="32" spans="2:57" s="2" customFormat="1" ht="14.45" customHeight="1" hidden="1">
      <c r="B32" s="35"/>
      <c r="F32" s="26" t="s">
        <v>41</v>
      </c>
      <c r="L32" s="222">
        <v>0.12</v>
      </c>
      <c r="M32" s="221"/>
      <c r="N32" s="221"/>
      <c r="O32" s="221"/>
      <c r="P32" s="221"/>
      <c r="W32" s="220">
        <f>ROUND(BC94,2)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5"/>
      <c r="BE32" s="210"/>
    </row>
    <row r="33" spans="2:57" s="2" customFormat="1" ht="14.45" customHeight="1" hidden="1">
      <c r="B33" s="35"/>
      <c r="F33" s="26" t="s">
        <v>42</v>
      </c>
      <c r="L33" s="222">
        <v>0</v>
      </c>
      <c r="M33" s="221"/>
      <c r="N33" s="221"/>
      <c r="O33" s="221"/>
      <c r="P33" s="221"/>
      <c r="W33" s="220">
        <f>ROUND(BD94,2)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5"/>
      <c r="BE33" s="210"/>
    </row>
    <row r="34" spans="2:57" s="1" customFormat="1" ht="6.95" customHeight="1">
      <c r="B34" s="31"/>
      <c r="AR34" s="31"/>
      <c r="BE34" s="209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6" t="s">
        <v>45</v>
      </c>
      <c r="Y35" s="224"/>
      <c r="Z35" s="224"/>
      <c r="AA35" s="224"/>
      <c r="AB35" s="224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4"/>
      <c r="AM35" s="224"/>
      <c r="AN35" s="224"/>
      <c r="AO35" s="22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52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017/2024</v>
      </c>
      <c r="AR84" s="47"/>
    </row>
    <row r="85" spans="2:44" s="4" customFormat="1" ht="36.95" customHeight="1">
      <c r="B85" s="48"/>
      <c r="C85" s="49" t="s">
        <v>16</v>
      </c>
      <c r="L85" s="189" t="str">
        <f>K6</f>
        <v>Dům kultury v ÚL_Revitalizace budovy B - ETAPA II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1" t="str">
        <f>IF(AN8="","",AN8)</f>
        <v>17. 5. 2024</v>
      </c>
      <c r="AN87" s="191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192" t="str">
        <f>IF(E17="","",E17)</f>
        <v xml:space="preserve"> </v>
      </c>
      <c r="AN89" s="193"/>
      <c r="AO89" s="193"/>
      <c r="AP89" s="193"/>
      <c r="AR89" s="31"/>
      <c r="AS89" s="194" t="s">
        <v>53</v>
      </c>
      <c r="AT89" s="19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192" t="str">
        <f>IF(E20="","",E20)</f>
        <v xml:space="preserve"> </v>
      </c>
      <c r="AN90" s="193"/>
      <c r="AO90" s="193"/>
      <c r="AP90" s="193"/>
      <c r="AR90" s="31"/>
      <c r="AS90" s="196"/>
      <c r="AT90" s="197"/>
      <c r="BD90" s="55"/>
    </row>
    <row r="91" spans="2:56" s="1" customFormat="1" ht="10.9" customHeight="1">
      <c r="B91" s="31"/>
      <c r="AR91" s="31"/>
      <c r="AS91" s="196"/>
      <c r="AT91" s="197"/>
      <c r="BD91" s="55"/>
    </row>
    <row r="92" spans="2:56" s="1" customFormat="1" ht="29.25" customHeight="1">
      <c r="B92" s="31"/>
      <c r="C92" s="198" t="s">
        <v>54</v>
      </c>
      <c r="D92" s="199"/>
      <c r="E92" s="199"/>
      <c r="F92" s="199"/>
      <c r="G92" s="199"/>
      <c r="H92" s="56"/>
      <c r="I92" s="201" t="s">
        <v>55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0" t="s">
        <v>56</v>
      </c>
      <c r="AH92" s="199"/>
      <c r="AI92" s="199"/>
      <c r="AJ92" s="199"/>
      <c r="AK92" s="199"/>
      <c r="AL92" s="199"/>
      <c r="AM92" s="199"/>
      <c r="AN92" s="201" t="s">
        <v>57</v>
      </c>
      <c r="AO92" s="199"/>
      <c r="AP92" s="202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6">
        <f>ROUND(SUM(AG95:AG102),2)</f>
        <v>0</v>
      </c>
      <c r="AH94" s="206"/>
      <c r="AI94" s="206"/>
      <c r="AJ94" s="206"/>
      <c r="AK94" s="206"/>
      <c r="AL94" s="206"/>
      <c r="AM94" s="206"/>
      <c r="AN94" s="207">
        <f aca="true" t="shared" si="0" ref="AN94:AN102">SUM(AG94,AT94)</f>
        <v>0</v>
      </c>
      <c r="AO94" s="207"/>
      <c r="AP94" s="207"/>
      <c r="AQ94" s="66" t="s">
        <v>1</v>
      </c>
      <c r="AR94" s="62"/>
      <c r="AS94" s="67">
        <f>ROUND(SUM(AS95:AS102),2)</f>
        <v>0</v>
      </c>
      <c r="AT94" s="68">
        <f aca="true" t="shared" si="1" ref="AT94:AT102">ROUND(SUM(AV94:AW94),2)</f>
        <v>0</v>
      </c>
      <c r="AU94" s="69">
        <f>ROUND(SUM(AU95:AU102),5)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ROUND(SUM(AZ95:AZ102),2)</f>
        <v>0</v>
      </c>
      <c r="BA94" s="68">
        <f>ROUND(SUM(BA95:BA102),2)</f>
        <v>0</v>
      </c>
      <c r="BB94" s="68">
        <f>ROUND(SUM(BB95:BB102),2)</f>
        <v>0</v>
      </c>
      <c r="BC94" s="68">
        <f>ROUND(SUM(BC95:BC102),2)</f>
        <v>0</v>
      </c>
      <c r="BD94" s="70">
        <f>ROUND(SUM(BD95:BD102),2)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03" t="s">
        <v>78</v>
      </c>
      <c r="E95" s="203"/>
      <c r="F95" s="203"/>
      <c r="G95" s="203"/>
      <c r="H95" s="203"/>
      <c r="I95" s="76"/>
      <c r="J95" s="203" t="s">
        <v>79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4">
        <f>'01 - Stavební práce'!J30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7" t="s">
        <v>80</v>
      </c>
      <c r="AR95" s="74"/>
      <c r="AS95" s="78">
        <v>0</v>
      </c>
      <c r="AT95" s="79">
        <f t="shared" si="1"/>
        <v>0</v>
      </c>
      <c r="AU95" s="80">
        <f>'01 - Stavební práce'!P139</f>
        <v>0</v>
      </c>
      <c r="AV95" s="79">
        <f>'01 - Stavební práce'!J33</f>
        <v>0</v>
      </c>
      <c r="AW95" s="79">
        <f>'01 - Stavební práce'!J34</f>
        <v>0</v>
      </c>
      <c r="AX95" s="79">
        <f>'01 - Stavební práce'!J35</f>
        <v>0</v>
      </c>
      <c r="AY95" s="79">
        <f>'01 - Stavební práce'!J36</f>
        <v>0</v>
      </c>
      <c r="AZ95" s="79">
        <f>'01 - Stavební práce'!F33</f>
        <v>0</v>
      </c>
      <c r="BA95" s="79">
        <f>'01 - Stavební práce'!F34</f>
        <v>0</v>
      </c>
      <c r="BB95" s="79">
        <f>'01 - Stavební práce'!F35</f>
        <v>0</v>
      </c>
      <c r="BC95" s="79">
        <f>'01 - Stavební práce'!F36</f>
        <v>0</v>
      </c>
      <c r="BD95" s="81">
        <f>'01 - Stavební práce'!F37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83</v>
      </c>
    </row>
    <row r="96" spans="1:91" s="6" customFormat="1" ht="16.5" customHeight="1">
      <c r="A96" s="73" t="s">
        <v>77</v>
      </c>
      <c r="B96" s="74"/>
      <c r="C96" s="75"/>
      <c r="D96" s="203" t="s">
        <v>84</v>
      </c>
      <c r="E96" s="203"/>
      <c r="F96" s="203"/>
      <c r="G96" s="203"/>
      <c r="H96" s="203"/>
      <c r="I96" s="76"/>
      <c r="J96" s="203" t="s">
        <v>85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4">
        <f>'02 - Silnoproud'!J30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77" t="s">
        <v>80</v>
      </c>
      <c r="AR96" s="74"/>
      <c r="AS96" s="78">
        <v>0</v>
      </c>
      <c r="AT96" s="79">
        <f t="shared" si="1"/>
        <v>0</v>
      </c>
      <c r="AU96" s="80">
        <f>'02 - Silnoproud'!P131</f>
        <v>0</v>
      </c>
      <c r="AV96" s="79">
        <f>'02 - Silnoproud'!J33</f>
        <v>0</v>
      </c>
      <c r="AW96" s="79">
        <f>'02 - Silnoproud'!J34</f>
        <v>0</v>
      </c>
      <c r="AX96" s="79">
        <f>'02 - Silnoproud'!J35</f>
        <v>0</v>
      </c>
      <c r="AY96" s="79">
        <f>'02 - Silnoproud'!J36</f>
        <v>0</v>
      </c>
      <c r="AZ96" s="79">
        <f>'02 - Silnoproud'!F33</f>
        <v>0</v>
      </c>
      <c r="BA96" s="79">
        <f>'02 - Silnoproud'!F34</f>
        <v>0</v>
      </c>
      <c r="BB96" s="79">
        <f>'02 - Silnoproud'!F35</f>
        <v>0</v>
      </c>
      <c r="BC96" s="79">
        <f>'02 - Silnoproud'!F36</f>
        <v>0</v>
      </c>
      <c r="BD96" s="81">
        <f>'02 - Silnoproud'!F37</f>
        <v>0</v>
      </c>
      <c r="BT96" s="82" t="s">
        <v>81</v>
      </c>
      <c r="BV96" s="82" t="s">
        <v>75</v>
      </c>
      <c r="BW96" s="82" t="s">
        <v>86</v>
      </c>
      <c r="BX96" s="82" t="s">
        <v>4</v>
      </c>
      <c r="CL96" s="82" t="s">
        <v>1</v>
      </c>
      <c r="CM96" s="82" t="s">
        <v>83</v>
      </c>
    </row>
    <row r="97" spans="1:91" s="6" customFormat="1" ht="16.5" customHeight="1">
      <c r="A97" s="73" t="s">
        <v>77</v>
      </c>
      <c r="B97" s="74"/>
      <c r="C97" s="75"/>
      <c r="D97" s="203" t="s">
        <v>87</v>
      </c>
      <c r="E97" s="203"/>
      <c r="F97" s="203"/>
      <c r="G97" s="203"/>
      <c r="H97" s="203"/>
      <c r="I97" s="76"/>
      <c r="J97" s="203" t="s">
        <v>88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4">
        <f>'03 - Slaboproud'!J30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77" t="s">
        <v>80</v>
      </c>
      <c r="AR97" s="74"/>
      <c r="AS97" s="78">
        <v>0</v>
      </c>
      <c r="AT97" s="79">
        <f t="shared" si="1"/>
        <v>0</v>
      </c>
      <c r="AU97" s="80">
        <f>'03 - Slaboproud'!P130</f>
        <v>0</v>
      </c>
      <c r="AV97" s="79">
        <f>'03 - Slaboproud'!J33</f>
        <v>0</v>
      </c>
      <c r="AW97" s="79">
        <f>'03 - Slaboproud'!J34</f>
        <v>0</v>
      </c>
      <c r="AX97" s="79">
        <f>'03 - Slaboproud'!J35</f>
        <v>0</v>
      </c>
      <c r="AY97" s="79">
        <f>'03 - Slaboproud'!J36</f>
        <v>0</v>
      </c>
      <c r="AZ97" s="79">
        <f>'03 - Slaboproud'!F33</f>
        <v>0</v>
      </c>
      <c r="BA97" s="79">
        <f>'03 - Slaboproud'!F34</f>
        <v>0</v>
      </c>
      <c r="BB97" s="79">
        <f>'03 - Slaboproud'!F35</f>
        <v>0</v>
      </c>
      <c r="BC97" s="79">
        <f>'03 - Slaboproud'!F36</f>
        <v>0</v>
      </c>
      <c r="BD97" s="81">
        <f>'03 - Slaboproud'!F37</f>
        <v>0</v>
      </c>
      <c r="BT97" s="82" t="s">
        <v>81</v>
      </c>
      <c r="BV97" s="82" t="s">
        <v>75</v>
      </c>
      <c r="BW97" s="82" t="s">
        <v>89</v>
      </c>
      <c r="BX97" s="82" t="s">
        <v>4</v>
      </c>
      <c r="CL97" s="82" t="s">
        <v>1</v>
      </c>
      <c r="CM97" s="82" t="s">
        <v>83</v>
      </c>
    </row>
    <row r="98" spans="1:91" s="6" customFormat="1" ht="16.5" customHeight="1">
      <c r="A98" s="73" t="s">
        <v>77</v>
      </c>
      <c r="B98" s="74"/>
      <c r="C98" s="75"/>
      <c r="D98" s="203" t="s">
        <v>90</v>
      </c>
      <c r="E98" s="203"/>
      <c r="F98" s="203"/>
      <c r="G98" s="203"/>
      <c r="H98" s="203"/>
      <c r="I98" s="76"/>
      <c r="J98" s="203" t="s">
        <v>91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4">
        <f>'04 - Vtápění'!J30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77" t="s">
        <v>80</v>
      </c>
      <c r="AR98" s="74"/>
      <c r="AS98" s="78">
        <v>0</v>
      </c>
      <c r="AT98" s="79">
        <f t="shared" si="1"/>
        <v>0</v>
      </c>
      <c r="AU98" s="80">
        <f>'04 - Vtápění'!P124</f>
        <v>0</v>
      </c>
      <c r="AV98" s="79">
        <f>'04 - Vtápění'!J33</f>
        <v>0</v>
      </c>
      <c r="AW98" s="79">
        <f>'04 - Vtápění'!J34</f>
        <v>0</v>
      </c>
      <c r="AX98" s="79">
        <f>'04 - Vtápění'!J35</f>
        <v>0</v>
      </c>
      <c r="AY98" s="79">
        <f>'04 - Vtápění'!J36</f>
        <v>0</v>
      </c>
      <c r="AZ98" s="79">
        <f>'04 - Vtápění'!F33</f>
        <v>0</v>
      </c>
      <c r="BA98" s="79">
        <f>'04 - Vtápění'!F34</f>
        <v>0</v>
      </c>
      <c r="BB98" s="79">
        <f>'04 - Vtápění'!F35</f>
        <v>0</v>
      </c>
      <c r="BC98" s="79">
        <f>'04 - Vtápění'!F36</f>
        <v>0</v>
      </c>
      <c r="BD98" s="81">
        <f>'04 - Vtápění'!F37</f>
        <v>0</v>
      </c>
      <c r="BT98" s="82" t="s">
        <v>81</v>
      </c>
      <c r="BV98" s="82" t="s">
        <v>75</v>
      </c>
      <c r="BW98" s="82" t="s">
        <v>92</v>
      </c>
      <c r="BX98" s="82" t="s">
        <v>4</v>
      </c>
      <c r="CL98" s="82" t="s">
        <v>1</v>
      </c>
      <c r="CM98" s="82" t="s">
        <v>83</v>
      </c>
    </row>
    <row r="99" spans="1:91" s="6" customFormat="1" ht="16.5" customHeight="1">
      <c r="A99" s="73" t="s">
        <v>77</v>
      </c>
      <c r="B99" s="74"/>
      <c r="C99" s="75"/>
      <c r="D99" s="203" t="s">
        <v>93</v>
      </c>
      <c r="E99" s="203"/>
      <c r="F99" s="203"/>
      <c r="G99" s="203"/>
      <c r="H99" s="203"/>
      <c r="I99" s="76"/>
      <c r="J99" s="203" t="s">
        <v>94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4">
        <f>'05 - VZT'!J30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77" t="s">
        <v>80</v>
      </c>
      <c r="AR99" s="74"/>
      <c r="AS99" s="78">
        <v>0</v>
      </c>
      <c r="AT99" s="79">
        <f t="shared" si="1"/>
        <v>0</v>
      </c>
      <c r="AU99" s="80">
        <f>'05 - VZT'!P132</f>
        <v>0</v>
      </c>
      <c r="AV99" s="79">
        <f>'05 - VZT'!J33</f>
        <v>0</v>
      </c>
      <c r="AW99" s="79">
        <f>'05 - VZT'!J34</f>
        <v>0</v>
      </c>
      <c r="AX99" s="79">
        <f>'05 - VZT'!J35</f>
        <v>0</v>
      </c>
      <c r="AY99" s="79">
        <f>'05 - VZT'!J36</f>
        <v>0</v>
      </c>
      <c r="AZ99" s="79">
        <f>'05 - VZT'!F33</f>
        <v>0</v>
      </c>
      <c r="BA99" s="79">
        <f>'05 - VZT'!F34</f>
        <v>0</v>
      </c>
      <c r="BB99" s="79">
        <f>'05 - VZT'!F35</f>
        <v>0</v>
      </c>
      <c r="BC99" s="79">
        <f>'05 - VZT'!F36</f>
        <v>0</v>
      </c>
      <c r="BD99" s="81">
        <f>'05 - VZT'!F37</f>
        <v>0</v>
      </c>
      <c r="BT99" s="82" t="s">
        <v>81</v>
      </c>
      <c r="BV99" s="82" t="s">
        <v>75</v>
      </c>
      <c r="BW99" s="82" t="s">
        <v>95</v>
      </c>
      <c r="BX99" s="82" t="s">
        <v>4</v>
      </c>
      <c r="CL99" s="82" t="s">
        <v>1</v>
      </c>
      <c r="CM99" s="82" t="s">
        <v>83</v>
      </c>
    </row>
    <row r="100" spans="1:91" s="6" customFormat="1" ht="16.5" customHeight="1">
      <c r="A100" s="73" t="s">
        <v>77</v>
      </c>
      <c r="B100" s="74"/>
      <c r="C100" s="75"/>
      <c r="D100" s="203" t="s">
        <v>96</v>
      </c>
      <c r="E100" s="203"/>
      <c r="F100" s="203"/>
      <c r="G100" s="203"/>
      <c r="H100" s="203"/>
      <c r="I100" s="76"/>
      <c r="J100" s="203" t="s">
        <v>97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4">
        <f>'06 - ZTI'!J30</f>
        <v>0</v>
      </c>
      <c r="AH100" s="205"/>
      <c r="AI100" s="205"/>
      <c r="AJ100" s="205"/>
      <c r="AK100" s="205"/>
      <c r="AL100" s="205"/>
      <c r="AM100" s="205"/>
      <c r="AN100" s="204">
        <f t="shared" si="0"/>
        <v>0</v>
      </c>
      <c r="AO100" s="205"/>
      <c r="AP100" s="205"/>
      <c r="AQ100" s="77" t="s">
        <v>80</v>
      </c>
      <c r="AR100" s="74"/>
      <c r="AS100" s="78">
        <v>0</v>
      </c>
      <c r="AT100" s="79">
        <f t="shared" si="1"/>
        <v>0</v>
      </c>
      <c r="AU100" s="80">
        <f>'06 - ZTI'!P128</f>
        <v>0</v>
      </c>
      <c r="AV100" s="79">
        <f>'06 - ZTI'!J33</f>
        <v>0</v>
      </c>
      <c r="AW100" s="79">
        <f>'06 - ZTI'!J34</f>
        <v>0</v>
      </c>
      <c r="AX100" s="79">
        <f>'06 - ZTI'!J35</f>
        <v>0</v>
      </c>
      <c r="AY100" s="79">
        <f>'06 - ZTI'!J36</f>
        <v>0</v>
      </c>
      <c r="AZ100" s="79">
        <f>'06 - ZTI'!F33</f>
        <v>0</v>
      </c>
      <c r="BA100" s="79">
        <f>'06 - ZTI'!F34</f>
        <v>0</v>
      </c>
      <c r="BB100" s="79">
        <f>'06 - ZTI'!F35</f>
        <v>0</v>
      </c>
      <c r="BC100" s="79">
        <f>'06 - ZTI'!F36</f>
        <v>0</v>
      </c>
      <c r="BD100" s="81">
        <f>'06 - ZTI'!F37</f>
        <v>0</v>
      </c>
      <c r="BT100" s="82" t="s">
        <v>81</v>
      </c>
      <c r="BV100" s="82" t="s">
        <v>75</v>
      </c>
      <c r="BW100" s="82" t="s">
        <v>98</v>
      </c>
      <c r="BX100" s="82" t="s">
        <v>4</v>
      </c>
      <c r="CL100" s="82" t="s">
        <v>1</v>
      </c>
      <c r="CM100" s="82" t="s">
        <v>83</v>
      </c>
    </row>
    <row r="101" spans="1:91" s="6" customFormat="1" ht="16.5" customHeight="1">
      <c r="A101" s="73" t="s">
        <v>77</v>
      </c>
      <c r="B101" s="74"/>
      <c r="C101" s="75"/>
      <c r="D101" s="203" t="s">
        <v>99</v>
      </c>
      <c r="E101" s="203"/>
      <c r="F101" s="203"/>
      <c r="G101" s="203"/>
      <c r="H101" s="203"/>
      <c r="I101" s="76"/>
      <c r="J101" s="203" t="s">
        <v>100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4">
        <f>'07 - Prostorová akustika'!J30</f>
        <v>0</v>
      </c>
      <c r="AH101" s="205"/>
      <c r="AI101" s="205"/>
      <c r="AJ101" s="205"/>
      <c r="AK101" s="205"/>
      <c r="AL101" s="205"/>
      <c r="AM101" s="205"/>
      <c r="AN101" s="204">
        <f t="shared" si="0"/>
        <v>0</v>
      </c>
      <c r="AO101" s="205"/>
      <c r="AP101" s="205"/>
      <c r="AQ101" s="77" t="s">
        <v>80</v>
      </c>
      <c r="AR101" s="74"/>
      <c r="AS101" s="78">
        <v>0</v>
      </c>
      <c r="AT101" s="79">
        <f t="shared" si="1"/>
        <v>0</v>
      </c>
      <c r="AU101" s="80">
        <f>'07 - Prostorová akustika'!P119</f>
        <v>0</v>
      </c>
      <c r="AV101" s="79">
        <f>'07 - Prostorová akustika'!J33</f>
        <v>0</v>
      </c>
      <c r="AW101" s="79">
        <f>'07 - Prostorová akustika'!J34</f>
        <v>0</v>
      </c>
      <c r="AX101" s="79">
        <f>'07 - Prostorová akustika'!J35</f>
        <v>0</v>
      </c>
      <c r="AY101" s="79">
        <f>'07 - Prostorová akustika'!J36</f>
        <v>0</v>
      </c>
      <c r="AZ101" s="79">
        <f>'07 - Prostorová akustika'!F33</f>
        <v>0</v>
      </c>
      <c r="BA101" s="79">
        <f>'07 - Prostorová akustika'!F34</f>
        <v>0</v>
      </c>
      <c r="BB101" s="79">
        <f>'07 - Prostorová akustika'!F35</f>
        <v>0</v>
      </c>
      <c r="BC101" s="79">
        <f>'07 - Prostorová akustika'!F36</f>
        <v>0</v>
      </c>
      <c r="BD101" s="81">
        <f>'07 - Prostorová akustika'!F37</f>
        <v>0</v>
      </c>
      <c r="BT101" s="82" t="s">
        <v>81</v>
      </c>
      <c r="BV101" s="82" t="s">
        <v>75</v>
      </c>
      <c r="BW101" s="82" t="s">
        <v>101</v>
      </c>
      <c r="BX101" s="82" t="s">
        <v>4</v>
      </c>
      <c r="CL101" s="82" t="s">
        <v>1</v>
      </c>
      <c r="CM101" s="82" t="s">
        <v>83</v>
      </c>
    </row>
    <row r="102" spans="1:91" s="6" customFormat="1" ht="16.5" customHeight="1">
      <c r="A102" s="73" t="s">
        <v>77</v>
      </c>
      <c r="B102" s="74"/>
      <c r="C102" s="75"/>
      <c r="D102" s="203" t="s">
        <v>102</v>
      </c>
      <c r="E102" s="203"/>
      <c r="F102" s="203"/>
      <c r="G102" s="203"/>
      <c r="H102" s="203"/>
      <c r="I102" s="76"/>
      <c r="J102" s="203" t="s">
        <v>103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4">
        <f>'08 - VRN'!J30</f>
        <v>0</v>
      </c>
      <c r="AH102" s="205"/>
      <c r="AI102" s="205"/>
      <c r="AJ102" s="205"/>
      <c r="AK102" s="205"/>
      <c r="AL102" s="205"/>
      <c r="AM102" s="205"/>
      <c r="AN102" s="204">
        <f t="shared" si="0"/>
        <v>0</v>
      </c>
      <c r="AO102" s="205"/>
      <c r="AP102" s="205"/>
      <c r="AQ102" s="77" t="s">
        <v>80</v>
      </c>
      <c r="AR102" s="74"/>
      <c r="AS102" s="83">
        <v>0</v>
      </c>
      <c r="AT102" s="84">
        <f t="shared" si="1"/>
        <v>0</v>
      </c>
      <c r="AU102" s="85">
        <f>'08 - VRN'!P123</f>
        <v>0</v>
      </c>
      <c r="AV102" s="84">
        <f>'08 - VRN'!J33</f>
        <v>0</v>
      </c>
      <c r="AW102" s="84">
        <f>'08 - VRN'!J34</f>
        <v>0</v>
      </c>
      <c r="AX102" s="84">
        <f>'08 - VRN'!J35</f>
        <v>0</v>
      </c>
      <c r="AY102" s="84">
        <f>'08 - VRN'!J36</f>
        <v>0</v>
      </c>
      <c r="AZ102" s="84">
        <f>'08 - VRN'!F33</f>
        <v>0</v>
      </c>
      <c r="BA102" s="84">
        <f>'08 - VRN'!F34</f>
        <v>0</v>
      </c>
      <c r="BB102" s="84">
        <f>'08 - VRN'!F35</f>
        <v>0</v>
      </c>
      <c r="BC102" s="84">
        <f>'08 - VRN'!F36</f>
        <v>0</v>
      </c>
      <c r="BD102" s="86">
        <f>'08 - VRN'!F37</f>
        <v>0</v>
      </c>
      <c r="BT102" s="82" t="s">
        <v>81</v>
      </c>
      <c r="BV102" s="82" t="s">
        <v>75</v>
      </c>
      <c r="BW102" s="82" t="s">
        <v>104</v>
      </c>
      <c r="BX102" s="82" t="s">
        <v>4</v>
      </c>
      <c r="CL102" s="82" t="s">
        <v>1</v>
      </c>
      <c r="CM102" s="82" t="s">
        <v>83</v>
      </c>
    </row>
    <row r="103" spans="2:44" s="1" customFormat="1" ht="30" customHeight="1">
      <c r="B103" s="31"/>
      <c r="AR103" s="31"/>
    </row>
    <row r="104" spans="2:44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31"/>
    </row>
  </sheetData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 - Stavební práce'!C2" display="/"/>
    <hyperlink ref="A96" location="'02 - Silnoproud'!C2" display="/"/>
    <hyperlink ref="A97" location="'03 - Slaboproud'!C2" display="/"/>
    <hyperlink ref="A98" location="'04 - Vtápění'!C2" display="/"/>
    <hyperlink ref="A99" location="'05 - VZT'!C2" display="/"/>
    <hyperlink ref="A100" location="'06 - ZTI'!C2" display="/"/>
    <hyperlink ref="A101" location="'07 - Prostorová akustika'!C2" display="/"/>
    <hyperlink ref="A102" location="'08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107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ROUND((SUM(BE139:BE1647)),2)</f>
        <v>0</v>
      </c>
      <c r="I33" s="91">
        <v>0.21</v>
      </c>
      <c r="J33" s="90">
        <f>ROUND(((SUM(BE139:BE1647))*I33),2)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ROUND((SUM(BF139:BF1647)),2)</f>
        <v>0</v>
      </c>
      <c r="I34" s="91">
        <v>0.12</v>
      </c>
      <c r="J34" s="90">
        <f>ROUND(((SUM(BF139:BF1647))*I34),2)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ROUND((SUM(BG139:BG1647)),2)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ROUND((SUM(BH139:BH1647)),2)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ROUND((SUM(BI139:BI1647)),2)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01 - Stavební práce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J139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J140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J141</f>
        <v>0</v>
      </c>
      <c r="L98" s="107"/>
    </row>
    <row r="99" spans="2:12" s="9" customFormat="1" ht="19.9" customHeight="1">
      <c r="B99" s="107"/>
      <c r="D99" s="108" t="s">
        <v>115</v>
      </c>
      <c r="E99" s="109"/>
      <c r="F99" s="109"/>
      <c r="G99" s="109"/>
      <c r="H99" s="109"/>
      <c r="I99" s="109"/>
      <c r="J99" s="110">
        <f>J156</f>
        <v>0</v>
      </c>
      <c r="L99" s="107"/>
    </row>
    <row r="100" spans="2:12" s="9" customFormat="1" ht="19.9" customHeight="1">
      <c r="B100" s="107"/>
      <c r="D100" s="108" t="s">
        <v>116</v>
      </c>
      <c r="E100" s="109"/>
      <c r="F100" s="109"/>
      <c r="G100" s="109"/>
      <c r="H100" s="109"/>
      <c r="I100" s="109"/>
      <c r="J100" s="110">
        <f>J331</f>
        <v>0</v>
      </c>
      <c r="L100" s="107"/>
    </row>
    <row r="101" spans="2:12" s="9" customFormat="1" ht="19.9" customHeight="1">
      <c r="B101" s="107"/>
      <c r="D101" s="108" t="s">
        <v>117</v>
      </c>
      <c r="E101" s="109"/>
      <c r="F101" s="109"/>
      <c r="G101" s="109"/>
      <c r="H101" s="109"/>
      <c r="I101" s="109"/>
      <c r="J101" s="110">
        <f>J389</f>
        <v>0</v>
      </c>
      <c r="L101" s="107"/>
    </row>
    <row r="102" spans="2:12" s="9" customFormat="1" ht="19.9" customHeight="1">
      <c r="B102" s="107"/>
      <c r="D102" s="108" t="s">
        <v>118</v>
      </c>
      <c r="E102" s="109"/>
      <c r="F102" s="109"/>
      <c r="G102" s="109"/>
      <c r="H102" s="109"/>
      <c r="I102" s="109"/>
      <c r="J102" s="110">
        <f>J394</f>
        <v>0</v>
      </c>
      <c r="L102" s="107"/>
    </row>
    <row r="103" spans="2:12" s="8" customFormat="1" ht="24.95" customHeight="1">
      <c r="B103" s="103"/>
      <c r="D103" s="104" t="s">
        <v>119</v>
      </c>
      <c r="E103" s="105"/>
      <c r="F103" s="105"/>
      <c r="G103" s="105"/>
      <c r="H103" s="105"/>
      <c r="I103" s="105"/>
      <c r="J103" s="106">
        <f>J396</f>
        <v>0</v>
      </c>
      <c r="L103" s="103"/>
    </row>
    <row r="104" spans="2:12" s="9" customFormat="1" ht="19.9" customHeight="1">
      <c r="B104" s="107"/>
      <c r="D104" s="108" t="s">
        <v>120</v>
      </c>
      <c r="E104" s="109"/>
      <c r="F104" s="109"/>
      <c r="G104" s="109"/>
      <c r="H104" s="109"/>
      <c r="I104" s="109"/>
      <c r="J104" s="110">
        <f>J397</f>
        <v>0</v>
      </c>
      <c r="L104" s="107"/>
    </row>
    <row r="105" spans="2:12" s="9" customFormat="1" ht="19.9" customHeight="1">
      <c r="B105" s="107"/>
      <c r="D105" s="108" t="s">
        <v>121</v>
      </c>
      <c r="E105" s="109"/>
      <c r="F105" s="109"/>
      <c r="G105" s="109"/>
      <c r="H105" s="109"/>
      <c r="I105" s="109"/>
      <c r="J105" s="110">
        <f>J424</f>
        <v>0</v>
      </c>
      <c r="L105" s="107"/>
    </row>
    <row r="106" spans="2:12" s="9" customFormat="1" ht="19.9" customHeight="1">
      <c r="B106" s="107"/>
      <c r="D106" s="108" t="s">
        <v>122</v>
      </c>
      <c r="E106" s="109"/>
      <c r="F106" s="109"/>
      <c r="G106" s="109"/>
      <c r="H106" s="109"/>
      <c r="I106" s="109"/>
      <c r="J106" s="110">
        <f>J439</f>
        <v>0</v>
      </c>
      <c r="L106" s="107"/>
    </row>
    <row r="107" spans="2:12" s="9" customFormat="1" ht="19.9" customHeight="1">
      <c r="B107" s="107"/>
      <c r="D107" s="108" t="s">
        <v>123</v>
      </c>
      <c r="E107" s="109"/>
      <c r="F107" s="109"/>
      <c r="G107" s="109"/>
      <c r="H107" s="109"/>
      <c r="I107" s="109"/>
      <c r="J107" s="110">
        <f>J502</f>
        <v>0</v>
      </c>
      <c r="L107" s="107"/>
    </row>
    <row r="108" spans="2:12" s="9" customFormat="1" ht="19.9" customHeight="1">
      <c r="B108" s="107"/>
      <c r="D108" s="108" t="s">
        <v>124</v>
      </c>
      <c r="E108" s="109"/>
      <c r="F108" s="109"/>
      <c r="G108" s="109"/>
      <c r="H108" s="109"/>
      <c r="I108" s="109"/>
      <c r="J108" s="110">
        <f>J519</f>
        <v>0</v>
      </c>
      <c r="L108" s="107"/>
    </row>
    <row r="109" spans="2:12" s="9" customFormat="1" ht="19.9" customHeight="1">
      <c r="B109" s="107"/>
      <c r="D109" s="108" t="s">
        <v>125</v>
      </c>
      <c r="E109" s="109"/>
      <c r="F109" s="109"/>
      <c r="G109" s="109"/>
      <c r="H109" s="109"/>
      <c r="I109" s="109"/>
      <c r="J109" s="110">
        <f>J759</f>
        <v>0</v>
      </c>
      <c r="L109" s="107"/>
    </row>
    <row r="110" spans="2:12" s="9" customFormat="1" ht="19.9" customHeight="1">
      <c r="B110" s="107"/>
      <c r="D110" s="108" t="s">
        <v>126</v>
      </c>
      <c r="E110" s="109"/>
      <c r="F110" s="109"/>
      <c r="G110" s="109"/>
      <c r="H110" s="109"/>
      <c r="I110" s="109"/>
      <c r="J110" s="110">
        <f>J841</f>
        <v>0</v>
      </c>
      <c r="L110" s="107"/>
    </row>
    <row r="111" spans="2:12" s="9" customFormat="1" ht="19.9" customHeight="1">
      <c r="B111" s="107"/>
      <c r="D111" s="108" t="s">
        <v>127</v>
      </c>
      <c r="E111" s="109"/>
      <c r="F111" s="109"/>
      <c r="G111" s="109"/>
      <c r="H111" s="109"/>
      <c r="I111" s="109"/>
      <c r="J111" s="110">
        <f>J901</f>
        <v>0</v>
      </c>
      <c r="L111" s="107"/>
    </row>
    <row r="112" spans="2:12" s="9" customFormat="1" ht="19.9" customHeight="1">
      <c r="B112" s="107"/>
      <c r="D112" s="108" t="s">
        <v>128</v>
      </c>
      <c r="E112" s="109"/>
      <c r="F112" s="109"/>
      <c r="G112" s="109"/>
      <c r="H112" s="109"/>
      <c r="I112" s="109"/>
      <c r="J112" s="110">
        <f>J925</f>
        <v>0</v>
      </c>
      <c r="L112" s="107"/>
    </row>
    <row r="113" spans="2:12" s="9" customFormat="1" ht="19.9" customHeight="1">
      <c r="B113" s="107"/>
      <c r="D113" s="108" t="s">
        <v>129</v>
      </c>
      <c r="E113" s="109"/>
      <c r="F113" s="109"/>
      <c r="G113" s="109"/>
      <c r="H113" s="109"/>
      <c r="I113" s="109"/>
      <c r="J113" s="110">
        <f>J966</f>
        <v>0</v>
      </c>
      <c r="L113" s="107"/>
    </row>
    <row r="114" spans="2:12" s="9" customFormat="1" ht="19.9" customHeight="1">
      <c r="B114" s="107"/>
      <c r="D114" s="108" t="s">
        <v>130</v>
      </c>
      <c r="E114" s="109"/>
      <c r="F114" s="109"/>
      <c r="G114" s="109"/>
      <c r="H114" s="109"/>
      <c r="I114" s="109"/>
      <c r="J114" s="110">
        <f>J1001</f>
        <v>0</v>
      </c>
      <c r="L114" s="107"/>
    </row>
    <row r="115" spans="2:12" s="9" customFormat="1" ht="19.9" customHeight="1">
      <c r="B115" s="107"/>
      <c r="D115" s="108" t="s">
        <v>131</v>
      </c>
      <c r="E115" s="109"/>
      <c r="F115" s="109"/>
      <c r="G115" s="109"/>
      <c r="H115" s="109"/>
      <c r="I115" s="109"/>
      <c r="J115" s="110">
        <f>J1162</f>
        <v>0</v>
      </c>
      <c r="L115" s="107"/>
    </row>
    <row r="116" spans="2:12" s="9" customFormat="1" ht="19.9" customHeight="1">
      <c r="B116" s="107"/>
      <c r="D116" s="108" t="s">
        <v>132</v>
      </c>
      <c r="E116" s="109"/>
      <c r="F116" s="109"/>
      <c r="G116" s="109"/>
      <c r="H116" s="109"/>
      <c r="I116" s="109"/>
      <c r="J116" s="110">
        <f>J1172</f>
        <v>0</v>
      </c>
      <c r="L116" s="107"/>
    </row>
    <row r="117" spans="2:12" s="9" customFormat="1" ht="19.9" customHeight="1">
      <c r="B117" s="107"/>
      <c r="D117" s="108" t="s">
        <v>133</v>
      </c>
      <c r="E117" s="109"/>
      <c r="F117" s="109"/>
      <c r="G117" s="109"/>
      <c r="H117" s="109"/>
      <c r="I117" s="109"/>
      <c r="J117" s="110">
        <f>J1233</f>
        <v>0</v>
      </c>
      <c r="L117" s="107"/>
    </row>
    <row r="118" spans="2:12" s="9" customFormat="1" ht="19.9" customHeight="1">
      <c r="B118" s="107"/>
      <c r="D118" s="108" t="s">
        <v>134</v>
      </c>
      <c r="E118" s="109"/>
      <c r="F118" s="109"/>
      <c r="G118" s="109"/>
      <c r="H118" s="109"/>
      <c r="I118" s="109"/>
      <c r="J118" s="110">
        <f>J1432</f>
        <v>0</v>
      </c>
      <c r="L118" s="107"/>
    </row>
    <row r="119" spans="2:12" s="9" customFormat="1" ht="19.9" customHeight="1">
      <c r="B119" s="107"/>
      <c r="D119" s="108" t="s">
        <v>135</v>
      </c>
      <c r="E119" s="109"/>
      <c r="F119" s="109"/>
      <c r="G119" s="109"/>
      <c r="H119" s="109"/>
      <c r="I119" s="109"/>
      <c r="J119" s="110">
        <f>J1641</f>
        <v>0</v>
      </c>
      <c r="L119" s="107"/>
    </row>
    <row r="120" spans="2:12" s="1" customFormat="1" ht="21.75" customHeight="1">
      <c r="B120" s="31"/>
      <c r="L120" s="31"/>
    </row>
    <row r="121" spans="2:12" s="1" customFormat="1" ht="6.95" customHeight="1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1"/>
    </row>
    <row r="125" spans="2:12" s="1" customFormat="1" ht="6.95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1"/>
    </row>
    <row r="126" spans="2:12" s="1" customFormat="1" ht="24.95" customHeight="1">
      <c r="B126" s="31"/>
      <c r="C126" s="20" t="s">
        <v>136</v>
      </c>
      <c r="L126" s="31"/>
    </row>
    <row r="127" spans="2:12" s="1" customFormat="1" ht="6.95" customHeight="1">
      <c r="B127" s="31"/>
      <c r="L127" s="31"/>
    </row>
    <row r="128" spans="2:12" s="1" customFormat="1" ht="12" customHeight="1">
      <c r="B128" s="31"/>
      <c r="C128" s="26" t="s">
        <v>16</v>
      </c>
      <c r="L128" s="31"/>
    </row>
    <row r="129" spans="2:12" s="1" customFormat="1" ht="16.5" customHeight="1">
      <c r="B129" s="31"/>
      <c r="E129" s="228" t="str">
        <f>E7</f>
        <v>Dům kultury v ÚL_Revitalizace budovy B - ETAPA II</v>
      </c>
      <c r="F129" s="229"/>
      <c r="G129" s="229"/>
      <c r="H129" s="229"/>
      <c r="L129" s="31"/>
    </row>
    <row r="130" spans="2:12" s="1" customFormat="1" ht="12" customHeight="1">
      <c r="B130" s="31"/>
      <c r="C130" s="26" t="s">
        <v>106</v>
      </c>
      <c r="L130" s="31"/>
    </row>
    <row r="131" spans="2:12" s="1" customFormat="1" ht="16.5" customHeight="1">
      <c r="B131" s="31"/>
      <c r="E131" s="189" t="str">
        <f>E9</f>
        <v>01 - Stavební práce</v>
      </c>
      <c r="F131" s="230"/>
      <c r="G131" s="230"/>
      <c r="H131" s="230"/>
      <c r="L131" s="31"/>
    </row>
    <row r="132" spans="2:12" s="1" customFormat="1" ht="6.95" customHeight="1">
      <c r="B132" s="31"/>
      <c r="L132" s="31"/>
    </row>
    <row r="133" spans="2:12" s="1" customFormat="1" ht="12" customHeight="1">
      <c r="B133" s="31"/>
      <c r="C133" s="26" t="s">
        <v>20</v>
      </c>
      <c r="F133" s="24" t="str">
        <f>F12</f>
        <v xml:space="preserve"> </v>
      </c>
      <c r="I133" s="26" t="s">
        <v>22</v>
      </c>
      <c r="J133" s="51" t="str">
        <f>IF(J12="","",J12)</f>
        <v>17. 5. 2024</v>
      </c>
      <c r="L133" s="31"/>
    </row>
    <row r="134" spans="2:12" s="1" customFormat="1" ht="6.95" customHeight="1">
      <c r="B134" s="31"/>
      <c r="L134" s="31"/>
    </row>
    <row r="135" spans="2:12" s="1" customFormat="1" ht="15.2" customHeight="1">
      <c r="B135" s="31"/>
      <c r="C135" s="26" t="s">
        <v>24</v>
      </c>
      <c r="F135" s="24" t="str">
        <f>E15</f>
        <v xml:space="preserve"> </v>
      </c>
      <c r="I135" s="26" t="s">
        <v>29</v>
      </c>
      <c r="J135" s="29" t="str">
        <f>E21</f>
        <v xml:space="preserve"> </v>
      </c>
      <c r="L135" s="31"/>
    </row>
    <row r="136" spans="2:12" s="1" customFormat="1" ht="15.2" customHeight="1">
      <c r="B136" s="31"/>
      <c r="C136" s="26" t="s">
        <v>27</v>
      </c>
      <c r="F136" s="24" t="str">
        <f>IF(E18="","",E18)</f>
        <v>Vyplň údaj</v>
      </c>
      <c r="I136" s="26" t="s">
        <v>31</v>
      </c>
      <c r="J136" s="29" t="str">
        <f>E24</f>
        <v xml:space="preserve"> </v>
      </c>
      <c r="L136" s="31"/>
    </row>
    <row r="137" spans="2:12" s="1" customFormat="1" ht="10.35" customHeight="1">
      <c r="B137" s="31"/>
      <c r="L137" s="31"/>
    </row>
    <row r="138" spans="2:20" s="10" customFormat="1" ht="29.25" customHeight="1">
      <c r="B138" s="111"/>
      <c r="C138" s="112" t="s">
        <v>137</v>
      </c>
      <c r="D138" s="113" t="s">
        <v>58</v>
      </c>
      <c r="E138" s="113" t="s">
        <v>54</v>
      </c>
      <c r="F138" s="113" t="s">
        <v>55</v>
      </c>
      <c r="G138" s="113" t="s">
        <v>138</v>
      </c>
      <c r="H138" s="113" t="s">
        <v>139</v>
      </c>
      <c r="I138" s="113" t="s">
        <v>140</v>
      </c>
      <c r="J138" s="113" t="s">
        <v>110</v>
      </c>
      <c r="K138" s="114" t="s">
        <v>141</v>
      </c>
      <c r="L138" s="111"/>
      <c r="M138" s="58" t="s">
        <v>1</v>
      </c>
      <c r="N138" s="59" t="s">
        <v>37</v>
      </c>
      <c r="O138" s="59" t="s">
        <v>142</v>
      </c>
      <c r="P138" s="59" t="s">
        <v>143</v>
      </c>
      <c r="Q138" s="59" t="s">
        <v>144</v>
      </c>
      <c r="R138" s="59" t="s">
        <v>145</v>
      </c>
      <c r="S138" s="59" t="s">
        <v>146</v>
      </c>
      <c r="T138" s="60" t="s">
        <v>147</v>
      </c>
    </row>
    <row r="139" spans="2:63" s="1" customFormat="1" ht="22.9" customHeight="1">
      <c r="B139" s="31"/>
      <c r="C139" s="63" t="s">
        <v>148</v>
      </c>
      <c r="J139" s="115">
        <f>BK139</f>
        <v>0</v>
      </c>
      <c r="L139" s="31"/>
      <c r="M139" s="61"/>
      <c r="N139" s="52"/>
      <c r="O139" s="52"/>
      <c r="P139" s="116">
        <f>P140+P396</f>
        <v>0</v>
      </c>
      <c r="Q139" s="52"/>
      <c r="R139" s="116">
        <f>R140+R396</f>
        <v>131.24334516</v>
      </c>
      <c r="S139" s="52"/>
      <c r="T139" s="117">
        <f>T140+T396</f>
        <v>278.46057614999995</v>
      </c>
      <c r="AT139" s="16" t="s">
        <v>72</v>
      </c>
      <c r="AU139" s="16" t="s">
        <v>112</v>
      </c>
      <c r="BK139" s="118">
        <f>BK140+BK396</f>
        <v>0</v>
      </c>
    </row>
    <row r="140" spans="2:63" s="11" customFormat="1" ht="25.9" customHeight="1">
      <c r="B140" s="119"/>
      <c r="D140" s="120" t="s">
        <v>72</v>
      </c>
      <c r="E140" s="121" t="s">
        <v>149</v>
      </c>
      <c r="F140" s="121" t="s">
        <v>150</v>
      </c>
      <c r="I140" s="122"/>
      <c r="J140" s="123">
        <f>BK140</f>
        <v>0</v>
      </c>
      <c r="L140" s="119"/>
      <c r="M140" s="124"/>
      <c r="P140" s="125">
        <f>P141+P156+P331+P389+P394</f>
        <v>0</v>
      </c>
      <c r="R140" s="125">
        <f>R141+R156+R331+R389+R394</f>
        <v>65.67915169000001</v>
      </c>
      <c r="T140" s="126">
        <f>T141+T156+T331+T389+T394</f>
        <v>218.10248079999997</v>
      </c>
      <c r="AR140" s="120" t="s">
        <v>81</v>
      </c>
      <c r="AT140" s="127" t="s">
        <v>72</v>
      </c>
      <c r="AU140" s="127" t="s">
        <v>73</v>
      </c>
      <c r="AY140" s="120" t="s">
        <v>151</v>
      </c>
      <c r="BK140" s="128">
        <f>BK141+BK156+BK331+BK389+BK394</f>
        <v>0</v>
      </c>
    </row>
    <row r="141" spans="2:63" s="11" customFormat="1" ht="22.9" customHeight="1">
      <c r="B141" s="119"/>
      <c r="D141" s="120" t="s">
        <v>72</v>
      </c>
      <c r="E141" s="129" t="s">
        <v>152</v>
      </c>
      <c r="F141" s="129" t="s">
        <v>153</v>
      </c>
      <c r="I141" s="122"/>
      <c r="J141" s="130">
        <f>BK141</f>
        <v>0</v>
      </c>
      <c r="L141" s="119"/>
      <c r="M141" s="124"/>
      <c r="P141" s="125">
        <f>SUM(P142:P155)</f>
        <v>0</v>
      </c>
      <c r="R141" s="125">
        <f>SUM(R142:R155)</f>
        <v>24.314642860000003</v>
      </c>
      <c r="T141" s="126">
        <f>SUM(T142:T155)</f>
        <v>0</v>
      </c>
      <c r="AR141" s="120" t="s">
        <v>81</v>
      </c>
      <c r="AT141" s="127" t="s">
        <v>72</v>
      </c>
      <c r="AU141" s="127" t="s">
        <v>81</v>
      </c>
      <c r="AY141" s="120" t="s">
        <v>151</v>
      </c>
      <c r="BK141" s="128">
        <f>SUM(BK142:BK155)</f>
        <v>0</v>
      </c>
    </row>
    <row r="142" spans="2:65" s="1" customFormat="1" ht="24.2" customHeight="1">
      <c r="B142" s="131"/>
      <c r="C142" s="132" t="s">
        <v>81</v>
      </c>
      <c r="D142" s="132" t="s">
        <v>154</v>
      </c>
      <c r="E142" s="133" t="s">
        <v>155</v>
      </c>
      <c r="F142" s="134" t="s">
        <v>156</v>
      </c>
      <c r="G142" s="135" t="s">
        <v>157</v>
      </c>
      <c r="H142" s="136">
        <v>5.729</v>
      </c>
      <c r="I142" s="137"/>
      <c r="J142" s="138">
        <f>ROUND(I142*H142,2)</f>
        <v>0</v>
      </c>
      <c r="K142" s="134" t="s">
        <v>158</v>
      </c>
      <c r="L142" s="31"/>
      <c r="M142" s="139" t="s">
        <v>1</v>
      </c>
      <c r="N142" s="140" t="s">
        <v>38</v>
      </c>
      <c r="P142" s="141">
        <f>O142*H142</f>
        <v>0</v>
      </c>
      <c r="Q142" s="141">
        <v>2.5773</v>
      </c>
      <c r="R142" s="141">
        <f>Q142*H142</f>
        <v>14.765351700000002</v>
      </c>
      <c r="S142" s="141">
        <v>0</v>
      </c>
      <c r="T142" s="142">
        <f>S142*H142</f>
        <v>0</v>
      </c>
      <c r="AR142" s="143" t="s">
        <v>159</v>
      </c>
      <c r="AT142" s="143" t="s">
        <v>154</v>
      </c>
      <c r="AU142" s="143" t="s">
        <v>83</v>
      </c>
      <c r="AY142" s="16" t="s">
        <v>151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81</v>
      </c>
      <c r="BK142" s="144">
        <f>ROUND(I142*H142,2)</f>
        <v>0</v>
      </c>
      <c r="BL142" s="16" t="s">
        <v>159</v>
      </c>
      <c r="BM142" s="143" t="s">
        <v>160</v>
      </c>
    </row>
    <row r="143" spans="2:51" s="12" customFormat="1" ht="33.75">
      <c r="B143" s="145"/>
      <c r="D143" s="146" t="s">
        <v>161</v>
      </c>
      <c r="E143" s="147" t="s">
        <v>1</v>
      </c>
      <c r="F143" s="148" t="s">
        <v>162</v>
      </c>
      <c r="H143" s="149">
        <v>5.729</v>
      </c>
      <c r="I143" s="150"/>
      <c r="L143" s="145"/>
      <c r="M143" s="151"/>
      <c r="T143" s="152"/>
      <c r="AT143" s="147" t="s">
        <v>161</v>
      </c>
      <c r="AU143" s="147" t="s">
        <v>83</v>
      </c>
      <c r="AV143" s="12" t="s">
        <v>83</v>
      </c>
      <c r="AW143" s="12" t="s">
        <v>30</v>
      </c>
      <c r="AX143" s="12" t="s">
        <v>73</v>
      </c>
      <c r="AY143" s="147" t="s">
        <v>151</v>
      </c>
    </row>
    <row r="144" spans="2:51" s="13" customFormat="1" ht="11.25">
      <c r="B144" s="153"/>
      <c r="D144" s="146" t="s">
        <v>161</v>
      </c>
      <c r="E144" s="154" t="s">
        <v>1</v>
      </c>
      <c r="F144" s="155" t="s">
        <v>163</v>
      </c>
      <c r="H144" s="156">
        <v>5.729</v>
      </c>
      <c r="I144" s="157"/>
      <c r="L144" s="153"/>
      <c r="M144" s="158"/>
      <c r="T144" s="159"/>
      <c r="AT144" s="154" t="s">
        <v>161</v>
      </c>
      <c r="AU144" s="154" t="s">
        <v>83</v>
      </c>
      <c r="AV144" s="13" t="s">
        <v>159</v>
      </c>
      <c r="AW144" s="13" t="s">
        <v>30</v>
      </c>
      <c r="AX144" s="13" t="s">
        <v>81</v>
      </c>
      <c r="AY144" s="154" t="s">
        <v>151</v>
      </c>
    </row>
    <row r="145" spans="2:65" s="1" customFormat="1" ht="24.2" customHeight="1">
      <c r="B145" s="131"/>
      <c r="C145" s="132" t="s">
        <v>83</v>
      </c>
      <c r="D145" s="132" t="s">
        <v>154</v>
      </c>
      <c r="E145" s="133" t="s">
        <v>164</v>
      </c>
      <c r="F145" s="134" t="s">
        <v>165</v>
      </c>
      <c r="G145" s="135" t="s">
        <v>157</v>
      </c>
      <c r="H145" s="136">
        <v>0.897</v>
      </c>
      <c r="I145" s="137"/>
      <c r="J145" s="138">
        <f>ROUND(I145*H145,2)</f>
        <v>0</v>
      </c>
      <c r="K145" s="134" t="s">
        <v>158</v>
      </c>
      <c r="L145" s="31"/>
      <c r="M145" s="139" t="s">
        <v>1</v>
      </c>
      <c r="N145" s="140" t="s">
        <v>38</v>
      </c>
      <c r="P145" s="141">
        <f>O145*H145</f>
        <v>0</v>
      </c>
      <c r="Q145" s="141">
        <v>1.78428</v>
      </c>
      <c r="R145" s="141">
        <f>Q145*H145</f>
        <v>1.60049916</v>
      </c>
      <c r="S145" s="141">
        <v>0</v>
      </c>
      <c r="T145" s="142">
        <f>S145*H145</f>
        <v>0</v>
      </c>
      <c r="AR145" s="143" t="s">
        <v>159</v>
      </c>
      <c r="AT145" s="143" t="s">
        <v>154</v>
      </c>
      <c r="AU145" s="143" t="s">
        <v>83</v>
      </c>
      <c r="AY145" s="16" t="s">
        <v>151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81</v>
      </c>
      <c r="BK145" s="144">
        <f>ROUND(I145*H145,2)</f>
        <v>0</v>
      </c>
      <c r="BL145" s="16" t="s">
        <v>159</v>
      </c>
      <c r="BM145" s="143" t="s">
        <v>166</v>
      </c>
    </row>
    <row r="146" spans="2:51" s="12" customFormat="1" ht="11.25">
      <c r="B146" s="145"/>
      <c r="D146" s="146" t="s">
        <v>161</v>
      </c>
      <c r="E146" s="147" t="s">
        <v>1</v>
      </c>
      <c r="F146" s="148" t="s">
        <v>167</v>
      </c>
      <c r="H146" s="149">
        <v>0.897</v>
      </c>
      <c r="I146" s="150"/>
      <c r="L146" s="145"/>
      <c r="M146" s="151"/>
      <c r="T146" s="152"/>
      <c r="AT146" s="147" t="s">
        <v>161</v>
      </c>
      <c r="AU146" s="147" t="s">
        <v>83</v>
      </c>
      <c r="AV146" s="12" t="s">
        <v>83</v>
      </c>
      <c r="AW146" s="12" t="s">
        <v>30</v>
      </c>
      <c r="AX146" s="12" t="s">
        <v>73</v>
      </c>
      <c r="AY146" s="147" t="s">
        <v>151</v>
      </c>
    </row>
    <row r="147" spans="2:51" s="13" customFormat="1" ht="11.25">
      <c r="B147" s="153"/>
      <c r="D147" s="146" t="s">
        <v>161</v>
      </c>
      <c r="E147" s="154" t="s">
        <v>1</v>
      </c>
      <c r="F147" s="155" t="s">
        <v>163</v>
      </c>
      <c r="H147" s="156">
        <v>0.897</v>
      </c>
      <c r="I147" s="157"/>
      <c r="L147" s="153"/>
      <c r="M147" s="158"/>
      <c r="T147" s="159"/>
      <c r="AT147" s="154" t="s">
        <v>161</v>
      </c>
      <c r="AU147" s="154" t="s">
        <v>83</v>
      </c>
      <c r="AV147" s="13" t="s">
        <v>159</v>
      </c>
      <c r="AW147" s="13" t="s">
        <v>30</v>
      </c>
      <c r="AX147" s="13" t="s">
        <v>81</v>
      </c>
      <c r="AY147" s="154" t="s">
        <v>151</v>
      </c>
    </row>
    <row r="148" spans="2:65" s="1" customFormat="1" ht="21.75" customHeight="1">
      <c r="B148" s="131"/>
      <c r="C148" s="132" t="s">
        <v>152</v>
      </c>
      <c r="D148" s="132" t="s">
        <v>154</v>
      </c>
      <c r="E148" s="133" t="s">
        <v>168</v>
      </c>
      <c r="F148" s="134" t="s">
        <v>169</v>
      </c>
      <c r="G148" s="135" t="s">
        <v>170</v>
      </c>
      <c r="H148" s="136">
        <v>8</v>
      </c>
      <c r="I148" s="137"/>
      <c r="J148" s="138">
        <f>ROUND(I148*H148,2)</f>
        <v>0</v>
      </c>
      <c r="K148" s="134" t="s">
        <v>158</v>
      </c>
      <c r="L148" s="31"/>
      <c r="M148" s="139" t="s">
        <v>1</v>
      </c>
      <c r="N148" s="140" t="s">
        <v>38</v>
      </c>
      <c r="P148" s="141">
        <f>O148*H148</f>
        <v>0</v>
      </c>
      <c r="Q148" s="141">
        <v>0.00688</v>
      </c>
      <c r="R148" s="141">
        <f>Q148*H148</f>
        <v>0.05504</v>
      </c>
      <c r="S148" s="141">
        <v>0</v>
      </c>
      <c r="T148" s="142">
        <f>S148*H148</f>
        <v>0</v>
      </c>
      <c r="AR148" s="143" t="s">
        <v>159</v>
      </c>
      <c r="AT148" s="143" t="s">
        <v>154</v>
      </c>
      <c r="AU148" s="143" t="s">
        <v>83</v>
      </c>
      <c r="AY148" s="16" t="s">
        <v>151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81</v>
      </c>
      <c r="BK148" s="144">
        <f>ROUND(I148*H148,2)</f>
        <v>0</v>
      </c>
      <c r="BL148" s="16" t="s">
        <v>159</v>
      </c>
      <c r="BM148" s="143" t="s">
        <v>171</v>
      </c>
    </row>
    <row r="149" spans="2:65" s="1" customFormat="1" ht="16.5" customHeight="1">
      <c r="B149" s="131"/>
      <c r="C149" s="160" t="s">
        <v>159</v>
      </c>
      <c r="D149" s="160" t="s">
        <v>172</v>
      </c>
      <c r="E149" s="161" t="s">
        <v>173</v>
      </c>
      <c r="F149" s="162" t="s">
        <v>174</v>
      </c>
      <c r="G149" s="163" t="s">
        <v>170</v>
      </c>
      <c r="H149" s="164">
        <v>8</v>
      </c>
      <c r="I149" s="165"/>
      <c r="J149" s="166">
        <f>ROUND(I149*H149,2)</f>
        <v>0</v>
      </c>
      <c r="K149" s="162" t="s">
        <v>158</v>
      </c>
      <c r="L149" s="167"/>
      <c r="M149" s="168" t="s">
        <v>1</v>
      </c>
      <c r="N149" s="169" t="s">
        <v>38</v>
      </c>
      <c r="P149" s="141">
        <f>O149*H149</f>
        <v>0</v>
      </c>
      <c r="Q149" s="141">
        <v>0.045</v>
      </c>
      <c r="R149" s="141">
        <f>Q149*H149</f>
        <v>0.36</v>
      </c>
      <c r="S149" s="141">
        <v>0</v>
      </c>
      <c r="T149" s="142">
        <f>S149*H149</f>
        <v>0</v>
      </c>
      <c r="AR149" s="143" t="s">
        <v>175</v>
      </c>
      <c r="AT149" s="143" t="s">
        <v>172</v>
      </c>
      <c r="AU149" s="143" t="s">
        <v>83</v>
      </c>
      <c r="AY149" s="16" t="s">
        <v>151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81</v>
      </c>
      <c r="BK149" s="144">
        <f>ROUND(I149*H149,2)</f>
        <v>0</v>
      </c>
      <c r="BL149" s="16" t="s">
        <v>159</v>
      </c>
      <c r="BM149" s="143" t="s">
        <v>176</v>
      </c>
    </row>
    <row r="150" spans="2:65" s="1" customFormat="1" ht="24.2" customHeight="1">
      <c r="B150" s="131"/>
      <c r="C150" s="132" t="s">
        <v>177</v>
      </c>
      <c r="D150" s="132" t="s">
        <v>154</v>
      </c>
      <c r="E150" s="133" t="s">
        <v>178</v>
      </c>
      <c r="F150" s="134" t="s">
        <v>179</v>
      </c>
      <c r="G150" s="135" t="s">
        <v>180</v>
      </c>
      <c r="H150" s="136">
        <v>0.164</v>
      </c>
      <c r="I150" s="137"/>
      <c r="J150" s="138">
        <f>ROUND(I150*H150,2)</f>
        <v>0</v>
      </c>
      <c r="K150" s="134" t="s">
        <v>158</v>
      </c>
      <c r="L150" s="31"/>
      <c r="M150" s="139" t="s">
        <v>1</v>
      </c>
      <c r="N150" s="140" t="s">
        <v>38</v>
      </c>
      <c r="P150" s="141">
        <f>O150*H150</f>
        <v>0</v>
      </c>
      <c r="Q150" s="141">
        <v>1.09</v>
      </c>
      <c r="R150" s="141">
        <f>Q150*H150</f>
        <v>0.17876000000000003</v>
      </c>
      <c r="S150" s="141">
        <v>0</v>
      </c>
      <c r="T150" s="142">
        <f>S150*H150</f>
        <v>0</v>
      </c>
      <c r="AR150" s="143" t="s">
        <v>159</v>
      </c>
      <c r="AT150" s="143" t="s">
        <v>154</v>
      </c>
      <c r="AU150" s="143" t="s">
        <v>83</v>
      </c>
      <c r="AY150" s="16" t="s">
        <v>151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81</v>
      </c>
      <c r="BK150" s="144">
        <f>ROUND(I150*H150,2)</f>
        <v>0</v>
      </c>
      <c r="BL150" s="16" t="s">
        <v>159</v>
      </c>
      <c r="BM150" s="143" t="s">
        <v>181</v>
      </c>
    </row>
    <row r="151" spans="2:51" s="12" customFormat="1" ht="11.25">
      <c r="B151" s="145"/>
      <c r="D151" s="146" t="s">
        <v>161</v>
      </c>
      <c r="E151" s="147" t="s">
        <v>1</v>
      </c>
      <c r="F151" s="148" t="s">
        <v>182</v>
      </c>
      <c r="H151" s="149">
        <v>0.164</v>
      </c>
      <c r="I151" s="150"/>
      <c r="L151" s="145"/>
      <c r="M151" s="151"/>
      <c r="T151" s="152"/>
      <c r="AT151" s="147" t="s">
        <v>161</v>
      </c>
      <c r="AU151" s="147" t="s">
        <v>83</v>
      </c>
      <c r="AV151" s="12" t="s">
        <v>83</v>
      </c>
      <c r="AW151" s="12" t="s">
        <v>30</v>
      </c>
      <c r="AX151" s="12" t="s">
        <v>73</v>
      </c>
      <c r="AY151" s="147" t="s">
        <v>151</v>
      </c>
    </row>
    <row r="152" spans="2:51" s="13" customFormat="1" ht="11.25">
      <c r="B152" s="153"/>
      <c r="D152" s="146" t="s">
        <v>161</v>
      </c>
      <c r="E152" s="154" t="s">
        <v>1</v>
      </c>
      <c r="F152" s="155" t="s">
        <v>163</v>
      </c>
      <c r="H152" s="156">
        <v>0.164</v>
      </c>
      <c r="I152" s="157"/>
      <c r="L152" s="153"/>
      <c r="M152" s="158"/>
      <c r="T152" s="159"/>
      <c r="AT152" s="154" t="s">
        <v>161</v>
      </c>
      <c r="AU152" s="154" t="s">
        <v>83</v>
      </c>
      <c r="AV152" s="13" t="s">
        <v>159</v>
      </c>
      <c r="AW152" s="13" t="s">
        <v>30</v>
      </c>
      <c r="AX152" s="13" t="s">
        <v>81</v>
      </c>
      <c r="AY152" s="154" t="s">
        <v>151</v>
      </c>
    </row>
    <row r="153" spans="2:65" s="1" customFormat="1" ht="24.2" customHeight="1">
      <c r="B153" s="131"/>
      <c r="C153" s="132" t="s">
        <v>183</v>
      </c>
      <c r="D153" s="132" t="s">
        <v>154</v>
      </c>
      <c r="E153" s="133" t="s">
        <v>184</v>
      </c>
      <c r="F153" s="134" t="s">
        <v>185</v>
      </c>
      <c r="G153" s="135" t="s">
        <v>186</v>
      </c>
      <c r="H153" s="136">
        <v>22.87</v>
      </c>
      <c r="I153" s="137"/>
      <c r="J153" s="138">
        <f>ROUND(I153*H153,2)</f>
        <v>0</v>
      </c>
      <c r="K153" s="134" t="s">
        <v>158</v>
      </c>
      <c r="L153" s="31"/>
      <c r="M153" s="139" t="s">
        <v>1</v>
      </c>
      <c r="N153" s="140" t="s">
        <v>38</v>
      </c>
      <c r="P153" s="141">
        <f>O153*H153</f>
        <v>0</v>
      </c>
      <c r="Q153" s="141">
        <v>0.3216</v>
      </c>
      <c r="R153" s="141">
        <f>Q153*H153</f>
        <v>7.354992</v>
      </c>
      <c r="S153" s="141">
        <v>0</v>
      </c>
      <c r="T153" s="142">
        <f>S153*H153</f>
        <v>0</v>
      </c>
      <c r="AR153" s="143" t="s">
        <v>159</v>
      </c>
      <c r="AT153" s="143" t="s">
        <v>154</v>
      </c>
      <c r="AU153" s="143" t="s">
        <v>83</v>
      </c>
      <c r="AY153" s="16" t="s">
        <v>151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81</v>
      </c>
      <c r="BK153" s="144">
        <f>ROUND(I153*H153,2)</f>
        <v>0</v>
      </c>
      <c r="BL153" s="16" t="s">
        <v>159</v>
      </c>
      <c r="BM153" s="143" t="s">
        <v>187</v>
      </c>
    </row>
    <row r="154" spans="2:51" s="12" customFormat="1" ht="11.25">
      <c r="B154" s="145"/>
      <c r="D154" s="146" t="s">
        <v>161</v>
      </c>
      <c r="E154" s="147" t="s">
        <v>1</v>
      </c>
      <c r="F154" s="148" t="s">
        <v>188</v>
      </c>
      <c r="H154" s="149">
        <v>22.87</v>
      </c>
      <c r="I154" s="150"/>
      <c r="L154" s="145"/>
      <c r="M154" s="151"/>
      <c r="T154" s="152"/>
      <c r="AT154" s="147" t="s">
        <v>161</v>
      </c>
      <c r="AU154" s="147" t="s">
        <v>83</v>
      </c>
      <c r="AV154" s="12" t="s">
        <v>83</v>
      </c>
      <c r="AW154" s="12" t="s">
        <v>30</v>
      </c>
      <c r="AX154" s="12" t="s">
        <v>73</v>
      </c>
      <c r="AY154" s="147" t="s">
        <v>151</v>
      </c>
    </row>
    <row r="155" spans="2:51" s="13" customFormat="1" ht="11.25">
      <c r="B155" s="153"/>
      <c r="D155" s="146" t="s">
        <v>161</v>
      </c>
      <c r="E155" s="154" t="s">
        <v>1</v>
      </c>
      <c r="F155" s="155" t="s">
        <v>163</v>
      </c>
      <c r="H155" s="156">
        <v>22.87</v>
      </c>
      <c r="I155" s="157"/>
      <c r="L155" s="153"/>
      <c r="M155" s="158"/>
      <c r="T155" s="159"/>
      <c r="AT155" s="154" t="s">
        <v>161</v>
      </c>
      <c r="AU155" s="154" t="s">
        <v>83</v>
      </c>
      <c r="AV155" s="13" t="s">
        <v>159</v>
      </c>
      <c r="AW155" s="13" t="s">
        <v>30</v>
      </c>
      <c r="AX155" s="13" t="s">
        <v>81</v>
      </c>
      <c r="AY155" s="154" t="s">
        <v>151</v>
      </c>
    </row>
    <row r="156" spans="2:63" s="11" customFormat="1" ht="22.9" customHeight="1">
      <c r="B156" s="119"/>
      <c r="D156" s="120" t="s">
        <v>72</v>
      </c>
      <c r="E156" s="129" t="s">
        <v>183</v>
      </c>
      <c r="F156" s="129" t="s">
        <v>189</v>
      </c>
      <c r="I156" s="122"/>
      <c r="J156" s="130">
        <f>BK156</f>
        <v>0</v>
      </c>
      <c r="L156" s="119"/>
      <c r="M156" s="124"/>
      <c r="P156" s="125">
        <f>SUM(P157:P330)</f>
        <v>0</v>
      </c>
      <c r="R156" s="125">
        <f>SUM(R157:R330)</f>
        <v>41.36450883000001</v>
      </c>
      <c r="T156" s="126">
        <f>SUM(T157:T330)</f>
        <v>7.601075799999999</v>
      </c>
      <c r="AR156" s="120" t="s">
        <v>81</v>
      </c>
      <c r="AT156" s="127" t="s">
        <v>72</v>
      </c>
      <c r="AU156" s="127" t="s">
        <v>81</v>
      </c>
      <c r="AY156" s="120" t="s">
        <v>151</v>
      </c>
      <c r="BK156" s="128">
        <f>SUM(BK157:BK330)</f>
        <v>0</v>
      </c>
    </row>
    <row r="157" spans="2:65" s="1" customFormat="1" ht="24.2" customHeight="1">
      <c r="B157" s="131"/>
      <c r="C157" s="132" t="s">
        <v>190</v>
      </c>
      <c r="D157" s="132" t="s">
        <v>154</v>
      </c>
      <c r="E157" s="133" t="s">
        <v>191</v>
      </c>
      <c r="F157" s="134" t="s">
        <v>192</v>
      </c>
      <c r="G157" s="135" t="s">
        <v>186</v>
      </c>
      <c r="H157" s="136">
        <v>4.71</v>
      </c>
      <c r="I157" s="137"/>
      <c r="J157" s="138">
        <f>ROUND(I157*H157,2)</f>
        <v>0</v>
      </c>
      <c r="K157" s="134" t="s">
        <v>158</v>
      </c>
      <c r="L157" s="31"/>
      <c r="M157" s="139" t="s">
        <v>1</v>
      </c>
      <c r="N157" s="140" t="s">
        <v>38</v>
      </c>
      <c r="P157" s="141">
        <f>O157*H157</f>
        <v>0</v>
      </c>
      <c r="Q157" s="141">
        <v>0.00026</v>
      </c>
      <c r="R157" s="141">
        <f>Q157*H157</f>
        <v>0.0012246</v>
      </c>
      <c r="S157" s="141">
        <v>0</v>
      </c>
      <c r="T157" s="142">
        <f>S157*H157</f>
        <v>0</v>
      </c>
      <c r="AR157" s="143" t="s">
        <v>159</v>
      </c>
      <c r="AT157" s="143" t="s">
        <v>154</v>
      </c>
      <c r="AU157" s="143" t="s">
        <v>83</v>
      </c>
      <c r="AY157" s="16" t="s">
        <v>151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81</v>
      </c>
      <c r="BK157" s="144">
        <f>ROUND(I157*H157,2)</f>
        <v>0</v>
      </c>
      <c r="BL157" s="16" t="s">
        <v>159</v>
      </c>
      <c r="BM157" s="143" t="s">
        <v>193</v>
      </c>
    </row>
    <row r="158" spans="2:51" s="12" customFormat="1" ht="11.25">
      <c r="B158" s="145"/>
      <c r="D158" s="146" t="s">
        <v>161</v>
      </c>
      <c r="E158" s="147" t="s">
        <v>1</v>
      </c>
      <c r="F158" s="148" t="s">
        <v>194</v>
      </c>
      <c r="H158" s="149">
        <v>4.71</v>
      </c>
      <c r="I158" s="150"/>
      <c r="L158" s="145"/>
      <c r="M158" s="151"/>
      <c r="T158" s="152"/>
      <c r="AT158" s="147" t="s">
        <v>161</v>
      </c>
      <c r="AU158" s="147" t="s">
        <v>83</v>
      </c>
      <c r="AV158" s="12" t="s">
        <v>83</v>
      </c>
      <c r="AW158" s="12" t="s">
        <v>30</v>
      </c>
      <c r="AX158" s="12" t="s">
        <v>73</v>
      </c>
      <c r="AY158" s="147" t="s">
        <v>151</v>
      </c>
    </row>
    <row r="159" spans="2:51" s="13" customFormat="1" ht="11.25">
      <c r="B159" s="153"/>
      <c r="D159" s="146" t="s">
        <v>161</v>
      </c>
      <c r="E159" s="154" t="s">
        <v>1</v>
      </c>
      <c r="F159" s="155" t="s">
        <v>163</v>
      </c>
      <c r="H159" s="156">
        <v>4.71</v>
      </c>
      <c r="I159" s="157"/>
      <c r="L159" s="153"/>
      <c r="M159" s="158"/>
      <c r="T159" s="159"/>
      <c r="AT159" s="154" t="s">
        <v>161</v>
      </c>
      <c r="AU159" s="154" t="s">
        <v>83</v>
      </c>
      <c r="AV159" s="13" t="s">
        <v>159</v>
      </c>
      <c r="AW159" s="13" t="s">
        <v>30</v>
      </c>
      <c r="AX159" s="13" t="s">
        <v>81</v>
      </c>
      <c r="AY159" s="154" t="s">
        <v>151</v>
      </c>
    </row>
    <row r="160" spans="2:65" s="1" customFormat="1" ht="24.2" customHeight="1">
      <c r="B160" s="131"/>
      <c r="C160" s="132" t="s">
        <v>175</v>
      </c>
      <c r="D160" s="132" t="s">
        <v>154</v>
      </c>
      <c r="E160" s="133" t="s">
        <v>195</v>
      </c>
      <c r="F160" s="134" t="s">
        <v>196</v>
      </c>
      <c r="G160" s="135" t="s">
        <v>186</v>
      </c>
      <c r="H160" s="136">
        <v>4.71</v>
      </c>
      <c r="I160" s="137"/>
      <c r="J160" s="138">
        <f>ROUND(I160*H160,2)</f>
        <v>0</v>
      </c>
      <c r="K160" s="134" t="s">
        <v>158</v>
      </c>
      <c r="L160" s="31"/>
      <c r="M160" s="139" t="s">
        <v>1</v>
      </c>
      <c r="N160" s="140" t="s">
        <v>38</v>
      </c>
      <c r="P160" s="141">
        <f>O160*H160</f>
        <v>0</v>
      </c>
      <c r="Q160" s="141">
        <v>0.01838</v>
      </c>
      <c r="R160" s="141">
        <f>Q160*H160</f>
        <v>0.0865698</v>
      </c>
      <c r="S160" s="141">
        <v>0</v>
      </c>
      <c r="T160" s="142">
        <f>S160*H160</f>
        <v>0</v>
      </c>
      <c r="AR160" s="143" t="s">
        <v>159</v>
      </c>
      <c r="AT160" s="143" t="s">
        <v>154</v>
      </c>
      <c r="AU160" s="143" t="s">
        <v>83</v>
      </c>
      <c r="AY160" s="16" t="s">
        <v>151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81</v>
      </c>
      <c r="BK160" s="144">
        <f>ROUND(I160*H160,2)</f>
        <v>0</v>
      </c>
      <c r="BL160" s="16" t="s">
        <v>159</v>
      </c>
      <c r="BM160" s="143" t="s">
        <v>197</v>
      </c>
    </row>
    <row r="161" spans="2:65" s="1" customFormat="1" ht="24.2" customHeight="1">
      <c r="B161" s="131"/>
      <c r="C161" s="132" t="s">
        <v>198</v>
      </c>
      <c r="D161" s="132" t="s">
        <v>154</v>
      </c>
      <c r="E161" s="133" t="s">
        <v>199</v>
      </c>
      <c r="F161" s="134" t="s">
        <v>200</v>
      </c>
      <c r="G161" s="135" t="s">
        <v>186</v>
      </c>
      <c r="H161" s="136">
        <v>83.43</v>
      </c>
      <c r="I161" s="137"/>
      <c r="J161" s="138">
        <f>ROUND(I161*H161,2)</f>
        <v>0</v>
      </c>
      <c r="K161" s="134" t="s">
        <v>158</v>
      </c>
      <c r="L161" s="31"/>
      <c r="M161" s="139" t="s">
        <v>1</v>
      </c>
      <c r="N161" s="140" t="s">
        <v>38</v>
      </c>
      <c r="P161" s="141">
        <f>O161*H161</f>
        <v>0</v>
      </c>
      <c r="Q161" s="141">
        <v>0.00735</v>
      </c>
      <c r="R161" s="141">
        <f>Q161*H161</f>
        <v>0.6132105</v>
      </c>
      <c r="S161" s="141">
        <v>0</v>
      </c>
      <c r="T161" s="142">
        <f>S161*H161</f>
        <v>0</v>
      </c>
      <c r="AR161" s="143" t="s">
        <v>159</v>
      </c>
      <c r="AT161" s="143" t="s">
        <v>154</v>
      </c>
      <c r="AU161" s="143" t="s">
        <v>83</v>
      </c>
      <c r="AY161" s="16" t="s">
        <v>151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81</v>
      </c>
      <c r="BK161" s="144">
        <f>ROUND(I161*H161,2)</f>
        <v>0</v>
      </c>
      <c r="BL161" s="16" t="s">
        <v>159</v>
      </c>
      <c r="BM161" s="143" t="s">
        <v>201</v>
      </c>
    </row>
    <row r="162" spans="2:65" s="1" customFormat="1" ht="24.2" customHeight="1">
      <c r="B162" s="131"/>
      <c r="C162" s="132" t="s">
        <v>202</v>
      </c>
      <c r="D162" s="132" t="s">
        <v>154</v>
      </c>
      <c r="E162" s="133" t="s">
        <v>203</v>
      </c>
      <c r="F162" s="134" t="s">
        <v>204</v>
      </c>
      <c r="G162" s="135" t="s">
        <v>186</v>
      </c>
      <c r="H162" s="136">
        <v>83.43</v>
      </c>
      <c r="I162" s="137"/>
      <c r="J162" s="138">
        <f>ROUND(I162*H162,2)</f>
        <v>0</v>
      </c>
      <c r="K162" s="134" t="s">
        <v>158</v>
      </c>
      <c r="L162" s="31"/>
      <c r="M162" s="139" t="s">
        <v>1</v>
      </c>
      <c r="N162" s="140" t="s">
        <v>38</v>
      </c>
      <c r="P162" s="141">
        <f>O162*H162</f>
        <v>0</v>
      </c>
      <c r="Q162" s="141">
        <v>0.01838</v>
      </c>
      <c r="R162" s="141">
        <f>Q162*H162</f>
        <v>1.5334434000000001</v>
      </c>
      <c r="S162" s="141">
        <v>0</v>
      </c>
      <c r="T162" s="142">
        <f>S162*H162</f>
        <v>0</v>
      </c>
      <c r="AR162" s="143" t="s">
        <v>159</v>
      </c>
      <c r="AT162" s="143" t="s">
        <v>154</v>
      </c>
      <c r="AU162" s="143" t="s">
        <v>83</v>
      </c>
      <c r="AY162" s="16" t="s">
        <v>151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81</v>
      </c>
      <c r="BK162" s="144">
        <f>ROUND(I162*H162,2)</f>
        <v>0</v>
      </c>
      <c r="BL162" s="16" t="s">
        <v>159</v>
      </c>
      <c r="BM162" s="143" t="s">
        <v>205</v>
      </c>
    </row>
    <row r="163" spans="2:51" s="12" customFormat="1" ht="22.5">
      <c r="B163" s="145"/>
      <c r="D163" s="146" t="s">
        <v>161</v>
      </c>
      <c r="E163" s="147" t="s">
        <v>1</v>
      </c>
      <c r="F163" s="148" t="s">
        <v>206</v>
      </c>
      <c r="H163" s="149">
        <v>25.73</v>
      </c>
      <c r="I163" s="150"/>
      <c r="L163" s="145"/>
      <c r="M163" s="151"/>
      <c r="T163" s="152"/>
      <c r="AT163" s="147" t="s">
        <v>161</v>
      </c>
      <c r="AU163" s="147" t="s">
        <v>83</v>
      </c>
      <c r="AV163" s="12" t="s">
        <v>83</v>
      </c>
      <c r="AW163" s="12" t="s">
        <v>30</v>
      </c>
      <c r="AX163" s="12" t="s">
        <v>73</v>
      </c>
      <c r="AY163" s="147" t="s">
        <v>151</v>
      </c>
    </row>
    <row r="164" spans="2:51" s="12" customFormat="1" ht="11.25">
      <c r="B164" s="145"/>
      <c r="D164" s="146" t="s">
        <v>161</v>
      </c>
      <c r="E164" s="147" t="s">
        <v>1</v>
      </c>
      <c r="F164" s="148" t="s">
        <v>207</v>
      </c>
      <c r="H164" s="149">
        <v>45.74</v>
      </c>
      <c r="I164" s="150"/>
      <c r="L164" s="145"/>
      <c r="M164" s="151"/>
      <c r="T164" s="152"/>
      <c r="AT164" s="147" t="s">
        <v>161</v>
      </c>
      <c r="AU164" s="147" t="s">
        <v>83</v>
      </c>
      <c r="AV164" s="12" t="s">
        <v>83</v>
      </c>
      <c r="AW164" s="12" t="s">
        <v>30</v>
      </c>
      <c r="AX164" s="12" t="s">
        <v>73</v>
      </c>
      <c r="AY164" s="147" t="s">
        <v>151</v>
      </c>
    </row>
    <row r="165" spans="2:51" s="12" customFormat="1" ht="11.25">
      <c r="B165" s="145"/>
      <c r="D165" s="146" t="s">
        <v>161</v>
      </c>
      <c r="E165" s="147" t="s">
        <v>1</v>
      </c>
      <c r="F165" s="148" t="s">
        <v>208</v>
      </c>
      <c r="H165" s="149">
        <v>11.96</v>
      </c>
      <c r="I165" s="150"/>
      <c r="L165" s="145"/>
      <c r="M165" s="151"/>
      <c r="T165" s="152"/>
      <c r="AT165" s="147" t="s">
        <v>161</v>
      </c>
      <c r="AU165" s="147" t="s">
        <v>83</v>
      </c>
      <c r="AV165" s="12" t="s">
        <v>83</v>
      </c>
      <c r="AW165" s="12" t="s">
        <v>30</v>
      </c>
      <c r="AX165" s="12" t="s">
        <v>73</v>
      </c>
      <c r="AY165" s="147" t="s">
        <v>151</v>
      </c>
    </row>
    <row r="166" spans="2:51" s="13" customFormat="1" ht="11.25">
      <c r="B166" s="153"/>
      <c r="D166" s="146" t="s">
        <v>161</v>
      </c>
      <c r="E166" s="154" t="s">
        <v>1</v>
      </c>
      <c r="F166" s="155" t="s">
        <v>163</v>
      </c>
      <c r="H166" s="156">
        <v>83.43</v>
      </c>
      <c r="I166" s="157"/>
      <c r="L166" s="153"/>
      <c r="M166" s="158"/>
      <c r="T166" s="159"/>
      <c r="AT166" s="154" t="s">
        <v>161</v>
      </c>
      <c r="AU166" s="154" t="s">
        <v>83</v>
      </c>
      <c r="AV166" s="13" t="s">
        <v>159</v>
      </c>
      <c r="AW166" s="13" t="s">
        <v>30</v>
      </c>
      <c r="AX166" s="13" t="s">
        <v>81</v>
      </c>
      <c r="AY166" s="154" t="s">
        <v>151</v>
      </c>
    </row>
    <row r="167" spans="2:65" s="1" customFormat="1" ht="24.2" customHeight="1">
      <c r="B167" s="131"/>
      <c r="C167" s="132" t="s">
        <v>209</v>
      </c>
      <c r="D167" s="132" t="s">
        <v>154</v>
      </c>
      <c r="E167" s="133" t="s">
        <v>210</v>
      </c>
      <c r="F167" s="134" t="s">
        <v>211</v>
      </c>
      <c r="G167" s="135" t="s">
        <v>186</v>
      </c>
      <c r="H167" s="136">
        <v>1005.433</v>
      </c>
      <c r="I167" s="137"/>
      <c r="J167" s="138">
        <f>ROUND(I167*H167,2)</f>
        <v>0</v>
      </c>
      <c r="K167" s="134" t="s">
        <v>158</v>
      </c>
      <c r="L167" s="31"/>
      <c r="M167" s="139" t="s">
        <v>1</v>
      </c>
      <c r="N167" s="140" t="s">
        <v>38</v>
      </c>
      <c r="P167" s="141">
        <f>O167*H167</f>
        <v>0</v>
      </c>
      <c r="Q167" s="141">
        <v>0.0052</v>
      </c>
      <c r="R167" s="141">
        <f>Q167*H167</f>
        <v>5.2282516</v>
      </c>
      <c r="S167" s="141">
        <v>0</v>
      </c>
      <c r="T167" s="142">
        <f>S167*H167</f>
        <v>0</v>
      </c>
      <c r="AR167" s="143" t="s">
        <v>159</v>
      </c>
      <c r="AT167" s="143" t="s">
        <v>154</v>
      </c>
      <c r="AU167" s="143" t="s">
        <v>83</v>
      </c>
      <c r="AY167" s="16" t="s">
        <v>151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81</v>
      </c>
      <c r="BK167" s="144">
        <f>ROUND(I167*H167,2)</f>
        <v>0</v>
      </c>
      <c r="BL167" s="16" t="s">
        <v>159</v>
      </c>
      <c r="BM167" s="143" t="s">
        <v>212</v>
      </c>
    </row>
    <row r="168" spans="2:51" s="14" customFormat="1" ht="11.25">
      <c r="B168" s="170"/>
      <c r="D168" s="146" t="s">
        <v>161</v>
      </c>
      <c r="E168" s="171" t="s">
        <v>1</v>
      </c>
      <c r="F168" s="172" t="s">
        <v>213</v>
      </c>
      <c r="H168" s="171" t="s">
        <v>1</v>
      </c>
      <c r="I168" s="173"/>
      <c r="L168" s="170"/>
      <c r="M168" s="174"/>
      <c r="T168" s="175"/>
      <c r="AT168" s="171" t="s">
        <v>161</v>
      </c>
      <c r="AU168" s="171" t="s">
        <v>83</v>
      </c>
      <c r="AV168" s="14" t="s">
        <v>81</v>
      </c>
      <c r="AW168" s="14" t="s">
        <v>30</v>
      </c>
      <c r="AX168" s="14" t="s">
        <v>73</v>
      </c>
      <c r="AY168" s="171" t="s">
        <v>151</v>
      </c>
    </row>
    <row r="169" spans="2:51" s="12" customFormat="1" ht="22.5">
      <c r="B169" s="145"/>
      <c r="D169" s="146" t="s">
        <v>161</v>
      </c>
      <c r="E169" s="147" t="s">
        <v>1</v>
      </c>
      <c r="F169" s="148" t="s">
        <v>214</v>
      </c>
      <c r="H169" s="149">
        <v>33.181</v>
      </c>
      <c r="I169" s="150"/>
      <c r="L169" s="145"/>
      <c r="M169" s="151"/>
      <c r="T169" s="152"/>
      <c r="AT169" s="147" t="s">
        <v>161</v>
      </c>
      <c r="AU169" s="147" t="s">
        <v>83</v>
      </c>
      <c r="AV169" s="12" t="s">
        <v>83</v>
      </c>
      <c r="AW169" s="12" t="s">
        <v>30</v>
      </c>
      <c r="AX169" s="12" t="s">
        <v>73</v>
      </c>
      <c r="AY169" s="147" t="s">
        <v>151</v>
      </c>
    </row>
    <row r="170" spans="2:51" s="12" customFormat="1" ht="56.25">
      <c r="B170" s="145"/>
      <c r="D170" s="146" t="s">
        <v>161</v>
      </c>
      <c r="E170" s="147" t="s">
        <v>1</v>
      </c>
      <c r="F170" s="148" t="s">
        <v>215</v>
      </c>
      <c r="H170" s="149">
        <v>88.904</v>
      </c>
      <c r="I170" s="150"/>
      <c r="L170" s="145"/>
      <c r="M170" s="151"/>
      <c r="T170" s="152"/>
      <c r="AT170" s="147" t="s">
        <v>161</v>
      </c>
      <c r="AU170" s="147" t="s">
        <v>83</v>
      </c>
      <c r="AV170" s="12" t="s">
        <v>83</v>
      </c>
      <c r="AW170" s="12" t="s">
        <v>30</v>
      </c>
      <c r="AX170" s="12" t="s">
        <v>73</v>
      </c>
      <c r="AY170" s="147" t="s">
        <v>151</v>
      </c>
    </row>
    <row r="171" spans="2:51" s="12" customFormat="1" ht="33.75">
      <c r="B171" s="145"/>
      <c r="D171" s="146" t="s">
        <v>161</v>
      </c>
      <c r="E171" s="147" t="s">
        <v>1</v>
      </c>
      <c r="F171" s="148" t="s">
        <v>216</v>
      </c>
      <c r="H171" s="149">
        <v>61.193</v>
      </c>
      <c r="I171" s="150"/>
      <c r="L171" s="145"/>
      <c r="M171" s="151"/>
      <c r="T171" s="152"/>
      <c r="AT171" s="147" t="s">
        <v>161</v>
      </c>
      <c r="AU171" s="147" t="s">
        <v>83</v>
      </c>
      <c r="AV171" s="12" t="s">
        <v>83</v>
      </c>
      <c r="AW171" s="12" t="s">
        <v>30</v>
      </c>
      <c r="AX171" s="12" t="s">
        <v>73</v>
      </c>
      <c r="AY171" s="147" t="s">
        <v>151</v>
      </c>
    </row>
    <row r="172" spans="2:51" s="12" customFormat="1" ht="33.75">
      <c r="B172" s="145"/>
      <c r="D172" s="146" t="s">
        <v>161</v>
      </c>
      <c r="E172" s="147" t="s">
        <v>1</v>
      </c>
      <c r="F172" s="148" t="s">
        <v>217</v>
      </c>
      <c r="H172" s="149">
        <v>48.196</v>
      </c>
      <c r="I172" s="150"/>
      <c r="L172" s="145"/>
      <c r="M172" s="151"/>
      <c r="T172" s="152"/>
      <c r="AT172" s="147" t="s">
        <v>161</v>
      </c>
      <c r="AU172" s="147" t="s">
        <v>83</v>
      </c>
      <c r="AV172" s="12" t="s">
        <v>83</v>
      </c>
      <c r="AW172" s="12" t="s">
        <v>30</v>
      </c>
      <c r="AX172" s="12" t="s">
        <v>73</v>
      </c>
      <c r="AY172" s="147" t="s">
        <v>151</v>
      </c>
    </row>
    <row r="173" spans="2:51" s="12" customFormat="1" ht="45">
      <c r="B173" s="145"/>
      <c r="D173" s="146" t="s">
        <v>161</v>
      </c>
      <c r="E173" s="147" t="s">
        <v>1</v>
      </c>
      <c r="F173" s="148" t="s">
        <v>218</v>
      </c>
      <c r="H173" s="149">
        <v>95.778</v>
      </c>
      <c r="I173" s="150"/>
      <c r="L173" s="145"/>
      <c r="M173" s="151"/>
      <c r="T173" s="152"/>
      <c r="AT173" s="147" t="s">
        <v>161</v>
      </c>
      <c r="AU173" s="147" t="s">
        <v>83</v>
      </c>
      <c r="AV173" s="12" t="s">
        <v>83</v>
      </c>
      <c r="AW173" s="12" t="s">
        <v>30</v>
      </c>
      <c r="AX173" s="12" t="s">
        <v>73</v>
      </c>
      <c r="AY173" s="147" t="s">
        <v>151</v>
      </c>
    </row>
    <row r="174" spans="2:51" s="12" customFormat="1" ht="33.75">
      <c r="B174" s="145"/>
      <c r="D174" s="146" t="s">
        <v>161</v>
      </c>
      <c r="E174" s="147" t="s">
        <v>1</v>
      </c>
      <c r="F174" s="148" t="s">
        <v>219</v>
      </c>
      <c r="H174" s="149">
        <v>25.792</v>
      </c>
      <c r="I174" s="150"/>
      <c r="L174" s="145"/>
      <c r="M174" s="151"/>
      <c r="T174" s="152"/>
      <c r="AT174" s="147" t="s">
        <v>161</v>
      </c>
      <c r="AU174" s="147" t="s">
        <v>83</v>
      </c>
      <c r="AV174" s="12" t="s">
        <v>83</v>
      </c>
      <c r="AW174" s="12" t="s">
        <v>30</v>
      </c>
      <c r="AX174" s="12" t="s">
        <v>73</v>
      </c>
      <c r="AY174" s="147" t="s">
        <v>151</v>
      </c>
    </row>
    <row r="175" spans="2:51" s="12" customFormat="1" ht="33.75">
      <c r="B175" s="145"/>
      <c r="D175" s="146" t="s">
        <v>161</v>
      </c>
      <c r="E175" s="147" t="s">
        <v>1</v>
      </c>
      <c r="F175" s="148" t="s">
        <v>220</v>
      </c>
      <c r="H175" s="149">
        <v>51.714</v>
      </c>
      <c r="I175" s="150"/>
      <c r="L175" s="145"/>
      <c r="M175" s="151"/>
      <c r="T175" s="152"/>
      <c r="AT175" s="147" t="s">
        <v>161</v>
      </c>
      <c r="AU175" s="147" t="s">
        <v>83</v>
      </c>
      <c r="AV175" s="12" t="s">
        <v>83</v>
      </c>
      <c r="AW175" s="12" t="s">
        <v>30</v>
      </c>
      <c r="AX175" s="12" t="s">
        <v>73</v>
      </c>
      <c r="AY175" s="147" t="s">
        <v>151</v>
      </c>
    </row>
    <row r="176" spans="2:51" s="12" customFormat="1" ht="33.75">
      <c r="B176" s="145"/>
      <c r="D176" s="146" t="s">
        <v>161</v>
      </c>
      <c r="E176" s="147" t="s">
        <v>1</v>
      </c>
      <c r="F176" s="148" t="s">
        <v>221</v>
      </c>
      <c r="H176" s="149">
        <v>133.677</v>
      </c>
      <c r="I176" s="150"/>
      <c r="L176" s="145"/>
      <c r="M176" s="151"/>
      <c r="T176" s="152"/>
      <c r="AT176" s="147" t="s">
        <v>161</v>
      </c>
      <c r="AU176" s="147" t="s">
        <v>83</v>
      </c>
      <c r="AV176" s="12" t="s">
        <v>83</v>
      </c>
      <c r="AW176" s="12" t="s">
        <v>30</v>
      </c>
      <c r="AX176" s="12" t="s">
        <v>73</v>
      </c>
      <c r="AY176" s="147" t="s">
        <v>151</v>
      </c>
    </row>
    <row r="177" spans="2:51" s="12" customFormat="1" ht="11.25">
      <c r="B177" s="145"/>
      <c r="D177" s="146" t="s">
        <v>161</v>
      </c>
      <c r="E177" s="147" t="s">
        <v>1</v>
      </c>
      <c r="F177" s="148" t="s">
        <v>222</v>
      </c>
      <c r="H177" s="149">
        <v>1.958</v>
      </c>
      <c r="I177" s="150"/>
      <c r="L177" s="145"/>
      <c r="M177" s="151"/>
      <c r="T177" s="152"/>
      <c r="AT177" s="147" t="s">
        <v>161</v>
      </c>
      <c r="AU177" s="147" t="s">
        <v>83</v>
      </c>
      <c r="AV177" s="12" t="s">
        <v>83</v>
      </c>
      <c r="AW177" s="12" t="s">
        <v>30</v>
      </c>
      <c r="AX177" s="12" t="s">
        <v>73</v>
      </c>
      <c r="AY177" s="147" t="s">
        <v>151</v>
      </c>
    </row>
    <row r="178" spans="2:51" s="14" customFormat="1" ht="11.25">
      <c r="B178" s="170"/>
      <c r="D178" s="146" t="s">
        <v>161</v>
      </c>
      <c r="E178" s="171" t="s">
        <v>1</v>
      </c>
      <c r="F178" s="172" t="s">
        <v>223</v>
      </c>
      <c r="H178" s="171" t="s">
        <v>1</v>
      </c>
      <c r="I178" s="173"/>
      <c r="L178" s="170"/>
      <c r="M178" s="174"/>
      <c r="T178" s="175"/>
      <c r="AT178" s="171" t="s">
        <v>161</v>
      </c>
      <c r="AU178" s="171" t="s">
        <v>83</v>
      </c>
      <c r="AV178" s="14" t="s">
        <v>81</v>
      </c>
      <c r="AW178" s="14" t="s">
        <v>30</v>
      </c>
      <c r="AX178" s="14" t="s">
        <v>73</v>
      </c>
      <c r="AY178" s="171" t="s">
        <v>151</v>
      </c>
    </row>
    <row r="179" spans="2:51" s="12" customFormat="1" ht="22.5">
      <c r="B179" s="145"/>
      <c r="D179" s="146" t="s">
        <v>161</v>
      </c>
      <c r="E179" s="147" t="s">
        <v>1</v>
      </c>
      <c r="F179" s="148" t="s">
        <v>224</v>
      </c>
      <c r="H179" s="149">
        <v>141.849</v>
      </c>
      <c r="I179" s="150"/>
      <c r="L179" s="145"/>
      <c r="M179" s="151"/>
      <c r="T179" s="152"/>
      <c r="AT179" s="147" t="s">
        <v>161</v>
      </c>
      <c r="AU179" s="147" t="s">
        <v>83</v>
      </c>
      <c r="AV179" s="12" t="s">
        <v>83</v>
      </c>
      <c r="AW179" s="12" t="s">
        <v>30</v>
      </c>
      <c r="AX179" s="12" t="s">
        <v>73</v>
      </c>
      <c r="AY179" s="147" t="s">
        <v>151</v>
      </c>
    </row>
    <row r="180" spans="2:51" s="14" customFormat="1" ht="11.25">
      <c r="B180" s="170"/>
      <c r="D180" s="146" t="s">
        <v>161</v>
      </c>
      <c r="E180" s="171" t="s">
        <v>1</v>
      </c>
      <c r="F180" s="172" t="s">
        <v>225</v>
      </c>
      <c r="H180" s="171" t="s">
        <v>1</v>
      </c>
      <c r="I180" s="173"/>
      <c r="L180" s="170"/>
      <c r="M180" s="174"/>
      <c r="T180" s="175"/>
      <c r="AT180" s="171" t="s">
        <v>161</v>
      </c>
      <c r="AU180" s="171" t="s">
        <v>83</v>
      </c>
      <c r="AV180" s="14" t="s">
        <v>81</v>
      </c>
      <c r="AW180" s="14" t="s">
        <v>30</v>
      </c>
      <c r="AX180" s="14" t="s">
        <v>73</v>
      </c>
      <c r="AY180" s="171" t="s">
        <v>151</v>
      </c>
    </row>
    <row r="181" spans="2:51" s="12" customFormat="1" ht="22.5">
      <c r="B181" s="145"/>
      <c r="D181" s="146" t="s">
        <v>161</v>
      </c>
      <c r="E181" s="147" t="s">
        <v>1</v>
      </c>
      <c r="F181" s="148" t="s">
        <v>226</v>
      </c>
      <c r="H181" s="149">
        <v>48.25</v>
      </c>
      <c r="I181" s="150"/>
      <c r="L181" s="145"/>
      <c r="M181" s="151"/>
      <c r="T181" s="152"/>
      <c r="AT181" s="147" t="s">
        <v>161</v>
      </c>
      <c r="AU181" s="147" t="s">
        <v>83</v>
      </c>
      <c r="AV181" s="12" t="s">
        <v>83</v>
      </c>
      <c r="AW181" s="12" t="s">
        <v>30</v>
      </c>
      <c r="AX181" s="12" t="s">
        <v>73</v>
      </c>
      <c r="AY181" s="147" t="s">
        <v>151</v>
      </c>
    </row>
    <row r="182" spans="2:51" s="12" customFormat="1" ht="22.5">
      <c r="B182" s="145"/>
      <c r="D182" s="146" t="s">
        <v>161</v>
      </c>
      <c r="E182" s="147" t="s">
        <v>1</v>
      </c>
      <c r="F182" s="148" t="s">
        <v>227</v>
      </c>
      <c r="H182" s="149">
        <v>97.467</v>
      </c>
      <c r="I182" s="150"/>
      <c r="L182" s="145"/>
      <c r="M182" s="151"/>
      <c r="T182" s="152"/>
      <c r="AT182" s="147" t="s">
        <v>161</v>
      </c>
      <c r="AU182" s="147" t="s">
        <v>83</v>
      </c>
      <c r="AV182" s="12" t="s">
        <v>83</v>
      </c>
      <c r="AW182" s="12" t="s">
        <v>30</v>
      </c>
      <c r="AX182" s="12" t="s">
        <v>73</v>
      </c>
      <c r="AY182" s="147" t="s">
        <v>151</v>
      </c>
    </row>
    <row r="183" spans="2:51" s="12" customFormat="1" ht="33.75">
      <c r="B183" s="145"/>
      <c r="D183" s="146" t="s">
        <v>161</v>
      </c>
      <c r="E183" s="147" t="s">
        <v>1</v>
      </c>
      <c r="F183" s="148" t="s">
        <v>228</v>
      </c>
      <c r="H183" s="149">
        <v>100.108</v>
      </c>
      <c r="I183" s="150"/>
      <c r="L183" s="145"/>
      <c r="M183" s="151"/>
      <c r="T183" s="152"/>
      <c r="AT183" s="147" t="s">
        <v>161</v>
      </c>
      <c r="AU183" s="147" t="s">
        <v>83</v>
      </c>
      <c r="AV183" s="12" t="s">
        <v>83</v>
      </c>
      <c r="AW183" s="12" t="s">
        <v>30</v>
      </c>
      <c r="AX183" s="12" t="s">
        <v>73</v>
      </c>
      <c r="AY183" s="147" t="s">
        <v>151</v>
      </c>
    </row>
    <row r="184" spans="2:51" s="12" customFormat="1" ht="22.5">
      <c r="B184" s="145"/>
      <c r="D184" s="146" t="s">
        <v>161</v>
      </c>
      <c r="E184" s="147" t="s">
        <v>1</v>
      </c>
      <c r="F184" s="148" t="s">
        <v>229</v>
      </c>
      <c r="H184" s="149">
        <v>51.519</v>
      </c>
      <c r="I184" s="150"/>
      <c r="L184" s="145"/>
      <c r="M184" s="151"/>
      <c r="T184" s="152"/>
      <c r="AT184" s="147" t="s">
        <v>161</v>
      </c>
      <c r="AU184" s="147" t="s">
        <v>83</v>
      </c>
      <c r="AV184" s="12" t="s">
        <v>83</v>
      </c>
      <c r="AW184" s="12" t="s">
        <v>30</v>
      </c>
      <c r="AX184" s="12" t="s">
        <v>73</v>
      </c>
      <c r="AY184" s="147" t="s">
        <v>151</v>
      </c>
    </row>
    <row r="185" spans="2:51" s="12" customFormat="1" ht="11.25">
      <c r="B185" s="145"/>
      <c r="D185" s="146" t="s">
        <v>161</v>
      </c>
      <c r="E185" s="147" t="s">
        <v>1</v>
      </c>
      <c r="F185" s="148" t="s">
        <v>230</v>
      </c>
      <c r="H185" s="149">
        <v>25.847</v>
      </c>
      <c r="I185" s="150"/>
      <c r="L185" s="145"/>
      <c r="M185" s="151"/>
      <c r="T185" s="152"/>
      <c r="AT185" s="147" t="s">
        <v>161</v>
      </c>
      <c r="AU185" s="147" t="s">
        <v>83</v>
      </c>
      <c r="AV185" s="12" t="s">
        <v>83</v>
      </c>
      <c r="AW185" s="12" t="s">
        <v>30</v>
      </c>
      <c r="AX185" s="12" t="s">
        <v>73</v>
      </c>
      <c r="AY185" s="147" t="s">
        <v>151</v>
      </c>
    </row>
    <row r="186" spans="2:51" s="13" customFormat="1" ht="11.25">
      <c r="B186" s="153"/>
      <c r="D186" s="146" t="s">
        <v>161</v>
      </c>
      <c r="E186" s="154" t="s">
        <v>1</v>
      </c>
      <c r="F186" s="155" t="s">
        <v>163</v>
      </c>
      <c r="H186" s="156">
        <v>1005.433</v>
      </c>
      <c r="I186" s="157"/>
      <c r="L186" s="153"/>
      <c r="M186" s="158"/>
      <c r="T186" s="159"/>
      <c r="AT186" s="154" t="s">
        <v>161</v>
      </c>
      <c r="AU186" s="154" t="s">
        <v>83</v>
      </c>
      <c r="AV186" s="13" t="s">
        <v>159</v>
      </c>
      <c r="AW186" s="13" t="s">
        <v>30</v>
      </c>
      <c r="AX186" s="13" t="s">
        <v>81</v>
      </c>
      <c r="AY186" s="154" t="s">
        <v>151</v>
      </c>
    </row>
    <row r="187" spans="2:65" s="1" customFormat="1" ht="24.2" customHeight="1">
      <c r="B187" s="131"/>
      <c r="C187" s="132" t="s">
        <v>8</v>
      </c>
      <c r="D187" s="132" t="s">
        <v>154</v>
      </c>
      <c r="E187" s="133" t="s">
        <v>231</v>
      </c>
      <c r="F187" s="134" t="s">
        <v>232</v>
      </c>
      <c r="G187" s="135" t="s">
        <v>186</v>
      </c>
      <c r="H187" s="136">
        <v>505.926</v>
      </c>
      <c r="I187" s="137"/>
      <c r="J187" s="138">
        <f>ROUND(I187*H187,2)</f>
        <v>0</v>
      </c>
      <c r="K187" s="134" t="s">
        <v>158</v>
      </c>
      <c r="L187" s="31"/>
      <c r="M187" s="139" t="s">
        <v>1</v>
      </c>
      <c r="N187" s="140" t="s">
        <v>38</v>
      </c>
      <c r="P187" s="141">
        <f>O187*H187</f>
        <v>0</v>
      </c>
      <c r="Q187" s="141">
        <v>0.00026</v>
      </c>
      <c r="R187" s="141">
        <f>Q187*H187</f>
        <v>0.13154075999999998</v>
      </c>
      <c r="S187" s="141">
        <v>0</v>
      </c>
      <c r="T187" s="142">
        <f>S187*H187</f>
        <v>0</v>
      </c>
      <c r="AR187" s="143" t="s">
        <v>159</v>
      </c>
      <c r="AT187" s="143" t="s">
        <v>154</v>
      </c>
      <c r="AU187" s="143" t="s">
        <v>83</v>
      </c>
      <c r="AY187" s="16" t="s">
        <v>151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81</v>
      </c>
      <c r="BK187" s="144">
        <f>ROUND(I187*H187,2)</f>
        <v>0</v>
      </c>
      <c r="BL187" s="16" t="s">
        <v>159</v>
      </c>
      <c r="BM187" s="143" t="s">
        <v>233</v>
      </c>
    </row>
    <row r="188" spans="2:51" s="14" customFormat="1" ht="11.25">
      <c r="B188" s="170"/>
      <c r="D188" s="146" t="s">
        <v>161</v>
      </c>
      <c r="E188" s="171" t="s">
        <v>1</v>
      </c>
      <c r="F188" s="172" t="s">
        <v>234</v>
      </c>
      <c r="H188" s="171" t="s">
        <v>1</v>
      </c>
      <c r="I188" s="173"/>
      <c r="L188" s="170"/>
      <c r="M188" s="174"/>
      <c r="T188" s="175"/>
      <c r="AT188" s="171" t="s">
        <v>161</v>
      </c>
      <c r="AU188" s="171" t="s">
        <v>83</v>
      </c>
      <c r="AV188" s="14" t="s">
        <v>81</v>
      </c>
      <c r="AW188" s="14" t="s">
        <v>30</v>
      </c>
      <c r="AX188" s="14" t="s">
        <v>73</v>
      </c>
      <c r="AY188" s="171" t="s">
        <v>151</v>
      </c>
    </row>
    <row r="189" spans="2:51" s="12" customFormat="1" ht="11.25">
      <c r="B189" s="145"/>
      <c r="D189" s="146" t="s">
        <v>161</v>
      </c>
      <c r="E189" s="147" t="s">
        <v>1</v>
      </c>
      <c r="F189" s="148" t="s">
        <v>235</v>
      </c>
      <c r="H189" s="149">
        <v>341.121</v>
      </c>
      <c r="I189" s="150"/>
      <c r="L189" s="145"/>
      <c r="M189" s="151"/>
      <c r="T189" s="152"/>
      <c r="AT189" s="147" t="s">
        <v>161</v>
      </c>
      <c r="AU189" s="147" t="s">
        <v>83</v>
      </c>
      <c r="AV189" s="12" t="s">
        <v>83</v>
      </c>
      <c r="AW189" s="12" t="s">
        <v>30</v>
      </c>
      <c r="AX189" s="12" t="s">
        <v>73</v>
      </c>
      <c r="AY189" s="147" t="s">
        <v>151</v>
      </c>
    </row>
    <row r="190" spans="2:51" s="14" customFormat="1" ht="11.25">
      <c r="B190" s="170"/>
      <c r="D190" s="146" t="s">
        <v>161</v>
      </c>
      <c r="E190" s="171" t="s">
        <v>1</v>
      </c>
      <c r="F190" s="172" t="s">
        <v>236</v>
      </c>
      <c r="H190" s="171" t="s">
        <v>1</v>
      </c>
      <c r="I190" s="173"/>
      <c r="L190" s="170"/>
      <c r="M190" s="174"/>
      <c r="T190" s="175"/>
      <c r="AT190" s="171" t="s">
        <v>161</v>
      </c>
      <c r="AU190" s="171" t="s">
        <v>83</v>
      </c>
      <c r="AV190" s="14" t="s">
        <v>81</v>
      </c>
      <c r="AW190" s="14" t="s">
        <v>30</v>
      </c>
      <c r="AX190" s="14" t="s">
        <v>73</v>
      </c>
      <c r="AY190" s="171" t="s">
        <v>151</v>
      </c>
    </row>
    <row r="191" spans="2:51" s="12" customFormat="1" ht="11.25">
      <c r="B191" s="145"/>
      <c r="D191" s="146" t="s">
        <v>161</v>
      </c>
      <c r="E191" s="147" t="s">
        <v>1</v>
      </c>
      <c r="F191" s="148" t="s">
        <v>237</v>
      </c>
      <c r="H191" s="149">
        <v>164.805</v>
      </c>
      <c r="I191" s="150"/>
      <c r="L191" s="145"/>
      <c r="M191" s="151"/>
      <c r="T191" s="152"/>
      <c r="AT191" s="147" t="s">
        <v>161</v>
      </c>
      <c r="AU191" s="147" t="s">
        <v>83</v>
      </c>
      <c r="AV191" s="12" t="s">
        <v>83</v>
      </c>
      <c r="AW191" s="12" t="s">
        <v>30</v>
      </c>
      <c r="AX191" s="12" t="s">
        <v>73</v>
      </c>
      <c r="AY191" s="147" t="s">
        <v>151</v>
      </c>
    </row>
    <row r="192" spans="2:51" s="13" customFormat="1" ht="11.25">
      <c r="B192" s="153"/>
      <c r="D192" s="146" t="s">
        <v>161</v>
      </c>
      <c r="E192" s="154" t="s">
        <v>1</v>
      </c>
      <c r="F192" s="155" t="s">
        <v>163</v>
      </c>
      <c r="H192" s="156">
        <v>505.926</v>
      </c>
      <c r="I192" s="157"/>
      <c r="L192" s="153"/>
      <c r="M192" s="158"/>
      <c r="T192" s="159"/>
      <c r="AT192" s="154" t="s">
        <v>161</v>
      </c>
      <c r="AU192" s="154" t="s">
        <v>83</v>
      </c>
      <c r="AV192" s="13" t="s">
        <v>159</v>
      </c>
      <c r="AW192" s="13" t="s">
        <v>30</v>
      </c>
      <c r="AX192" s="13" t="s">
        <v>81</v>
      </c>
      <c r="AY192" s="154" t="s">
        <v>151</v>
      </c>
    </row>
    <row r="193" spans="2:65" s="1" customFormat="1" ht="21.75" customHeight="1">
      <c r="B193" s="131"/>
      <c r="C193" s="132" t="s">
        <v>238</v>
      </c>
      <c r="D193" s="132" t="s">
        <v>154</v>
      </c>
      <c r="E193" s="133" t="s">
        <v>239</v>
      </c>
      <c r="F193" s="134" t="s">
        <v>240</v>
      </c>
      <c r="G193" s="135" t="s">
        <v>186</v>
      </c>
      <c r="H193" s="136">
        <v>505.926</v>
      </c>
      <c r="I193" s="137"/>
      <c r="J193" s="138">
        <f>ROUND(I193*H193,2)</f>
        <v>0</v>
      </c>
      <c r="K193" s="134" t="s">
        <v>158</v>
      </c>
      <c r="L193" s="31"/>
      <c r="M193" s="139" t="s">
        <v>1</v>
      </c>
      <c r="N193" s="140" t="s">
        <v>38</v>
      </c>
      <c r="P193" s="141">
        <f>O193*H193</f>
        <v>0</v>
      </c>
      <c r="Q193" s="141">
        <v>0.00438</v>
      </c>
      <c r="R193" s="141">
        <f>Q193*H193</f>
        <v>2.21595588</v>
      </c>
      <c r="S193" s="141">
        <v>0</v>
      </c>
      <c r="T193" s="142">
        <f>S193*H193</f>
        <v>0</v>
      </c>
      <c r="AR193" s="143" t="s">
        <v>159</v>
      </c>
      <c r="AT193" s="143" t="s">
        <v>154</v>
      </c>
      <c r="AU193" s="143" t="s">
        <v>83</v>
      </c>
      <c r="AY193" s="16" t="s">
        <v>151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81</v>
      </c>
      <c r="BK193" s="144">
        <f>ROUND(I193*H193,2)</f>
        <v>0</v>
      </c>
      <c r="BL193" s="16" t="s">
        <v>159</v>
      </c>
      <c r="BM193" s="143" t="s">
        <v>241</v>
      </c>
    </row>
    <row r="194" spans="2:51" s="14" customFormat="1" ht="11.25">
      <c r="B194" s="170"/>
      <c r="D194" s="146" t="s">
        <v>161</v>
      </c>
      <c r="E194" s="171" t="s">
        <v>1</v>
      </c>
      <c r="F194" s="172" t="s">
        <v>234</v>
      </c>
      <c r="H194" s="171" t="s">
        <v>1</v>
      </c>
      <c r="I194" s="173"/>
      <c r="L194" s="170"/>
      <c r="M194" s="174"/>
      <c r="T194" s="175"/>
      <c r="AT194" s="171" t="s">
        <v>161</v>
      </c>
      <c r="AU194" s="171" t="s">
        <v>83</v>
      </c>
      <c r="AV194" s="14" t="s">
        <v>81</v>
      </c>
      <c r="AW194" s="14" t="s">
        <v>30</v>
      </c>
      <c r="AX194" s="14" t="s">
        <v>73</v>
      </c>
      <c r="AY194" s="171" t="s">
        <v>151</v>
      </c>
    </row>
    <row r="195" spans="2:51" s="12" customFormat="1" ht="11.25">
      <c r="B195" s="145"/>
      <c r="D195" s="146" t="s">
        <v>161</v>
      </c>
      <c r="E195" s="147" t="s">
        <v>1</v>
      </c>
      <c r="F195" s="148" t="s">
        <v>235</v>
      </c>
      <c r="H195" s="149">
        <v>341.121</v>
      </c>
      <c r="I195" s="150"/>
      <c r="L195" s="145"/>
      <c r="M195" s="151"/>
      <c r="T195" s="152"/>
      <c r="AT195" s="147" t="s">
        <v>161</v>
      </c>
      <c r="AU195" s="147" t="s">
        <v>83</v>
      </c>
      <c r="AV195" s="12" t="s">
        <v>83</v>
      </c>
      <c r="AW195" s="12" t="s">
        <v>30</v>
      </c>
      <c r="AX195" s="12" t="s">
        <v>73</v>
      </c>
      <c r="AY195" s="147" t="s">
        <v>151</v>
      </c>
    </row>
    <row r="196" spans="2:51" s="14" customFormat="1" ht="11.25">
      <c r="B196" s="170"/>
      <c r="D196" s="146" t="s">
        <v>161</v>
      </c>
      <c r="E196" s="171" t="s">
        <v>1</v>
      </c>
      <c r="F196" s="172" t="s">
        <v>236</v>
      </c>
      <c r="H196" s="171" t="s">
        <v>1</v>
      </c>
      <c r="I196" s="173"/>
      <c r="L196" s="170"/>
      <c r="M196" s="174"/>
      <c r="T196" s="175"/>
      <c r="AT196" s="171" t="s">
        <v>161</v>
      </c>
      <c r="AU196" s="171" t="s">
        <v>83</v>
      </c>
      <c r="AV196" s="14" t="s">
        <v>81</v>
      </c>
      <c r="AW196" s="14" t="s">
        <v>30</v>
      </c>
      <c r="AX196" s="14" t="s">
        <v>73</v>
      </c>
      <c r="AY196" s="171" t="s">
        <v>151</v>
      </c>
    </row>
    <row r="197" spans="2:51" s="12" customFormat="1" ht="11.25">
      <c r="B197" s="145"/>
      <c r="D197" s="146" t="s">
        <v>161</v>
      </c>
      <c r="E197" s="147" t="s">
        <v>1</v>
      </c>
      <c r="F197" s="148" t="s">
        <v>237</v>
      </c>
      <c r="H197" s="149">
        <v>164.805</v>
      </c>
      <c r="I197" s="150"/>
      <c r="L197" s="145"/>
      <c r="M197" s="151"/>
      <c r="T197" s="152"/>
      <c r="AT197" s="147" t="s">
        <v>161</v>
      </c>
      <c r="AU197" s="147" t="s">
        <v>83</v>
      </c>
      <c r="AV197" s="12" t="s">
        <v>83</v>
      </c>
      <c r="AW197" s="12" t="s">
        <v>30</v>
      </c>
      <c r="AX197" s="12" t="s">
        <v>73</v>
      </c>
      <c r="AY197" s="147" t="s">
        <v>151</v>
      </c>
    </row>
    <row r="198" spans="2:51" s="13" customFormat="1" ht="11.25">
      <c r="B198" s="153"/>
      <c r="D198" s="146" t="s">
        <v>161</v>
      </c>
      <c r="E198" s="154" t="s">
        <v>1</v>
      </c>
      <c r="F198" s="155" t="s">
        <v>163</v>
      </c>
      <c r="H198" s="156">
        <v>505.926</v>
      </c>
      <c r="I198" s="157"/>
      <c r="L198" s="153"/>
      <c r="M198" s="158"/>
      <c r="T198" s="159"/>
      <c r="AT198" s="154" t="s">
        <v>161</v>
      </c>
      <c r="AU198" s="154" t="s">
        <v>83</v>
      </c>
      <c r="AV198" s="13" t="s">
        <v>159</v>
      </c>
      <c r="AW198" s="13" t="s">
        <v>30</v>
      </c>
      <c r="AX198" s="13" t="s">
        <v>81</v>
      </c>
      <c r="AY198" s="154" t="s">
        <v>151</v>
      </c>
    </row>
    <row r="199" spans="2:65" s="1" customFormat="1" ht="16.5" customHeight="1">
      <c r="B199" s="131"/>
      <c r="C199" s="132" t="s">
        <v>242</v>
      </c>
      <c r="D199" s="132" t="s">
        <v>154</v>
      </c>
      <c r="E199" s="133" t="s">
        <v>243</v>
      </c>
      <c r="F199" s="134" t="s">
        <v>244</v>
      </c>
      <c r="G199" s="135" t="s">
        <v>186</v>
      </c>
      <c r="H199" s="136">
        <v>682.242</v>
      </c>
      <c r="I199" s="137"/>
      <c r="J199" s="138">
        <f>ROUND(I199*H199,2)</f>
        <v>0</v>
      </c>
      <c r="K199" s="134" t="s">
        <v>158</v>
      </c>
      <c r="L199" s="31"/>
      <c r="M199" s="139" t="s">
        <v>1</v>
      </c>
      <c r="N199" s="140" t="s">
        <v>38</v>
      </c>
      <c r="P199" s="141">
        <f>O199*H199</f>
        <v>0</v>
      </c>
      <c r="Q199" s="141">
        <v>0.0035</v>
      </c>
      <c r="R199" s="141">
        <f>Q199*H199</f>
        <v>2.387847</v>
      </c>
      <c r="S199" s="141">
        <v>0</v>
      </c>
      <c r="T199" s="142">
        <f>S199*H199</f>
        <v>0</v>
      </c>
      <c r="AR199" s="143" t="s">
        <v>159</v>
      </c>
      <c r="AT199" s="143" t="s">
        <v>154</v>
      </c>
      <c r="AU199" s="143" t="s">
        <v>83</v>
      </c>
      <c r="AY199" s="16" t="s">
        <v>151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81</v>
      </c>
      <c r="BK199" s="144">
        <f>ROUND(I199*H199,2)</f>
        <v>0</v>
      </c>
      <c r="BL199" s="16" t="s">
        <v>159</v>
      </c>
      <c r="BM199" s="143" t="s">
        <v>245</v>
      </c>
    </row>
    <row r="200" spans="2:51" s="14" customFormat="1" ht="11.25">
      <c r="B200" s="170"/>
      <c r="D200" s="146" t="s">
        <v>161</v>
      </c>
      <c r="E200" s="171" t="s">
        <v>1</v>
      </c>
      <c r="F200" s="172" t="s">
        <v>213</v>
      </c>
      <c r="H200" s="171" t="s">
        <v>1</v>
      </c>
      <c r="I200" s="173"/>
      <c r="L200" s="170"/>
      <c r="M200" s="174"/>
      <c r="T200" s="175"/>
      <c r="AT200" s="171" t="s">
        <v>161</v>
      </c>
      <c r="AU200" s="171" t="s">
        <v>83</v>
      </c>
      <c r="AV200" s="14" t="s">
        <v>81</v>
      </c>
      <c r="AW200" s="14" t="s">
        <v>30</v>
      </c>
      <c r="AX200" s="14" t="s">
        <v>73</v>
      </c>
      <c r="AY200" s="171" t="s">
        <v>151</v>
      </c>
    </row>
    <row r="201" spans="2:51" s="12" customFormat="1" ht="22.5">
      <c r="B201" s="145"/>
      <c r="D201" s="146" t="s">
        <v>161</v>
      </c>
      <c r="E201" s="147" t="s">
        <v>1</v>
      </c>
      <c r="F201" s="148" t="s">
        <v>214</v>
      </c>
      <c r="H201" s="149">
        <v>33.181</v>
      </c>
      <c r="I201" s="150"/>
      <c r="L201" s="145"/>
      <c r="M201" s="151"/>
      <c r="T201" s="152"/>
      <c r="AT201" s="147" t="s">
        <v>161</v>
      </c>
      <c r="AU201" s="147" t="s">
        <v>83</v>
      </c>
      <c r="AV201" s="12" t="s">
        <v>83</v>
      </c>
      <c r="AW201" s="12" t="s">
        <v>30</v>
      </c>
      <c r="AX201" s="12" t="s">
        <v>73</v>
      </c>
      <c r="AY201" s="147" t="s">
        <v>151</v>
      </c>
    </row>
    <row r="202" spans="2:51" s="12" customFormat="1" ht="56.25">
      <c r="B202" s="145"/>
      <c r="D202" s="146" t="s">
        <v>161</v>
      </c>
      <c r="E202" s="147" t="s">
        <v>1</v>
      </c>
      <c r="F202" s="148" t="s">
        <v>215</v>
      </c>
      <c r="H202" s="149">
        <v>88.904</v>
      </c>
      <c r="I202" s="150"/>
      <c r="L202" s="145"/>
      <c r="M202" s="151"/>
      <c r="T202" s="152"/>
      <c r="AT202" s="147" t="s">
        <v>161</v>
      </c>
      <c r="AU202" s="147" t="s">
        <v>83</v>
      </c>
      <c r="AV202" s="12" t="s">
        <v>83</v>
      </c>
      <c r="AW202" s="12" t="s">
        <v>30</v>
      </c>
      <c r="AX202" s="12" t="s">
        <v>73</v>
      </c>
      <c r="AY202" s="147" t="s">
        <v>151</v>
      </c>
    </row>
    <row r="203" spans="2:51" s="12" customFormat="1" ht="33.75">
      <c r="B203" s="145"/>
      <c r="D203" s="146" t="s">
        <v>161</v>
      </c>
      <c r="E203" s="147" t="s">
        <v>1</v>
      </c>
      <c r="F203" s="148" t="s">
        <v>216</v>
      </c>
      <c r="H203" s="149">
        <v>61.193</v>
      </c>
      <c r="I203" s="150"/>
      <c r="L203" s="145"/>
      <c r="M203" s="151"/>
      <c r="T203" s="152"/>
      <c r="AT203" s="147" t="s">
        <v>161</v>
      </c>
      <c r="AU203" s="147" t="s">
        <v>83</v>
      </c>
      <c r="AV203" s="12" t="s">
        <v>83</v>
      </c>
      <c r="AW203" s="12" t="s">
        <v>30</v>
      </c>
      <c r="AX203" s="12" t="s">
        <v>73</v>
      </c>
      <c r="AY203" s="147" t="s">
        <v>151</v>
      </c>
    </row>
    <row r="204" spans="2:51" s="12" customFormat="1" ht="33.75">
      <c r="B204" s="145"/>
      <c r="D204" s="146" t="s">
        <v>161</v>
      </c>
      <c r="E204" s="147" t="s">
        <v>1</v>
      </c>
      <c r="F204" s="148" t="s">
        <v>217</v>
      </c>
      <c r="H204" s="149">
        <v>48.196</v>
      </c>
      <c r="I204" s="150"/>
      <c r="L204" s="145"/>
      <c r="M204" s="151"/>
      <c r="T204" s="152"/>
      <c r="AT204" s="147" t="s">
        <v>161</v>
      </c>
      <c r="AU204" s="147" t="s">
        <v>83</v>
      </c>
      <c r="AV204" s="12" t="s">
        <v>83</v>
      </c>
      <c r="AW204" s="12" t="s">
        <v>30</v>
      </c>
      <c r="AX204" s="12" t="s">
        <v>73</v>
      </c>
      <c r="AY204" s="147" t="s">
        <v>151</v>
      </c>
    </row>
    <row r="205" spans="2:51" s="12" customFormat="1" ht="45">
      <c r="B205" s="145"/>
      <c r="D205" s="146" t="s">
        <v>161</v>
      </c>
      <c r="E205" s="147" t="s">
        <v>1</v>
      </c>
      <c r="F205" s="148" t="s">
        <v>218</v>
      </c>
      <c r="H205" s="149">
        <v>95.778</v>
      </c>
      <c r="I205" s="150"/>
      <c r="L205" s="145"/>
      <c r="M205" s="151"/>
      <c r="T205" s="152"/>
      <c r="AT205" s="147" t="s">
        <v>161</v>
      </c>
      <c r="AU205" s="147" t="s">
        <v>83</v>
      </c>
      <c r="AV205" s="12" t="s">
        <v>83</v>
      </c>
      <c r="AW205" s="12" t="s">
        <v>30</v>
      </c>
      <c r="AX205" s="12" t="s">
        <v>73</v>
      </c>
      <c r="AY205" s="147" t="s">
        <v>151</v>
      </c>
    </row>
    <row r="206" spans="2:51" s="12" customFormat="1" ht="33.75">
      <c r="B206" s="145"/>
      <c r="D206" s="146" t="s">
        <v>161</v>
      </c>
      <c r="E206" s="147" t="s">
        <v>1</v>
      </c>
      <c r="F206" s="148" t="s">
        <v>219</v>
      </c>
      <c r="H206" s="149">
        <v>25.792</v>
      </c>
      <c r="I206" s="150"/>
      <c r="L206" s="145"/>
      <c r="M206" s="151"/>
      <c r="T206" s="152"/>
      <c r="AT206" s="147" t="s">
        <v>161</v>
      </c>
      <c r="AU206" s="147" t="s">
        <v>83</v>
      </c>
      <c r="AV206" s="12" t="s">
        <v>83</v>
      </c>
      <c r="AW206" s="12" t="s">
        <v>30</v>
      </c>
      <c r="AX206" s="12" t="s">
        <v>73</v>
      </c>
      <c r="AY206" s="147" t="s">
        <v>151</v>
      </c>
    </row>
    <row r="207" spans="2:51" s="12" customFormat="1" ht="33.75">
      <c r="B207" s="145"/>
      <c r="D207" s="146" t="s">
        <v>161</v>
      </c>
      <c r="E207" s="147" t="s">
        <v>1</v>
      </c>
      <c r="F207" s="148" t="s">
        <v>220</v>
      </c>
      <c r="H207" s="149">
        <v>51.714</v>
      </c>
      <c r="I207" s="150"/>
      <c r="L207" s="145"/>
      <c r="M207" s="151"/>
      <c r="T207" s="152"/>
      <c r="AT207" s="147" t="s">
        <v>161</v>
      </c>
      <c r="AU207" s="147" t="s">
        <v>83</v>
      </c>
      <c r="AV207" s="12" t="s">
        <v>83</v>
      </c>
      <c r="AW207" s="12" t="s">
        <v>30</v>
      </c>
      <c r="AX207" s="12" t="s">
        <v>73</v>
      </c>
      <c r="AY207" s="147" t="s">
        <v>151</v>
      </c>
    </row>
    <row r="208" spans="2:51" s="12" customFormat="1" ht="33.75">
      <c r="B208" s="145"/>
      <c r="D208" s="146" t="s">
        <v>161</v>
      </c>
      <c r="E208" s="147" t="s">
        <v>1</v>
      </c>
      <c r="F208" s="148" t="s">
        <v>221</v>
      </c>
      <c r="H208" s="149">
        <v>133.677</v>
      </c>
      <c r="I208" s="150"/>
      <c r="L208" s="145"/>
      <c r="M208" s="151"/>
      <c r="T208" s="152"/>
      <c r="AT208" s="147" t="s">
        <v>161</v>
      </c>
      <c r="AU208" s="147" t="s">
        <v>83</v>
      </c>
      <c r="AV208" s="12" t="s">
        <v>83</v>
      </c>
      <c r="AW208" s="12" t="s">
        <v>30</v>
      </c>
      <c r="AX208" s="12" t="s">
        <v>73</v>
      </c>
      <c r="AY208" s="147" t="s">
        <v>151</v>
      </c>
    </row>
    <row r="209" spans="2:51" s="12" customFormat="1" ht="11.25">
      <c r="B209" s="145"/>
      <c r="D209" s="146" t="s">
        <v>161</v>
      </c>
      <c r="E209" s="147" t="s">
        <v>1</v>
      </c>
      <c r="F209" s="148" t="s">
        <v>222</v>
      </c>
      <c r="H209" s="149">
        <v>1.958</v>
      </c>
      <c r="I209" s="150"/>
      <c r="L209" s="145"/>
      <c r="M209" s="151"/>
      <c r="T209" s="152"/>
      <c r="AT209" s="147" t="s">
        <v>161</v>
      </c>
      <c r="AU209" s="147" t="s">
        <v>83</v>
      </c>
      <c r="AV209" s="12" t="s">
        <v>83</v>
      </c>
      <c r="AW209" s="12" t="s">
        <v>30</v>
      </c>
      <c r="AX209" s="12" t="s">
        <v>73</v>
      </c>
      <c r="AY209" s="147" t="s">
        <v>151</v>
      </c>
    </row>
    <row r="210" spans="2:51" s="14" customFormat="1" ht="11.25">
      <c r="B210" s="170"/>
      <c r="D210" s="146" t="s">
        <v>161</v>
      </c>
      <c r="E210" s="171" t="s">
        <v>1</v>
      </c>
      <c r="F210" s="172" t="s">
        <v>223</v>
      </c>
      <c r="H210" s="171" t="s">
        <v>1</v>
      </c>
      <c r="I210" s="173"/>
      <c r="L210" s="170"/>
      <c r="M210" s="174"/>
      <c r="T210" s="175"/>
      <c r="AT210" s="171" t="s">
        <v>161</v>
      </c>
      <c r="AU210" s="171" t="s">
        <v>83</v>
      </c>
      <c r="AV210" s="14" t="s">
        <v>81</v>
      </c>
      <c r="AW210" s="14" t="s">
        <v>30</v>
      </c>
      <c r="AX210" s="14" t="s">
        <v>73</v>
      </c>
      <c r="AY210" s="171" t="s">
        <v>151</v>
      </c>
    </row>
    <row r="211" spans="2:51" s="12" customFormat="1" ht="22.5">
      <c r="B211" s="145"/>
      <c r="D211" s="146" t="s">
        <v>161</v>
      </c>
      <c r="E211" s="147" t="s">
        <v>1</v>
      </c>
      <c r="F211" s="148" t="s">
        <v>224</v>
      </c>
      <c r="H211" s="149">
        <v>141.849</v>
      </c>
      <c r="I211" s="150"/>
      <c r="L211" s="145"/>
      <c r="M211" s="151"/>
      <c r="T211" s="152"/>
      <c r="AT211" s="147" t="s">
        <v>161</v>
      </c>
      <c r="AU211" s="147" t="s">
        <v>83</v>
      </c>
      <c r="AV211" s="12" t="s">
        <v>83</v>
      </c>
      <c r="AW211" s="12" t="s">
        <v>30</v>
      </c>
      <c r="AX211" s="12" t="s">
        <v>73</v>
      </c>
      <c r="AY211" s="147" t="s">
        <v>151</v>
      </c>
    </row>
    <row r="212" spans="2:51" s="13" customFormat="1" ht="11.25">
      <c r="B212" s="153"/>
      <c r="D212" s="146" t="s">
        <v>161</v>
      </c>
      <c r="E212" s="154" t="s">
        <v>1</v>
      </c>
      <c r="F212" s="155" t="s">
        <v>163</v>
      </c>
      <c r="H212" s="156">
        <v>682.242</v>
      </c>
      <c r="I212" s="157"/>
      <c r="L212" s="153"/>
      <c r="M212" s="158"/>
      <c r="T212" s="159"/>
      <c r="AT212" s="154" t="s">
        <v>161</v>
      </c>
      <c r="AU212" s="154" t="s">
        <v>83</v>
      </c>
      <c r="AV212" s="13" t="s">
        <v>159</v>
      </c>
      <c r="AW212" s="13" t="s">
        <v>30</v>
      </c>
      <c r="AX212" s="13" t="s">
        <v>81</v>
      </c>
      <c r="AY212" s="154" t="s">
        <v>151</v>
      </c>
    </row>
    <row r="213" spans="2:65" s="1" customFormat="1" ht="24.2" customHeight="1">
      <c r="B213" s="131"/>
      <c r="C213" s="132" t="s">
        <v>246</v>
      </c>
      <c r="D213" s="132" t="s">
        <v>154</v>
      </c>
      <c r="E213" s="133" t="s">
        <v>247</v>
      </c>
      <c r="F213" s="134" t="s">
        <v>248</v>
      </c>
      <c r="G213" s="135" t="s">
        <v>186</v>
      </c>
      <c r="H213" s="136">
        <v>6262.746</v>
      </c>
      <c r="I213" s="137"/>
      <c r="J213" s="138">
        <f>ROUND(I213*H213,2)</f>
        <v>0</v>
      </c>
      <c r="K213" s="134" t="s">
        <v>158</v>
      </c>
      <c r="L213" s="31"/>
      <c r="M213" s="139" t="s">
        <v>1</v>
      </c>
      <c r="N213" s="140" t="s">
        <v>38</v>
      </c>
      <c r="P213" s="141">
        <f>O213*H213</f>
        <v>0</v>
      </c>
      <c r="Q213" s="141">
        <v>0.00223</v>
      </c>
      <c r="R213" s="141">
        <f>Q213*H213</f>
        <v>13.965923580000002</v>
      </c>
      <c r="S213" s="141">
        <v>0</v>
      </c>
      <c r="T213" s="142">
        <f>S213*H213</f>
        <v>0</v>
      </c>
      <c r="AR213" s="143" t="s">
        <v>159</v>
      </c>
      <c r="AT213" s="143" t="s">
        <v>154</v>
      </c>
      <c r="AU213" s="143" t="s">
        <v>83</v>
      </c>
      <c r="AY213" s="16" t="s">
        <v>151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81</v>
      </c>
      <c r="BK213" s="144">
        <f>ROUND(I213*H213,2)</f>
        <v>0</v>
      </c>
      <c r="BL213" s="16" t="s">
        <v>159</v>
      </c>
      <c r="BM213" s="143" t="s">
        <v>249</v>
      </c>
    </row>
    <row r="214" spans="2:51" s="14" customFormat="1" ht="11.25">
      <c r="B214" s="170"/>
      <c r="D214" s="146" t="s">
        <v>161</v>
      </c>
      <c r="E214" s="171" t="s">
        <v>1</v>
      </c>
      <c r="F214" s="172" t="s">
        <v>250</v>
      </c>
      <c r="H214" s="171" t="s">
        <v>1</v>
      </c>
      <c r="I214" s="173"/>
      <c r="L214" s="170"/>
      <c r="M214" s="174"/>
      <c r="T214" s="175"/>
      <c r="AT214" s="171" t="s">
        <v>161</v>
      </c>
      <c r="AU214" s="171" t="s">
        <v>83</v>
      </c>
      <c r="AV214" s="14" t="s">
        <v>81</v>
      </c>
      <c r="AW214" s="14" t="s">
        <v>30</v>
      </c>
      <c r="AX214" s="14" t="s">
        <v>73</v>
      </c>
      <c r="AY214" s="171" t="s">
        <v>151</v>
      </c>
    </row>
    <row r="215" spans="2:51" s="12" customFormat="1" ht="33.75">
      <c r="B215" s="145"/>
      <c r="D215" s="146" t="s">
        <v>161</v>
      </c>
      <c r="E215" s="147" t="s">
        <v>1</v>
      </c>
      <c r="F215" s="148" t="s">
        <v>251</v>
      </c>
      <c r="H215" s="149">
        <v>195.195</v>
      </c>
      <c r="I215" s="150"/>
      <c r="L215" s="145"/>
      <c r="M215" s="151"/>
      <c r="T215" s="152"/>
      <c r="AT215" s="147" t="s">
        <v>161</v>
      </c>
      <c r="AU215" s="147" t="s">
        <v>83</v>
      </c>
      <c r="AV215" s="12" t="s">
        <v>83</v>
      </c>
      <c r="AW215" s="12" t="s">
        <v>30</v>
      </c>
      <c r="AX215" s="12" t="s">
        <v>73</v>
      </c>
      <c r="AY215" s="147" t="s">
        <v>151</v>
      </c>
    </row>
    <row r="216" spans="2:51" s="12" customFormat="1" ht="33.75">
      <c r="B216" s="145"/>
      <c r="D216" s="146" t="s">
        <v>161</v>
      </c>
      <c r="E216" s="147" t="s">
        <v>1</v>
      </c>
      <c r="F216" s="148" t="s">
        <v>252</v>
      </c>
      <c r="H216" s="149">
        <v>189.788</v>
      </c>
      <c r="I216" s="150"/>
      <c r="L216" s="145"/>
      <c r="M216" s="151"/>
      <c r="T216" s="152"/>
      <c r="AT216" s="147" t="s">
        <v>161</v>
      </c>
      <c r="AU216" s="147" t="s">
        <v>83</v>
      </c>
      <c r="AV216" s="12" t="s">
        <v>83</v>
      </c>
      <c r="AW216" s="12" t="s">
        <v>30</v>
      </c>
      <c r="AX216" s="12" t="s">
        <v>73</v>
      </c>
      <c r="AY216" s="147" t="s">
        <v>151</v>
      </c>
    </row>
    <row r="217" spans="2:51" s="12" customFormat="1" ht="22.5">
      <c r="B217" s="145"/>
      <c r="D217" s="146" t="s">
        <v>161</v>
      </c>
      <c r="E217" s="147" t="s">
        <v>1</v>
      </c>
      <c r="F217" s="148" t="s">
        <v>253</v>
      </c>
      <c r="H217" s="149">
        <v>322.548</v>
      </c>
      <c r="I217" s="150"/>
      <c r="L217" s="145"/>
      <c r="M217" s="151"/>
      <c r="T217" s="152"/>
      <c r="AT217" s="147" t="s">
        <v>161</v>
      </c>
      <c r="AU217" s="147" t="s">
        <v>83</v>
      </c>
      <c r="AV217" s="12" t="s">
        <v>83</v>
      </c>
      <c r="AW217" s="12" t="s">
        <v>30</v>
      </c>
      <c r="AX217" s="12" t="s">
        <v>73</v>
      </c>
      <c r="AY217" s="147" t="s">
        <v>151</v>
      </c>
    </row>
    <row r="218" spans="2:51" s="14" customFormat="1" ht="11.25">
      <c r="B218" s="170"/>
      <c r="D218" s="146" t="s">
        <v>161</v>
      </c>
      <c r="E218" s="171" t="s">
        <v>1</v>
      </c>
      <c r="F218" s="172" t="s">
        <v>254</v>
      </c>
      <c r="H218" s="171" t="s">
        <v>1</v>
      </c>
      <c r="I218" s="173"/>
      <c r="L218" s="170"/>
      <c r="M218" s="174"/>
      <c r="T218" s="175"/>
      <c r="AT218" s="171" t="s">
        <v>161</v>
      </c>
      <c r="AU218" s="171" t="s">
        <v>83</v>
      </c>
      <c r="AV218" s="14" t="s">
        <v>81</v>
      </c>
      <c r="AW218" s="14" t="s">
        <v>30</v>
      </c>
      <c r="AX218" s="14" t="s">
        <v>73</v>
      </c>
      <c r="AY218" s="171" t="s">
        <v>151</v>
      </c>
    </row>
    <row r="219" spans="2:51" s="12" customFormat="1" ht="33.75">
      <c r="B219" s="145"/>
      <c r="D219" s="146" t="s">
        <v>161</v>
      </c>
      <c r="E219" s="147" t="s">
        <v>1</v>
      </c>
      <c r="F219" s="148" t="s">
        <v>255</v>
      </c>
      <c r="H219" s="149">
        <v>480.804</v>
      </c>
      <c r="I219" s="150"/>
      <c r="L219" s="145"/>
      <c r="M219" s="151"/>
      <c r="T219" s="152"/>
      <c r="AT219" s="147" t="s">
        <v>161</v>
      </c>
      <c r="AU219" s="147" t="s">
        <v>83</v>
      </c>
      <c r="AV219" s="12" t="s">
        <v>83</v>
      </c>
      <c r="AW219" s="12" t="s">
        <v>30</v>
      </c>
      <c r="AX219" s="12" t="s">
        <v>73</v>
      </c>
      <c r="AY219" s="147" t="s">
        <v>151</v>
      </c>
    </row>
    <row r="220" spans="2:51" s="12" customFormat="1" ht="22.5">
      <c r="B220" s="145"/>
      <c r="D220" s="146" t="s">
        <v>161</v>
      </c>
      <c r="E220" s="147" t="s">
        <v>1</v>
      </c>
      <c r="F220" s="148" t="s">
        <v>256</v>
      </c>
      <c r="H220" s="149">
        <v>55.429</v>
      </c>
      <c r="I220" s="150"/>
      <c r="L220" s="145"/>
      <c r="M220" s="151"/>
      <c r="T220" s="152"/>
      <c r="AT220" s="147" t="s">
        <v>161</v>
      </c>
      <c r="AU220" s="147" t="s">
        <v>83</v>
      </c>
      <c r="AV220" s="12" t="s">
        <v>83</v>
      </c>
      <c r="AW220" s="12" t="s">
        <v>30</v>
      </c>
      <c r="AX220" s="12" t="s">
        <v>73</v>
      </c>
      <c r="AY220" s="147" t="s">
        <v>151</v>
      </c>
    </row>
    <row r="221" spans="2:51" s="12" customFormat="1" ht="33.75">
      <c r="B221" s="145"/>
      <c r="D221" s="146" t="s">
        <v>161</v>
      </c>
      <c r="E221" s="147" t="s">
        <v>1</v>
      </c>
      <c r="F221" s="148" t="s">
        <v>257</v>
      </c>
      <c r="H221" s="149">
        <v>49.313</v>
      </c>
      <c r="I221" s="150"/>
      <c r="L221" s="145"/>
      <c r="M221" s="151"/>
      <c r="T221" s="152"/>
      <c r="AT221" s="147" t="s">
        <v>161</v>
      </c>
      <c r="AU221" s="147" t="s">
        <v>83</v>
      </c>
      <c r="AV221" s="12" t="s">
        <v>83</v>
      </c>
      <c r="AW221" s="12" t="s">
        <v>30</v>
      </c>
      <c r="AX221" s="12" t="s">
        <v>73</v>
      </c>
      <c r="AY221" s="147" t="s">
        <v>151</v>
      </c>
    </row>
    <row r="222" spans="2:51" s="12" customFormat="1" ht="33.75">
      <c r="B222" s="145"/>
      <c r="D222" s="146" t="s">
        <v>161</v>
      </c>
      <c r="E222" s="147" t="s">
        <v>1</v>
      </c>
      <c r="F222" s="148" t="s">
        <v>258</v>
      </c>
      <c r="H222" s="149">
        <v>284.465</v>
      </c>
      <c r="I222" s="150"/>
      <c r="L222" s="145"/>
      <c r="M222" s="151"/>
      <c r="T222" s="152"/>
      <c r="AT222" s="147" t="s">
        <v>161</v>
      </c>
      <c r="AU222" s="147" t="s">
        <v>83</v>
      </c>
      <c r="AV222" s="12" t="s">
        <v>83</v>
      </c>
      <c r="AW222" s="12" t="s">
        <v>30</v>
      </c>
      <c r="AX222" s="12" t="s">
        <v>73</v>
      </c>
      <c r="AY222" s="147" t="s">
        <v>151</v>
      </c>
    </row>
    <row r="223" spans="2:51" s="12" customFormat="1" ht="45">
      <c r="B223" s="145"/>
      <c r="D223" s="146" t="s">
        <v>161</v>
      </c>
      <c r="E223" s="147" t="s">
        <v>1</v>
      </c>
      <c r="F223" s="148" t="s">
        <v>259</v>
      </c>
      <c r="H223" s="149">
        <v>68.022</v>
      </c>
      <c r="I223" s="150"/>
      <c r="L223" s="145"/>
      <c r="M223" s="151"/>
      <c r="T223" s="152"/>
      <c r="AT223" s="147" t="s">
        <v>161</v>
      </c>
      <c r="AU223" s="147" t="s">
        <v>83</v>
      </c>
      <c r="AV223" s="12" t="s">
        <v>83</v>
      </c>
      <c r="AW223" s="12" t="s">
        <v>30</v>
      </c>
      <c r="AX223" s="12" t="s">
        <v>73</v>
      </c>
      <c r="AY223" s="147" t="s">
        <v>151</v>
      </c>
    </row>
    <row r="224" spans="2:51" s="12" customFormat="1" ht="33.75">
      <c r="B224" s="145"/>
      <c r="D224" s="146" t="s">
        <v>161</v>
      </c>
      <c r="E224" s="147" t="s">
        <v>1</v>
      </c>
      <c r="F224" s="148" t="s">
        <v>260</v>
      </c>
      <c r="H224" s="149">
        <v>58.354</v>
      </c>
      <c r="I224" s="150"/>
      <c r="L224" s="145"/>
      <c r="M224" s="151"/>
      <c r="T224" s="152"/>
      <c r="AT224" s="147" t="s">
        <v>161</v>
      </c>
      <c r="AU224" s="147" t="s">
        <v>83</v>
      </c>
      <c r="AV224" s="12" t="s">
        <v>83</v>
      </c>
      <c r="AW224" s="12" t="s">
        <v>30</v>
      </c>
      <c r="AX224" s="12" t="s">
        <v>73</v>
      </c>
      <c r="AY224" s="147" t="s">
        <v>151</v>
      </c>
    </row>
    <row r="225" spans="2:51" s="12" customFormat="1" ht="11.25">
      <c r="B225" s="145"/>
      <c r="D225" s="146" t="s">
        <v>161</v>
      </c>
      <c r="E225" s="147" t="s">
        <v>1</v>
      </c>
      <c r="F225" s="148" t="s">
        <v>261</v>
      </c>
      <c r="H225" s="149">
        <v>25.784</v>
      </c>
      <c r="I225" s="150"/>
      <c r="L225" s="145"/>
      <c r="M225" s="151"/>
      <c r="T225" s="152"/>
      <c r="AT225" s="147" t="s">
        <v>161</v>
      </c>
      <c r="AU225" s="147" t="s">
        <v>83</v>
      </c>
      <c r="AV225" s="12" t="s">
        <v>83</v>
      </c>
      <c r="AW225" s="12" t="s">
        <v>30</v>
      </c>
      <c r="AX225" s="12" t="s">
        <v>73</v>
      </c>
      <c r="AY225" s="147" t="s">
        <v>151</v>
      </c>
    </row>
    <row r="226" spans="2:51" s="12" customFormat="1" ht="33.75">
      <c r="B226" s="145"/>
      <c r="D226" s="146" t="s">
        <v>161</v>
      </c>
      <c r="E226" s="147" t="s">
        <v>1</v>
      </c>
      <c r="F226" s="148" t="s">
        <v>262</v>
      </c>
      <c r="H226" s="149">
        <v>137.33</v>
      </c>
      <c r="I226" s="150"/>
      <c r="L226" s="145"/>
      <c r="M226" s="151"/>
      <c r="T226" s="152"/>
      <c r="AT226" s="147" t="s">
        <v>161</v>
      </c>
      <c r="AU226" s="147" t="s">
        <v>83</v>
      </c>
      <c r="AV226" s="12" t="s">
        <v>83</v>
      </c>
      <c r="AW226" s="12" t="s">
        <v>30</v>
      </c>
      <c r="AX226" s="12" t="s">
        <v>73</v>
      </c>
      <c r="AY226" s="147" t="s">
        <v>151</v>
      </c>
    </row>
    <row r="227" spans="2:51" s="12" customFormat="1" ht="33.75">
      <c r="B227" s="145"/>
      <c r="D227" s="146" t="s">
        <v>161</v>
      </c>
      <c r="E227" s="147" t="s">
        <v>1</v>
      </c>
      <c r="F227" s="148" t="s">
        <v>263</v>
      </c>
      <c r="H227" s="149">
        <v>86.177</v>
      </c>
      <c r="I227" s="150"/>
      <c r="L227" s="145"/>
      <c r="M227" s="151"/>
      <c r="T227" s="152"/>
      <c r="AT227" s="147" t="s">
        <v>161</v>
      </c>
      <c r="AU227" s="147" t="s">
        <v>83</v>
      </c>
      <c r="AV227" s="12" t="s">
        <v>83</v>
      </c>
      <c r="AW227" s="12" t="s">
        <v>30</v>
      </c>
      <c r="AX227" s="12" t="s">
        <v>73</v>
      </c>
      <c r="AY227" s="147" t="s">
        <v>151</v>
      </c>
    </row>
    <row r="228" spans="2:51" s="12" customFormat="1" ht="33.75">
      <c r="B228" s="145"/>
      <c r="D228" s="146" t="s">
        <v>161</v>
      </c>
      <c r="E228" s="147" t="s">
        <v>1</v>
      </c>
      <c r="F228" s="148" t="s">
        <v>264</v>
      </c>
      <c r="H228" s="149">
        <v>192.287</v>
      </c>
      <c r="I228" s="150"/>
      <c r="L228" s="145"/>
      <c r="M228" s="151"/>
      <c r="T228" s="152"/>
      <c r="AT228" s="147" t="s">
        <v>161</v>
      </c>
      <c r="AU228" s="147" t="s">
        <v>83</v>
      </c>
      <c r="AV228" s="12" t="s">
        <v>83</v>
      </c>
      <c r="AW228" s="12" t="s">
        <v>30</v>
      </c>
      <c r="AX228" s="12" t="s">
        <v>73</v>
      </c>
      <c r="AY228" s="147" t="s">
        <v>151</v>
      </c>
    </row>
    <row r="229" spans="2:51" s="12" customFormat="1" ht="22.5">
      <c r="B229" s="145"/>
      <c r="D229" s="146" t="s">
        <v>161</v>
      </c>
      <c r="E229" s="147" t="s">
        <v>1</v>
      </c>
      <c r="F229" s="148" t="s">
        <v>265</v>
      </c>
      <c r="H229" s="149">
        <v>34.017</v>
      </c>
      <c r="I229" s="150"/>
      <c r="L229" s="145"/>
      <c r="M229" s="151"/>
      <c r="T229" s="152"/>
      <c r="AT229" s="147" t="s">
        <v>161</v>
      </c>
      <c r="AU229" s="147" t="s">
        <v>83</v>
      </c>
      <c r="AV229" s="12" t="s">
        <v>83</v>
      </c>
      <c r="AW229" s="12" t="s">
        <v>30</v>
      </c>
      <c r="AX229" s="12" t="s">
        <v>73</v>
      </c>
      <c r="AY229" s="147" t="s">
        <v>151</v>
      </c>
    </row>
    <row r="230" spans="2:51" s="12" customFormat="1" ht="45">
      <c r="B230" s="145"/>
      <c r="D230" s="146" t="s">
        <v>161</v>
      </c>
      <c r="E230" s="147" t="s">
        <v>1</v>
      </c>
      <c r="F230" s="148" t="s">
        <v>266</v>
      </c>
      <c r="H230" s="149">
        <v>123.885</v>
      </c>
      <c r="I230" s="150"/>
      <c r="L230" s="145"/>
      <c r="M230" s="151"/>
      <c r="T230" s="152"/>
      <c r="AT230" s="147" t="s">
        <v>161</v>
      </c>
      <c r="AU230" s="147" t="s">
        <v>83</v>
      </c>
      <c r="AV230" s="12" t="s">
        <v>83</v>
      </c>
      <c r="AW230" s="12" t="s">
        <v>30</v>
      </c>
      <c r="AX230" s="12" t="s">
        <v>73</v>
      </c>
      <c r="AY230" s="147" t="s">
        <v>151</v>
      </c>
    </row>
    <row r="231" spans="2:51" s="12" customFormat="1" ht="45">
      <c r="B231" s="145"/>
      <c r="D231" s="146" t="s">
        <v>161</v>
      </c>
      <c r="E231" s="147" t="s">
        <v>1</v>
      </c>
      <c r="F231" s="148" t="s">
        <v>267</v>
      </c>
      <c r="H231" s="149">
        <v>100.623</v>
      </c>
      <c r="I231" s="150"/>
      <c r="L231" s="145"/>
      <c r="M231" s="151"/>
      <c r="T231" s="152"/>
      <c r="AT231" s="147" t="s">
        <v>161</v>
      </c>
      <c r="AU231" s="147" t="s">
        <v>83</v>
      </c>
      <c r="AV231" s="12" t="s">
        <v>83</v>
      </c>
      <c r="AW231" s="12" t="s">
        <v>30</v>
      </c>
      <c r="AX231" s="12" t="s">
        <v>73</v>
      </c>
      <c r="AY231" s="147" t="s">
        <v>151</v>
      </c>
    </row>
    <row r="232" spans="2:51" s="12" customFormat="1" ht="22.5">
      <c r="B232" s="145"/>
      <c r="D232" s="146" t="s">
        <v>161</v>
      </c>
      <c r="E232" s="147" t="s">
        <v>1</v>
      </c>
      <c r="F232" s="148" t="s">
        <v>268</v>
      </c>
      <c r="H232" s="149">
        <v>161.938</v>
      </c>
      <c r="I232" s="150"/>
      <c r="L232" s="145"/>
      <c r="M232" s="151"/>
      <c r="T232" s="152"/>
      <c r="AT232" s="147" t="s">
        <v>161</v>
      </c>
      <c r="AU232" s="147" t="s">
        <v>83</v>
      </c>
      <c r="AV232" s="12" t="s">
        <v>83</v>
      </c>
      <c r="AW232" s="12" t="s">
        <v>30</v>
      </c>
      <c r="AX232" s="12" t="s">
        <v>73</v>
      </c>
      <c r="AY232" s="147" t="s">
        <v>151</v>
      </c>
    </row>
    <row r="233" spans="2:51" s="12" customFormat="1" ht="33.75">
      <c r="B233" s="145"/>
      <c r="D233" s="146" t="s">
        <v>161</v>
      </c>
      <c r="E233" s="147" t="s">
        <v>1</v>
      </c>
      <c r="F233" s="148" t="s">
        <v>269</v>
      </c>
      <c r="H233" s="149">
        <v>166.262</v>
      </c>
      <c r="I233" s="150"/>
      <c r="L233" s="145"/>
      <c r="M233" s="151"/>
      <c r="T233" s="152"/>
      <c r="AT233" s="147" t="s">
        <v>161</v>
      </c>
      <c r="AU233" s="147" t="s">
        <v>83</v>
      </c>
      <c r="AV233" s="12" t="s">
        <v>83</v>
      </c>
      <c r="AW233" s="12" t="s">
        <v>30</v>
      </c>
      <c r="AX233" s="12" t="s">
        <v>73</v>
      </c>
      <c r="AY233" s="147" t="s">
        <v>151</v>
      </c>
    </row>
    <row r="234" spans="2:51" s="12" customFormat="1" ht="45">
      <c r="B234" s="145"/>
      <c r="D234" s="146" t="s">
        <v>161</v>
      </c>
      <c r="E234" s="147" t="s">
        <v>1</v>
      </c>
      <c r="F234" s="148" t="s">
        <v>270</v>
      </c>
      <c r="H234" s="149">
        <v>80.226</v>
      </c>
      <c r="I234" s="150"/>
      <c r="L234" s="145"/>
      <c r="M234" s="151"/>
      <c r="T234" s="152"/>
      <c r="AT234" s="147" t="s">
        <v>161</v>
      </c>
      <c r="AU234" s="147" t="s">
        <v>83</v>
      </c>
      <c r="AV234" s="12" t="s">
        <v>83</v>
      </c>
      <c r="AW234" s="12" t="s">
        <v>30</v>
      </c>
      <c r="AX234" s="12" t="s">
        <v>73</v>
      </c>
      <c r="AY234" s="147" t="s">
        <v>151</v>
      </c>
    </row>
    <row r="235" spans="2:51" s="12" customFormat="1" ht="33.75">
      <c r="B235" s="145"/>
      <c r="D235" s="146" t="s">
        <v>161</v>
      </c>
      <c r="E235" s="147" t="s">
        <v>1</v>
      </c>
      <c r="F235" s="148" t="s">
        <v>271</v>
      </c>
      <c r="H235" s="149">
        <v>415.166</v>
      </c>
      <c r="I235" s="150"/>
      <c r="L235" s="145"/>
      <c r="M235" s="151"/>
      <c r="T235" s="152"/>
      <c r="AT235" s="147" t="s">
        <v>161</v>
      </c>
      <c r="AU235" s="147" t="s">
        <v>83</v>
      </c>
      <c r="AV235" s="12" t="s">
        <v>83</v>
      </c>
      <c r="AW235" s="12" t="s">
        <v>30</v>
      </c>
      <c r="AX235" s="12" t="s">
        <v>73</v>
      </c>
      <c r="AY235" s="147" t="s">
        <v>151</v>
      </c>
    </row>
    <row r="236" spans="2:51" s="12" customFormat="1" ht="22.5">
      <c r="B236" s="145"/>
      <c r="D236" s="146" t="s">
        <v>161</v>
      </c>
      <c r="E236" s="147" t="s">
        <v>1</v>
      </c>
      <c r="F236" s="148" t="s">
        <v>272</v>
      </c>
      <c r="H236" s="149">
        <v>-1.217</v>
      </c>
      <c r="I236" s="150"/>
      <c r="L236" s="145"/>
      <c r="M236" s="151"/>
      <c r="T236" s="152"/>
      <c r="AT236" s="147" t="s">
        <v>161</v>
      </c>
      <c r="AU236" s="147" t="s">
        <v>83</v>
      </c>
      <c r="AV236" s="12" t="s">
        <v>83</v>
      </c>
      <c r="AW236" s="12" t="s">
        <v>30</v>
      </c>
      <c r="AX236" s="12" t="s">
        <v>73</v>
      </c>
      <c r="AY236" s="147" t="s">
        <v>151</v>
      </c>
    </row>
    <row r="237" spans="2:51" s="14" customFormat="1" ht="11.25">
      <c r="B237" s="170"/>
      <c r="D237" s="146" t="s">
        <v>161</v>
      </c>
      <c r="E237" s="171" t="s">
        <v>1</v>
      </c>
      <c r="F237" s="172" t="s">
        <v>213</v>
      </c>
      <c r="H237" s="171" t="s">
        <v>1</v>
      </c>
      <c r="I237" s="173"/>
      <c r="L237" s="170"/>
      <c r="M237" s="174"/>
      <c r="T237" s="175"/>
      <c r="AT237" s="171" t="s">
        <v>161</v>
      </c>
      <c r="AU237" s="171" t="s">
        <v>83</v>
      </c>
      <c r="AV237" s="14" t="s">
        <v>81</v>
      </c>
      <c r="AW237" s="14" t="s">
        <v>30</v>
      </c>
      <c r="AX237" s="14" t="s">
        <v>73</v>
      </c>
      <c r="AY237" s="171" t="s">
        <v>151</v>
      </c>
    </row>
    <row r="238" spans="2:51" s="12" customFormat="1" ht="22.5">
      <c r="B238" s="145"/>
      <c r="D238" s="146" t="s">
        <v>161</v>
      </c>
      <c r="E238" s="147" t="s">
        <v>1</v>
      </c>
      <c r="F238" s="148" t="s">
        <v>214</v>
      </c>
      <c r="H238" s="149">
        <v>33.181</v>
      </c>
      <c r="I238" s="150"/>
      <c r="L238" s="145"/>
      <c r="M238" s="151"/>
      <c r="T238" s="152"/>
      <c r="AT238" s="147" t="s">
        <v>161</v>
      </c>
      <c r="AU238" s="147" t="s">
        <v>83</v>
      </c>
      <c r="AV238" s="12" t="s">
        <v>83</v>
      </c>
      <c r="AW238" s="12" t="s">
        <v>30</v>
      </c>
      <c r="AX238" s="12" t="s">
        <v>73</v>
      </c>
      <c r="AY238" s="147" t="s">
        <v>151</v>
      </c>
    </row>
    <row r="239" spans="2:51" s="12" customFormat="1" ht="56.25">
      <c r="B239" s="145"/>
      <c r="D239" s="146" t="s">
        <v>161</v>
      </c>
      <c r="E239" s="147" t="s">
        <v>1</v>
      </c>
      <c r="F239" s="148" t="s">
        <v>215</v>
      </c>
      <c r="H239" s="149">
        <v>88.904</v>
      </c>
      <c r="I239" s="150"/>
      <c r="L239" s="145"/>
      <c r="M239" s="151"/>
      <c r="T239" s="152"/>
      <c r="AT239" s="147" t="s">
        <v>161</v>
      </c>
      <c r="AU239" s="147" t="s">
        <v>83</v>
      </c>
      <c r="AV239" s="12" t="s">
        <v>83</v>
      </c>
      <c r="AW239" s="12" t="s">
        <v>30</v>
      </c>
      <c r="AX239" s="12" t="s">
        <v>73</v>
      </c>
      <c r="AY239" s="147" t="s">
        <v>151</v>
      </c>
    </row>
    <row r="240" spans="2:51" s="12" customFormat="1" ht="33.75">
      <c r="B240" s="145"/>
      <c r="D240" s="146" t="s">
        <v>161</v>
      </c>
      <c r="E240" s="147" t="s">
        <v>1</v>
      </c>
      <c r="F240" s="148" t="s">
        <v>216</v>
      </c>
      <c r="H240" s="149">
        <v>61.193</v>
      </c>
      <c r="I240" s="150"/>
      <c r="L240" s="145"/>
      <c r="M240" s="151"/>
      <c r="T240" s="152"/>
      <c r="AT240" s="147" t="s">
        <v>161</v>
      </c>
      <c r="AU240" s="147" t="s">
        <v>83</v>
      </c>
      <c r="AV240" s="12" t="s">
        <v>83</v>
      </c>
      <c r="AW240" s="12" t="s">
        <v>30</v>
      </c>
      <c r="AX240" s="12" t="s">
        <v>73</v>
      </c>
      <c r="AY240" s="147" t="s">
        <v>151</v>
      </c>
    </row>
    <row r="241" spans="2:51" s="12" customFormat="1" ht="33.75">
      <c r="B241" s="145"/>
      <c r="D241" s="146" t="s">
        <v>161</v>
      </c>
      <c r="E241" s="147" t="s">
        <v>1</v>
      </c>
      <c r="F241" s="148" t="s">
        <v>217</v>
      </c>
      <c r="H241" s="149">
        <v>48.196</v>
      </c>
      <c r="I241" s="150"/>
      <c r="L241" s="145"/>
      <c r="M241" s="151"/>
      <c r="T241" s="152"/>
      <c r="AT241" s="147" t="s">
        <v>161</v>
      </c>
      <c r="AU241" s="147" t="s">
        <v>83</v>
      </c>
      <c r="AV241" s="12" t="s">
        <v>83</v>
      </c>
      <c r="AW241" s="12" t="s">
        <v>30</v>
      </c>
      <c r="AX241" s="12" t="s">
        <v>73</v>
      </c>
      <c r="AY241" s="147" t="s">
        <v>151</v>
      </c>
    </row>
    <row r="242" spans="2:51" s="12" customFormat="1" ht="45">
      <c r="B242" s="145"/>
      <c r="D242" s="146" t="s">
        <v>161</v>
      </c>
      <c r="E242" s="147" t="s">
        <v>1</v>
      </c>
      <c r="F242" s="148" t="s">
        <v>218</v>
      </c>
      <c r="H242" s="149">
        <v>95.778</v>
      </c>
      <c r="I242" s="150"/>
      <c r="L242" s="145"/>
      <c r="M242" s="151"/>
      <c r="T242" s="152"/>
      <c r="AT242" s="147" t="s">
        <v>161</v>
      </c>
      <c r="AU242" s="147" t="s">
        <v>83</v>
      </c>
      <c r="AV242" s="12" t="s">
        <v>83</v>
      </c>
      <c r="AW242" s="12" t="s">
        <v>30</v>
      </c>
      <c r="AX242" s="12" t="s">
        <v>73</v>
      </c>
      <c r="AY242" s="147" t="s">
        <v>151</v>
      </c>
    </row>
    <row r="243" spans="2:51" s="12" customFormat="1" ht="33.75">
      <c r="B243" s="145"/>
      <c r="D243" s="146" t="s">
        <v>161</v>
      </c>
      <c r="E243" s="147" t="s">
        <v>1</v>
      </c>
      <c r="F243" s="148" t="s">
        <v>219</v>
      </c>
      <c r="H243" s="149">
        <v>25.792</v>
      </c>
      <c r="I243" s="150"/>
      <c r="L243" s="145"/>
      <c r="M243" s="151"/>
      <c r="T243" s="152"/>
      <c r="AT243" s="147" t="s">
        <v>161</v>
      </c>
      <c r="AU243" s="147" t="s">
        <v>83</v>
      </c>
      <c r="AV243" s="12" t="s">
        <v>83</v>
      </c>
      <c r="AW243" s="12" t="s">
        <v>30</v>
      </c>
      <c r="AX243" s="12" t="s">
        <v>73</v>
      </c>
      <c r="AY243" s="147" t="s">
        <v>151</v>
      </c>
    </row>
    <row r="244" spans="2:51" s="12" customFormat="1" ht="33.75">
      <c r="B244" s="145"/>
      <c r="D244" s="146" t="s">
        <v>161</v>
      </c>
      <c r="E244" s="147" t="s">
        <v>1</v>
      </c>
      <c r="F244" s="148" t="s">
        <v>220</v>
      </c>
      <c r="H244" s="149">
        <v>51.714</v>
      </c>
      <c r="I244" s="150"/>
      <c r="L244" s="145"/>
      <c r="M244" s="151"/>
      <c r="T244" s="152"/>
      <c r="AT244" s="147" t="s">
        <v>161</v>
      </c>
      <c r="AU244" s="147" t="s">
        <v>83</v>
      </c>
      <c r="AV244" s="12" t="s">
        <v>83</v>
      </c>
      <c r="AW244" s="12" t="s">
        <v>30</v>
      </c>
      <c r="AX244" s="12" t="s">
        <v>73</v>
      </c>
      <c r="AY244" s="147" t="s">
        <v>151</v>
      </c>
    </row>
    <row r="245" spans="2:51" s="12" customFormat="1" ht="33.75">
      <c r="B245" s="145"/>
      <c r="D245" s="146" t="s">
        <v>161</v>
      </c>
      <c r="E245" s="147" t="s">
        <v>1</v>
      </c>
      <c r="F245" s="148" t="s">
        <v>221</v>
      </c>
      <c r="H245" s="149">
        <v>133.677</v>
      </c>
      <c r="I245" s="150"/>
      <c r="L245" s="145"/>
      <c r="M245" s="151"/>
      <c r="T245" s="152"/>
      <c r="AT245" s="147" t="s">
        <v>161</v>
      </c>
      <c r="AU245" s="147" t="s">
        <v>83</v>
      </c>
      <c r="AV245" s="12" t="s">
        <v>83</v>
      </c>
      <c r="AW245" s="12" t="s">
        <v>30</v>
      </c>
      <c r="AX245" s="12" t="s">
        <v>73</v>
      </c>
      <c r="AY245" s="147" t="s">
        <v>151</v>
      </c>
    </row>
    <row r="246" spans="2:51" s="12" customFormat="1" ht="11.25">
      <c r="B246" s="145"/>
      <c r="D246" s="146" t="s">
        <v>161</v>
      </c>
      <c r="E246" s="147" t="s">
        <v>1</v>
      </c>
      <c r="F246" s="148" t="s">
        <v>222</v>
      </c>
      <c r="H246" s="149">
        <v>1.958</v>
      </c>
      <c r="I246" s="150"/>
      <c r="L246" s="145"/>
      <c r="M246" s="151"/>
      <c r="T246" s="152"/>
      <c r="AT246" s="147" t="s">
        <v>161</v>
      </c>
      <c r="AU246" s="147" t="s">
        <v>83</v>
      </c>
      <c r="AV246" s="12" t="s">
        <v>83</v>
      </c>
      <c r="AW246" s="12" t="s">
        <v>30</v>
      </c>
      <c r="AX246" s="12" t="s">
        <v>73</v>
      </c>
      <c r="AY246" s="147" t="s">
        <v>151</v>
      </c>
    </row>
    <row r="247" spans="2:51" s="14" customFormat="1" ht="11.25">
      <c r="B247" s="170"/>
      <c r="D247" s="146" t="s">
        <v>161</v>
      </c>
      <c r="E247" s="171" t="s">
        <v>1</v>
      </c>
      <c r="F247" s="172" t="s">
        <v>273</v>
      </c>
      <c r="H247" s="171" t="s">
        <v>1</v>
      </c>
      <c r="I247" s="173"/>
      <c r="L247" s="170"/>
      <c r="M247" s="174"/>
      <c r="T247" s="175"/>
      <c r="AT247" s="171" t="s">
        <v>161</v>
      </c>
      <c r="AU247" s="171" t="s">
        <v>83</v>
      </c>
      <c r="AV247" s="14" t="s">
        <v>81</v>
      </c>
      <c r="AW247" s="14" t="s">
        <v>30</v>
      </c>
      <c r="AX247" s="14" t="s">
        <v>73</v>
      </c>
      <c r="AY247" s="171" t="s">
        <v>151</v>
      </c>
    </row>
    <row r="248" spans="2:51" s="12" customFormat="1" ht="11.25">
      <c r="B248" s="145"/>
      <c r="D248" s="146" t="s">
        <v>161</v>
      </c>
      <c r="E248" s="147" t="s">
        <v>1</v>
      </c>
      <c r="F248" s="148" t="s">
        <v>274</v>
      </c>
      <c r="H248" s="149">
        <v>135.818</v>
      </c>
      <c r="I248" s="150"/>
      <c r="L248" s="145"/>
      <c r="M248" s="151"/>
      <c r="T248" s="152"/>
      <c r="AT248" s="147" t="s">
        <v>161</v>
      </c>
      <c r="AU248" s="147" t="s">
        <v>83</v>
      </c>
      <c r="AV248" s="12" t="s">
        <v>83</v>
      </c>
      <c r="AW248" s="12" t="s">
        <v>30</v>
      </c>
      <c r="AX248" s="12" t="s">
        <v>73</v>
      </c>
      <c r="AY248" s="147" t="s">
        <v>151</v>
      </c>
    </row>
    <row r="249" spans="2:51" s="14" customFormat="1" ht="11.25">
      <c r="B249" s="170"/>
      <c r="D249" s="146" t="s">
        <v>161</v>
      </c>
      <c r="E249" s="171" t="s">
        <v>1</v>
      </c>
      <c r="F249" s="172" t="s">
        <v>275</v>
      </c>
      <c r="H249" s="171" t="s">
        <v>1</v>
      </c>
      <c r="I249" s="173"/>
      <c r="L249" s="170"/>
      <c r="M249" s="174"/>
      <c r="T249" s="175"/>
      <c r="AT249" s="171" t="s">
        <v>161</v>
      </c>
      <c r="AU249" s="171" t="s">
        <v>83</v>
      </c>
      <c r="AV249" s="14" t="s">
        <v>81</v>
      </c>
      <c r="AW249" s="14" t="s">
        <v>30</v>
      </c>
      <c r="AX249" s="14" t="s">
        <v>73</v>
      </c>
      <c r="AY249" s="171" t="s">
        <v>151</v>
      </c>
    </row>
    <row r="250" spans="2:51" s="12" customFormat="1" ht="22.5">
      <c r="B250" s="145"/>
      <c r="D250" s="146" t="s">
        <v>161</v>
      </c>
      <c r="E250" s="147" t="s">
        <v>1</v>
      </c>
      <c r="F250" s="148" t="s">
        <v>276</v>
      </c>
      <c r="H250" s="149">
        <v>403.297</v>
      </c>
      <c r="I250" s="150"/>
      <c r="L250" s="145"/>
      <c r="M250" s="151"/>
      <c r="T250" s="152"/>
      <c r="AT250" s="147" t="s">
        <v>161</v>
      </c>
      <c r="AU250" s="147" t="s">
        <v>83</v>
      </c>
      <c r="AV250" s="12" t="s">
        <v>83</v>
      </c>
      <c r="AW250" s="12" t="s">
        <v>30</v>
      </c>
      <c r="AX250" s="12" t="s">
        <v>73</v>
      </c>
      <c r="AY250" s="147" t="s">
        <v>151</v>
      </c>
    </row>
    <row r="251" spans="2:51" s="12" customFormat="1" ht="22.5">
      <c r="B251" s="145"/>
      <c r="D251" s="146" t="s">
        <v>161</v>
      </c>
      <c r="E251" s="147" t="s">
        <v>1</v>
      </c>
      <c r="F251" s="148" t="s">
        <v>277</v>
      </c>
      <c r="H251" s="149">
        <v>88.188</v>
      </c>
      <c r="I251" s="150"/>
      <c r="L251" s="145"/>
      <c r="M251" s="151"/>
      <c r="T251" s="152"/>
      <c r="AT251" s="147" t="s">
        <v>161</v>
      </c>
      <c r="AU251" s="147" t="s">
        <v>83</v>
      </c>
      <c r="AV251" s="12" t="s">
        <v>83</v>
      </c>
      <c r="AW251" s="12" t="s">
        <v>30</v>
      </c>
      <c r="AX251" s="12" t="s">
        <v>73</v>
      </c>
      <c r="AY251" s="147" t="s">
        <v>151</v>
      </c>
    </row>
    <row r="252" spans="2:51" s="12" customFormat="1" ht="22.5">
      <c r="B252" s="145"/>
      <c r="D252" s="146" t="s">
        <v>161</v>
      </c>
      <c r="E252" s="147" t="s">
        <v>1</v>
      </c>
      <c r="F252" s="148" t="s">
        <v>278</v>
      </c>
      <c r="H252" s="149">
        <v>89.719</v>
      </c>
      <c r="I252" s="150"/>
      <c r="L252" s="145"/>
      <c r="M252" s="151"/>
      <c r="T252" s="152"/>
      <c r="AT252" s="147" t="s">
        <v>161</v>
      </c>
      <c r="AU252" s="147" t="s">
        <v>83</v>
      </c>
      <c r="AV252" s="12" t="s">
        <v>83</v>
      </c>
      <c r="AW252" s="12" t="s">
        <v>30</v>
      </c>
      <c r="AX252" s="12" t="s">
        <v>73</v>
      </c>
      <c r="AY252" s="147" t="s">
        <v>151</v>
      </c>
    </row>
    <row r="253" spans="2:51" s="14" customFormat="1" ht="11.25">
      <c r="B253" s="170"/>
      <c r="D253" s="146" t="s">
        <v>161</v>
      </c>
      <c r="E253" s="171" t="s">
        <v>1</v>
      </c>
      <c r="F253" s="172" t="s">
        <v>279</v>
      </c>
      <c r="H253" s="171" t="s">
        <v>1</v>
      </c>
      <c r="I253" s="173"/>
      <c r="L253" s="170"/>
      <c r="M253" s="174"/>
      <c r="T253" s="175"/>
      <c r="AT253" s="171" t="s">
        <v>161</v>
      </c>
      <c r="AU253" s="171" t="s">
        <v>83</v>
      </c>
      <c r="AV253" s="14" t="s">
        <v>81</v>
      </c>
      <c r="AW253" s="14" t="s">
        <v>30</v>
      </c>
      <c r="AX253" s="14" t="s">
        <v>73</v>
      </c>
      <c r="AY253" s="171" t="s">
        <v>151</v>
      </c>
    </row>
    <row r="254" spans="2:51" s="12" customFormat="1" ht="11.25">
      <c r="B254" s="145"/>
      <c r="D254" s="146" t="s">
        <v>161</v>
      </c>
      <c r="E254" s="147" t="s">
        <v>1</v>
      </c>
      <c r="F254" s="148" t="s">
        <v>280</v>
      </c>
      <c r="H254" s="149">
        <v>29.629</v>
      </c>
      <c r="I254" s="150"/>
      <c r="L254" s="145"/>
      <c r="M254" s="151"/>
      <c r="T254" s="152"/>
      <c r="AT254" s="147" t="s">
        <v>161</v>
      </c>
      <c r="AU254" s="147" t="s">
        <v>83</v>
      </c>
      <c r="AV254" s="12" t="s">
        <v>83</v>
      </c>
      <c r="AW254" s="12" t="s">
        <v>30</v>
      </c>
      <c r="AX254" s="12" t="s">
        <v>73</v>
      </c>
      <c r="AY254" s="147" t="s">
        <v>151</v>
      </c>
    </row>
    <row r="255" spans="2:51" s="14" customFormat="1" ht="11.25">
      <c r="B255" s="170"/>
      <c r="D255" s="146" t="s">
        <v>161</v>
      </c>
      <c r="E255" s="171" t="s">
        <v>1</v>
      </c>
      <c r="F255" s="172" t="s">
        <v>281</v>
      </c>
      <c r="H255" s="171" t="s">
        <v>1</v>
      </c>
      <c r="I255" s="173"/>
      <c r="L255" s="170"/>
      <c r="M255" s="174"/>
      <c r="T255" s="175"/>
      <c r="AT255" s="171" t="s">
        <v>161</v>
      </c>
      <c r="AU255" s="171" t="s">
        <v>83</v>
      </c>
      <c r="AV255" s="14" t="s">
        <v>81</v>
      </c>
      <c r="AW255" s="14" t="s">
        <v>30</v>
      </c>
      <c r="AX255" s="14" t="s">
        <v>73</v>
      </c>
      <c r="AY255" s="171" t="s">
        <v>151</v>
      </c>
    </row>
    <row r="256" spans="2:51" s="12" customFormat="1" ht="22.5">
      <c r="B256" s="145"/>
      <c r="D256" s="146" t="s">
        <v>161</v>
      </c>
      <c r="E256" s="147" t="s">
        <v>1</v>
      </c>
      <c r="F256" s="148" t="s">
        <v>282</v>
      </c>
      <c r="H256" s="149">
        <v>379.052</v>
      </c>
      <c r="I256" s="150"/>
      <c r="L256" s="145"/>
      <c r="M256" s="151"/>
      <c r="T256" s="152"/>
      <c r="AT256" s="147" t="s">
        <v>161</v>
      </c>
      <c r="AU256" s="147" t="s">
        <v>83</v>
      </c>
      <c r="AV256" s="12" t="s">
        <v>83</v>
      </c>
      <c r="AW256" s="12" t="s">
        <v>30</v>
      </c>
      <c r="AX256" s="12" t="s">
        <v>73</v>
      </c>
      <c r="AY256" s="147" t="s">
        <v>151</v>
      </c>
    </row>
    <row r="257" spans="2:51" s="14" customFormat="1" ht="33.75">
      <c r="B257" s="170"/>
      <c r="D257" s="146" t="s">
        <v>161</v>
      </c>
      <c r="E257" s="171" t="s">
        <v>1</v>
      </c>
      <c r="F257" s="172" t="s">
        <v>283</v>
      </c>
      <c r="H257" s="171" t="s">
        <v>1</v>
      </c>
      <c r="I257" s="173"/>
      <c r="L257" s="170"/>
      <c r="M257" s="174"/>
      <c r="T257" s="175"/>
      <c r="AT257" s="171" t="s">
        <v>161</v>
      </c>
      <c r="AU257" s="171" t="s">
        <v>83</v>
      </c>
      <c r="AV257" s="14" t="s">
        <v>81</v>
      </c>
      <c r="AW257" s="14" t="s">
        <v>30</v>
      </c>
      <c r="AX257" s="14" t="s">
        <v>73</v>
      </c>
      <c r="AY257" s="171" t="s">
        <v>151</v>
      </c>
    </row>
    <row r="258" spans="2:51" s="12" customFormat="1" ht="33.75">
      <c r="B258" s="145"/>
      <c r="D258" s="146" t="s">
        <v>161</v>
      </c>
      <c r="E258" s="147" t="s">
        <v>1</v>
      </c>
      <c r="F258" s="148" t="s">
        <v>284</v>
      </c>
      <c r="H258" s="149">
        <v>1094.545</v>
      </c>
      <c r="I258" s="150"/>
      <c r="L258" s="145"/>
      <c r="M258" s="151"/>
      <c r="T258" s="152"/>
      <c r="AT258" s="147" t="s">
        <v>161</v>
      </c>
      <c r="AU258" s="147" t="s">
        <v>83</v>
      </c>
      <c r="AV258" s="12" t="s">
        <v>83</v>
      </c>
      <c r="AW258" s="12" t="s">
        <v>30</v>
      </c>
      <c r="AX258" s="12" t="s">
        <v>73</v>
      </c>
      <c r="AY258" s="147" t="s">
        <v>151</v>
      </c>
    </row>
    <row r="259" spans="2:51" s="12" customFormat="1" ht="11.25">
      <c r="B259" s="145"/>
      <c r="D259" s="146" t="s">
        <v>161</v>
      </c>
      <c r="E259" s="147" t="s">
        <v>1</v>
      </c>
      <c r="F259" s="148" t="s">
        <v>285</v>
      </c>
      <c r="H259" s="149">
        <v>133.86</v>
      </c>
      <c r="I259" s="150"/>
      <c r="L259" s="145"/>
      <c r="M259" s="151"/>
      <c r="T259" s="152"/>
      <c r="AT259" s="147" t="s">
        <v>161</v>
      </c>
      <c r="AU259" s="147" t="s">
        <v>83</v>
      </c>
      <c r="AV259" s="12" t="s">
        <v>83</v>
      </c>
      <c r="AW259" s="12" t="s">
        <v>30</v>
      </c>
      <c r="AX259" s="12" t="s">
        <v>73</v>
      </c>
      <c r="AY259" s="147" t="s">
        <v>151</v>
      </c>
    </row>
    <row r="260" spans="2:51" s="14" customFormat="1" ht="11.25">
      <c r="B260" s="170"/>
      <c r="D260" s="146" t="s">
        <v>161</v>
      </c>
      <c r="E260" s="171" t="s">
        <v>1</v>
      </c>
      <c r="F260" s="172" t="s">
        <v>286</v>
      </c>
      <c r="H260" s="171" t="s">
        <v>1</v>
      </c>
      <c r="I260" s="173"/>
      <c r="L260" s="170"/>
      <c r="M260" s="174"/>
      <c r="T260" s="175"/>
      <c r="AT260" s="171" t="s">
        <v>161</v>
      </c>
      <c r="AU260" s="171" t="s">
        <v>83</v>
      </c>
      <c r="AV260" s="14" t="s">
        <v>81</v>
      </c>
      <c r="AW260" s="14" t="s">
        <v>30</v>
      </c>
      <c r="AX260" s="14" t="s">
        <v>73</v>
      </c>
      <c r="AY260" s="171" t="s">
        <v>151</v>
      </c>
    </row>
    <row r="261" spans="2:51" s="12" customFormat="1" ht="22.5">
      <c r="B261" s="145"/>
      <c r="D261" s="146" t="s">
        <v>161</v>
      </c>
      <c r="E261" s="147" t="s">
        <v>1</v>
      </c>
      <c r="F261" s="148" t="s">
        <v>224</v>
      </c>
      <c r="H261" s="149">
        <v>141.849</v>
      </c>
      <c r="I261" s="150"/>
      <c r="L261" s="145"/>
      <c r="M261" s="151"/>
      <c r="T261" s="152"/>
      <c r="AT261" s="147" t="s">
        <v>161</v>
      </c>
      <c r="AU261" s="147" t="s">
        <v>83</v>
      </c>
      <c r="AV261" s="12" t="s">
        <v>83</v>
      </c>
      <c r="AW261" s="12" t="s">
        <v>30</v>
      </c>
      <c r="AX261" s="12" t="s">
        <v>73</v>
      </c>
      <c r="AY261" s="147" t="s">
        <v>151</v>
      </c>
    </row>
    <row r="262" spans="2:51" s="13" customFormat="1" ht="11.25">
      <c r="B262" s="153"/>
      <c r="D262" s="146" t="s">
        <v>161</v>
      </c>
      <c r="E262" s="154" t="s">
        <v>1</v>
      </c>
      <c r="F262" s="155" t="s">
        <v>163</v>
      </c>
      <c r="H262" s="156">
        <v>6262.746</v>
      </c>
      <c r="I262" s="157"/>
      <c r="L262" s="153"/>
      <c r="M262" s="158"/>
      <c r="T262" s="159"/>
      <c r="AT262" s="154" t="s">
        <v>161</v>
      </c>
      <c r="AU262" s="154" t="s">
        <v>83</v>
      </c>
      <c r="AV262" s="13" t="s">
        <v>159</v>
      </c>
      <c r="AW262" s="13" t="s">
        <v>30</v>
      </c>
      <c r="AX262" s="13" t="s">
        <v>81</v>
      </c>
      <c r="AY262" s="154" t="s">
        <v>151</v>
      </c>
    </row>
    <row r="263" spans="2:65" s="1" customFormat="1" ht="16.5" customHeight="1">
      <c r="B263" s="131"/>
      <c r="C263" s="132" t="s">
        <v>287</v>
      </c>
      <c r="D263" s="132" t="s">
        <v>154</v>
      </c>
      <c r="E263" s="133" t="s">
        <v>288</v>
      </c>
      <c r="F263" s="134" t="s">
        <v>289</v>
      </c>
      <c r="G263" s="135" t="s">
        <v>186</v>
      </c>
      <c r="H263" s="136">
        <v>1133.83</v>
      </c>
      <c r="I263" s="137"/>
      <c r="J263" s="138">
        <f>ROUND(I263*H263,2)</f>
        <v>0</v>
      </c>
      <c r="K263" s="134" t="s">
        <v>158</v>
      </c>
      <c r="L263" s="31"/>
      <c r="M263" s="139" t="s">
        <v>1</v>
      </c>
      <c r="N263" s="140" t="s">
        <v>38</v>
      </c>
      <c r="P263" s="141">
        <f>O263*H263</f>
        <v>0</v>
      </c>
      <c r="Q263" s="141">
        <v>6E-05</v>
      </c>
      <c r="R263" s="141">
        <f>Q263*H263</f>
        <v>0.0680298</v>
      </c>
      <c r="S263" s="141">
        <v>6E-05</v>
      </c>
      <c r="T263" s="142">
        <f>S263*H263</f>
        <v>0.0680298</v>
      </c>
      <c r="AR263" s="143" t="s">
        <v>159</v>
      </c>
      <c r="AT263" s="143" t="s">
        <v>154</v>
      </c>
      <c r="AU263" s="143" t="s">
        <v>83</v>
      </c>
      <c r="AY263" s="16" t="s">
        <v>151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81</v>
      </c>
      <c r="BK263" s="144">
        <f>ROUND(I263*H263,2)</f>
        <v>0</v>
      </c>
      <c r="BL263" s="16" t="s">
        <v>159</v>
      </c>
      <c r="BM263" s="143" t="s">
        <v>290</v>
      </c>
    </row>
    <row r="264" spans="2:51" s="14" customFormat="1" ht="11.25">
      <c r="B264" s="170"/>
      <c r="D264" s="146" t="s">
        <v>161</v>
      </c>
      <c r="E264" s="171" t="s">
        <v>1</v>
      </c>
      <c r="F264" s="172" t="s">
        <v>291</v>
      </c>
      <c r="H264" s="171" t="s">
        <v>1</v>
      </c>
      <c r="I264" s="173"/>
      <c r="L264" s="170"/>
      <c r="M264" s="174"/>
      <c r="T264" s="175"/>
      <c r="AT264" s="171" t="s">
        <v>161</v>
      </c>
      <c r="AU264" s="171" t="s">
        <v>83</v>
      </c>
      <c r="AV264" s="14" t="s">
        <v>81</v>
      </c>
      <c r="AW264" s="14" t="s">
        <v>30</v>
      </c>
      <c r="AX264" s="14" t="s">
        <v>73</v>
      </c>
      <c r="AY264" s="171" t="s">
        <v>151</v>
      </c>
    </row>
    <row r="265" spans="2:51" s="12" customFormat="1" ht="22.5">
      <c r="B265" s="145"/>
      <c r="D265" s="146" t="s">
        <v>161</v>
      </c>
      <c r="E265" s="147" t="s">
        <v>1</v>
      </c>
      <c r="F265" s="148" t="s">
        <v>292</v>
      </c>
      <c r="H265" s="149">
        <v>442.84</v>
      </c>
      <c r="I265" s="150"/>
      <c r="L265" s="145"/>
      <c r="M265" s="151"/>
      <c r="T265" s="152"/>
      <c r="AT265" s="147" t="s">
        <v>161</v>
      </c>
      <c r="AU265" s="147" t="s">
        <v>83</v>
      </c>
      <c r="AV265" s="12" t="s">
        <v>83</v>
      </c>
      <c r="AW265" s="12" t="s">
        <v>30</v>
      </c>
      <c r="AX265" s="12" t="s">
        <v>73</v>
      </c>
      <c r="AY265" s="147" t="s">
        <v>151</v>
      </c>
    </row>
    <row r="266" spans="2:51" s="14" customFormat="1" ht="11.25">
      <c r="B266" s="170"/>
      <c r="D266" s="146" t="s">
        <v>161</v>
      </c>
      <c r="E266" s="171" t="s">
        <v>1</v>
      </c>
      <c r="F266" s="172" t="s">
        <v>293</v>
      </c>
      <c r="H266" s="171" t="s">
        <v>1</v>
      </c>
      <c r="I266" s="173"/>
      <c r="L266" s="170"/>
      <c r="M266" s="174"/>
      <c r="T266" s="175"/>
      <c r="AT266" s="171" t="s">
        <v>161</v>
      </c>
      <c r="AU266" s="171" t="s">
        <v>83</v>
      </c>
      <c r="AV266" s="14" t="s">
        <v>81</v>
      </c>
      <c r="AW266" s="14" t="s">
        <v>30</v>
      </c>
      <c r="AX266" s="14" t="s">
        <v>73</v>
      </c>
      <c r="AY266" s="171" t="s">
        <v>151</v>
      </c>
    </row>
    <row r="267" spans="2:51" s="12" customFormat="1" ht="22.5">
      <c r="B267" s="145"/>
      <c r="D267" s="146" t="s">
        <v>161</v>
      </c>
      <c r="E267" s="147" t="s">
        <v>1</v>
      </c>
      <c r="F267" s="148" t="s">
        <v>294</v>
      </c>
      <c r="H267" s="149">
        <v>181.97</v>
      </c>
      <c r="I267" s="150"/>
      <c r="L267" s="145"/>
      <c r="M267" s="151"/>
      <c r="T267" s="152"/>
      <c r="AT267" s="147" t="s">
        <v>161</v>
      </c>
      <c r="AU267" s="147" t="s">
        <v>83</v>
      </c>
      <c r="AV267" s="12" t="s">
        <v>83</v>
      </c>
      <c r="AW267" s="12" t="s">
        <v>30</v>
      </c>
      <c r="AX267" s="12" t="s">
        <v>73</v>
      </c>
      <c r="AY267" s="147" t="s">
        <v>151</v>
      </c>
    </row>
    <row r="268" spans="2:51" s="14" customFormat="1" ht="11.25">
      <c r="B268" s="170"/>
      <c r="D268" s="146" t="s">
        <v>161</v>
      </c>
      <c r="E268" s="171" t="s">
        <v>1</v>
      </c>
      <c r="F268" s="172" t="s">
        <v>295</v>
      </c>
      <c r="H268" s="171" t="s">
        <v>1</v>
      </c>
      <c r="I268" s="173"/>
      <c r="L268" s="170"/>
      <c r="M268" s="174"/>
      <c r="T268" s="175"/>
      <c r="AT268" s="171" t="s">
        <v>161</v>
      </c>
      <c r="AU268" s="171" t="s">
        <v>83</v>
      </c>
      <c r="AV268" s="14" t="s">
        <v>81</v>
      </c>
      <c r="AW268" s="14" t="s">
        <v>30</v>
      </c>
      <c r="AX268" s="14" t="s">
        <v>73</v>
      </c>
      <c r="AY268" s="171" t="s">
        <v>151</v>
      </c>
    </row>
    <row r="269" spans="2:51" s="12" customFormat="1" ht="11.25">
      <c r="B269" s="145"/>
      <c r="D269" s="146" t="s">
        <v>161</v>
      </c>
      <c r="E269" s="147" t="s">
        <v>1</v>
      </c>
      <c r="F269" s="148" t="s">
        <v>296</v>
      </c>
      <c r="H269" s="149">
        <v>69.29</v>
      </c>
      <c r="I269" s="150"/>
      <c r="L269" s="145"/>
      <c r="M269" s="151"/>
      <c r="T269" s="152"/>
      <c r="AT269" s="147" t="s">
        <v>161</v>
      </c>
      <c r="AU269" s="147" t="s">
        <v>83</v>
      </c>
      <c r="AV269" s="12" t="s">
        <v>83</v>
      </c>
      <c r="AW269" s="12" t="s">
        <v>30</v>
      </c>
      <c r="AX269" s="12" t="s">
        <v>73</v>
      </c>
      <c r="AY269" s="147" t="s">
        <v>151</v>
      </c>
    </row>
    <row r="270" spans="2:51" s="14" customFormat="1" ht="11.25">
      <c r="B270" s="170"/>
      <c r="D270" s="146" t="s">
        <v>161</v>
      </c>
      <c r="E270" s="171" t="s">
        <v>1</v>
      </c>
      <c r="F270" s="172" t="s">
        <v>297</v>
      </c>
      <c r="H270" s="171" t="s">
        <v>1</v>
      </c>
      <c r="I270" s="173"/>
      <c r="L270" s="170"/>
      <c r="M270" s="174"/>
      <c r="T270" s="175"/>
      <c r="AT270" s="171" t="s">
        <v>161</v>
      </c>
      <c r="AU270" s="171" t="s">
        <v>83</v>
      </c>
      <c r="AV270" s="14" t="s">
        <v>81</v>
      </c>
      <c r="AW270" s="14" t="s">
        <v>30</v>
      </c>
      <c r="AX270" s="14" t="s">
        <v>73</v>
      </c>
      <c r="AY270" s="171" t="s">
        <v>151</v>
      </c>
    </row>
    <row r="271" spans="2:51" s="12" customFormat="1" ht="11.25">
      <c r="B271" s="145"/>
      <c r="D271" s="146" t="s">
        <v>161</v>
      </c>
      <c r="E271" s="147" t="s">
        <v>1</v>
      </c>
      <c r="F271" s="148" t="s">
        <v>298</v>
      </c>
      <c r="H271" s="149">
        <v>88.13</v>
      </c>
      <c r="I271" s="150"/>
      <c r="L271" s="145"/>
      <c r="M271" s="151"/>
      <c r="T271" s="152"/>
      <c r="AT271" s="147" t="s">
        <v>161</v>
      </c>
      <c r="AU271" s="147" t="s">
        <v>83</v>
      </c>
      <c r="AV271" s="12" t="s">
        <v>83</v>
      </c>
      <c r="AW271" s="12" t="s">
        <v>30</v>
      </c>
      <c r="AX271" s="12" t="s">
        <v>73</v>
      </c>
      <c r="AY271" s="147" t="s">
        <v>151</v>
      </c>
    </row>
    <row r="272" spans="2:51" s="14" customFormat="1" ht="11.25">
      <c r="B272" s="170"/>
      <c r="D272" s="146" t="s">
        <v>161</v>
      </c>
      <c r="E272" s="171" t="s">
        <v>1</v>
      </c>
      <c r="F272" s="172" t="s">
        <v>299</v>
      </c>
      <c r="H272" s="171" t="s">
        <v>1</v>
      </c>
      <c r="I272" s="173"/>
      <c r="L272" s="170"/>
      <c r="M272" s="174"/>
      <c r="T272" s="175"/>
      <c r="AT272" s="171" t="s">
        <v>161</v>
      </c>
      <c r="AU272" s="171" t="s">
        <v>83</v>
      </c>
      <c r="AV272" s="14" t="s">
        <v>81</v>
      </c>
      <c r="AW272" s="14" t="s">
        <v>30</v>
      </c>
      <c r="AX272" s="14" t="s">
        <v>73</v>
      </c>
      <c r="AY272" s="171" t="s">
        <v>151</v>
      </c>
    </row>
    <row r="273" spans="2:51" s="12" customFormat="1" ht="33.75">
      <c r="B273" s="145"/>
      <c r="D273" s="146" t="s">
        <v>161</v>
      </c>
      <c r="E273" s="147" t="s">
        <v>1</v>
      </c>
      <c r="F273" s="148" t="s">
        <v>300</v>
      </c>
      <c r="H273" s="149">
        <v>94.97</v>
      </c>
      <c r="I273" s="150"/>
      <c r="L273" s="145"/>
      <c r="M273" s="151"/>
      <c r="T273" s="152"/>
      <c r="AT273" s="147" t="s">
        <v>161</v>
      </c>
      <c r="AU273" s="147" t="s">
        <v>83</v>
      </c>
      <c r="AV273" s="12" t="s">
        <v>83</v>
      </c>
      <c r="AW273" s="12" t="s">
        <v>30</v>
      </c>
      <c r="AX273" s="12" t="s">
        <v>73</v>
      </c>
      <c r="AY273" s="147" t="s">
        <v>151</v>
      </c>
    </row>
    <row r="274" spans="2:51" s="14" customFormat="1" ht="11.25">
      <c r="B274" s="170"/>
      <c r="D274" s="146" t="s">
        <v>161</v>
      </c>
      <c r="E274" s="171" t="s">
        <v>1</v>
      </c>
      <c r="F274" s="172" t="s">
        <v>301</v>
      </c>
      <c r="H274" s="171" t="s">
        <v>1</v>
      </c>
      <c r="I274" s="173"/>
      <c r="L274" s="170"/>
      <c r="M274" s="174"/>
      <c r="T274" s="175"/>
      <c r="AT274" s="171" t="s">
        <v>161</v>
      </c>
      <c r="AU274" s="171" t="s">
        <v>83</v>
      </c>
      <c r="AV274" s="14" t="s">
        <v>81</v>
      </c>
      <c r="AW274" s="14" t="s">
        <v>30</v>
      </c>
      <c r="AX274" s="14" t="s">
        <v>73</v>
      </c>
      <c r="AY274" s="171" t="s">
        <v>151</v>
      </c>
    </row>
    <row r="275" spans="2:51" s="12" customFormat="1" ht="11.25">
      <c r="B275" s="145"/>
      <c r="D275" s="146" t="s">
        <v>161</v>
      </c>
      <c r="E275" s="147" t="s">
        <v>1</v>
      </c>
      <c r="F275" s="148" t="s">
        <v>302</v>
      </c>
      <c r="H275" s="149">
        <v>256.63</v>
      </c>
      <c r="I275" s="150"/>
      <c r="L275" s="145"/>
      <c r="M275" s="151"/>
      <c r="T275" s="152"/>
      <c r="AT275" s="147" t="s">
        <v>161</v>
      </c>
      <c r="AU275" s="147" t="s">
        <v>83</v>
      </c>
      <c r="AV275" s="12" t="s">
        <v>83</v>
      </c>
      <c r="AW275" s="12" t="s">
        <v>30</v>
      </c>
      <c r="AX275" s="12" t="s">
        <v>73</v>
      </c>
      <c r="AY275" s="147" t="s">
        <v>151</v>
      </c>
    </row>
    <row r="276" spans="2:51" s="13" customFormat="1" ht="11.25">
      <c r="B276" s="153"/>
      <c r="D276" s="146" t="s">
        <v>161</v>
      </c>
      <c r="E276" s="154" t="s">
        <v>1</v>
      </c>
      <c r="F276" s="155" t="s">
        <v>163</v>
      </c>
      <c r="H276" s="156">
        <v>1133.83</v>
      </c>
      <c r="I276" s="157"/>
      <c r="L276" s="153"/>
      <c r="M276" s="158"/>
      <c r="T276" s="159"/>
      <c r="AT276" s="154" t="s">
        <v>161</v>
      </c>
      <c r="AU276" s="154" t="s">
        <v>83</v>
      </c>
      <c r="AV276" s="13" t="s">
        <v>159</v>
      </c>
      <c r="AW276" s="13" t="s">
        <v>30</v>
      </c>
      <c r="AX276" s="13" t="s">
        <v>81</v>
      </c>
      <c r="AY276" s="154" t="s">
        <v>151</v>
      </c>
    </row>
    <row r="277" spans="2:65" s="1" customFormat="1" ht="16.5" customHeight="1">
      <c r="B277" s="131"/>
      <c r="C277" s="132" t="s">
        <v>303</v>
      </c>
      <c r="D277" s="132" t="s">
        <v>154</v>
      </c>
      <c r="E277" s="133" t="s">
        <v>304</v>
      </c>
      <c r="F277" s="134" t="s">
        <v>305</v>
      </c>
      <c r="G277" s="135" t="s">
        <v>186</v>
      </c>
      <c r="H277" s="136">
        <v>185.05</v>
      </c>
      <c r="I277" s="137"/>
      <c r="J277" s="138">
        <f>ROUND(I277*H277,2)</f>
        <v>0</v>
      </c>
      <c r="K277" s="134" t="s">
        <v>158</v>
      </c>
      <c r="L277" s="31"/>
      <c r="M277" s="139" t="s">
        <v>1</v>
      </c>
      <c r="N277" s="140" t="s">
        <v>38</v>
      </c>
      <c r="P277" s="141">
        <f>O277*H277</f>
        <v>0</v>
      </c>
      <c r="Q277" s="141">
        <v>0.02644</v>
      </c>
      <c r="R277" s="141">
        <f>Q277*H277</f>
        <v>4.892722000000001</v>
      </c>
      <c r="S277" s="141">
        <v>0.026</v>
      </c>
      <c r="T277" s="142">
        <f>S277*H277</f>
        <v>4.8113</v>
      </c>
      <c r="AR277" s="143" t="s">
        <v>159</v>
      </c>
      <c r="AT277" s="143" t="s">
        <v>154</v>
      </c>
      <c r="AU277" s="143" t="s">
        <v>83</v>
      </c>
      <c r="AY277" s="16" t="s">
        <v>151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81</v>
      </c>
      <c r="BK277" s="144">
        <f>ROUND(I277*H277,2)</f>
        <v>0</v>
      </c>
      <c r="BL277" s="16" t="s">
        <v>159</v>
      </c>
      <c r="BM277" s="143" t="s">
        <v>306</v>
      </c>
    </row>
    <row r="278" spans="2:51" s="14" customFormat="1" ht="11.25">
      <c r="B278" s="170"/>
      <c r="D278" s="146" t="s">
        <v>161</v>
      </c>
      <c r="E278" s="171" t="s">
        <v>1</v>
      </c>
      <c r="F278" s="172" t="s">
        <v>307</v>
      </c>
      <c r="H278" s="171" t="s">
        <v>1</v>
      </c>
      <c r="I278" s="173"/>
      <c r="L278" s="170"/>
      <c r="M278" s="174"/>
      <c r="T278" s="175"/>
      <c r="AT278" s="171" t="s">
        <v>161</v>
      </c>
      <c r="AU278" s="171" t="s">
        <v>83</v>
      </c>
      <c r="AV278" s="14" t="s">
        <v>81</v>
      </c>
      <c r="AW278" s="14" t="s">
        <v>30</v>
      </c>
      <c r="AX278" s="14" t="s">
        <v>73</v>
      </c>
      <c r="AY278" s="171" t="s">
        <v>151</v>
      </c>
    </row>
    <row r="279" spans="2:51" s="12" customFormat="1" ht="11.25">
      <c r="B279" s="145"/>
      <c r="D279" s="146" t="s">
        <v>161</v>
      </c>
      <c r="E279" s="147" t="s">
        <v>1</v>
      </c>
      <c r="F279" s="148" t="s">
        <v>308</v>
      </c>
      <c r="H279" s="149">
        <v>185.05</v>
      </c>
      <c r="I279" s="150"/>
      <c r="L279" s="145"/>
      <c r="M279" s="151"/>
      <c r="T279" s="152"/>
      <c r="AT279" s="147" t="s">
        <v>161</v>
      </c>
      <c r="AU279" s="147" t="s">
        <v>83</v>
      </c>
      <c r="AV279" s="12" t="s">
        <v>83</v>
      </c>
      <c r="AW279" s="12" t="s">
        <v>30</v>
      </c>
      <c r="AX279" s="12" t="s">
        <v>73</v>
      </c>
      <c r="AY279" s="147" t="s">
        <v>151</v>
      </c>
    </row>
    <row r="280" spans="2:51" s="13" customFormat="1" ht="11.25">
      <c r="B280" s="153"/>
      <c r="D280" s="146" t="s">
        <v>161</v>
      </c>
      <c r="E280" s="154" t="s">
        <v>1</v>
      </c>
      <c r="F280" s="155" t="s">
        <v>163</v>
      </c>
      <c r="H280" s="156">
        <v>185.05</v>
      </c>
      <c r="I280" s="157"/>
      <c r="L280" s="153"/>
      <c r="M280" s="158"/>
      <c r="T280" s="159"/>
      <c r="AT280" s="154" t="s">
        <v>161</v>
      </c>
      <c r="AU280" s="154" t="s">
        <v>83</v>
      </c>
      <c r="AV280" s="13" t="s">
        <v>159</v>
      </c>
      <c r="AW280" s="13" t="s">
        <v>30</v>
      </c>
      <c r="AX280" s="13" t="s">
        <v>81</v>
      </c>
      <c r="AY280" s="154" t="s">
        <v>151</v>
      </c>
    </row>
    <row r="281" spans="2:65" s="1" customFormat="1" ht="24.2" customHeight="1">
      <c r="B281" s="131"/>
      <c r="C281" s="132" t="s">
        <v>309</v>
      </c>
      <c r="D281" s="132" t="s">
        <v>154</v>
      </c>
      <c r="E281" s="133" t="s">
        <v>310</v>
      </c>
      <c r="F281" s="134" t="s">
        <v>311</v>
      </c>
      <c r="G281" s="135" t="s">
        <v>186</v>
      </c>
      <c r="H281" s="136">
        <v>106.893</v>
      </c>
      <c r="I281" s="137"/>
      <c r="J281" s="138">
        <f>ROUND(I281*H281,2)</f>
        <v>0</v>
      </c>
      <c r="K281" s="134" t="s">
        <v>158</v>
      </c>
      <c r="L281" s="31"/>
      <c r="M281" s="139" t="s">
        <v>1</v>
      </c>
      <c r="N281" s="140" t="s">
        <v>38</v>
      </c>
      <c r="P281" s="141">
        <f>O281*H281</f>
        <v>0</v>
      </c>
      <c r="Q281" s="141">
        <v>0.01929</v>
      </c>
      <c r="R281" s="141">
        <f>Q281*H281</f>
        <v>2.06196597</v>
      </c>
      <c r="S281" s="141">
        <v>0.02</v>
      </c>
      <c r="T281" s="142">
        <f>S281*H281</f>
        <v>2.13786</v>
      </c>
      <c r="AR281" s="143" t="s">
        <v>159</v>
      </c>
      <c r="AT281" s="143" t="s">
        <v>154</v>
      </c>
      <c r="AU281" s="143" t="s">
        <v>83</v>
      </c>
      <c r="AY281" s="16" t="s">
        <v>151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81</v>
      </c>
      <c r="BK281" s="144">
        <f>ROUND(I281*H281,2)</f>
        <v>0</v>
      </c>
      <c r="BL281" s="16" t="s">
        <v>159</v>
      </c>
      <c r="BM281" s="143" t="s">
        <v>312</v>
      </c>
    </row>
    <row r="282" spans="2:51" s="14" customFormat="1" ht="11.25">
      <c r="B282" s="170"/>
      <c r="D282" s="146" t="s">
        <v>161</v>
      </c>
      <c r="E282" s="171" t="s">
        <v>1</v>
      </c>
      <c r="F282" s="172" t="s">
        <v>313</v>
      </c>
      <c r="H282" s="171" t="s">
        <v>1</v>
      </c>
      <c r="I282" s="173"/>
      <c r="L282" s="170"/>
      <c r="M282" s="174"/>
      <c r="T282" s="175"/>
      <c r="AT282" s="171" t="s">
        <v>161</v>
      </c>
      <c r="AU282" s="171" t="s">
        <v>83</v>
      </c>
      <c r="AV282" s="14" t="s">
        <v>81</v>
      </c>
      <c r="AW282" s="14" t="s">
        <v>30</v>
      </c>
      <c r="AX282" s="14" t="s">
        <v>73</v>
      </c>
      <c r="AY282" s="171" t="s">
        <v>151</v>
      </c>
    </row>
    <row r="283" spans="2:51" s="12" customFormat="1" ht="11.25">
      <c r="B283" s="145"/>
      <c r="D283" s="146" t="s">
        <v>161</v>
      </c>
      <c r="E283" s="147" t="s">
        <v>1</v>
      </c>
      <c r="F283" s="148" t="s">
        <v>314</v>
      </c>
      <c r="H283" s="149">
        <v>28.077</v>
      </c>
      <c r="I283" s="150"/>
      <c r="L283" s="145"/>
      <c r="M283" s="151"/>
      <c r="T283" s="152"/>
      <c r="AT283" s="147" t="s">
        <v>161</v>
      </c>
      <c r="AU283" s="147" t="s">
        <v>83</v>
      </c>
      <c r="AV283" s="12" t="s">
        <v>83</v>
      </c>
      <c r="AW283" s="12" t="s">
        <v>30</v>
      </c>
      <c r="AX283" s="12" t="s">
        <v>73</v>
      </c>
      <c r="AY283" s="147" t="s">
        <v>151</v>
      </c>
    </row>
    <row r="284" spans="2:51" s="12" customFormat="1" ht="11.25">
      <c r="B284" s="145"/>
      <c r="D284" s="146" t="s">
        <v>161</v>
      </c>
      <c r="E284" s="147" t="s">
        <v>1</v>
      </c>
      <c r="F284" s="148" t="s">
        <v>315</v>
      </c>
      <c r="H284" s="149">
        <v>78.816</v>
      </c>
      <c r="I284" s="150"/>
      <c r="L284" s="145"/>
      <c r="M284" s="151"/>
      <c r="T284" s="152"/>
      <c r="AT284" s="147" t="s">
        <v>161</v>
      </c>
      <c r="AU284" s="147" t="s">
        <v>83</v>
      </c>
      <c r="AV284" s="12" t="s">
        <v>83</v>
      </c>
      <c r="AW284" s="12" t="s">
        <v>30</v>
      </c>
      <c r="AX284" s="12" t="s">
        <v>73</v>
      </c>
      <c r="AY284" s="147" t="s">
        <v>151</v>
      </c>
    </row>
    <row r="285" spans="2:51" s="13" customFormat="1" ht="11.25">
      <c r="B285" s="153"/>
      <c r="D285" s="146" t="s">
        <v>161</v>
      </c>
      <c r="E285" s="154" t="s">
        <v>1</v>
      </c>
      <c r="F285" s="155" t="s">
        <v>163</v>
      </c>
      <c r="H285" s="156">
        <v>106.893</v>
      </c>
      <c r="I285" s="157"/>
      <c r="L285" s="153"/>
      <c r="M285" s="158"/>
      <c r="T285" s="159"/>
      <c r="AT285" s="154" t="s">
        <v>161</v>
      </c>
      <c r="AU285" s="154" t="s">
        <v>83</v>
      </c>
      <c r="AV285" s="13" t="s">
        <v>159</v>
      </c>
      <c r="AW285" s="13" t="s">
        <v>30</v>
      </c>
      <c r="AX285" s="13" t="s">
        <v>81</v>
      </c>
      <c r="AY285" s="154" t="s">
        <v>151</v>
      </c>
    </row>
    <row r="286" spans="2:65" s="1" customFormat="1" ht="24.2" customHeight="1">
      <c r="B286" s="131"/>
      <c r="C286" s="132" t="s">
        <v>316</v>
      </c>
      <c r="D286" s="132" t="s">
        <v>154</v>
      </c>
      <c r="E286" s="133" t="s">
        <v>317</v>
      </c>
      <c r="F286" s="134" t="s">
        <v>318</v>
      </c>
      <c r="G286" s="135" t="s">
        <v>186</v>
      </c>
      <c r="H286" s="136">
        <v>291.943</v>
      </c>
      <c r="I286" s="137"/>
      <c r="J286" s="138">
        <f>ROUND(I286*H286,2)</f>
        <v>0</v>
      </c>
      <c r="K286" s="134" t="s">
        <v>158</v>
      </c>
      <c r="L286" s="31"/>
      <c r="M286" s="139" t="s">
        <v>1</v>
      </c>
      <c r="N286" s="140" t="s">
        <v>38</v>
      </c>
      <c r="P286" s="141">
        <f>O286*H286</f>
        <v>0</v>
      </c>
      <c r="Q286" s="141">
        <v>0.00022</v>
      </c>
      <c r="R286" s="141">
        <f>Q286*H286</f>
        <v>0.06422746</v>
      </c>
      <c r="S286" s="141">
        <v>0.002</v>
      </c>
      <c r="T286" s="142">
        <f>S286*H286</f>
        <v>0.583886</v>
      </c>
      <c r="AR286" s="143" t="s">
        <v>159</v>
      </c>
      <c r="AT286" s="143" t="s">
        <v>154</v>
      </c>
      <c r="AU286" s="143" t="s">
        <v>83</v>
      </c>
      <c r="AY286" s="16" t="s">
        <v>151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81</v>
      </c>
      <c r="BK286" s="144">
        <f>ROUND(I286*H286,2)</f>
        <v>0</v>
      </c>
      <c r="BL286" s="16" t="s">
        <v>159</v>
      </c>
      <c r="BM286" s="143" t="s">
        <v>319</v>
      </c>
    </row>
    <row r="287" spans="2:51" s="12" customFormat="1" ht="11.25">
      <c r="B287" s="145"/>
      <c r="D287" s="146" t="s">
        <v>161</v>
      </c>
      <c r="E287" s="147" t="s">
        <v>1</v>
      </c>
      <c r="F287" s="148" t="s">
        <v>320</v>
      </c>
      <c r="H287" s="149">
        <v>291.943</v>
      </c>
      <c r="I287" s="150"/>
      <c r="L287" s="145"/>
      <c r="M287" s="151"/>
      <c r="T287" s="152"/>
      <c r="AT287" s="147" t="s">
        <v>161</v>
      </c>
      <c r="AU287" s="147" t="s">
        <v>83</v>
      </c>
      <c r="AV287" s="12" t="s">
        <v>83</v>
      </c>
      <c r="AW287" s="12" t="s">
        <v>30</v>
      </c>
      <c r="AX287" s="12" t="s">
        <v>73</v>
      </c>
      <c r="AY287" s="147" t="s">
        <v>151</v>
      </c>
    </row>
    <row r="288" spans="2:51" s="13" customFormat="1" ht="11.25">
      <c r="B288" s="153"/>
      <c r="D288" s="146" t="s">
        <v>161</v>
      </c>
      <c r="E288" s="154" t="s">
        <v>1</v>
      </c>
      <c r="F288" s="155" t="s">
        <v>163</v>
      </c>
      <c r="H288" s="156">
        <v>291.943</v>
      </c>
      <c r="I288" s="157"/>
      <c r="L288" s="153"/>
      <c r="M288" s="158"/>
      <c r="T288" s="159"/>
      <c r="AT288" s="154" t="s">
        <v>161</v>
      </c>
      <c r="AU288" s="154" t="s">
        <v>83</v>
      </c>
      <c r="AV288" s="13" t="s">
        <v>159</v>
      </c>
      <c r="AW288" s="13" t="s">
        <v>30</v>
      </c>
      <c r="AX288" s="13" t="s">
        <v>81</v>
      </c>
      <c r="AY288" s="154" t="s">
        <v>151</v>
      </c>
    </row>
    <row r="289" spans="2:65" s="1" customFormat="1" ht="24.2" customHeight="1">
      <c r="B289" s="131"/>
      <c r="C289" s="132" t="s">
        <v>321</v>
      </c>
      <c r="D289" s="132" t="s">
        <v>154</v>
      </c>
      <c r="E289" s="133" t="s">
        <v>322</v>
      </c>
      <c r="F289" s="134" t="s">
        <v>323</v>
      </c>
      <c r="G289" s="135" t="s">
        <v>186</v>
      </c>
      <c r="H289" s="136">
        <v>71.918</v>
      </c>
      <c r="I289" s="137"/>
      <c r="J289" s="138">
        <f>ROUND(I289*H289,2)</f>
        <v>0</v>
      </c>
      <c r="K289" s="134" t="s">
        <v>158</v>
      </c>
      <c r="L289" s="31"/>
      <c r="M289" s="139" t="s">
        <v>1</v>
      </c>
      <c r="N289" s="140" t="s">
        <v>38</v>
      </c>
      <c r="P289" s="141">
        <f>O289*H289</f>
        <v>0</v>
      </c>
      <c r="Q289" s="141">
        <v>0.09336</v>
      </c>
      <c r="R289" s="141">
        <f>Q289*H289</f>
        <v>6.714264480000001</v>
      </c>
      <c r="S289" s="141">
        <v>0</v>
      </c>
      <c r="T289" s="142">
        <f>S289*H289</f>
        <v>0</v>
      </c>
      <c r="AR289" s="143" t="s">
        <v>159</v>
      </c>
      <c r="AT289" s="143" t="s">
        <v>154</v>
      </c>
      <c r="AU289" s="143" t="s">
        <v>83</v>
      </c>
      <c r="AY289" s="16" t="s">
        <v>151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81</v>
      </c>
      <c r="BK289" s="144">
        <f>ROUND(I289*H289,2)</f>
        <v>0</v>
      </c>
      <c r="BL289" s="16" t="s">
        <v>159</v>
      </c>
      <c r="BM289" s="143" t="s">
        <v>324</v>
      </c>
    </row>
    <row r="290" spans="2:51" s="14" customFormat="1" ht="11.25">
      <c r="B290" s="170"/>
      <c r="D290" s="146" t="s">
        <v>161</v>
      </c>
      <c r="E290" s="171" t="s">
        <v>1</v>
      </c>
      <c r="F290" s="172" t="s">
        <v>325</v>
      </c>
      <c r="H290" s="171" t="s">
        <v>1</v>
      </c>
      <c r="I290" s="173"/>
      <c r="L290" s="170"/>
      <c r="M290" s="174"/>
      <c r="T290" s="175"/>
      <c r="AT290" s="171" t="s">
        <v>161</v>
      </c>
      <c r="AU290" s="171" t="s">
        <v>83</v>
      </c>
      <c r="AV290" s="14" t="s">
        <v>81</v>
      </c>
      <c r="AW290" s="14" t="s">
        <v>30</v>
      </c>
      <c r="AX290" s="14" t="s">
        <v>73</v>
      </c>
      <c r="AY290" s="171" t="s">
        <v>151</v>
      </c>
    </row>
    <row r="291" spans="2:51" s="12" customFormat="1" ht="11.25">
      <c r="B291" s="145"/>
      <c r="D291" s="146" t="s">
        <v>161</v>
      </c>
      <c r="E291" s="147" t="s">
        <v>1</v>
      </c>
      <c r="F291" s="148" t="s">
        <v>326</v>
      </c>
      <c r="H291" s="149">
        <v>39.566</v>
      </c>
      <c r="I291" s="150"/>
      <c r="L291" s="145"/>
      <c r="M291" s="151"/>
      <c r="T291" s="152"/>
      <c r="AT291" s="147" t="s">
        <v>161</v>
      </c>
      <c r="AU291" s="147" t="s">
        <v>83</v>
      </c>
      <c r="AV291" s="12" t="s">
        <v>83</v>
      </c>
      <c r="AW291" s="12" t="s">
        <v>30</v>
      </c>
      <c r="AX291" s="12" t="s">
        <v>73</v>
      </c>
      <c r="AY291" s="147" t="s">
        <v>151</v>
      </c>
    </row>
    <row r="292" spans="2:51" s="14" customFormat="1" ht="11.25">
      <c r="B292" s="170"/>
      <c r="D292" s="146" t="s">
        <v>161</v>
      </c>
      <c r="E292" s="171" t="s">
        <v>1</v>
      </c>
      <c r="F292" s="172" t="s">
        <v>327</v>
      </c>
      <c r="H292" s="171" t="s">
        <v>1</v>
      </c>
      <c r="I292" s="173"/>
      <c r="L292" s="170"/>
      <c r="M292" s="174"/>
      <c r="T292" s="175"/>
      <c r="AT292" s="171" t="s">
        <v>161</v>
      </c>
      <c r="AU292" s="171" t="s">
        <v>83</v>
      </c>
      <c r="AV292" s="14" t="s">
        <v>81</v>
      </c>
      <c r="AW292" s="14" t="s">
        <v>30</v>
      </c>
      <c r="AX292" s="14" t="s">
        <v>73</v>
      </c>
      <c r="AY292" s="171" t="s">
        <v>151</v>
      </c>
    </row>
    <row r="293" spans="2:51" s="12" customFormat="1" ht="11.25">
      <c r="B293" s="145"/>
      <c r="D293" s="146" t="s">
        <v>161</v>
      </c>
      <c r="E293" s="147" t="s">
        <v>1</v>
      </c>
      <c r="F293" s="148" t="s">
        <v>328</v>
      </c>
      <c r="H293" s="149">
        <v>7.896</v>
      </c>
      <c r="I293" s="150"/>
      <c r="L293" s="145"/>
      <c r="M293" s="151"/>
      <c r="T293" s="152"/>
      <c r="AT293" s="147" t="s">
        <v>161</v>
      </c>
      <c r="AU293" s="147" t="s">
        <v>83</v>
      </c>
      <c r="AV293" s="12" t="s">
        <v>83</v>
      </c>
      <c r="AW293" s="12" t="s">
        <v>30</v>
      </c>
      <c r="AX293" s="12" t="s">
        <v>73</v>
      </c>
      <c r="AY293" s="147" t="s">
        <v>151</v>
      </c>
    </row>
    <row r="294" spans="2:51" s="14" customFormat="1" ht="11.25">
      <c r="B294" s="170"/>
      <c r="D294" s="146" t="s">
        <v>161</v>
      </c>
      <c r="E294" s="171" t="s">
        <v>1</v>
      </c>
      <c r="F294" s="172" t="s">
        <v>329</v>
      </c>
      <c r="H294" s="171" t="s">
        <v>1</v>
      </c>
      <c r="I294" s="173"/>
      <c r="L294" s="170"/>
      <c r="M294" s="174"/>
      <c r="T294" s="175"/>
      <c r="AT294" s="171" t="s">
        <v>161</v>
      </c>
      <c r="AU294" s="171" t="s">
        <v>83</v>
      </c>
      <c r="AV294" s="14" t="s">
        <v>81</v>
      </c>
      <c r="AW294" s="14" t="s">
        <v>30</v>
      </c>
      <c r="AX294" s="14" t="s">
        <v>73</v>
      </c>
      <c r="AY294" s="171" t="s">
        <v>151</v>
      </c>
    </row>
    <row r="295" spans="2:51" s="12" customFormat="1" ht="22.5">
      <c r="B295" s="145"/>
      <c r="D295" s="146" t="s">
        <v>161</v>
      </c>
      <c r="E295" s="147" t="s">
        <v>1</v>
      </c>
      <c r="F295" s="148" t="s">
        <v>330</v>
      </c>
      <c r="H295" s="149">
        <v>11.392</v>
      </c>
      <c r="I295" s="150"/>
      <c r="L295" s="145"/>
      <c r="M295" s="151"/>
      <c r="T295" s="152"/>
      <c r="AT295" s="147" t="s">
        <v>161</v>
      </c>
      <c r="AU295" s="147" t="s">
        <v>83</v>
      </c>
      <c r="AV295" s="12" t="s">
        <v>83</v>
      </c>
      <c r="AW295" s="12" t="s">
        <v>30</v>
      </c>
      <c r="AX295" s="12" t="s">
        <v>73</v>
      </c>
      <c r="AY295" s="147" t="s">
        <v>151</v>
      </c>
    </row>
    <row r="296" spans="2:51" s="14" customFormat="1" ht="11.25">
      <c r="B296" s="170"/>
      <c r="D296" s="146" t="s">
        <v>161</v>
      </c>
      <c r="E296" s="171" t="s">
        <v>1</v>
      </c>
      <c r="F296" s="172" t="s">
        <v>331</v>
      </c>
      <c r="H296" s="171" t="s">
        <v>1</v>
      </c>
      <c r="I296" s="173"/>
      <c r="L296" s="170"/>
      <c r="M296" s="174"/>
      <c r="T296" s="175"/>
      <c r="AT296" s="171" t="s">
        <v>161</v>
      </c>
      <c r="AU296" s="171" t="s">
        <v>83</v>
      </c>
      <c r="AV296" s="14" t="s">
        <v>81</v>
      </c>
      <c r="AW296" s="14" t="s">
        <v>30</v>
      </c>
      <c r="AX296" s="14" t="s">
        <v>73</v>
      </c>
      <c r="AY296" s="171" t="s">
        <v>151</v>
      </c>
    </row>
    <row r="297" spans="2:51" s="12" customFormat="1" ht="11.25">
      <c r="B297" s="145"/>
      <c r="D297" s="146" t="s">
        <v>161</v>
      </c>
      <c r="E297" s="147" t="s">
        <v>1</v>
      </c>
      <c r="F297" s="148" t="s">
        <v>332</v>
      </c>
      <c r="H297" s="149">
        <v>8.826</v>
      </c>
      <c r="I297" s="150"/>
      <c r="L297" s="145"/>
      <c r="M297" s="151"/>
      <c r="T297" s="152"/>
      <c r="AT297" s="147" t="s">
        <v>161</v>
      </c>
      <c r="AU297" s="147" t="s">
        <v>83</v>
      </c>
      <c r="AV297" s="12" t="s">
        <v>83</v>
      </c>
      <c r="AW297" s="12" t="s">
        <v>30</v>
      </c>
      <c r="AX297" s="12" t="s">
        <v>73</v>
      </c>
      <c r="AY297" s="147" t="s">
        <v>151</v>
      </c>
    </row>
    <row r="298" spans="2:51" s="14" customFormat="1" ht="11.25">
      <c r="B298" s="170"/>
      <c r="D298" s="146" t="s">
        <v>161</v>
      </c>
      <c r="E298" s="171" t="s">
        <v>1</v>
      </c>
      <c r="F298" s="172" t="s">
        <v>333</v>
      </c>
      <c r="H298" s="171" t="s">
        <v>1</v>
      </c>
      <c r="I298" s="173"/>
      <c r="L298" s="170"/>
      <c r="M298" s="174"/>
      <c r="T298" s="175"/>
      <c r="AT298" s="171" t="s">
        <v>161</v>
      </c>
      <c r="AU298" s="171" t="s">
        <v>83</v>
      </c>
      <c r="AV298" s="14" t="s">
        <v>81</v>
      </c>
      <c r="AW298" s="14" t="s">
        <v>30</v>
      </c>
      <c r="AX298" s="14" t="s">
        <v>73</v>
      </c>
      <c r="AY298" s="171" t="s">
        <v>151</v>
      </c>
    </row>
    <row r="299" spans="2:51" s="12" customFormat="1" ht="11.25">
      <c r="B299" s="145"/>
      <c r="D299" s="146" t="s">
        <v>161</v>
      </c>
      <c r="E299" s="147" t="s">
        <v>1</v>
      </c>
      <c r="F299" s="148" t="s">
        <v>334</v>
      </c>
      <c r="H299" s="149">
        <v>4.238</v>
      </c>
      <c r="I299" s="150"/>
      <c r="L299" s="145"/>
      <c r="M299" s="151"/>
      <c r="T299" s="152"/>
      <c r="AT299" s="147" t="s">
        <v>161</v>
      </c>
      <c r="AU299" s="147" t="s">
        <v>83</v>
      </c>
      <c r="AV299" s="12" t="s">
        <v>83</v>
      </c>
      <c r="AW299" s="12" t="s">
        <v>30</v>
      </c>
      <c r="AX299" s="12" t="s">
        <v>73</v>
      </c>
      <c r="AY299" s="147" t="s">
        <v>151</v>
      </c>
    </row>
    <row r="300" spans="2:51" s="13" customFormat="1" ht="11.25">
      <c r="B300" s="153"/>
      <c r="D300" s="146" t="s">
        <v>161</v>
      </c>
      <c r="E300" s="154" t="s">
        <v>1</v>
      </c>
      <c r="F300" s="155" t="s">
        <v>163</v>
      </c>
      <c r="H300" s="156">
        <v>71.918</v>
      </c>
      <c r="I300" s="157"/>
      <c r="L300" s="153"/>
      <c r="M300" s="158"/>
      <c r="T300" s="159"/>
      <c r="AT300" s="154" t="s">
        <v>161</v>
      </c>
      <c r="AU300" s="154" t="s">
        <v>83</v>
      </c>
      <c r="AV300" s="13" t="s">
        <v>159</v>
      </c>
      <c r="AW300" s="13" t="s">
        <v>30</v>
      </c>
      <c r="AX300" s="13" t="s">
        <v>81</v>
      </c>
      <c r="AY300" s="154" t="s">
        <v>151</v>
      </c>
    </row>
    <row r="301" spans="2:65" s="1" customFormat="1" ht="24.2" customHeight="1">
      <c r="B301" s="131"/>
      <c r="C301" s="132" t="s">
        <v>7</v>
      </c>
      <c r="D301" s="132" t="s">
        <v>154</v>
      </c>
      <c r="E301" s="133" t="s">
        <v>335</v>
      </c>
      <c r="F301" s="134" t="s">
        <v>336</v>
      </c>
      <c r="G301" s="135" t="s">
        <v>186</v>
      </c>
      <c r="H301" s="136">
        <v>71.918</v>
      </c>
      <c r="I301" s="137"/>
      <c r="J301" s="138">
        <f>ROUND(I301*H301,2)</f>
        <v>0</v>
      </c>
      <c r="K301" s="134" t="s">
        <v>158</v>
      </c>
      <c r="L301" s="31"/>
      <c r="M301" s="139" t="s">
        <v>1</v>
      </c>
      <c r="N301" s="140" t="s">
        <v>38</v>
      </c>
      <c r="P301" s="141">
        <f>O301*H301</f>
        <v>0</v>
      </c>
      <c r="Q301" s="141">
        <v>0.004</v>
      </c>
      <c r="R301" s="141">
        <f>Q301*H301</f>
        <v>0.28767200000000004</v>
      </c>
      <c r="S301" s="141">
        <v>0</v>
      </c>
      <c r="T301" s="142">
        <f>S301*H301</f>
        <v>0</v>
      </c>
      <c r="AR301" s="143" t="s">
        <v>159</v>
      </c>
      <c r="AT301" s="143" t="s">
        <v>154</v>
      </c>
      <c r="AU301" s="143" t="s">
        <v>83</v>
      </c>
      <c r="AY301" s="16" t="s">
        <v>151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81</v>
      </c>
      <c r="BK301" s="144">
        <f>ROUND(I301*H301,2)</f>
        <v>0</v>
      </c>
      <c r="BL301" s="16" t="s">
        <v>159</v>
      </c>
      <c r="BM301" s="143" t="s">
        <v>337</v>
      </c>
    </row>
    <row r="302" spans="2:65" s="1" customFormat="1" ht="24.2" customHeight="1">
      <c r="B302" s="131"/>
      <c r="C302" s="132" t="s">
        <v>338</v>
      </c>
      <c r="D302" s="132" t="s">
        <v>154</v>
      </c>
      <c r="E302" s="133" t="s">
        <v>339</v>
      </c>
      <c r="F302" s="134" t="s">
        <v>340</v>
      </c>
      <c r="G302" s="135" t="s">
        <v>170</v>
      </c>
      <c r="H302" s="136">
        <v>27</v>
      </c>
      <c r="I302" s="137"/>
      <c r="J302" s="138">
        <f>ROUND(I302*H302,2)</f>
        <v>0</v>
      </c>
      <c r="K302" s="134" t="s">
        <v>158</v>
      </c>
      <c r="L302" s="31"/>
      <c r="M302" s="139" t="s">
        <v>1</v>
      </c>
      <c r="N302" s="140" t="s">
        <v>38</v>
      </c>
      <c r="P302" s="141">
        <f>O302*H302</f>
        <v>0</v>
      </c>
      <c r="Q302" s="141">
        <v>0.01777</v>
      </c>
      <c r="R302" s="141">
        <f>Q302*H302</f>
        <v>0.47979000000000005</v>
      </c>
      <c r="S302" s="141">
        <v>0</v>
      </c>
      <c r="T302" s="142">
        <f>S302*H302</f>
        <v>0</v>
      </c>
      <c r="AR302" s="143" t="s">
        <v>159</v>
      </c>
      <c r="AT302" s="143" t="s">
        <v>154</v>
      </c>
      <c r="AU302" s="143" t="s">
        <v>83</v>
      </c>
      <c r="AY302" s="16" t="s">
        <v>151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6" t="s">
        <v>81</v>
      </c>
      <c r="BK302" s="144">
        <f>ROUND(I302*H302,2)</f>
        <v>0</v>
      </c>
      <c r="BL302" s="16" t="s">
        <v>159</v>
      </c>
      <c r="BM302" s="143" t="s">
        <v>341</v>
      </c>
    </row>
    <row r="303" spans="2:65" s="1" customFormat="1" ht="33" customHeight="1">
      <c r="B303" s="131"/>
      <c r="C303" s="160" t="s">
        <v>342</v>
      </c>
      <c r="D303" s="160" t="s">
        <v>172</v>
      </c>
      <c r="E303" s="161" t="s">
        <v>343</v>
      </c>
      <c r="F303" s="162" t="s">
        <v>344</v>
      </c>
      <c r="G303" s="163" t="s">
        <v>170</v>
      </c>
      <c r="H303" s="164">
        <v>2</v>
      </c>
      <c r="I303" s="165"/>
      <c r="J303" s="166">
        <f>ROUND(I303*H303,2)</f>
        <v>0</v>
      </c>
      <c r="K303" s="162" t="s">
        <v>158</v>
      </c>
      <c r="L303" s="167"/>
      <c r="M303" s="168" t="s">
        <v>1</v>
      </c>
      <c r="N303" s="169" t="s">
        <v>38</v>
      </c>
      <c r="P303" s="141">
        <f>O303*H303</f>
        <v>0</v>
      </c>
      <c r="Q303" s="141">
        <v>0.01489</v>
      </c>
      <c r="R303" s="141">
        <f>Q303*H303</f>
        <v>0.02978</v>
      </c>
      <c r="S303" s="141">
        <v>0</v>
      </c>
      <c r="T303" s="142">
        <f>S303*H303</f>
        <v>0</v>
      </c>
      <c r="AR303" s="143" t="s">
        <v>175</v>
      </c>
      <c r="AT303" s="143" t="s">
        <v>172</v>
      </c>
      <c r="AU303" s="143" t="s">
        <v>83</v>
      </c>
      <c r="AY303" s="16" t="s">
        <v>151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81</v>
      </c>
      <c r="BK303" s="144">
        <f>ROUND(I303*H303,2)</f>
        <v>0</v>
      </c>
      <c r="BL303" s="16" t="s">
        <v>159</v>
      </c>
      <c r="BM303" s="143" t="s">
        <v>345</v>
      </c>
    </row>
    <row r="304" spans="2:51" s="14" customFormat="1" ht="11.25">
      <c r="B304" s="170"/>
      <c r="D304" s="146" t="s">
        <v>161</v>
      </c>
      <c r="E304" s="171" t="s">
        <v>1</v>
      </c>
      <c r="F304" s="172" t="s">
        <v>346</v>
      </c>
      <c r="H304" s="171" t="s">
        <v>1</v>
      </c>
      <c r="I304" s="173"/>
      <c r="L304" s="170"/>
      <c r="M304" s="174"/>
      <c r="T304" s="175"/>
      <c r="AT304" s="171" t="s">
        <v>161</v>
      </c>
      <c r="AU304" s="171" t="s">
        <v>83</v>
      </c>
      <c r="AV304" s="14" t="s">
        <v>81</v>
      </c>
      <c r="AW304" s="14" t="s">
        <v>30</v>
      </c>
      <c r="AX304" s="14" t="s">
        <v>73</v>
      </c>
      <c r="AY304" s="171" t="s">
        <v>151</v>
      </c>
    </row>
    <row r="305" spans="2:51" s="12" customFormat="1" ht="11.25">
      <c r="B305" s="145"/>
      <c r="D305" s="146" t="s">
        <v>161</v>
      </c>
      <c r="E305" s="147" t="s">
        <v>1</v>
      </c>
      <c r="F305" s="148" t="s">
        <v>83</v>
      </c>
      <c r="H305" s="149">
        <v>2</v>
      </c>
      <c r="I305" s="150"/>
      <c r="L305" s="145"/>
      <c r="M305" s="151"/>
      <c r="T305" s="152"/>
      <c r="AT305" s="147" t="s">
        <v>161</v>
      </c>
      <c r="AU305" s="147" t="s">
        <v>83</v>
      </c>
      <c r="AV305" s="12" t="s">
        <v>83</v>
      </c>
      <c r="AW305" s="12" t="s">
        <v>30</v>
      </c>
      <c r="AX305" s="12" t="s">
        <v>73</v>
      </c>
      <c r="AY305" s="147" t="s">
        <v>151</v>
      </c>
    </row>
    <row r="306" spans="2:51" s="13" customFormat="1" ht="11.25">
      <c r="B306" s="153"/>
      <c r="D306" s="146" t="s">
        <v>161</v>
      </c>
      <c r="E306" s="154" t="s">
        <v>1</v>
      </c>
      <c r="F306" s="155" t="s">
        <v>163</v>
      </c>
      <c r="H306" s="156">
        <v>2</v>
      </c>
      <c r="I306" s="157"/>
      <c r="L306" s="153"/>
      <c r="M306" s="158"/>
      <c r="T306" s="159"/>
      <c r="AT306" s="154" t="s">
        <v>161</v>
      </c>
      <c r="AU306" s="154" t="s">
        <v>83</v>
      </c>
      <c r="AV306" s="13" t="s">
        <v>159</v>
      </c>
      <c r="AW306" s="13" t="s">
        <v>30</v>
      </c>
      <c r="AX306" s="13" t="s">
        <v>81</v>
      </c>
      <c r="AY306" s="154" t="s">
        <v>151</v>
      </c>
    </row>
    <row r="307" spans="2:65" s="1" customFormat="1" ht="33" customHeight="1">
      <c r="B307" s="131"/>
      <c r="C307" s="160" t="s">
        <v>347</v>
      </c>
      <c r="D307" s="160" t="s">
        <v>172</v>
      </c>
      <c r="E307" s="161" t="s">
        <v>348</v>
      </c>
      <c r="F307" s="162" t="s">
        <v>349</v>
      </c>
      <c r="G307" s="163" t="s">
        <v>170</v>
      </c>
      <c r="H307" s="164">
        <v>13</v>
      </c>
      <c r="I307" s="165"/>
      <c r="J307" s="166">
        <f>ROUND(I307*H307,2)</f>
        <v>0</v>
      </c>
      <c r="K307" s="162" t="s">
        <v>158</v>
      </c>
      <c r="L307" s="167"/>
      <c r="M307" s="168" t="s">
        <v>1</v>
      </c>
      <c r="N307" s="169" t="s">
        <v>38</v>
      </c>
      <c r="P307" s="141">
        <f>O307*H307</f>
        <v>0</v>
      </c>
      <c r="Q307" s="141">
        <v>0.01521</v>
      </c>
      <c r="R307" s="141">
        <f>Q307*H307</f>
        <v>0.19773</v>
      </c>
      <c r="S307" s="141">
        <v>0</v>
      </c>
      <c r="T307" s="142">
        <f>S307*H307</f>
        <v>0</v>
      </c>
      <c r="AR307" s="143" t="s">
        <v>175</v>
      </c>
      <c r="AT307" s="143" t="s">
        <v>172</v>
      </c>
      <c r="AU307" s="143" t="s">
        <v>83</v>
      </c>
      <c r="AY307" s="16" t="s">
        <v>151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6" t="s">
        <v>81</v>
      </c>
      <c r="BK307" s="144">
        <f>ROUND(I307*H307,2)</f>
        <v>0</v>
      </c>
      <c r="BL307" s="16" t="s">
        <v>159</v>
      </c>
      <c r="BM307" s="143" t="s">
        <v>350</v>
      </c>
    </row>
    <row r="308" spans="2:51" s="14" customFormat="1" ht="11.25">
      <c r="B308" s="170"/>
      <c r="D308" s="146" t="s">
        <v>161</v>
      </c>
      <c r="E308" s="171" t="s">
        <v>1</v>
      </c>
      <c r="F308" s="172" t="s">
        <v>351</v>
      </c>
      <c r="H308" s="171" t="s">
        <v>1</v>
      </c>
      <c r="I308" s="173"/>
      <c r="L308" s="170"/>
      <c r="M308" s="174"/>
      <c r="T308" s="175"/>
      <c r="AT308" s="171" t="s">
        <v>161</v>
      </c>
      <c r="AU308" s="171" t="s">
        <v>83</v>
      </c>
      <c r="AV308" s="14" t="s">
        <v>81</v>
      </c>
      <c r="AW308" s="14" t="s">
        <v>30</v>
      </c>
      <c r="AX308" s="14" t="s">
        <v>73</v>
      </c>
      <c r="AY308" s="171" t="s">
        <v>151</v>
      </c>
    </row>
    <row r="309" spans="2:51" s="12" customFormat="1" ht="11.25">
      <c r="B309" s="145"/>
      <c r="D309" s="146" t="s">
        <v>161</v>
      </c>
      <c r="E309" s="147" t="s">
        <v>1</v>
      </c>
      <c r="F309" s="148" t="s">
        <v>177</v>
      </c>
      <c r="H309" s="149">
        <v>5</v>
      </c>
      <c r="I309" s="150"/>
      <c r="L309" s="145"/>
      <c r="M309" s="151"/>
      <c r="T309" s="152"/>
      <c r="AT309" s="147" t="s">
        <v>161</v>
      </c>
      <c r="AU309" s="147" t="s">
        <v>83</v>
      </c>
      <c r="AV309" s="12" t="s">
        <v>83</v>
      </c>
      <c r="AW309" s="12" t="s">
        <v>30</v>
      </c>
      <c r="AX309" s="12" t="s">
        <v>73</v>
      </c>
      <c r="AY309" s="147" t="s">
        <v>151</v>
      </c>
    </row>
    <row r="310" spans="2:51" s="14" customFormat="1" ht="11.25">
      <c r="B310" s="170"/>
      <c r="D310" s="146" t="s">
        <v>161</v>
      </c>
      <c r="E310" s="171" t="s">
        <v>1</v>
      </c>
      <c r="F310" s="172" t="s">
        <v>352</v>
      </c>
      <c r="H310" s="171" t="s">
        <v>1</v>
      </c>
      <c r="I310" s="173"/>
      <c r="L310" s="170"/>
      <c r="M310" s="174"/>
      <c r="T310" s="175"/>
      <c r="AT310" s="171" t="s">
        <v>161</v>
      </c>
      <c r="AU310" s="171" t="s">
        <v>83</v>
      </c>
      <c r="AV310" s="14" t="s">
        <v>81</v>
      </c>
      <c r="AW310" s="14" t="s">
        <v>30</v>
      </c>
      <c r="AX310" s="14" t="s">
        <v>73</v>
      </c>
      <c r="AY310" s="171" t="s">
        <v>151</v>
      </c>
    </row>
    <row r="311" spans="2:51" s="12" customFormat="1" ht="11.25">
      <c r="B311" s="145"/>
      <c r="D311" s="146" t="s">
        <v>161</v>
      </c>
      <c r="E311" s="147" t="s">
        <v>1</v>
      </c>
      <c r="F311" s="148" t="s">
        <v>175</v>
      </c>
      <c r="H311" s="149">
        <v>8</v>
      </c>
      <c r="I311" s="150"/>
      <c r="L311" s="145"/>
      <c r="M311" s="151"/>
      <c r="T311" s="152"/>
      <c r="AT311" s="147" t="s">
        <v>161</v>
      </c>
      <c r="AU311" s="147" t="s">
        <v>83</v>
      </c>
      <c r="AV311" s="12" t="s">
        <v>83</v>
      </c>
      <c r="AW311" s="12" t="s">
        <v>30</v>
      </c>
      <c r="AX311" s="12" t="s">
        <v>73</v>
      </c>
      <c r="AY311" s="147" t="s">
        <v>151</v>
      </c>
    </row>
    <row r="312" spans="2:51" s="13" customFormat="1" ht="11.25">
      <c r="B312" s="153"/>
      <c r="D312" s="146" t="s">
        <v>161</v>
      </c>
      <c r="E312" s="154" t="s">
        <v>1</v>
      </c>
      <c r="F312" s="155" t="s">
        <v>163</v>
      </c>
      <c r="H312" s="156">
        <v>13</v>
      </c>
      <c r="I312" s="157"/>
      <c r="L312" s="153"/>
      <c r="M312" s="158"/>
      <c r="T312" s="159"/>
      <c r="AT312" s="154" t="s">
        <v>161</v>
      </c>
      <c r="AU312" s="154" t="s">
        <v>83</v>
      </c>
      <c r="AV312" s="13" t="s">
        <v>159</v>
      </c>
      <c r="AW312" s="13" t="s">
        <v>30</v>
      </c>
      <c r="AX312" s="13" t="s">
        <v>81</v>
      </c>
      <c r="AY312" s="154" t="s">
        <v>151</v>
      </c>
    </row>
    <row r="313" spans="2:65" s="1" customFormat="1" ht="33" customHeight="1">
      <c r="B313" s="131"/>
      <c r="C313" s="160" t="s">
        <v>353</v>
      </c>
      <c r="D313" s="160" t="s">
        <v>172</v>
      </c>
      <c r="E313" s="161" t="s">
        <v>354</v>
      </c>
      <c r="F313" s="162" t="s">
        <v>355</v>
      </c>
      <c r="G313" s="163" t="s">
        <v>170</v>
      </c>
      <c r="H313" s="164">
        <v>4</v>
      </c>
      <c r="I313" s="165"/>
      <c r="J313" s="166">
        <f>ROUND(I313*H313,2)</f>
        <v>0</v>
      </c>
      <c r="K313" s="162" t="s">
        <v>1</v>
      </c>
      <c r="L313" s="167"/>
      <c r="M313" s="168" t="s">
        <v>1</v>
      </c>
      <c r="N313" s="169" t="s">
        <v>38</v>
      </c>
      <c r="P313" s="141">
        <f>O313*H313</f>
        <v>0</v>
      </c>
      <c r="Q313" s="141">
        <v>0.01521</v>
      </c>
      <c r="R313" s="141">
        <f>Q313*H313</f>
        <v>0.06084</v>
      </c>
      <c r="S313" s="141">
        <v>0</v>
      </c>
      <c r="T313" s="142">
        <f>S313*H313</f>
        <v>0</v>
      </c>
      <c r="AR313" s="143" t="s">
        <v>175</v>
      </c>
      <c r="AT313" s="143" t="s">
        <v>172</v>
      </c>
      <c r="AU313" s="143" t="s">
        <v>83</v>
      </c>
      <c r="AY313" s="16" t="s">
        <v>151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6" t="s">
        <v>81</v>
      </c>
      <c r="BK313" s="144">
        <f>ROUND(I313*H313,2)</f>
        <v>0</v>
      </c>
      <c r="BL313" s="16" t="s">
        <v>159</v>
      </c>
      <c r="BM313" s="143" t="s">
        <v>356</v>
      </c>
    </row>
    <row r="314" spans="2:51" s="14" customFormat="1" ht="11.25">
      <c r="B314" s="170"/>
      <c r="D314" s="146" t="s">
        <v>161</v>
      </c>
      <c r="E314" s="171" t="s">
        <v>1</v>
      </c>
      <c r="F314" s="172" t="s">
        <v>357</v>
      </c>
      <c r="H314" s="171" t="s">
        <v>1</v>
      </c>
      <c r="I314" s="173"/>
      <c r="L314" s="170"/>
      <c r="M314" s="174"/>
      <c r="T314" s="175"/>
      <c r="AT314" s="171" t="s">
        <v>161</v>
      </c>
      <c r="AU314" s="171" t="s">
        <v>83</v>
      </c>
      <c r="AV314" s="14" t="s">
        <v>81</v>
      </c>
      <c r="AW314" s="14" t="s">
        <v>30</v>
      </c>
      <c r="AX314" s="14" t="s">
        <v>73</v>
      </c>
      <c r="AY314" s="171" t="s">
        <v>151</v>
      </c>
    </row>
    <row r="315" spans="2:51" s="12" customFormat="1" ht="11.25">
      <c r="B315" s="145"/>
      <c r="D315" s="146" t="s">
        <v>161</v>
      </c>
      <c r="E315" s="147" t="s">
        <v>1</v>
      </c>
      <c r="F315" s="148" t="s">
        <v>152</v>
      </c>
      <c r="H315" s="149">
        <v>3</v>
      </c>
      <c r="I315" s="150"/>
      <c r="L315" s="145"/>
      <c r="M315" s="151"/>
      <c r="T315" s="152"/>
      <c r="AT315" s="147" t="s">
        <v>161</v>
      </c>
      <c r="AU315" s="147" t="s">
        <v>83</v>
      </c>
      <c r="AV315" s="12" t="s">
        <v>83</v>
      </c>
      <c r="AW315" s="12" t="s">
        <v>30</v>
      </c>
      <c r="AX315" s="12" t="s">
        <v>73</v>
      </c>
      <c r="AY315" s="147" t="s">
        <v>151</v>
      </c>
    </row>
    <row r="316" spans="2:51" s="14" customFormat="1" ht="11.25">
      <c r="B316" s="170"/>
      <c r="D316" s="146" t="s">
        <v>161</v>
      </c>
      <c r="E316" s="171" t="s">
        <v>1</v>
      </c>
      <c r="F316" s="172" t="s">
        <v>358</v>
      </c>
      <c r="H316" s="171" t="s">
        <v>1</v>
      </c>
      <c r="I316" s="173"/>
      <c r="L316" s="170"/>
      <c r="M316" s="174"/>
      <c r="T316" s="175"/>
      <c r="AT316" s="171" t="s">
        <v>161</v>
      </c>
      <c r="AU316" s="171" t="s">
        <v>83</v>
      </c>
      <c r="AV316" s="14" t="s">
        <v>81</v>
      </c>
      <c r="AW316" s="14" t="s">
        <v>30</v>
      </c>
      <c r="AX316" s="14" t="s">
        <v>73</v>
      </c>
      <c r="AY316" s="171" t="s">
        <v>151</v>
      </c>
    </row>
    <row r="317" spans="2:51" s="12" customFormat="1" ht="11.25">
      <c r="B317" s="145"/>
      <c r="D317" s="146" t="s">
        <v>161</v>
      </c>
      <c r="E317" s="147" t="s">
        <v>1</v>
      </c>
      <c r="F317" s="148" t="s">
        <v>81</v>
      </c>
      <c r="H317" s="149">
        <v>1</v>
      </c>
      <c r="I317" s="150"/>
      <c r="L317" s="145"/>
      <c r="M317" s="151"/>
      <c r="T317" s="152"/>
      <c r="AT317" s="147" t="s">
        <v>161</v>
      </c>
      <c r="AU317" s="147" t="s">
        <v>83</v>
      </c>
      <c r="AV317" s="12" t="s">
        <v>83</v>
      </c>
      <c r="AW317" s="12" t="s">
        <v>30</v>
      </c>
      <c r="AX317" s="12" t="s">
        <v>73</v>
      </c>
      <c r="AY317" s="147" t="s">
        <v>151</v>
      </c>
    </row>
    <row r="318" spans="2:51" s="13" customFormat="1" ht="11.25">
      <c r="B318" s="153"/>
      <c r="D318" s="146" t="s">
        <v>161</v>
      </c>
      <c r="E318" s="154" t="s">
        <v>1</v>
      </c>
      <c r="F318" s="155" t="s">
        <v>163</v>
      </c>
      <c r="H318" s="156">
        <v>4</v>
      </c>
      <c r="I318" s="157"/>
      <c r="L318" s="153"/>
      <c r="M318" s="158"/>
      <c r="T318" s="159"/>
      <c r="AT318" s="154" t="s">
        <v>161</v>
      </c>
      <c r="AU318" s="154" t="s">
        <v>83</v>
      </c>
      <c r="AV318" s="13" t="s">
        <v>159</v>
      </c>
      <c r="AW318" s="13" t="s">
        <v>30</v>
      </c>
      <c r="AX318" s="13" t="s">
        <v>81</v>
      </c>
      <c r="AY318" s="154" t="s">
        <v>151</v>
      </c>
    </row>
    <row r="319" spans="2:65" s="1" customFormat="1" ht="33" customHeight="1">
      <c r="B319" s="131"/>
      <c r="C319" s="160" t="s">
        <v>359</v>
      </c>
      <c r="D319" s="160" t="s">
        <v>172</v>
      </c>
      <c r="E319" s="161" t="s">
        <v>360</v>
      </c>
      <c r="F319" s="162" t="s">
        <v>361</v>
      </c>
      <c r="G319" s="163" t="s">
        <v>170</v>
      </c>
      <c r="H319" s="164">
        <v>8</v>
      </c>
      <c r="I319" s="165"/>
      <c r="J319" s="166">
        <f>ROUND(I319*H319,2)</f>
        <v>0</v>
      </c>
      <c r="K319" s="162" t="s">
        <v>158</v>
      </c>
      <c r="L319" s="167"/>
      <c r="M319" s="168" t="s">
        <v>1</v>
      </c>
      <c r="N319" s="169" t="s">
        <v>38</v>
      </c>
      <c r="P319" s="141">
        <f>O319*H319</f>
        <v>0</v>
      </c>
      <c r="Q319" s="141">
        <v>0.01553</v>
      </c>
      <c r="R319" s="141">
        <f>Q319*H319</f>
        <v>0.12424</v>
      </c>
      <c r="S319" s="141">
        <v>0</v>
      </c>
      <c r="T319" s="142">
        <f>S319*H319</f>
        <v>0</v>
      </c>
      <c r="AR319" s="143" t="s">
        <v>175</v>
      </c>
      <c r="AT319" s="143" t="s">
        <v>172</v>
      </c>
      <c r="AU319" s="143" t="s">
        <v>83</v>
      </c>
      <c r="AY319" s="16" t="s">
        <v>151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6" t="s">
        <v>81</v>
      </c>
      <c r="BK319" s="144">
        <f>ROUND(I319*H319,2)</f>
        <v>0</v>
      </c>
      <c r="BL319" s="16" t="s">
        <v>159</v>
      </c>
      <c r="BM319" s="143" t="s">
        <v>362</v>
      </c>
    </row>
    <row r="320" spans="2:51" s="14" customFormat="1" ht="11.25">
      <c r="B320" s="170"/>
      <c r="D320" s="146" t="s">
        <v>161</v>
      </c>
      <c r="E320" s="171" t="s">
        <v>1</v>
      </c>
      <c r="F320" s="172" t="s">
        <v>363</v>
      </c>
      <c r="H320" s="171" t="s">
        <v>1</v>
      </c>
      <c r="I320" s="173"/>
      <c r="L320" s="170"/>
      <c r="M320" s="174"/>
      <c r="T320" s="175"/>
      <c r="AT320" s="171" t="s">
        <v>161</v>
      </c>
      <c r="AU320" s="171" t="s">
        <v>83</v>
      </c>
      <c r="AV320" s="14" t="s">
        <v>81</v>
      </c>
      <c r="AW320" s="14" t="s">
        <v>30</v>
      </c>
      <c r="AX320" s="14" t="s">
        <v>73</v>
      </c>
      <c r="AY320" s="171" t="s">
        <v>151</v>
      </c>
    </row>
    <row r="321" spans="2:51" s="12" customFormat="1" ht="11.25">
      <c r="B321" s="145"/>
      <c r="D321" s="146" t="s">
        <v>161</v>
      </c>
      <c r="E321" s="147" t="s">
        <v>1</v>
      </c>
      <c r="F321" s="148" t="s">
        <v>81</v>
      </c>
      <c r="H321" s="149">
        <v>1</v>
      </c>
      <c r="I321" s="150"/>
      <c r="L321" s="145"/>
      <c r="M321" s="151"/>
      <c r="T321" s="152"/>
      <c r="AT321" s="147" t="s">
        <v>161</v>
      </c>
      <c r="AU321" s="147" t="s">
        <v>83</v>
      </c>
      <c r="AV321" s="12" t="s">
        <v>83</v>
      </c>
      <c r="AW321" s="12" t="s">
        <v>30</v>
      </c>
      <c r="AX321" s="12" t="s">
        <v>73</v>
      </c>
      <c r="AY321" s="147" t="s">
        <v>151</v>
      </c>
    </row>
    <row r="322" spans="2:51" s="14" customFormat="1" ht="11.25">
      <c r="B322" s="170"/>
      <c r="D322" s="146" t="s">
        <v>161</v>
      </c>
      <c r="E322" s="171" t="s">
        <v>1</v>
      </c>
      <c r="F322" s="172" t="s">
        <v>364</v>
      </c>
      <c r="H322" s="171" t="s">
        <v>1</v>
      </c>
      <c r="I322" s="173"/>
      <c r="L322" s="170"/>
      <c r="M322" s="174"/>
      <c r="T322" s="175"/>
      <c r="AT322" s="171" t="s">
        <v>161</v>
      </c>
      <c r="AU322" s="171" t="s">
        <v>83</v>
      </c>
      <c r="AV322" s="14" t="s">
        <v>81</v>
      </c>
      <c r="AW322" s="14" t="s">
        <v>30</v>
      </c>
      <c r="AX322" s="14" t="s">
        <v>73</v>
      </c>
      <c r="AY322" s="171" t="s">
        <v>151</v>
      </c>
    </row>
    <row r="323" spans="2:51" s="12" customFormat="1" ht="11.25">
      <c r="B323" s="145"/>
      <c r="D323" s="146" t="s">
        <v>161</v>
      </c>
      <c r="E323" s="147" t="s">
        <v>1</v>
      </c>
      <c r="F323" s="148" t="s">
        <v>81</v>
      </c>
      <c r="H323" s="149">
        <v>1</v>
      </c>
      <c r="I323" s="150"/>
      <c r="L323" s="145"/>
      <c r="M323" s="151"/>
      <c r="T323" s="152"/>
      <c r="AT323" s="147" t="s">
        <v>161</v>
      </c>
      <c r="AU323" s="147" t="s">
        <v>83</v>
      </c>
      <c r="AV323" s="12" t="s">
        <v>83</v>
      </c>
      <c r="AW323" s="12" t="s">
        <v>30</v>
      </c>
      <c r="AX323" s="12" t="s">
        <v>73</v>
      </c>
      <c r="AY323" s="147" t="s">
        <v>151</v>
      </c>
    </row>
    <row r="324" spans="2:51" s="14" customFormat="1" ht="11.25">
      <c r="B324" s="170"/>
      <c r="D324" s="146" t="s">
        <v>161</v>
      </c>
      <c r="E324" s="171" t="s">
        <v>1</v>
      </c>
      <c r="F324" s="172" t="s">
        <v>365</v>
      </c>
      <c r="H324" s="171" t="s">
        <v>1</v>
      </c>
      <c r="I324" s="173"/>
      <c r="L324" s="170"/>
      <c r="M324" s="174"/>
      <c r="T324" s="175"/>
      <c r="AT324" s="171" t="s">
        <v>161</v>
      </c>
      <c r="AU324" s="171" t="s">
        <v>83</v>
      </c>
      <c r="AV324" s="14" t="s">
        <v>81</v>
      </c>
      <c r="AW324" s="14" t="s">
        <v>30</v>
      </c>
      <c r="AX324" s="14" t="s">
        <v>73</v>
      </c>
      <c r="AY324" s="171" t="s">
        <v>151</v>
      </c>
    </row>
    <row r="325" spans="2:51" s="12" customFormat="1" ht="11.25">
      <c r="B325" s="145"/>
      <c r="D325" s="146" t="s">
        <v>161</v>
      </c>
      <c r="E325" s="147" t="s">
        <v>1</v>
      </c>
      <c r="F325" s="148" t="s">
        <v>183</v>
      </c>
      <c r="H325" s="149">
        <v>6</v>
      </c>
      <c r="I325" s="150"/>
      <c r="L325" s="145"/>
      <c r="M325" s="151"/>
      <c r="T325" s="152"/>
      <c r="AT325" s="147" t="s">
        <v>161</v>
      </c>
      <c r="AU325" s="147" t="s">
        <v>83</v>
      </c>
      <c r="AV325" s="12" t="s">
        <v>83</v>
      </c>
      <c r="AW325" s="12" t="s">
        <v>30</v>
      </c>
      <c r="AX325" s="12" t="s">
        <v>73</v>
      </c>
      <c r="AY325" s="147" t="s">
        <v>151</v>
      </c>
    </row>
    <row r="326" spans="2:51" s="13" customFormat="1" ht="11.25">
      <c r="B326" s="153"/>
      <c r="D326" s="146" t="s">
        <v>161</v>
      </c>
      <c r="E326" s="154" t="s">
        <v>1</v>
      </c>
      <c r="F326" s="155" t="s">
        <v>163</v>
      </c>
      <c r="H326" s="156">
        <v>8</v>
      </c>
      <c r="I326" s="157"/>
      <c r="L326" s="153"/>
      <c r="M326" s="158"/>
      <c r="T326" s="159"/>
      <c r="AT326" s="154" t="s">
        <v>161</v>
      </c>
      <c r="AU326" s="154" t="s">
        <v>83</v>
      </c>
      <c r="AV326" s="13" t="s">
        <v>159</v>
      </c>
      <c r="AW326" s="13" t="s">
        <v>30</v>
      </c>
      <c r="AX326" s="13" t="s">
        <v>81</v>
      </c>
      <c r="AY326" s="154" t="s">
        <v>151</v>
      </c>
    </row>
    <row r="327" spans="2:65" s="1" customFormat="1" ht="24.2" customHeight="1">
      <c r="B327" s="131"/>
      <c r="C327" s="132" t="s">
        <v>366</v>
      </c>
      <c r="D327" s="132" t="s">
        <v>154</v>
      </c>
      <c r="E327" s="133" t="s">
        <v>367</v>
      </c>
      <c r="F327" s="134" t="s">
        <v>368</v>
      </c>
      <c r="G327" s="135" t="s">
        <v>170</v>
      </c>
      <c r="H327" s="136">
        <v>4</v>
      </c>
      <c r="I327" s="137"/>
      <c r="J327" s="138">
        <f>ROUND(I327*H327,2)</f>
        <v>0</v>
      </c>
      <c r="K327" s="134" t="s">
        <v>158</v>
      </c>
      <c r="L327" s="31"/>
      <c r="M327" s="139" t="s">
        <v>1</v>
      </c>
      <c r="N327" s="140" t="s">
        <v>38</v>
      </c>
      <c r="P327" s="141">
        <f>O327*H327</f>
        <v>0</v>
      </c>
      <c r="Q327" s="141">
        <v>0.03532</v>
      </c>
      <c r="R327" s="141">
        <f>Q327*H327</f>
        <v>0.14128</v>
      </c>
      <c r="S327" s="141">
        <v>0</v>
      </c>
      <c r="T327" s="142">
        <f>S327*H327</f>
        <v>0</v>
      </c>
      <c r="AR327" s="143" t="s">
        <v>159</v>
      </c>
      <c r="AT327" s="143" t="s">
        <v>154</v>
      </c>
      <c r="AU327" s="143" t="s">
        <v>83</v>
      </c>
      <c r="AY327" s="16" t="s">
        <v>151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6" t="s">
        <v>81</v>
      </c>
      <c r="BK327" s="144">
        <f>ROUND(I327*H327,2)</f>
        <v>0</v>
      </c>
      <c r="BL327" s="16" t="s">
        <v>159</v>
      </c>
      <c r="BM327" s="143" t="s">
        <v>369</v>
      </c>
    </row>
    <row r="328" spans="2:65" s="1" customFormat="1" ht="37.9" customHeight="1">
      <c r="B328" s="131"/>
      <c r="C328" s="160" t="s">
        <v>370</v>
      </c>
      <c r="D328" s="160" t="s">
        <v>172</v>
      </c>
      <c r="E328" s="161" t="s">
        <v>371</v>
      </c>
      <c r="F328" s="162" t="s">
        <v>372</v>
      </c>
      <c r="G328" s="163" t="s">
        <v>170</v>
      </c>
      <c r="H328" s="164">
        <v>4</v>
      </c>
      <c r="I328" s="165"/>
      <c r="J328" s="166">
        <f>ROUND(I328*H328,2)</f>
        <v>0</v>
      </c>
      <c r="K328" s="162" t="s">
        <v>1</v>
      </c>
      <c r="L328" s="167"/>
      <c r="M328" s="168" t="s">
        <v>1</v>
      </c>
      <c r="N328" s="169" t="s">
        <v>38</v>
      </c>
      <c r="P328" s="141">
        <f>O328*H328</f>
        <v>0</v>
      </c>
      <c r="Q328" s="141">
        <v>0.0195</v>
      </c>
      <c r="R328" s="141">
        <f>Q328*H328</f>
        <v>0.078</v>
      </c>
      <c r="S328" s="141">
        <v>0</v>
      </c>
      <c r="T328" s="142">
        <f>S328*H328</f>
        <v>0</v>
      </c>
      <c r="AR328" s="143" t="s">
        <v>175</v>
      </c>
      <c r="AT328" s="143" t="s">
        <v>172</v>
      </c>
      <c r="AU328" s="143" t="s">
        <v>83</v>
      </c>
      <c r="AY328" s="16" t="s">
        <v>151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81</v>
      </c>
      <c r="BK328" s="144">
        <f>ROUND(I328*H328,2)</f>
        <v>0</v>
      </c>
      <c r="BL328" s="16" t="s">
        <v>159</v>
      </c>
      <c r="BM328" s="143" t="s">
        <v>373</v>
      </c>
    </row>
    <row r="329" spans="2:51" s="14" customFormat="1" ht="11.25">
      <c r="B329" s="170"/>
      <c r="D329" s="146" t="s">
        <v>161</v>
      </c>
      <c r="E329" s="171" t="s">
        <v>1</v>
      </c>
      <c r="F329" s="172" t="s">
        <v>374</v>
      </c>
      <c r="H329" s="171" t="s">
        <v>1</v>
      </c>
      <c r="I329" s="173"/>
      <c r="L329" s="170"/>
      <c r="M329" s="174"/>
      <c r="T329" s="175"/>
      <c r="AT329" s="171" t="s">
        <v>161</v>
      </c>
      <c r="AU329" s="171" t="s">
        <v>83</v>
      </c>
      <c r="AV329" s="14" t="s">
        <v>81</v>
      </c>
      <c r="AW329" s="14" t="s">
        <v>30</v>
      </c>
      <c r="AX329" s="14" t="s">
        <v>73</v>
      </c>
      <c r="AY329" s="171" t="s">
        <v>151</v>
      </c>
    </row>
    <row r="330" spans="2:51" s="12" customFormat="1" ht="11.25">
      <c r="B330" s="145"/>
      <c r="D330" s="146" t="s">
        <v>161</v>
      </c>
      <c r="E330" s="147" t="s">
        <v>1</v>
      </c>
      <c r="F330" s="148" t="s">
        <v>159</v>
      </c>
      <c r="H330" s="149">
        <v>4</v>
      </c>
      <c r="I330" s="150"/>
      <c r="L330" s="145"/>
      <c r="M330" s="151"/>
      <c r="T330" s="152"/>
      <c r="AT330" s="147" t="s">
        <v>161</v>
      </c>
      <c r="AU330" s="147" t="s">
        <v>83</v>
      </c>
      <c r="AV330" s="12" t="s">
        <v>83</v>
      </c>
      <c r="AW330" s="12" t="s">
        <v>30</v>
      </c>
      <c r="AX330" s="12" t="s">
        <v>81</v>
      </c>
      <c r="AY330" s="147" t="s">
        <v>151</v>
      </c>
    </row>
    <row r="331" spans="2:63" s="11" customFormat="1" ht="22.9" customHeight="1">
      <c r="B331" s="119"/>
      <c r="D331" s="120" t="s">
        <v>72</v>
      </c>
      <c r="E331" s="129" t="s">
        <v>198</v>
      </c>
      <c r="F331" s="129" t="s">
        <v>375</v>
      </c>
      <c r="I331" s="122"/>
      <c r="J331" s="130">
        <f>BK331</f>
        <v>0</v>
      </c>
      <c r="L331" s="119"/>
      <c r="M331" s="124"/>
      <c r="P331" s="125">
        <f>SUM(P332:P388)</f>
        <v>0</v>
      </c>
      <c r="R331" s="125">
        <f>SUM(R332:R388)</f>
        <v>0</v>
      </c>
      <c r="T331" s="126">
        <f>SUM(T332:T388)</f>
        <v>210.50140499999998</v>
      </c>
      <c r="AR331" s="120" t="s">
        <v>81</v>
      </c>
      <c r="AT331" s="127" t="s">
        <v>72</v>
      </c>
      <c r="AU331" s="127" t="s">
        <v>81</v>
      </c>
      <c r="AY331" s="120" t="s">
        <v>151</v>
      </c>
      <c r="BK331" s="128">
        <f>SUM(BK332:BK388)</f>
        <v>0</v>
      </c>
    </row>
    <row r="332" spans="2:65" s="1" customFormat="1" ht="24.2" customHeight="1">
      <c r="B332" s="131"/>
      <c r="C332" s="132" t="s">
        <v>376</v>
      </c>
      <c r="D332" s="132" t="s">
        <v>154</v>
      </c>
      <c r="E332" s="133" t="s">
        <v>377</v>
      </c>
      <c r="F332" s="134" t="s">
        <v>378</v>
      </c>
      <c r="G332" s="135" t="s">
        <v>157</v>
      </c>
      <c r="H332" s="136">
        <v>2517.6</v>
      </c>
      <c r="I332" s="137"/>
      <c r="J332" s="138">
        <f>ROUND(I332*H332,2)</f>
        <v>0</v>
      </c>
      <c r="K332" s="134" t="s">
        <v>158</v>
      </c>
      <c r="L332" s="31"/>
      <c r="M332" s="139" t="s">
        <v>1</v>
      </c>
      <c r="N332" s="140" t="s">
        <v>38</v>
      </c>
      <c r="P332" s="141">
        <f>O332*H332</f>
        <v>0</v>
      </c>
      <c r="Q332" s="141">
        <v>0</v>
      </c>
      <c r="R332" s="141">
        <f>Q332*H332</f>
        <v>0</v>
      </c>
      <c r="S332" s="141">
        <v>0</v>
      </c>
      <c r="T332" s="142">
        <f>S332*H332</f>
        <v>0</v>
      </c>
      <c r="AR332" s="143" t="s">
        <v>159</v>
      </c>
      <c r="AT332" s="143" t="s">
        <v>154</v>
      </c>
      <c r="AU332" s="143" t="s">
        <v>83</v>
      </c>
      <c r="AY332" s="16" t="s">
        <v>151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6" t="s">
        <v>81</v>
      </c>
      <c r="BK332" s="144">
        <f>ROUND(I332*H332,2)</f>
        <v>0</v>
      </c>
      <c r="BL332" s="16" t="s">
        <v>159</v>
      </c>
      <c r="BM332" s="143" t="s">
        <v>379</v>
      </c>
    </row>
    <row r="333" spans="2:51" s="12" customFormat="1" ht="11.25">
      <c r="B333" s="145"/>
      <c r="D333" s="146" t="s">
        <v>161</v>
      </c>
      <c r="E333" s="147" t="s">
        <v>1</v>
      </c>
      <c r="F333" s="148" t="s">
        <v>380</v>
      </c>
      <c r="H333" s="149">
        <v>2517.6</v>
      </c>
      <c r="I333" s="150"/>
      <c r="L333" s="145"/>
      <c r="M333" s="151"/>
      <c r="T333" s="152"/>
      <c r="AT333" s="147" t="s">
        <v>161</v>
      </c>
      <c r="AU333" s="147" t="s">
        <v>83</v>
      </c>
      <c r="AV333" s="12" t="s">
        <v>83</v>
      </c>
      <c r="AW333" s="12" t="s">
        <v>30</v>
      </c>
      <c r="AX333" s="12" t="s">
        <v>73</v>
      </c>
      <c r="AY333" s="147" t="s">
        <v>151</v>
      </c>
    </row>
    <row r="334" spans="2:51" s="13" customFormat="1" ht="11.25">
      <c r="B334" s="153"/>
      <c r="D334" s="146" t="s">
        <v>161</v>
      </c>
      <c r="E334" s="154" t="s">
        <v>1</v>
      </c>
      <c r="F334" s="155" t="s">
        <v>163</v>
      </c>
      <c r="H334" s="156">
        <v>2517.6</v>
      </c>
      <c r="I334" s="157"/>
      <c r="L334" s="153"/>
      <c r="M334" s="158"/>
      <c r="T334" s="159"/>
      <c r="AT334" s="154" t="s">
        <v>161</v>
      </c>
      <c r="AU334" s="154" t="s">
        <v>83</v>
      </c>
      <c r="AV334" s="13" t="s">
        <v>159</v>
      </c>
      <c r="AW334" s="13" t="s">
        <v>30</v>
      </c>
      <c r="AX334" s="13" t="s">
        <v>81</v>
      </c>
      <c r="AY334" s="154" t="s">
        <v>151</v>
      </c>
    </row>
    <row r="335" spans="2:65" s="1" customFormat="1" ht="37.9" customHeight="1">
      <c r="B335" s="131"/>
      <c r="C335" s="132" t="s">
        <v>381</v>
      </c>
      <c r="D335" s="132" t="s">
        <v>154</v>
      </c>
      <c r="E335" s="133" t="s">
        <v>382</v>
      </c>
      <c r="F335" s="134" t="s">
        <v>383</v>
      </c>
      <c r="G335" s="135" t="s">
        <v>157</v>
      </c>
      <c r="H335" s="136">
        <v>302112</v>
      </c>
      <c r="I335" s="137"/>
      <c r="J335" s="138">
        <f>ROUND(I335*H335,2)</f>
        <v>0</v>
      </c>
      <c r="K335" s="134" t="s">
        <v>158</v>
      </c>
      <c r="L335" s="31"/>
      <c r="M335" s="139" t="s">
        <v>1</v>
      </c>
      <c r="N335" s="140" t="s">
        <v>38</v>
      </c>
      <c r="P335" s="141">
        <f>O335*H335</f>
        <v>0</v>
      </c>
      <c r="Q335" s="141">
        <v>0</v>
      </c>
      <c r="R335" s="141">
        <f>Q335*H335</f>
        <v>0</v>
      </c>
      <c r="S335" s="141">
        <v>0</v>
      </c>
      <c r="T335" s="142">
        <f>S335*H335</f>
        <v>0</v>
      </c>
      <c r="AR335" s="143" t="s">
        <v>159</v>
      </c>
      <c r="AT335" s="143" t="s">
        <v>154</v>
      </c>
      <c r="AU335" s="143" t="s">
        <v>83</v>
      </c>
      <c r="AY335" s="16" t="s">
        <v>151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6" t="s">
        <v>81</v>
      </c>
      <c r="BK335" s="144">
        <f>ROUND(I335*H335,2)</f>
        <v>0</v>
      </c>
      <c r="BL335" s="16" t="s">
        <v>159</v>
      </c>
      <c r="BM335" s="143" t="s">
        <v>384</v>
      </c>
    </row>
    <row r="336" spans="2:51" s="12" customFormat="1" ht="11.25">
      <c r="B336" s="145"/>
      <c r="D336" s="146" t="s">
        <v>161</v>
      </c>
      <c r="E336" s="147" t="s">
        <v>1</v>
      </c>
      <c r="F336" s="148" t="s">
        <v>385</v>
      </c>
      <c r="H336" s="149">
        <v>302112</v>
      </c>
      <c r="I336" s="150"/>
      <c r="L336" s="145"/>
      <c r="M336" s="151"/>
      <c r="T336" s="152"/>
      <c r="AT336" s="147" t="s">
        <v>161</v>
      </c>
      <c r="AU336" s="147" t="s">
        <v>83</v>
      </c>
      <c r="AV336" s="12" t="s">
        <v>83</v>
      </c>
      <c r="AW336" s="12" t="s">
        <v>30</v>
      </c>
      <c r="AX336" s="12" t="s">
        <v>73</v>
      </c>
      <c r="AY336" s="147" t="s">
        <v>151</v>
      </c>
    </row>
    <row r="337" spans="2:51" s="13" customFormat="1" ht="11.25">
      <c r="B337" s="153"/>
      <c r="D337" s="146" t="s">
        <v>161</v>
      </c>
      <c r="E337" s="154" t="s">
        <v>1</v>
      </c>
      <c r="F337" s="155" t="s">
        <v>163</v>
      </c>
      <c r="H337" s="156">
        <v>302112</v>
      </c>
      <c r="I337" s="157"/>
      <c r="L337" s="153"/>
      <c r="M337" s="158"/>
      <c r="T337" s="159"/>
      <c r="AT337" s="154" t="s">
        <v>161</v>
      </c>
      <c r="AU337" s="154" t="s">
        <v>83</v>
      </c>
      <c r="AV337" s="13" t="s">
        <v>159</v>
      </c>
      <c r="AW337" s="13" t="s">
        <v>30</v>
      </c>
      <c r="AX337" s="13" t="s">
        <v>81</v>
      </c>
      <c r="AY337" s="154" t="s">
        <v>151</v>
      </c>
    </row>
    <row r="338" spans="2:65" s="1" customFormat="1" ht="33" customHeight="1">
      <c r="B338" s="131"/>
      <c r="C338" s="132" t="s">
        <v>386</v>
      </c>
      <c r="D338" s="132" t="s">
        <v>154</v>
      </c>
      <c r="E338" s="133" t="s">
        <v>387</v>
      </c>
      <c r="F338" s="134" t="s">
        <v>388</v>
      </c>
      <c r="G338" s="135" t="s">
        <v>157</v>
      </c>
      <c r="H338" s="136">
        <v>2517.6</v>
      </c>
      <c r="I338" s="137"/>
      <c r="J338" s="138">
        <f>ROUND(I338*H338,2)</f>
        <v>0</v>
      </c>
      <c r="K338" s="134" t="s">
        <v>158</v>
      </c>
      <c r="L338" s="31"/>
      <c r="M338" s="139" t="s">
        <v>1</v>
      </c>
      <c r="N338" s="140" t="s">
        <v>38</v>
      </c>
      <c r="P338" s="141">
        <f>O338*H338</f>
        <v>0</v>
      </c>
      <c r="Q338" s="141">
        <v>0</v>
      </c>
      <c r="R338" s="141">
        <f>Q338*H338</f>
        <v>0</v>
      </c>
      <c r="S338" s="141">
        <v>0</v>
      </c>
      <c r="T338" s="142">
        <f>S338*H338</f>
        <v>0</v>
      </c>
      <c r="AR338" s="143" t="s">
        <v>159</v>
      </c>
      <c r="AT338" s="143" t="s">
        <v>154</v>
      </c>
      <c r="AU338" s="143" t="s">
        <v>83</v>
      </c>
      <c r="AY338" s="16" t="s">
        <v>151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6" t="s">
        <v>81</v>
      </c>
      <c r="BK338" s="144">
        <f>ROUND(I338*H338,2)</f>
        <v>0</v>
      </c>
      <c r="BL338" s="16" t="s">
        <v>159</v>
      </c>
      <c r="BM338" s="143" t="s">
        <v>389</v>
      </c>
    </row>
    <row r="339" spans="2:65" s="1" customFormat="1" ht="33" customHeight="1">
      <c r="B339" s="131"/>
      <c r="C339" s="132" t="s">
        <v>390</v>
      </c>
      <c r="D339" s="132" t="s">
        <v>154</v>
      </c>
      <c r="E339" s="133" t="s">
        <v>391</v>
      </c>
      <c r="F339" s="134" t="s">
        <v>392</v>
      </c>
      <c r="G339" s="135" t="s">
        <v>157</v>
      </c>
      <c r="H339" s="136">
        <v>3237.813</v>
      </c>
      <c r="I339" s="137"/>
      <c r="J339" s="138">
        <f>ROUND(I339*H339,2)</f>
        <v>0</v>
      </c>
      <c r="K339" s="134" t="s">
        <v>158</v>
      </c>
      <c r="L339" s="31"/>
      <c r="M339" s="139" t="s">
        <v>1</v>
      </c>
      <c r="N339" s="140" t="s">
        <v>38</v>
      </c>
      <c r="P339" s="141">
        <f>O339*H339</f>
        <v>0</v>
      </c>
      <c r="Q339" s="141">
        <v>0</v>
      </c>
      <c r="R339" s="141">
        <f>Q339*H339</f>
        <v>0</v>
      </c>
      <c r="S339" s="141">
        <v>0</v>
      </c>
      <c r="T339" s="142">
        <f>S339*H339</f>
        <v>0</v>
      </c>
      <c r="AR339" s="143" t="s">
        <v>159</v>
      </c>
      <c r="AT339" s="143" t="s">
        <v>154</v>
      </c>
      <c r="AU339" s="143" t="s">
        <v>83</v>
      </c>
      <c r="AY339" s="16" t="s">
        <v>151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6" t="s">
        <v>81</v>
      </c>
      <c r="BK339" s="144">
        <f>ROUND(I339*H339,2)</f>
        <v>0</v>
      </c>
      <c r="BL339" s="16" t="s">
        <v>159</v>
      </c>
      <c r="BM339" s="143" t="s">
        <v>393</v>
      </c>
    </row>
    <row r="340" spans="2:51" s="12" customFormat="1" ht="11.25">
      <c r="B340" s="145"/>
      <c r="D340" s="146" t="s">
        <v>161</v>
      </c>
      <c r="E340" s="147" t="s">
        <v>1</v>
      </c>
      <c r="F340" s="148" t="s">
        <v>394</v>
      </c>
      <c r="H340" s="149">
        <v>3237.813</v>
      </c>
      <c r="I340" s="150"/>
      <c r="L340" s="145"/>
      <c r="M340" s="151"/>
      <c r="T340" s="152"/>
      <c r="AT340" s="147" t="s">
        <v>161</v>
      </c>
      <c r="AU340" s="147" t="s">
        <v>83</v>
      </c>
      <c r="AV340" s="12" t="s">
        <v>83</v>
      </c>
      <c r="AW340" s="12" t="s">
        <v>30</v>
      </c>
      <c r="AX340" s="12" t="s">
        <v>73</v>
      </c>
      <c r="AY340" s="147" t="s">
        <v>151</v>
      </c>
    </row>
    <row r="341" spans="2:51" s="13" customFormat="1" ht="11.25">
      <c r="B341" s="153"/>
      <c r="D341" s="146" t="s">
        <v>161</v>
      </c>
      <c r="E341" s="154" t="s">
        <v>1</v>
      </c>
      <c r="F341" s="155" t="s">
        <v>163</v>
      </c>
      <c r="H341" s="156">
        <v>3237.813</v>
      </c>
      <c r="I341" s="157"/>
      <c r="L341" s="153"/>
      <c r="M341" s="158"/>
      <c r="T341" s="159"/>
      <c r="AT341" s="154" t="s">
        <v>161</v>
      </c>
      <c r="AU341" s="154" t="s">
        <v>83</v>
      </c>
      <c r="AV341" s="13" t="s">
        <v>159</v>
      </c>
      <c r="AW341" s="13" t="s">
        <v>30</v>
      </c>
      <c r="AX341" s="13" t="s">
        <v>81</v>
      </c>
      <c r="AY341" s="154" t="s">
        <v>151</v>
      </c>
    </row>
    <row r="342" spans="2:65" s="1" customFormat="1" ht="37.9" customHeight="1">
      <c r="B342" s="131"/>
      <c r="C342" s="132" t="s">
        <v>395</v>
      </c>
      <c r="D342" s="132" t="s">
        <v>154</v>
      </c>
      <c r="E342" s="133" t="s">
        <v>396</v>
      </c>
      <c r="F342" s="134" t="s">
        <v>397</v>
      </c>
      <c r="G342" s="135" t="s">
        <v>157</v>
      </c>
      <c r="H342" s="136">
        <v>388615.5</v>
      </c>
      <c r="I342" s="137"/>
      <c r="J342" s="138">
        <f>ROUND(I342*H342,2)</f>
        <v>0</v>
      </c>
      <c r="K342" s="134" t="s">
        <v>158</v>
      </c>
      <c r="L342" s="31"/>
      <c r="M342" s="139" t="s">
        <v>1</v>
      </c>
      <c r="N342" s="140" t="s">
        <v>38</v>
      </c>
      <c r="P342" s="141">
        <f>O342*H342</f>
        <v>0</v>
      </c>
      <c r="Q342" s="141">
        <v>0</v>
      </c>
      <c r="R342" s="141">
        <f>Q342*H342</f>
        <v>0</v>
      </c>
      <c r="S342" s="141">
        <v>0</v>
      </c>
      <c r="T342" s="142">
        <f>S342*H342</f>
        <v>0</v>
      </c>
      <c r="AR342" s="143" t="s">
        <v>159</v>
      </c>
      <c r="AT342" s="143" t="s">
        <v>154</v>
      </c>
      <c r="AU342" s="143" t="s">
        <v>83</v>
      </c>
      <c r="AY342" s="16" t="s">
        <v>151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6" t="s">
        <v>81</v>
      </c>
      <c r="BK342" s="144">
        <f>ROUND(I342*H342,2)</f>
        <v>0</v>
      </c>
      <c r="BL342" s="16" t="s">
        <v>159</v>
      </c>
      <c r="BM342" s="143" t="s">
        <v>398</v>
      </c>
    </row>
    <row r="343" spans="2:51" s="12" customFormat="1" ht="11.25">
      <c r="B343" s="145"/>
      <c r="D343" s="146" t="s">
        <v>161</v>
      </c>
      <c r="E343" s="147" t="s">
        <v>1</v>
      </c>
      <c r="F343" s="148" t="s">
        <v>399</v>
      </c>
      <c r="H343" s="149">
        <v>388615.5</v>
      </c>
      <c r="I343" s="150"/>
      <c r="L343" s="145"/>
      <c r="M343" s="151"/>
      <c r="T343" s="152"/>
      <c r="AT343" s="147" t="s">
        <v>161</v>
      </c>
      <c r="AU343" s="147" t="s">
        <v>83</v>
      </c>
      <c r="AV343" s="12" t="s">
        <v>83</v>
      </c>
      <c r="AW343" s="12" t="s">
        <v>30</v>
      </c>
      <c r="AX343" s="12" t="s">
        <v>81</v>
      </c>
      <c r="AY343" s="147" t="s">
        <v>151</v>
      </c>
    </row>
    <row r="344" spans="2:65" s="1" customFormat="1" ht="33" customHeight="1">
      <c r="B344" s="131"/>
      <c r="C344" s="132" t="s">
        <v>400</v>
      </c>
      <c r="D344" s="132" t="s">
        <v>154</v>
      </c>
      <c r="E344" s="133" t="s">
        <v>401</v>
      </c>
      <c r="F344" s="134" t="s">
        <v>402</v>
      </c>
      <c r="G344" s="135" t="s">
        <v>157</v>
      </c>
      <c r="H344" s="136">
        <v>3237.813</v>
      </c>
      <c r="I344" s="137"/>
      <c r="J344" s="138">
        <f aca="true" t="shared" si="0" ref="J344:J360">ROUND(I344*H344,2)</f>
        <v>0</v>
      </c>
      <c r="K344" s="134" t="s">
        <v>158</v>
      </c>
      <c r="L344" s="31"/>
      <c r="M344" s="139" t="s">
        <v>1</v>
      </c>
      <c r="N344" s="140" t="s">
        <v>38</v>
      </c>
      <c r="P344" s="141">
        <f aca="true" t="shared" si="1" ref="P344:P360">O344*H344</f>
        <v>0</v>
      </c>
      <c r="Q344" s="141">
        <v>0</v>
      </c>
      <c r="R344" s="141">
        <f aca="true" t="shared" si="2" ref="R344:R360">Q344*H344</f>
        <v>0</v>
      </c>
      <c r="S344" s="141">
        <v>0</v>
      </c>
      <c r="T344" s="142">
        <f aca="true" t="shared" si="3" ref="T344:T360">S344*H344</f>
        <v>0</v>
      </c>
      <c r="AR344" s="143" t="s">
        <v>159</v>
      </c>
      <c r="AT344" s="143" t="s">
        <v>154</v>
      </c>
      <c r="AU344" s="143" t="s">
        <v>83</v>
      </c>
      <c r="AY344" s="16" t="s">
        <v>151</v>
      </c>
      <c r="BE344" s="144">
        <f aca="true" t="shared" si="4" ref="BE344:BE360">IF(N344="základní",J344,0)</f>
        <v>0</v>
      </c>
      <c r="BF344" s="144">
        <f aca="true" t="shared" si="5" ref="BF344:BF360">IF(N344="snížená",J344,0)</f>
        <v>0</v>
      </c>
      <c r="BG344" s="144">
        <f aca="true" t="shared" si="6" ref="BG344:BG360">IF(N344="zákl. přenesená",J344,0)</f>
        <v>0</v>
      </c>
      <c r="BH344" s="144">
        <f aca="true" t="shared" si="7" ref="BH344:BH360">IF(N344="sníž. přenesená",J344,0)</f>
        <v>0</v>
      </c>
      <c r="BI344" s="144">
        <f aca="true" t="shared" si="8" ref="BI344:BI360">IF(N344="nulová",J344,0)</f>
        <v>0</v>
      </c>
      <c r="BJ344" s="16" t="s">
        <v>81</v>
      </c>
      <c r="BK344" s="144">
        <f aca="true" t="shared" si="9" ref="BK344:BK360">ROUND(I344*H344,2)</f>
        <v>0</v>
      </c>
      <c r="BL344" s="16" t="s">
        <v>159</v>
      </c>
      <c r="BM344" s="143" t="s">
        <v>403</v>
      </c>
    </row>
    <row r="345" spans="2:65" s="1" customFormat="1" ht="44.25" customHeight="1">
      <c r="B345" s="131"/>
      <c r="C345" s="132" t="s">
        <v>404</v>
      </c>
      <c r="D345" s="132" t="s">
        <v>154</v>
      </c>
      <c r="E345" s="133" t="s">
        <v>405</v>
      </c>
      <c r="F345" s="134" t="s">
        <v>406</v>
      </c>
      <c r="G345" s="135" t="s">
        <v>170</v>
      </c>
      <c r="H345" s="136">
        <v>2</v>
      </c>
      <c r="I345" s="137"/>
      <c r="J345" s="138">
        <f t="shared" si="0"/>
        <v>0</v>
      </c>
      <c r="K345" s="134" t="s">
        <v>158</v>
      </c>
      <c r="L345" s="31"/>
      <c r="M345" s="139" t="s">
        <v>1</v>
      </c>
      <c r="N345" s="140" t="s">
        <v>38</v>
      </c>
      <c r="P345" s="141">
        <f t="shared" si="1"/>
        <v>0</v>
      </c>
      <c r="Q345" s="141">
        <v>0</v>
      </c>
      <c r="R345" s="141">
        <f t="shared" si="2"/>
        <v>0</v>
      </c>
      <c r="S345" s="141">
        <v>0</v>
      </c>
      <c r="T345" s="142">
        <f t="shared" si="3"/>
        <v>0</v>
      </c>
      <c r="AR345" s="143" t="s">
        <v>159</v>
      </c>
      <c r="AT345" s="143" t="s">
        <v>154</v>
      </c>
      <c r="AU345" s="143" t="s">
        <v>83</v>
      </c>
      <c r="AY345" s="16" t="s">
        <v>151</v>
      </c>
      <c r="BE345" s="144">
        <f t="shared" si="4"/>
        <v>0</v>
      </c>
      <c r="BF345" s="144">
        <f t="shared" si="5"/>
        <v>0</v>
      </c>
      <c r="BG345" s="144">
        <f t="shared" si="6"/>
        <v>0</v>
      </c>
      <c r="BH345" s="144">
        <f t="shared" si="7"/>
        <v>0</v>
      </c>
      <c r="BI345" s="144">
        <f t="shared" si="8"/>
        <v>0</v>
      </c>
      <c r="BJ345" s="16" t="s">
        <v>81</v>
      </c>
      <c r="BK345" s="144">
        <f t="shared" si="9"/>
        <v>0</v>
      </c>
      <c r="BL345" s="16" t="s">
        <v>159</v>
      </c>
      <c r="BM345" s="143" t="s">
        <v>407</v>
      </c>
    </row>
    <row r="346" spans="2:65" s="1" customFormat="1" ht="24.2" customHeight="1">
      <c r="B346" s="131"/>
      <c r="C346" s="132" t="s">
        <v>408</v>
      </c>
      <c r="D346" s="132" t="s">
        <v>154</v>
      </c>
      <c r="E346" s="133" t="s">
        <v>409</v>
      </c>
      <c r="F346" s="134" t="s">
        <v>410</v>
      </c>
      <c r="G346" s="135" t="s">
        <v>170</v>
      </c>
      <c r="H346" s="136">
        <v>5</v>
      </c>
      <c r="I346" s="137"/>
      <c r="J346" s="138">
        <f t="shared" si="0"/>
        <v>0</v>
      </c>
      <c r="K346" s="134" t="s">
        <v>158</v>
      </c>
      <c r="L346" s="31"/>
      <c r="M346" s="139" t="s">
        <v>1</v>
      </c>
      <c r="N346" s="140" t="s">
        <v>38</v>
      </c>
      <c r="P346" s="141">
        <f t="shared" si="1"/>
        <v>0</v>
      </c>
      <c r="Q346" s="141">
        <v>0</v>
      </c>
      <c r="R346" s="141">
        <f t="shared" si="2"/>
        <v>0</v>
      </c>
      <c r="S346" s="141">
        <v>0</v>
      </c>
      <c r="T346" s="142">
        <f t="shared" si="3"/>
        <v>0</v>
      </c>
      <c r="AR346" s="143" t="s">
        <v>159</v>
      </c>
      <c r="AT346" s="143" t="s">
        <v>154</v>
      </c>
      <c r="AU346" s="143" t="s">
        <v>83</v>
      </c>
      <c r="AY346" s="16" t="s">
        <v>151</v>
      </c>
      <c r="BE346" s="144">
        <f t="shared" si="4"/>
        <v>0</v>
      </c>
      <c r="BF346" s="144">
        <f t="shared" si="5"/>
        <v>0</v>
      </c>
      <c r="BG346" s="144">
        <f t="shared" si="6"/>
        <v>0</v>
      </c>
      <c r="BH346" s="144">
        <f t="shared" si="7"/>
        <v>0</v>
      </c>
      <c r="BI346" s="144">
        <f t="shared" si="8"/>
        <v>0</v>
      </c>
      <c r="BJ346" s="16" t="s">
        <v>81</v>
      </c>
      <c r="BK346" s="144">
        <f t="shared" si="9"/>
        <v>0</v>
      </c>
      <c r="BL346" s="16" t="s">
        <v>159</v>
      </c>
      <c r="BM346" s="143" t="s">
        <v>411</v>
      </c>
    </row>
    <row r="347" spans="2:65" s="1" customFormat="1" ht="33" customHeight="1">
      <c r="B347" s="131"/>
      <c r="C347" s="132" t="s">
        <v>412</v>
      </c>
      <c r="D347" s="132" t="s">
        <v>154</v>
      </c>
      <c r="E347" s="133" t="s">
        <v>413</v>
      </c>
      <c r="F347" s="134" t="s">
        <v>414</v>
      </c>
      <c r="G347" s="135" t="s">
        <v>170</v>
      </c>
      <c r="H347" s="136">
        <v>450</v>
      </c>
      <c r="I347" s="137"/>
      <c r="J347" s="138">
        <f t="shared" si="0"/>
        <v>0</v>
      </c>
      <c r="K347" s="134" t="s">
        <v>158</v>
      </c>
      <c r="L347" s="31"/>
      <c r="M347" s="139" t="s">
        <v>1</v>
      </c>
      <c r="N347" s="140" t="s">
        <v>38</v>
      </c>
      <c r="P347" s="141">
        <f t="shared" si="1"/>
        <v>0</v>
      </c>
      <c r="Q347" s="141">
        <v>0</v>
      </c>
      <c r="R347" s="141">
        <f t="shared" si="2"/>
        <v>0</v>
      </c>
      <c r="S347" s="141">
        <v>0</v>
      </c>
      <c r="T347" s="142">
        <f t="shared" si="3"/>
        <v>0</v>
      </c>
      <c r="AR347" s="143" t="s">
        <v>159</v>
      </c>
      <c r="AT347" s="143" t="s">
        <v>154</v>
      </c>
      <c r="AU347" s="143" t="s">
        <v>83</v>
      </c>
      <c r="AY347" s="16" t="s">
        <v>151</v>
      </c>
      <c r="BE347" s="144">
        <f t="shared" si="4"/>
        <v>0</v>
      </c>
      <c r="BF347" s="144">
        <f t="shared" si="5"/>
        <v>0</v>
      </c>
      <c r="BG347" s="144">
        <f t="shared" si="6"/>
        <v>0</v>
      </c>
      <c r="BH347" s="144">
        <f t="shared" si="7"/>
        <v>0</v>
      </c>
      <c r="BI347" s="144">
        <f t="shared" si="8"/>
        <v>0</v>
      </c>
      <c r="BJ347" s="16" t="s">
        <v>81</v>
      </c>
      <c r="BK347" s="144">
        <f t="shared" si="9"/>
        <v>0</v>
      </c>
      <c r="BL347" s="16" t="s">
        <v>159</v>
      </c>
      <c r="BM347" s="143" t="s">
        <v>415</v>
      </c>
    </row>
    <row r="348" spans="2:65" s="1" customFormat="1" ht="24.2" customHeight="1">
      <c r="B348" s="131"/>
      <c r="C348" s="132" t="s">
        <v>416</v>
      </c>
      <c r="D348" s="132" t="s">
        <v>154</v>
      </c>
      <c r="E348" s="133" t="s">
        <v>417</v>
      </c>
      <c r="F348" s="134" t="s">
        <v>418</v>
      </c>
      <c r="G348" s="135" t="s">
        <v>170</v>
      </c>
      <c r="H348" s="136">
        <v>5</v>
      </c>
      <c r="I348" s="137"/>
      <c r="J348" s="138">
        <f t="shared" si="0"/>
        <v>0</v>
      </c>
      <c r="K348" s="134" t="s">
        <v>158</v>
      </c>
      <c r="L348" s="31"/>
      <c r="M348" s="139" t="s">
        <v>1</v>
      </c>
      <c r="N348" s="140" t="s">
        <v>38</v>
      </c>
      <c r="P348" s="141">
        <f t="shared" si="1"/>
        <v>0</v>
      </c>
      <c r="Q348" s="141">
        <v>0</v>
      </c>
      <c r="R348" s="141">
        <f t="shared" si="2"/>
        <v>0</v>
      </c>
      <c r="S348" s="141">
        <v>0</v>
      </c>
      <c r="T348" s="142">
        <f t="shared" si="3"/>
        <v>0</v>
      </c>
      <c r="AR348" s="143" t="s">
        <v>159</v>
      </c>
      <c r="AT348" s="143" t="s">
        <v>154</v>
      </c>
      <c r="AU348" s="143" t="s">
        <v>83</v>
      </c>
      <c r="AY348" s="16" t="s">
        <v>151</v>
      </c>
      <c r="BE348" s="144">
        <f t="shared" si="4"/>
        <v>0</v>
      </c>
      <c r="BF348" s="144">
        <f t="shared" si="5"/>
        <v>0</v>
      </c>
      <c r="BG348" s="144">
        <f t="shared" si="6"/>
        <v>0</v>
      </c>
      <c r="BH348" s="144">
        <f t="shared" si="7"/>
        <v>0</v>
      </c>
      <c r="BI348" s="144">
        <f t="shared" si="8"/>
        <v>0</v>
      </c>
      <c r="BJ348" s="16" t="s">
        <v>81</v>
      </c>
      <c r="BK348" s="144">
        <f t="shared" si="9"/>
        <v>0</v>
      </c>
      <c r="BL348" s="16" t="s">
        <v>159</v>
      </c>
      <c r="BM348" s="143" t="s">
        <v>419</v>
      </c>
    </row>
    <row r="349" spans="2:65" s="1" customFormat="1" ht="33" customHeight="1">
      <c r="B349" s="131"/>
      <c r="C349" s="132" t="s">
        <v>420</v>
      </c>
      <c r="D349" s="132" t="s">
        <v>154</v>
      </c>
      <c r="E349" s="133" t="s">
        <v>421</v>
      </c>
      <c r="F349" s="134" t="s">
        <v>422</v>
      </c>
      <c r="G349" s="135" t="s">
        <v>170</v>
      </c>
      <c r="H349" s="136">
        <v>5</v>
      </c>
      <c r="I349" s="137"/>
      <c r="J349" s="138">
        <f t="shared" si="0"/>
        <v>0</v>
      </c>
      <c r="K349" s="134" t="s">
        <v>158</v>
      </c>
      <c r="L349" s="31"/>
      <c r="M349" s="139" t="s">
        <v>1</v>
      </c>
      <c r="N349" s="140" t="s">
        <v>38</v>
      </c>
      <c r="P349" s="141">
        <f t="shared" si="1"/>
        <v>0</v>
      </c>
      <c r="Q349" s="141">
        <v>0</v>
      </c>
      <c r="R349" s="141">
        <f t="shared" si="2"/>
        <v>0</v>
      </c>
      <c r="S349" s="141">
        <v>0</v>
      </c>
      <c r="T349" s="142">
        <f t="shared" si="3"/>
        <v>0</v>
      </c>
      <c r="AR349" s="143" t="s">
        <v>159</v>
      </c>
      <c r="AT349" s="143" t="s">
        <v>154</v>
      </c>
      <c r="AU349" s="143" t="s">
        <v>83</v>
      </c>
      <c r="AY349" s="16" t="s">
        <v>151</v>
      </c>
      <c r="BE349" s="144">
        <f t="shared" si="4"/>
        <v>0</v>
      </c>
      <c r="BF349" s="144">
        <f t="shared" si="5"/>
        <v>0</v>
      </c>
      <c r="BG349" s="144">
        <f t="shared" si="6"/>
        <v>0</v>
      </c>
      <c r="BH349" s="144">
        <f t="shared" si="7"/>
        <v>0</v>
      </c>
      <c r="BI349" s="144">
        <f t="shared" si="8"/>
        <v>0</v>
      </c>
      <c r="BJ349" s="16" t="s">
        <v>81</v>
      </c>
      <c r="BK349" s="144">
        <f t="shared" si="9"/>
        <v>0</v>
      </c>
      <c r="BL349" s="16" t="s">
        <v>159</v>
      </c>
      <c r="BM349" s="143" t="s">
        <v>423</v>
      </c>
    </row>
    <row r="350" spans="2:65" s="1" customFormat="1" ht="33" customHeight="1">
      <c r="B350" s="131"/>
      <c r="C350" s="132" t="s">
        <v>424</v>
      </c>
      <c r="D350" s="132" t="s">
        <v>154</v>
      </c>
      <c r="E350" s="133" t="s">
        <v>425</v>
      </c>
      <c r="F350" s="134" t="s">
        <v>426</v>
      </c>
      <c r="G350" s="135" t="s">
        <v>170</v>
      </c>
      <c r="H350" s="136">
        <v>450</v>
      </c>
      <c r="I350" s="137"/>
      <c r="J350" s="138">
        <f t="shared" si="0"/>
        <v>0</v>
      </c>
      <c r="K350" s="134" t="s">
        <v>158</v>
      </c>
      <c r="L350" s="31"/>
      <c r="M350" s="139" t="s">
        <v>1</v>
      </c>
      <c r="N350" s="140" t="s">
        <v>38</v>
      </c>
      <c r="P350" s="141">
        <f t="shared" si="1"/>
        <v>0</v>
      </c>
      <c r="Q350" s="141">
        <v>0</v>
      </c>
      <c r="R350" s="141">
        <f t="shared" si="2"/>
        <v>0</v>
      </c>
      <c r="S350" s="141">
        <v>0</v>
      </c>
      <c r="T350" s="142">
        <f t="shared" si="3"/>
        <v>0</v>
      </c>
      <c r="AR350" s="143" t="s">
        <v>159</v>
      </c>
      <c r="AT350" s="143" t="s">
        <v>154</v>
      </c>
      <c r="AU350" s="143" t="s">
        <v>83</v>
      </c>
      <c r="AY350" s="16" t="s">
        <v>151</v>
      </c>
      <c r="BE350" s="144">
        <f t="shared" si="4"/>
        <v>0</v>
      </c>
      <c r="BF350" s="144">
        <f t="shared" si="5"/>
        <v>0</v>
      </c>
      <c r="BG350" s="144">
        <f t="shared" si="6"/>
        <v>0</v>
      </c>
      <c r="BH350" s="144">
        <f t="shared" si="7"/>
        <v>0</v>
      </c>
      <c r="BI350" s="144">
        <f t="shared" si="8"/>
        <v>0</v>
      </c>
      <c r="BJ350" s="16" t="s">
        <v>81</v>
      </c>
      <c r="BK350" s="144">
        <f t="shared" si="9"/>
        <v>0</v>
      </c>
      <c r="BL350" s="16" t="s">
        <v>159</v>
      </c>
      <c r="BM350" s="143" t="s">
        <v>427</v>
      </c>
    </row>
    <row r="351" spans="2:65" s="1" customFormat="1" ht="33" customHeight="1">
      <c r="B351" s="131"/>
      <c r="C351" s="132" t="s">
        <v>428</v>
      </c>
      <c r="D351" s="132" t="s">
        <v>154</v>
      </c>
      <c r="E351" s="133" t="s">
        <v>429</v>
      </c>
      <c r="F351" s="134" t="s">
        <v>430</v>
      </c>
      <c r="G351" s="135" t="s">
        <v>170</v>
      </c>
      <c r="H351" s="136">
        <v>5</v>
      </c>
      <c r="I351" s="137"/>
      <c r="J351" s="138">
        <f t="shared" si="0"/>
        <v>0</v>
      </c>
      <c r="K351" s="134" t="s">
        <v>158</v>
      </c>
      <c r="L351" s="31"/>
      <c r="M351" s="139" t="s">
        <v>1</v>
      </c>
      <c r="N351" s="140" t="s">
        <v>38</v>
      </c>
      <c r="P351" s="141">
        <f t="shared" si="1"/>
        <v>0</v>
      </c>
      <c r="Q351" s="141">
        <v>0</v>
      </c>
      <c r="R351" s="141">
        <f t="shared" si="2"/>
        <v>0</v>
      </c>
      <c r="S351" s="141">
        <v>0</v>
      </c>
      <c r="T351" s="142">
        <f t="shared" si="3"/>
        <v>0</v>
      </c>
      <c r="AR351" s="143" t="s">
        <v>159</v>
      </c>
      <c r="AT351" s="143" t="s">
        <v>154</v>
      </c>
      <c r="AU351" s="143" t="s">
        <v>83</v>
      </c>
      <c r="AY351" s="16" t="s">
        <v>151</v>
      </c>
      <c r="BE351" s="144">
        <f t="shared" si="4"/>
        <v>0</v>
      </c>
      <c r="BF351" s="144">
        <f t="shared" si="5"/>
        <v>0</v>
      </c>
      <c r="BG351" s="144">
        <f t="shared" si="6"/>
        <v>0</v>
      </c>
      <c r="BH351" s="144">
        <f t="shared" si="7"/>
        <v>0</v>
      </c>
      <c r="BI351" s="144">
        <f t="shared" si="8"/>
        <v>0</v>
      </c>
      <c r="BJ351" s="16" t="s">
        <v>81</v>
      </c>
      <c r="BK351" s="144">
        <f t="shared" si="9"/>
        <v>0</v>
      </c>
      <c r="BL351" s="16" t="s">
        <v>159</v>
      </c>
      <c r="BM351" s="143" t="s">
        <v>431</v>
      </c>
    </row>
    <row r="352" spans="2:65" s="1" customFormat="1" ht="24.2" customHeight="1">
      <c r="B352" s="131"/>
      <c r="C352" s="132" t="s">
        <v>432</v>
      </c>
      <c r="D352" s="132" t="s">
        <v>154</v>
      </c>
      <c r="E352" s="133" t="s">
        <v>433</v>
      </c>
      <c r="F352" s="134" t="s">
        <v>434</v>
      </c>
      <c r="G352" s="135" t="s">
        <v>170</v>
      </c>
      <c r="H352" s="136">
        <v>5</v>
      </c>
      <c r="I352" s="137"/>
      <c r="J352" s="138">
        <f t="shared" si="0"/>
        <v>0</v>
      </c>
      <c r="K352" s="134" t="s">
        <v>158</v>
      </c>
      <c r="L352" s="31"/>
      <c r="M352" s="139" t="s">
        <v>1</v>
      </c>
      <c r="N352" s="140" t="s">
        <v>38</v>
      </c>
      <c r="P352" s="141">
        <f t="shared" si="1"/>
        <v>0</v>
      </c>
      <c r="Q352" s="141">
        <v>0</v>
      </c>
      <c r="R352" s="141">
        <f t="shared" si="2"/>
        <v>0</v>
      </c>
      <c r="S352" s="141">
        <v>0</v>
      </c>
      <c r="T352" s="142">
        <f t="shared" si="3"/>
        <v>0</v>
      </c>
      <c r="AR352" s="143" t="s">
        <v>159</v>
      </c>
      <c r="AT352" s="143" t="s">
        <v>154</v>
      </c>
      <c r="AU352" s="143" t="s">
        <v>83</v>
      </c>
      <c r="AY352" s="16" t="s">
        <v>151</v>
      </c>
      <c r="BE352" s="144">
        <f t="shared" si="4"/>
        <v>0</v>
      </c>
      <c r="BF352" s="144">
        <f t="shared" si="5"/>
        <v>0</v>
      </c>
      <c r="BG352" s="144">
        <f t="shared" si="6"/>
        <v>0</v>
      </c>
      <c r="BH352" s="144">
        <f t="shared" si="7"/>
        <v>0</v>
      </c>
      <c r="BI352" s="144">
        <f t="shared" si="8"/>
        <v>0</v>
      </c>
      <c r="BJ352" s="16" t="s">
        <v>81</v>
      </c>
      <c r="BK352" s="144">
        <f t="shared" si="9"/>
        <v>0</v>
      </c>
      <c r="BL352" s="16" t="s">
        <v>159</v>
      </c>
      <c r="BM352" s="143" t="s">
        <v>435</v>
      </c>
    </row>
    <row r="353" spans="2:65" s="1" customFormat="1" ht="24.2" customHeight="1">
      <c r="B353" s="131"/>
      <c r="C353" s="132" t="s">
        <v>436</v>
      </c>
      <c r="D353" s="132" t="s">
        <v>154</v>
      </c>
      <c r="E353" s="133" t="s">
        <v>437</v>
      </c>
      <c r="F353" s="134" t="s">
        <v>438</v>
      </c>
      <c r="G353" s="135" t="s">
        <v>170</v>
      </c>
      <c r="H353" s="136">
        <v>5</v>
      </c>
      <c r="I353" s="137"/>
      <c r="J353" s="138">
        <f t="shared" si="0"/>
        <v>0</v>
      </c>
      <c r="K353" s="134" t="s">
        <v>158</v>
      </c>
      <c r="L353" s="31"/>
      <c r="M353" s="139" t="s">
        <v>1</v>
      </c>
      <c r="N353" s="140" t="s">
        <v>38</v>
      </c>
      <c r="P353" s="141">
        <f t="shared" si="1"/>
        <v>0</v>
      </c>
      <c r="Q353" s="141">
        <v>0</v>
      </c>
      <c r="R353" s="141">
        <f t="shared" si="2"/>
        <v>0</v>
      </c>
      <c r="S353" s="141">
        <v>0</v>
      </c>
      <c r="T353" s="142">
        <f t="shared" si="3"/>
        <v>0</v>
      </c>
      <c r="AR353" s="143" t="s">
        <v>159</v>
      </c>
      <c r="AT353" s="143" t="s">
        <v>154</v>
      </c>
      <c r="AU353" s="143" t="s">
        <v>83</v>
      </c>
      <c r="AY353" s="16" t="s">
        <v>151</v>
      </c>
      <c r="BE353" s="144">
        <f t="shared" si="4"/>
        <v>0</v>
      </c>
      <c r="BF353" s="144">
        <f t="shared" si="5"/>
        <v>0</v>
      </c>
      <c r="BG353" s="144">
        <f t="shared" si="6"/>
        <v>0</v>
      </c>
      <c r="BH353" s="144">
        <f t="shared" si="7"/>
        <v>0</v>
      </c>
      <c r="BI353" s="144">
        <f t="shared" si="8"/>
        <v>0</v>
      </c>
      <c r="BJ353" s="16" t="s">
        <v>81</v>
      </c>
      <c r="BK353" s="144">
        <f t="shared" si="9"/>
        <v>0</v>
      </c>
      <c r="BL353" s="16" t="s">
        <v>159</v>
      </c>
      <c r="BM353" s="143" t="s">
        <v>439</v>
      </c>
    </row>
    <row r="354" spans="2:65" s="1" customFormat="1" ht="24.2" customHeight="1">
      <c r="B354" s="131"/>
      <c r="C354" s="132" t="s">
        <v>440</v>
      </c>
      <c r="D354" s="132" t="s">
        <v>154</v>
      </c>
      <c r="E354" s="133" t="s">
        <v>441</v>
      </c>
      <c r="F354" s="134" t="s">
        <v>442</v>
      </c>
      <c r="G354" s="135" t="s">
        <v>443</v>
      </c>
      <c r="H354" s="136">
        <v>15</v>
      </c>
      <c r="I354" s="137"/>
      <c r="J354" s="138">
        <f t="shared" si="0"/>
        <v>0</v>
      </c>
      <c r="K354" s="134" t="s">
        <v>158</v>
      </c>
      <c r="L354" s="31"/>
      <c r="M354" s="139" t="s">
        <v>1</v>
      </c>
      <c r="N354" s="140" t="s">
        <v>38</v>
      </c>
      <c r="P354" s="141">
        <f t="shared" si="1"/>
        <v>0</v>
      </c>
      <c r="Q354" s="141">
        <v>0</v>
      </c>
      <c r="R354" s="141">
        <f t="shared" si="2"/>
        <v>0</v>
      </c>
      <c r="S354" s="141">
        <v>0</v>
      </c>
      <c r="T354" s="142">
        <f t="shared" si="3"/>
        <v>0</v>
      </c>
      <c r="AR354" s="143" t="s">
        <v>159</v>
      </c>
      <c r="AT354" s="143" t="s">
        <v>154</v>
      </c>
      <c r="AU354" s="143" t="s">
        <v>83</v>
      </c>
      <c r="AY354" s="16" t="s">
        <v>151</v>
      </c>
      <c r="BE354" s="144">
        <f t="shared" si="4"/>
        <v>0</v>
      </c>
      <c r="BF354" s="144">
        <f t="shared" si="5"/>
        <v>0</v>
      </c>
      <c r="BG354" s="144">
        <f t="shared" si="6"/>
        <v>0</v>
      </c>
      <c r="BH354" s="144">
        <f t="shared" si="7"/>
        <v>0</v>
      </c>
      <c r="BI354" s="144">
        <f t="shared" si="8"/>
        <v>0</v>
      </c>
      <c r="BJ354" s="16" t="s">
        <v>81</v>
      </c>
      <c r="BK354" s="144">
        <f t="shared" si="9"/>
        <v>0</v>
      </c>
      <c r="BL354" s="16" t="s">
        <v>159</v>
      </c>
      <c r="BM354" s="143" t="s">
        <v>444</v>
      </c>
    </row>
    <row r="355" spans="2:65" s="1" customFormat="1" ht="24.2" customHeight="1">
      <c r="B355" s="131"/>
      <c r="C355" s="132" t="s">
        <v>445</v>
      </c>
      <c r="D355" s="132" t="s">
        <v>154</v>
      </c>
      <c r="E355" s="133" t="s">
        <v>446</v>
      </c>
      <c r="F355" s="134" t="s">
        <v>447</v>
      </c>
      <c r="G355" s="135" t="s">
        <v>443</v>
      </c>
      <c r="H355" s="136">
        <v>1800</v>
      </c>
      <c r="I355" s="137"/>
      <c r="J355" s="138">
        <f t="shared" si="0"/>
        <v>0</v>
      </c>
      <c r="K355" s="134" t="s">
        <v>158</v>
      </c>
      <c r="L355" s="31"/>
      <c r="M355" s="139" t="s">
        <v>1</v>
      </c>
      <c r="N355" s="140" t="s">
        <v>38</v>
      </c>
      <c r="P355" s="141">
        <f t="shared" si="1"/>
        <v>0</v>
      </c>
      <c r="Q355" s="141">
        <v>0</v>
      </c>
      <c r="R355" s="141">
        <f t="shared" si="2"/>
        <v>0</v>
      </c>
      <c r="S355" s="141">
        <v>0</v>
      </c>
      <c r="T355" s="142">
        <f t="shared" si="3"/>
        <v>0</v>
      </c>
      <c r="AR355" s="143" t="s">
        <v>159</v>
      </c>
      <c r="AT355" s="143" t="s">
        <v>154</v>
      </c>
      <c r="AU355" s="143" t="s">
        <v>83</v>
      </c>
      <c r="AY355" s="16" t="s">
        <v>151</v>
      </c>
      <c r="BE355" s="144">
        <f t="shared" si="4"/>
        <v>0</v>
      </c>
      <c r="BF355" s="144">
        <f t="shared" si="5"/>
        <v>0</v>
      </c>
      <c r="BG355" s="144">
        <f t="shared" si="6"/>
        <v>0</v>
      </c>
      <c r="BH355" s="144">
        <f t="shared" si="7"/>
        <v>0</v>
      </c>
      <c r="BI355" s="144">
        <f t="shared" si="8"/>
        <v>0</v>
      </c>
      <c r="BJ355" s="16" t="s">
        <v>81</v>
      </c>
      <c r="BK355" s="144">
        <f t="shared" si="9"/>
        <v>0</v>
      </c>
      <c r="BL355" s="16" t="s">
        <v>159</v>
      </c>
      <c r="BM355" s="143" t="s">
        <v>448</v>
      </c>
    </row>
    <row r="356" spans="2:65" s="1" customFormat="1" ht="24.2" customHeight="1">
      <c r="B356" s="131"/>
      <c r="C356" s="132" t="s">
        <v>449</v>
      </c>
      <c r="D356" s="132" t="s">
        <v>154</v>
      </c>
      <c r="E356" s="133" t="s">
        <v>450</v>
      </c>
      <c r="F356" s="134" t="s">
        <v>451</v>
      </c>
      <c r="G356" s="135" t="s">
        <v>443</v>
      </c>
      <c r="H356" s="136">
        <v>15</v>
      </c>
      <c r="I356" s="137"/>
      <c r="J356" s="138">
        <f t="shared" si="0"/>
        <v>0</v>
      </c>
      <c r="K356" s="134" t="s">
        <v>158</v>
      </c>
      <c r="L356" s="31"/>
      <c r="M356" s="139" t="s">
        <v>1</v>
      </c>
      <c r="N356" s="140" t="s">
        <v>38</v>
      </c>
      <c r="P356" s="141">
        <f t="shared" si="1"/>
        <v>0</v>
      </c>
      <c r="Q356" s="141">
        <v>0</v>
      </c>
      <c r="R356" s="141">
        <f t="shared" si="2"/>
        <v>0</v>
      </c>
      <c r="S356" s="141">
        <v>0</v>
      </c>
      <c r="T356" s="142">
        <f t="shared" si="3"/>
        <v>0</v>
      </c>
      <c r="AR356" s="143" t="s">
        <v>159</v>
      </c>
      <c r="AT356" s="143" t="s">
        <v>154</v>
      </c>
      <c r="AU356" s="143" t="s">
        <v>83</v>
      </c>
      <c r="AY356" s="16" t="s">
        <v>151</v>
      </c>
      <c r="BE356" s="144">
        <f t="shared" si="4"/>
        <v>0</v>
      </c>
      <c r="BF356" s="144">
        <f t="shared" si="5"/>
        <v>0</v>
      </c>
      <c r="BG356" s="144">
        <f t="shared" si="6"/>
        <v>0</v>
      </c>
      <c r="BH356" s="144">
        <f t="shared" si="7"/>
        <v>0</v>
      </c>
      <c r="BI356" s="144">
        <f t="shared" si="8"/>
        <v>0</v>
      </c>
      <c r="BJ356" s="16" t="s">
        <v>81</v>
      </c>
      <c r="BK356" s="144">
        <f t="shared" si="9"/>
        <v>0</v>
      </c>
      <c r="BL356" s="16" t="s">
        <v>159</v>
      </c>
      <c r="BM356" s="143" t="s">
        <v>452</v>
      </c>
    </row>
    <row r="357" spans="2:65" s="1" customFormat="1" ht="24.2" customHeight="1">
      <c r="B357" s="131"/>
      <c r="C357" s="132" t="s">
        <v>453</v>
      </c>
      <c r="D357" s="132" t="s">
        <v>154</v>
      </c>
      <c r="E357" s="133" t="s">
        <v>454</v>
      </c>
      <c r="F357" s="134" t="s">
        <v>455</v>
      </c>
      <c r="G357" s="135" t="s">
        <v>443</v>
      </c>
      <c r="H357" s="136">
        <v>10</v>
      </c>
      <c r="I357" s="137"/>
      <c r="J357" s="138">
        <f t="shared" si="0"/>
        <v>0</v>
      </c>
      <c r="K357" s="134" t="s">
        <v>158</v>
      </c>
      <c r="L357" s="31"/>
      <c r="M357" s="139" t="s">
        <v>1</v>
      </c>
      <c r="N357" s="140" t="s">
        <v>38</v>
      </c>
      <c r="P357" s="141">
        <f t="shared" si="1"/>
        <v>0</v>
      </c>
      <c r="Q357" s="141">
        <v>0</v>
      </c>
      <c r="R357" s="141">
        <f t="shared" si="2"/>
        <v>0</v>
      </c>
      <c r="S357" s="141">
        <v>0</v>
      </c>
      <c r="T357" s="142">
        <f t="shared" si="3"/>
        <v>0</v>
      </c>
      <c r="AR357" s="143" t="s">
        <v>159</v>
      </c>
      <c r="AT357" s="143" t="s">
        <v>154</v>
      </c>
      <c r="AU357" s="143" t="s">
        <v>83</v>
      </c>
      <c r="AY357" s="16" t="s">
        <v>151</v>
      </c>
      <c r="BE357" s="144">
        <f t="shared" si="4"/>
        <v>0</v>
      </c>
      <c r="BF357" s="144">
        <f t="shared" si="5"/>
        <v>0</v>
      </c>
      <c r="BG357" s="144">
        <f t="shared" si="6"/>
        <v>0</v>
      </c>
      <c r="BH357" s="144">
        <f t="shared" si="7"/>
        <v>0</v>
      </c>
      <c r="BI357" s="144">
        <f t="shared" si="8"/>
        <v>0</v>
      </c>
      <c r="BJ357" s="16" t="s">
        <v>81</v>
      </c>
      <c r="BK357" s="144">
        <f t="shared" si="9"/>
        <v>0</v>
      </c>
      <c r="BL357" s="16" t="s">
        <v>159</v>
      </c>
      <c r="BM357" s="143" t="s">
        <v>456</v>
      </c>
    </row>
    <row r="358" spans="2:65" s="1" customFormat="1" ht="24.2" customHeight="1">
      <c r="B358" s="131"/>
      <c r="C358" s="132" t="s">
        <v>457</v>
      </c>
      <c r="D358" s="132" t="s">
        <v>154</v>
      </c>
      <c r="E358" s="133" t="s">
        <v>458</v>
      </c>
      <c r="F358" s="134" t="s">
        <v>459</v>
      </c>
      <c r="G358" s="135" t="s">
        <v>443</v>
      </c>
      <c r="H358" s="136">
        <v>1200</v>
      </c>
      <c r="I358" s="137"/>
      <c r="J358" s="138">
        <f t="shared" si="0"/>
        <v>0</v>
      </c>
      <c r="K358" s="134" t="s">
        <v>158</v>
      </c>
      <c r="L358" s="31"/>
      <c r="M358" s="139" t="s">
        <v>1</v>
      </c>
      <c r="N358" s="140" t="s">
        <v>38</v>
      </c>
      <c r="P358" s="141">
        <f t="shared" si="1"/>
        <v>0</v>
      </c>
      <c r="Q358" s="141">
        <v>0</v>
      </c>
      <c r="R358" s="141">
        <f t="shared" si="2"/>
        <v>0</v>
      </c>
      <c r="S358" s="141">
        <v>0</v>
      </c>
      <c r="T358" s="142">
        <f t="shared" si="3"/>
        <v>0</v>
      </c>
      <c r="AR358" s="143" t="s">
        <v>159</v>
      </c>
      <c r="AT358" s="143" t="s">
        <v>154</v>
      </c>
      <c r="AU358" s="143" t="s">
        <v>83</v>
      </c>
      <c r="AY358" s="16" t="s">
        <v>151</v>
      </c>
      <c r="BE358" s="144">
        <f t="shared" si="4"/>
        <v>0</v>
      </c>
      <c r="BF358" s="144">
        <f t="shared" si="5"/>
        <v>0</v>
      </c>
      <c r="BG358" s="144">
        <f t="shared" si="6"/>
        <v>0</v>
      </c>
      <c r="BH358" s="144">
        <f t="shared" si="7"/>
        <v>0</v>
      </c>
      <c r="BI358" s="144">
        <f t="shared" si="8"/>
        <v>0</v>
      </c>
      <c r="BJ358" s="16" t="s">
        <v>81</v>
      </c>
      <c r="BK358" s="144">
        <f t="shared" si="9"/>
        <v>0</v>
      </c>
      <c r="BL358" s="16" t="s">
        <v>159</v>
      </c>
      <c r="BM358" s="143" t="s">
        <v>460</v>
      </c>
    </row>
    <row r="359" spans="2:65" s="1" customFormat="1" ht="24.2" customHeight="1">
      <c r="B359" s="131"/>
      <c r="C359" s="132" t="s">
        <v>461</v>
      </c>
      <c r="D359" s="132" t="s">
        <v>154</v>
      </c>
      <c r="E359" s="133" t="s">
        <v>462</v>
      </c>
      <c r="F359" s="134" t="s">
        <v>463</v>
      </c>
      <c r="G359" s="135" t="s">
        <v>443</v>
      </c>
      <c r="H359" s="136">
        <v>10</v>
      </c>
      <c r="I359" s="137"/>
      <c r="J359" s="138">
        <f t="shared" si="0"/>
        <v>0</v>
      </c>
      <c r="K359" s="134" t="s">
        <v>158</v>
      </c>
      <c r="L359" s="31"/>
      <c r="M359" s="139" t="s">
        <v>1</v>
      </c>
      <c r="N359" s="140" t="s">
        <v>38</v>
      </c>
      <c r="P359" s="141">
        <f t="shared" si="1"/>
        <v>0</v>
      </c>
      <c r="Q359" s="141">
        <v>0</v>
      </c>
      <c r="R359" s="141">
        <f t="shared" si="2"/>
        <v>0</v>
      </c>
      <c r="S359" s="141">
        <v>0</v>
      </c>
      <c r="T359" s="142">
        <f t="shared" si="3"/>
        <v>0</v>
      </c>
      <c r="AR359" s="143" t="s">
        <v>159</v>
      </c>
      <c r="AT359" s="143" t="s">
        <v>154</v>
      </c>
      <c r="AU359" s="143" t="s">
        <v>83</v>
      </c>
      <c r="AY359" s="16" t="s">
        <v>151</v>
      </c>
      <c r="BE359" s="144">
        <f t="shared" si="4"/>
        <v>0</v>
      </c>
      <c r="BF359" s="144">
        <f t="shared" si="5"/>
        <v>0</v>
      </c>
      <c r="BG359" s="144">
        <f t="shared" si="6"/>
        <v>0</v>
      </c>
      <c r="BH359" s="144">
        <f t="shared" si="7"/>
        <v>0</v>
      </c>
      <c r="BI359" s="144">
        <f t="shared" si="8"/>
        <v>0</v>
      </c>
      <c r="BJ359" s="16" t="s">
        <v>81</v>
      </c>
      <c r="BK359" s="144">
        <f t="shared" si="9"/>
        <v>0</v>
      </c>
      <c r="BL359" s="16" t="s">
        <v>159</v>
      </c>
      <c r="BM359" s="143" t="s">
        <v>464</v>
      </c>
    </row>
    <row r="360" spans="2:65" s="1" customFormat="1" ht="24.2" customHeight="1">
      <c r="B360" s="131"/>
      <c r="C360" s="132" t="s">
        <v>465</v>
      </c>
      <c r="D360" s="132" t="s">
        <v>154</v>
      </c>
      <c r="E360" s="133" t="s">
        <v>466</v>
      </c>
      <c r="F360" s="134" t="s">
        <v>467</v>
      </c>
      <c r="G360" s="135" t="s">
        <v>186</v>
      </c>
      <c r="H360" s="136">
        <v>254.605</v>
      </c>
      <c r="I360" s="137"/>
      <c r="J360" s="138">
        <f t="shared" si="0"/>
        <v>0</v>
      </c>
      <c r="K360" s="134" t="s">
        <v>158</v>
      </c>
      <c r="L360" s="31"/>
      <c r="M360" s="139" t="s">
        <v>1</v>
      </c>
      <c r="N360" s="140" t="s">
        <v>38</v>
      </c>
      <c r="P360" s="141">
        <f t="shared" si="1"/>
        <v>0</v>
      </c>
      <c r="Q360" s="141">
        <v>0</v>
      </c>
      <c r="R360" s="141">
        <f t="shared" si="2"/>
        <v>0</v>
      </c>
      <c r="S360" s="141">
        <v>0.261</v>
      </c>
      <c r="T360" s="142">
        <f t="shared" si="3"/>
        <v>66.451905</v>
      </c>
      <c r="AR360" s="143" t="s">
        <v>159</v>
      </c>
      <c r="AT360" s="143" t="s">
        <v>154</v>
      </c>
      <c r="AU360" s="143" t="s">
        <v>83</v>
      </c>
      <c r="AY360" s="16" t="s">
        <v>151</v>
      </c>
      <c r="BE360" s="144">
        <f t="shared" si="4"/>
        <v>0</v>
      </c>
      <c r="BF360" s="144">
        <f t="shared" si="5"/>
        <v>0</v>
      </c>
      <c r="BG360" s="144">
        <f t="shared" si="6"/>
        <v>0</v>
      </c>
      <c r="BH360" s="144">
        <f t="shared" si="7"/>
        <v>0</v>
      </c>
      <c r="BI360" s="144">
        <f t="shared" si="8"/>
        <v>0</v>
      </c>
      <c r="BJ360" s="16" t="s">
        <v>81</v>
      </c>
      <c r="BK360" s="144">
        <f t="shared" si="9"/>
        <v>0</v>
      </c>
      <c r="BL360" s="16" t="s">
        <v>159</v>
      </c>
      <c r="BM360" s="143" t="s">
        <v>468</v>
      </c>
    </row>
    <row r="361" spans="2:51" s="12" customFormat="1" ht="11.25">
      <c r="B361" s="145"/>
      <c r="D361" s="146" t="s">
        <v>161</v>
      </c>
      <c r="E361" s="147" t="s">
        <v>1</v>
      </c>
      <c r="F361" s="148" t="s">
        <v>469</v>
      </c>
      <c r="H361" s="149">
        <v>3.58</v>
      </c>
      <c r="I361" s="150"/>
      <c r="L361" s="145"/>
      <c r="M361" s="151"/>
      <c r="T361" s="152"/>
      <c r="AT361" s="147" t="s">
        <v>161</v>
      </c>
      <c r="AU361" s="147" t="s">
        <v>83</v>
      </c>
      <c r="AV361" s="12" t="s">
        <v>83</v>
      </c>
      <c r="AW361" s="12" t="s">
        <v>30</v>
      </c>
      <c r="AX361" s="12" t="s">
        <v>73</v>
      </c>
      <c r="AY361" s="147" t="s">
        <v>151</v>
      </c>
    </row>
    <row r="362" spans="2:51" s="12" customFormat="1" ht="22.5">
      <c r="B362" s="145"/>
      <c r="D362" s="146" t="s">
        <v>161</v>
      </c>
      <c r="E362" s="147" t="s">
        <v>1</v>
      </c>
      <c r="F362" s="148" t="s">
        <v>470</v>
      </c>
      <c r="H362" s="149">
        <v>149.36</v>
      </c>
      <c r="I362" s="150"/>
      <c r="L362" s="145"/>
      <c r="M362" s="151"/>
      <c r="T362" s="152"/>
      <c r="AT362" s="147" t="s">
        <v>161</v>
      </c>
      <c r="AU362" s="147" t="s">
        <v>83</v>
      </c>
      <c r="AV362" s="12" t="s">
        <v>83</v>
      </c>
      <c r="AW362" s="12" t="s">
        <v>30</v>
      </c>
      <c r="AX362" s="12" t="s">
        <v>73</v>
      </c>
      <c r="AY362" s="147" t="s">
        <v>151</v>
      </c>
    </row>
    <row r="363" spans="2:51" s="12" customFormat="1" ht="11.25">
      <c r="B363" s="145"/>
      <c r="D363" s="146" t="s">
        <v>161</v>
      </c>
      <c r="E363" s="147" t="s">
        <v>1</v>
      </c>
      <c r="F363" s="148" t="s">
        <v>471</v>
      </c>
      <c r="H363" s="149">
        <v>22.425</v>
      </c>
      <c r="I363" s="150"/>
      <c r="L363" s="145"/>
      <c r="M363" s="151"/>
      <c r="T363" s="152"/>
      <c r="AT363" s="147" t="s">
        <v>161</v>
      </c>
      <c r="AU363" s="147" t="s">
        <v>83</v>
      </c>
      <c r="AV363" s="12" t="s">
        <v>83</v>
      </c>
      <c r="AW363" s="12" t="s">
        <v>30</v>
      </c>
      <c r="AX363" s="12" t="s">
        <v>73</v>
      </c>
      <c r="AY363" s="147" t="s">
        <v>151</v>
      </c>
    </row>
    <row r="364" spans="2:51" s="12" customFormat="1" ht="11.25">
      <c r="B364" s="145"/>
      <c r="D364" s="146" t="s">
        <v>161</v>
      </c>
      <c r="E364" s="147" t="s">
        <v>1</v>
      </c>
      <c r="F364" s="148" t="s">
        <v>472</v>
      </c>
      <c r="H364" s="149">
        <v>54.84</v>
      </c>
      <c r="I364" s="150"/>
      <c r="L364" s="145"/>
      <c r="M364" s="151"/>
      <c r="T364" s="152"/>
      <c r="AT364" s="147" t="s">
        <v>161</v>
      </c>
      <c r="AU364" s="147" t="s">
        <v>83</v>
      </c>
      <c r="AV364" s="12" t="s">
        <v>83</v>
      </c>
      <c r="AW364" s="12" t="s">
        <v>30</v>
      </c>
      <c r="AX364" s="12" t="s">
        <v>73</v>
      </c>
      <c r="AY364" s="147" t="s">
        <v>151</v>
      </c>
    </row>
    <row r="365" spans="2:51" s="12" customFormat="1" ht="11.25">
      <c r="B365" s="145"/>
      <c r="D365" s="146" t="s">
        <v>161</v>
      </c>
      <c r="E365" s="147" t="s">
        <v>1</v>
      </c>
      <c r="F365" s="148" t="s">
        <v>473</v>
      </c>
      <c r="H365" s="149">
        <v>24.4</v>
      </c>
      <c r="I365" s="150"/>
      <c r="L365" s="145"/>
      <c r="M365" s="151"/>
      <c r="T365" s="152"/>
      <c r="AT365" s="147" t="s">
        <v>161</v>
      </c>
      <c r="AU365" s="147" t="s">
        <v>83</v>
      </c>
      <c r="AV365" s="12" t="s">
        <v>83</v>
      </c>
      <c r="AW365" s="12" t="s">
        <v>30</v>
      </c>
      <c r="AX365" s="12" t="s">
        <v>73</v>
      </c>
      <c r="AY365" s="147" t="s">
        <v>151</v>
      </c>
    </row>
    <row r="366" spans="2:51" s="13" customFormat="1" ht="11.25">
      <c r="B366" s="153"/>
      <c r="D366" s="146" t="s">
        <v>161</v>
      </c>
      <c r="E366" s="154" t="s">
        <v>1</v>
      </c>
      <c r="F366" s="155" t="s">
        <v>163</v>
      </c>
      <c r="H366" s="156">
        <v>254.60500000000005</v>
      </c>
      <c r="I366" s="157"/>
      <c r="L366" s="153"/>
      <c r="M366" s="158"/>
      <c r="T366" s="159"/>
      <c r="AT366" s="154" t="s">
        <v>161</v>
      </c>
      <c r="AU366" s="154" t="s">
        <v>83</v>
      </c>
      <c r="AV366" s="13" t="s">
        <v>159</v>
      </c>
      <c r="AW366" s="13" t="s">
        <v>30</v>
      </c>
      <c r="AX366" s="13" t="s">
        <v>81</v>
      </c>
      <c r="AY366" s="154" t="s">
        <v>151</v>
      </c>
    </row>
    <row r="367" spans="2:65" s="1" customFormat="1" ht="37.9" customHeight="1">
      <c r="B367" s="131"/>
      <c r="C367" s="132" t="s">
        <v>474</v>
      </c>
      <c r="D367" s="132" t="s">
        <v>154</v>
      </c>
      <c r="E367" s="133" t="s">
        <v>475</v>
      </c>
      <c r="F367" s="134" t="s">
        <v>476</v>
      </c>
      <c r="G367" s="135" t="s">
        <v>157</v>
      </c>
      <c r="H367" s="136">
        <v>3.84</v>
      </c>
      <c r="I367" s="137"/>
      <c r="J367" s="138">
        <f>ROUND(I367*H367,2)</f>
        <v>0</v>
      </c>
      <c r="K367" s="134" t="s">
        <v>158</v>
      </c>
      <c r="L367" s="31"/>
      <c r="M367" s="139" t="s">
        <v>1</v>
      </c>
      <c r="N367" s="140" t="s">
        <v>38</v>
      </c>
      <c r="P367" s="141">
        <f>O367*H367</f>
        <v>0</v>
      </c>
      <c r="Q367" s="141">
        <v>0</v>
      </c>
      <c r="R367" s="141">
        <f>Q367*H367</f>
        <v>0</v>
      </c>
      <c r="S367" s="141">
        <v>2.2</v>
      </c>
      <c r="T367" s="142">
        <f>S367*H367</f>
        <v>8.448</v>
      </c>
      <c r="AR367" s="143" t="s">
        <v>159</v>
      </c>
      <c r="AT367" s="143" t="s">
        <v>154</v>
      </c>
      <c r="AU367" s="143" t="s">
        <v>83</v>
      </c>
      <c r="AY367" s="16" t="s">
        <v>151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6" t="s">
        <v>81</v>
      </c>
      <c r="BK367" s="144">
        <f>ROUND(I367*H367,2)</f>
        <v>0</v>
      </c>
      <c r="BL367" s="16" t="s">
        <v>159</v>
      </c>
      <c r="BM367" s="143" t="s">
        <v>477</v>
      </c>
    </row>
    <row r="368" spans="2:51" s="14" customFormat="1" ht="11.25">
      <c r="B368" s="170"/>
      <c r="D368" s="146" t="s">
        <v>161</v>
      </c>
      <c r="E368" s="171" t="s">
        <v>1</v>
      </c>
      <c r="F368" s="172" t="s">
        <v>478</v>
      </c>
      <c r="H368" s="171" t="s">
        <v>1</v>
      </c>
      <c r="I368" s="173"/>
      <c r="L368" s="170"/>
      <c r="M368" s="174"/>
      <c r="T368" s="175"/>
      <c r="AT368" s="171" t="s">
        <v>161</v>
      </c>
      <c r="AU368" s="171" t="s">
        <v>83</v>
      </c>
      <c r="AV368" s="14" t="s">
        <v>81</v>
      </c>
      <c r="AW368" s="14" t="s">
        <v>30</v>
      </c>
      <c r="AX368" s="14" t="s">
        <v>73</v>
      </c>
      <c r="AY368" s="171" t="s">
        <v>151</v>
      </c>
    </row>
    <row r="369" spans="2:51" s="12" customFormat="1" ht="11.25">
      <c r="B369" s="145"/>
      <c r="D369" s="146" t="s">
        <v>161</v>
      </c>
      <c r="E369" s="147" t="s">
        <v>1</v>
      </c>
      <c r="F369" s="148" t="s">
        <v>479</v>
      </c>
      <c r="H369" s="149">
        <v>3.84</v>
      </c>
      <c r="I369" s="150"/>
      <c r="L369" s="145"/>
      <c r="M369" s="151"/>
      <c r="T369" s="152"/>
      <c r="AT369" s="147" t="s">
        <v>161</v>
      </c>
      <c r="AU369" s="147" t="s">
        <v>83</v>
      </c>
      <c r="AV369" s="12" t="s">
        <v>83</v>
      </c>
      <c r="AW369" s="12" t="s">
        <v>30</v>
      </c>
      <c r="AX369" s="12" t="s">
        <v>73</v>
      </c>
      <c r="AY369" s="147" t="s">
        <v>151</v>
      </c>
    </row>
    <row r="370" spans="2:51" s="13" customFormat="1" ht="11.25">
      <c r="B370" s="153"/>
      <c r="D370" s="146" t="s">
        <v>161</v>
      </c>
      <c r="E370" s="154" t="s">
        <v>1</v>
      </c>
      <c r="F370" s="155" t="s">
        <v>163</v>
      </c>
      <c r="H370" s="156">
        <v>3.84</v>
      </c>
      <c r="I370" s="157"/>
      <c r="L370" s="153"/>
      <c r="M370" s="158"/>
      <c r="T370" s="159"/>
      <c r="AT370" s="154" t="s">
        <v>161</v>
      </c>
      <c r="AU370" s="154" t="s">
        <v>83</v>
      </c>
      <c r="AV370" s="13" t="s">
        <v>159</v>
      </c>
      <c r="AW370" s="13" t="s">
        <v>30</v>
      </c>
      <c r="AX370" s="13" t="s">
        <v>81</v>
      </c>
      <c r="AY370" s="154" t="s">
        <v>151</v>
      </c>
    </row>
    <row r="371" spans="2:65" s="1" customFormat="1" ht="37.9" customHeight="1">
      <c r="B371" s="131"/>
      <c r="C371" s="132" t="s">
        <v>480</v>
      </c>
      <c r="D371" s="132" t="s">
        <v>154</v>
      </c>
      <c r="E371" s="133" t="s">
        <v>481</v>
      </c>
      <c r="F371" s="134" t="s">
        <v>482</v>
      </c>
      <c r="G371" s="135" t="s">
        <v>157</v>
      </c>
      <c r="H371" s="136">
        <v>57.138</v>
      </c>
      <c r="I371" s="137"/>
      <c r="J371" s="138">
        <f>ROUND(I371*H371,2)</f>
        <v>0</v>
      </c>
      <c r="K371" s="134" t="s">
        <v>158</v>
      </c>
      <c r="L371" s="31"/>
      <c r="M371" s="139" t="s">
        <v>1</v>
      </c>
      <c r="N371" s="140" t="s">
        <v>38</v>
      </c>
      <c r="P371" s="141">
        <f>O371*H371</f>
        <v>0</v>
      </c>
      <c r="Q371" s="141">
        <v>0</v>
      </c>
      <c r="R371" s="141">
        <f>Q371*H371</f>
        <v>0</v>
      </c>
      <c r="S371" s="141">
        <v>2.2</v>
      </c>
      <c r="T371" s="142">
        <f>S371*H371</f>
        <v>125.70360000000001</v>
      </c>
      <c r="AR371" s="143" t="s">
        <v>159</v>
      </c>
      <c r="AT371" s="143" t="s">
        <v>154</v>
      </c>
      <c r="AU371" s="143" t="s">
        <v>83</v>
      </c>
      <c r="AY371" s="16" t="s">
        <v>151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6" t="s">
        <v>81</v>
      </c>
      <c r="BK371" s="144">
        <f>ROUND(I371*H371,2)</f>
        <v>0</v>
      </c>
      <c r="BL371" s="16" t="s">
        <v>159</v>
      </c>
      <c r="BM371" s="143" t="s">
        <v>483</v>
      </c>
    </row>
    <row r="372" spans="2:51" s="12" customFormat="1" ht="11.25">
      <c r="B372" s="145"/>
      <c r="D372" s="146" t="s">
        <v>161</v>
      </c>
      <c r="E372" s="147" t="s">
        <v>1</v>
      </c>
      <c r="F372" s="148" t="s">
        <v>484</v>
      </c>
      <c r="H372" s="149">
        <v>57.138</v>
      </c>
      <c r="I372" s="150"/>
      <c r="L372" s="145"/>
      <c r="M372" s="151"/>
      <c r="T372" s="152"/>
      <c r="AT372" s="147" t="s">
        <v>161</v>
      </c>
      <c r="AU372" s="147" t="s">
        <v>83</v>
      </c>
      <c r="AV372" s="12" t="s">
        <v>83</v>
      </c>
      <c r="AW372" s="12" t="s">
        <v>30</v>
      </c>
      <c r="AX372" s="12" t="s">
        <v>73</v>
      </c>
      <c r="AY372" s="147" t="s">
        <v>151</v>
      </c>
    </row>
    <row r="373" spans="2:51" s="13" customFormat="1" ht="11.25">
      <c r="B373" s="153"/>
      <c r="D373" s="146" t="s">
        <v>161</v>
      </c>
      <c r="E373" s="154" t="s">
        <v>1</v>
      </c>
      <c r="F373" s="155" t="s">
        <v>163</v>
      </c>
      <c r="H373" s="156">
        <v>57.138</v>
      </c>
      <c r="I373" s="157"/>
      <c r="L373" s="153"/>
      <c r="M373" s="158"/>
      <c r="T373" s="159"/>
      <c r="AT373" s="154" t="s">
        <v>161</v>
      </c>
      <c r="AU373" s="154" t="s">
        <v>83</v>
      </c>
      <c r="AV373" s="13" t="s">
        <v>159</v>
      </c>
      <c r="AW373" s="13" t="s">
        <v>30</v>
      </c>
      <c r="AX373" s="13" t="s">
        <v>81</v>
      </c>
      <c r="AY373" s="154" t="s">
        <v>151</v>
      </c>
    </row>
    <row r="374" spans="2:65" s="1" customFormat="1" ht="24.2" customHeight="1">
      <c r="B374" s="131"/>
      <c r="C374" s="132" t="s">
        <v>485</v>
      </c>
      <c r="D374" s="132" t="s">
        <v>154</v>
      </c>
      <c r="E374" s="133" t="s">
        <v>486</v>
      </c>
      <c r="F374" s="134" t="s">
        <v>487</v>
      </c>
      <c r="G374" s="135" t="s">
        <v>186</v>
      </c>
      <c r="H374" s="136">
        <v>6.9</v>
      </c>
      <c r="I374" s="137"/>
      <c r="J374" s="138">
        <f>ROUND(I374*H374,2)</f>
        <v>0</v>
      </c>
      <c r="K374" s="134" t="s">
        <v>158</v>
      </c>
      <c r="L374" s="31"/>
      <c r="M374" s="139" t="s">
        <v>1</v>
      </c>
      <c r="N374" s="140" t="s">
        <v>38</v>
      </c>
      <c r="P374" s="141">
        <f>O374*H374</f>
        <v>0</v>
      </c>
      <c r="Q374" s="141">
        <v>0</v>
      </c>
      <c r="R374" s="141">
        <f>Q374*H374</f>
        <v>0</v>
      </c>
      <c r="S374" s="141">
        <v>0.055</v>
      </c>
      <c r="T374" s="142">
        <f>S374*H374</f>
        <v>0.3795</v>
      </c>
      <c r="AR374" s="143" t="s">
        <v>159</v>
      </c>
      <c r="AT374" s="143" t="s">
        <v>154</v>
      </c>
      <c r="AU374" s="143" t="s">
        <v>83</v>
      </c>
      <c r="AY374" s="16" t="s">
        <v>151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6" t="s">
        <v>81</v>
      </c>
      <c r="BK374" s="144">
        <f>ROUND(I374*H374,2)</f>
        <v>0</v>
      </c>
      <c r="BL374" s="16" t="s">
        <v>159</v>
      </c>
      <c r="BM374" s="143" t="s">
        <v>488</v>
      </c>
    </row>
    <row r="375" spans="2:51" s="12" customFormat="1" ht="11.25">
      <c r="B375" s="145"/>
      <c r="D375" s="146" t="s">
        <v>161</v>
      </c>
      <c r="E375" s="147" t="s">
        <v>1</v>
      </c>
      <c r="F375" s="148" t="s">
        <v>489</v>
      </c>
      <c r="H375" s="149">
        <v>6.9</v>
      </c>
      <c r="I375" s="150"/>
      <c r="L375" s="145"/>
      <c r="M375" s="151"/>
      <c r="T375" s="152"/>
      <c r="AT375" s="147" t="s">
        <v>161</v>
      </c>
      <c r="AU375" s="147" t="s">
        <v>83</v>
      </c>
      <c r="AV375" s="12" t="s">
        <v>83</v>
      </c>
      <c r="AW375" s="12" t="s">
        <v>30</v>
      </c>
      <c r="AX375" s="12" t="s">
        <v>73</v>
      </c>
      <c r="AY375" s="147" t="s">
        <v>151</v>
      </c>
    </row>
    <row r="376" spans="2:51" s="13" customFormat="1" ht="11.25">
      <c r="B376" s="153"/>
      <c r="D376" s="146" t="s">
        <v>161</v>
      </c>
      <c r="E376" s="154" t="s">
        <v>1</v>
      </c>
      <c r="F376" s="155" t="s">
        <v>163</v>
      </c>
      <c r="H376" s="156">
        <v>6.9</v>
      </c>
      <c r="I376" s="157"/>
      <c r="L376" s="153"/>
      <c r="M376" s="158"/>
      <c r="T376" s="159"/>
      <c r="AT376" s="154" t="s">
        <v>161</v>
      </c>
      <c r="AU376" s="154" t="s">
        <v>83</v>
      </c>
      <c r="AV376" s="13" t="s">
        <v>159</v>
      </c>
      <c r="AW376" s="13" t="s">
        <v>30</v>
      </c>
      <c r="AX376" s="13" t="s">
        <v>81</v>
      </c>
      <c r="AY376" s="154" t="s">
        <v>151</v>
      </c>
    </row>
    <row r="377" spans="2:65" s="1" customFormat="1" ht="24.2" customHeight="1">
      <c r="B377" s="131"/>
      <c r="C377" s="132" t="s">
        <v>490</v>
      </c>
      <c r="D377" s="132" t="s">
        <v>154</v>
      </c>
      <c r="E377" s="133" t="s">
        <v>491</v>
      </c>
      <c r="F377" s="134" t="s">
        <v>492</v>
      </c>
      <c r="G377" s="135" t="s">
        <v>157</v>
      </c>
      <c r="H377" s="136">
        <v>3.288</v>
      </c>
      <c r="I377" s="137"/>
      <c r="J377" s="138">
        <f>ROUND(I377*H377,2)</f>
        <v>0</v>
      </c>
      <c r="K377" s="134" t="s">
        <v>158</v>
      </c>
      <c r="L377" s="31"/>
      <c r="M377" s="139" t="s">
        <v>1</v>
      </c>
      <c r="N377" s="140" t="s">
        <v>38</v>
      </c>
      <c r="P377" s="141">
        <f>O377*H377</f>
        <v>0</v>
      </c>
      <c r="Q377" s="141">
        <v>0</v>
      </c>
      <c r="R377" s="141">
        <f>Q377*H377</f>
        <v>0</v>
      </c>
      <c r="S377" s="141">
        <v>1.8</v>
      </c>
      <c r="T377" s="142">
        <f>S377*H377</f>
        <v>5.9184</v>
      </c>
      <c r="AR377" s="143" t="s">
        <v>159</v>
      </c>
      <c r="AT377" s="143" t="s">
        <v>154</v>
      </c>
      <c r="AU377" s="143" t="s">
        <v>83</v>
      </c>
      <c r="AY377" s="16" t="s">
        <v>151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16" t="s">
        <v>81</v>
      </c>
      <c r="BK377" s="144">
        <f>ROUND(I377*H377,2)</f>
        <v>0</v>
      </c>
      <c r="BL377" s="16" t="s">
        <v>159</v>
      </c>
      <c r="BM377" s="143" t="s">
        <v>493</v>
      </c>
    </row>
    <row r="378" spans="2:51" s="12" customFormat="1" ht="11.25">
      <c r="B378" s="145"/>
      <c r="D378" s="146" t="s">
        <v>161</v>
      </c>
      <c r="E378" s="147" t="s">
        <v>1</v>
      </c>
      <c r="F378" s="148" t="s">
        <v>494</v>
      </c>
      <c r="H378" s="149">
        <v>3.288</v>
      </c>
      <c r="I378" s="150"/>
      <c r="L378" s="145"/>
      <c r="M378" s="151"/>
      <c r="T378" s="152"/>
      <c r="AT378" s="147" t="s">
        <v>161</v>
      </c>
      <c r="AU378" s="147" t="s">
        <v>83</v>
      </c>
      <c r="AV378" s="12" t="s">
        <v>83</v>
      </c>
      <c r="AW378" s="12" t="s">
        <v>30</v>
      </c>
      <c r="AX378" s="12" t="s">
        <v>73</v>
      </c>
      <c r="AY378" s="147" t="s">
        <v>151</v>
      </c>
    </row>
    <row r="379" spans="2:51" s="13" customFormat="1" ht="11.25">
      <c r="B379" s="153"/>
      <c r="D379" s="146" t="s">
        <v>161</v>
      </c>
      <c r="E379" s="154" t="s">
        <v>1</v>
      </c>
      <c r="F379" s="155" t="s">
        <v>163</v>
      </c>
      <c r="H379" s="156">
        <v>3.288</v>
      </c>
      <c r="I379" s="157"/>
      <c r="L379" s="153"/>
      <c r="M379" s="158"/>
      <c r="T379" s="159"/>
      <c r="AT379" s="154" t="s">
        <v>161</v>
      </c>
      <c r="AU379" s="154" t="s">
        <v>83</v>
      </c>
      <c r="AV379" s="13" t="s">
        <v>159</v>
      </c>
      <c r="AW379" s="13" t="s">
        <v>30</v>
      </c>
      <c r="AX379" s="13" t="s">
        <v>81</v>
      </c>
      <c r="AY379" s="154" t="s">
        <v>151</v>
      </c>
    </row>
    <row r="380" spans="2:65" s="1" customFormat="1" ht="16.5" customHeight="1">
      <c r="B380" s="131"/>
      <c r="C380" s="132" t="s">
        <v>495</v>
      </c>
      <c r="D380" s="132" t="s">
        <v>154</v>
      </c>
      <c r="E380" s="133" t="s">
        <v>496</v>
      </c>
      <c r="F380" s="134" t="s">
        <v>497</v>
      </c>
      <c r="G380" s="135" t="s">
        <v>498</v>
      </c>
      <c r="H380" s="136">
        <v>2</v>
      </c>
      <c r="I380" s="137"/>
      <c r="J380" s="138">
        <f>ROUND(I380*H380,2)</f>
        <v>0</v>
      </c>
      <c r="K380" s="134" t="s">
        <v>1</v>
      </c>
      <c r="L380" s="31"/>
      <c r="M380" s="139" t="s">
        <v>1</v>
      </c>
      <c r="N380" s="140" t="s">
        <v>38</v>
      </c>
      <c r="P380" s="141">
        <f>O380*H380</f>
        <v>0</v>
      </c>
      <c r="Q380" s="141">
        <v>0</v>
      </c>
      <c r="R380" s="141">
        <f>Q380*H380</f>
        <v>0</v>
      </c>
      <c r="S380" s="141">
        <v>1.8</v>
      </c>
      <c r="T380" s="142">
        <f>S380*H380</f>
        <v>3.6</v>
      </c>
      <c r="AR380" s="143" t="s">
        <v>159</v>
      </c>
      <c r="AT380" s="143" t="s">
        <v>154</v>
      </c>
      <c r="AU380" s="143" t="s">
        <v>83</v>
      </c>
      <c r="AY380" s="16" t="s">
        <v>151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6" t="s">
        <v>81</v>
      </c>
      <c r="BK380" s="144">
        <f>ROUND(I380*H380,2)</f>
        <v>0</v>
      </c>
      <c r="BL380" s="16" t="s">
        <v>159</v>
      </c>
      <c r="BM380" s="143" t="s">
        <v>499</v>
      </c>
    </row>
    <row r="381" spans="2:51" s="12" customFormat="1" ht="11.25">
      <c r="B381" s="145"/>
      <c r="D381" s="146" t="s">
        <v>161</v>
      </c>
      <c r="E381" s="147" t="s">
        <v>1</v>
      </c>
      <c r="F381" s="148" t="s">
        <v>500</v>
      </c>
      <c r="H381" s="149">
        <v>2</v>
      </c>
      <c r="I381" s="150"/>
      <c r="L381" s="145"/>
      <c r="M381" s="151"/>
      <c r="T381" s="152"/>
      <c r="AT381" s="147" t="s">
        <v>161</v>
      </c>
      <c r="AU381" s="147" t="s">
        <v>83</v>
      </c>
      <c r="AV381" s="12" t="s">
        <v>83</v>
      </c>
      <c r="AW381" s="12" t="s">
        <v>30</v>
      </c>
      <c r="AX381" s="12" t="s">
        <v>73</v>
      </c>
      <c r="AY381" s="147" t="s">
        <v>151</v>
      </c>
    </row>
    <row r="382" spans="2:51" s="13" customFormat="1" ht="11.25">
      <c r="B382" s="153"/>
      <c r="D382" s="146" t="s">
        <v>161</v>
      </c>
      <c r="E382" s="154" t="s">
        <v>1</v>
      </c>
      <c r="F382" s="155" t="s">
        <v>163</v>
      </c>
      <c r="H382" s="156">
        <v>2</v>
      </c>
      <c r="I382" s="157"/>
      <c r="L382" s="153"/>
      <c r="M382" s="158"/>
      <c r="T382" s="159"/>
      <c r="AT382" s="154" t="s">
        <v>161</v>
      </c>
      <c r="AU382" s="154" t="s">
        <v>83</v>
      </c>
      <c r="AV382" s="13" t="s">
        <v>159</v>
      </c>
      <c r="AW382" s="13" t="s">
        <v>30</v>
      </c>
      <c r="AX382" s="13" t="s">
        <v>81</v>
      </c>
      <c r="AY382" s="154" t="s">
        <v>151</v>
      </c>
    </row>
    <row r="383" spans="2:65" s="1" customFormat="1" ht="24.2" customHeight="1">
      <c r="B383" s="131"/>
      <c r="C383" s="132" t="s">
        <v>501</v>
      </c>
      <c r="D383" s="132" t="s">
        <v>154</v>
      </c>
      <c r="E383" s="133" t="s">
        <v>502</v>
      </c>
      <c r="F383" s="134" t="s">
        <v>503</v>
      </c>
      <c r="G383" s="135" t="s">
        <v>157</v>
      </c>
      <c r="H383" s="136">
        <v>5755.413</v>
      </c>
      <c r="I383" s="137"/>
      <c r="J383" s="138">
        <f>ROUND(I383*H383,2)</f>
        <v>0</v>
      </c>
      <c r="K383" s="134" t="s">
        <v>158</v>
      </c>
      <c r="L383" s="31"/>
      <c r="M383" s="139" t="s">
        <v>1</v>
      </c>
      <c r="N383" s="140" t="s">
        <v>38</v>
      </c>
      <c r="P383" s="141">
        <f>O383*H383</f>
        <v>0</v>
      </c>
      <c r="Q383" s="141">
        <v>0</v>
      </c>
      <c r="R383" s="141">
        <f>Q383*H383</f>
        <v>0</v>
      </c>
      <c r="S383" s="141">
        <v>0</v>
      </c>
      <c r="T383" s="142">
        <f>S383*H383</f>
        <v>0</v>
      </c>
      <c r="AR383" s="143" t="s">
        <v>159</v>
      </c>
      <c r="AT383" s="143" t="s">
        <v>154</v>
      </c>
      <c r="AU383" s="143" t="s">
        <v>83</v>
      </c>
      <c r="AY383" s="16" t="s">
        <v>151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6" t="s">
        <v>81</v>
      </c>
      <c r="BK383" s="144">
        <f>ROUND(I383*H383,2)</f>
        <v>0</v>
      </c>
      <c r="BL383" s="16" t="s">
        <v>159</v>
      </c>
      <c r="BM383" s="143" t="s">
        <v>504</v>
      </c>
    </row>
    <row r="384" spans="2:51" s="12" customFormat="1" ht="11.25">
      <c r="B384" s="145"/>
      <c r="D384" s="146" t="s">
        <v>161</v>
      </c>
      <c r="E384" s="147" t="s">
        <v>1</v>
      </c>
      <c r="F384" s="148" t="s">
        <v>505</v>
      </c>
      <c r="H384" s="149">
        <v>5755.413</v>
      </c>
      <c r="I384" s="150"/>
      <c r="L384" s="145"/>
      <c r="M384" s="151"/>
      <c r="T384" s="152"/>
      <c r="AT384" s="147" t="s">
        <v>161</v>
      </c>
      <c r="AU384" s="147" t="s">
        <v>83</v>
      </c>
      <c r="AV384" s="12" t="s">
        <v>83</v>
      </c>
      <c r="AW384" s="12" t="s">
        <v>30</v>
      </c>
      <c r="AX384" s="12" t="s">
        <v>73</v>
      </c>
      <c r="AY384" s="147" t="s">
        <v>151</v>
      </c>
    </row>
    <row r="385" spans="2:51" s="13" customFormat="1" ht="11.25">
      <c r="B385" s="153"/>
      <c r="D385" s="146" t="s">
        <v>161</v>
      </c>
      <c r="E385" s="154" t="s">
        <v>1</v>
      </c>
      <c r="F385" s="155" t="s">
        <v>163</v>
      </c>
      <c r="H385" s="156">
        <v>5755.413</v>
      </c>
      <c r="I385" s="157"/>
      <c r="L385" s="153"/>
      <c r="M385" s="158"/>
      <c r="T385" s="159"/>
      <c r="AT385" s="154" t="s">
        <v>161</v>
      </c>
      <c r="AU385" s="154" t="s">
        <v>83</v>
      </c>
      <c r="AV385" s="13" t="s">
        <v>159</v>
      </c>
      <c r="AW385" s="13" t="s">
        <v>30</v>
      </c>
      <c r="AX385" s="13" t="s">
        <v>81</v>
      </c>
      <c r="AY385" s="154" t="s">
        <v>151</v>
      </c>
    </row>
    <row r="386" spans="2:65" s="1" customFormat="1" ht="24.2" customHeight="1">
      <c r="B386" s="131"/>
      <c r="C386" s="132" t="s">
        <v>506</v>
      </c>
      <c r="D386" s="132" t="s">
        <v>154</v>
      </c>
      <c r="E386" s="133" t="s">
        <v>507</v>
      </c>
      <c r="F386" s="134" t="s">
        <v>508</v>
      </c>
      <c r="G386" s="135" t="s">
        <v>157</v>
      </c>
      <c r="H386" s="136">
        <v>5755.413</v>
      </c>
      <c r="I386" s="137"/>
      <c r="J386" s="138">
        <f>ROUND(I386*H386,2)</f>
        <v>0</v>
      </c>
      <c r="K386" s="134" t="s">
        <v>158</v>
      </c>
      <c r="L386" s="31"/>
      <c r="M386" s="139" t="s">
        <v>1</v>
      </c>
      <c r="N386" s="140" t="s">
        <v>38</v>
      </c>
      <c r="P386" s="141">
        <f>O386*H386</f>
        <v>0</v>
      </c>
      <c r="Q386" s="141">
        <v>0</v>
      </c>
      <c r="R386" s="141">
        <f>Q386*H386</f>
        <v>0</v>
      </c>
      <c r="S386" s="141">
        <v>0</v>
      </c>
      <c r="T386" s="142">
        <f>S386*H386</f>
        <v>0</v>
      </c>
      <c r="AR386" s="143" t="s">
        <v>159</v>
      </c>
      <c r="AT386" s="143" t="s">
        <v>154</v>
      </c>
      <c r="AU386" s="143" t="s">
        <v>83</v>
      </c>
      <c r="AY386" s="16" t="s">
        <v>151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6" t="s">
        <v>81</v>
      </c>
      <c r="BK386" s="144">
        <f>ROUND(I386*H386,2)</f>
        <v>0</v>
      </c>
      <c r="BL386" s="16" t="s">
        <v>159</v>
      </c>
      <c r="BM386" s="143" t="s">
        <v>509</v>
      </c>
    </row>
    <row r="387" spans="2:51" s="12" customFormat="1" ht="11.25">
      <c r="B387" s="145"/>
      <c r="D387" s="146" t="s">
        <v>161</v>
      </c>
      <c r="E387" s="147" t="s">
        <v>1</v>
      </c>
      <c r="F387" s="148" t="s">
        <v>505</v>
      </c>
      <c r="H387" s="149">
        <v>5755.413</v>
      </c>
      <c r="I387" s="150"/>
      <c r="L387" s="145"/>
      <c r="M387" s="151"/>
      <c r="T387" s="152"/>
      <c r="AT387" s="147" t="s">
        <v>161</v>
      </c>
      <c r="AU387" s="147" t="s">
        <v>83</v>
      </c>
      <c r="AV387" s="12" t="s">
        <v>83</v>
      </c>
      <c r="AW387" s="12" t="s">
        <v>30</v>
      </c>
      <c r="AX387" s="12" t="s">
        <v>73</v>
      </c>
      <c r="AY387" s="147" t="s">
        <v>151</v>
      </c>
    </row>
    <row r="388" spans="2:51" s="13" customFormat="1" ht="11.25">
      <c r="B388" s="153"/>
      <c r="D388" s="146" t="s">
        <v>161</v>
      </c>
      <c r="E388" s="154" t="s">
        <v>1</v>
      </c>
      <c r="F388" s="155" t="s">
        <v>163</v>
      </c>
      <c r="H388" s="156">
        <v>5755.413</v>
      </c>
      <c r="I388" s="157"/>
      <c r="L388" s="153"/>
      <c r="M388" s="158"/>
      <c r="T388" s="159"/>
      <c r="AT388" s="154" t="s">
        <v>161</v>
      </c>
      <c r="AU388" s="154" t="s">
        <v>83</v>
      </c>
      <c r="AV388" s="13" t="s">
        <v>159</v>
      </c>
      <c r="AW388" s="13" t="s">
        <v>30</v>
      </c>
      <c r="AX388" s="13" t="s">
        <v>81</v>
      </c>
      <c r="AY388" s="154" t="s">
        <v>151</v>
      </c>
    </row>
    <row r="389" spans="2:63" s="11" customFormat="1" ht="22.9" customHeight="1">
      <c r="B389" s="119"/>
      <c r="D389" s="120" t="s">
        <v>72</v>
      </c>
      <c r="E389" s="129" t="s">
        <v>510</v>
      </c>
      <c r="F389" s="129" t="s">
        <v>511</v>
      </c>
      <c r="I389" s="122"/>
      <c r="J389" s="130">
        <f>BK389</f>
        <v>0</v>
      </c>
      <c r="L389" s="119"/>
      <c r="M389" s="124"/>
      <c r="P389" s="125">
        <f>SUM(P390:P393)</f>
        <v>0</v>
      </c>
      <c r="R389" s="125">
        <f>SUM(R390:R393)</f>
        <v>0</v>
      </c>
      <c r="T389" s="126">
        <f>SUM(T390:T393)</f>
        <v>0</v>
      </c>
      <c r="AR389" s="120" t="s">
        <v>81</v>
      </c>
      <c r="AT389" s="127" t="s">
        <v>72</v>
      </c>
      <c r="AU389" s="127" t="s">
        <v>81</v>
      </c>
      <c r="AY389" s="120" t="s">
        <v>151</v>
      </c>
      <c r="BK389" s="128">
        <f>SUM(BK390:BK393)</f>
        <v>0</v>
      </c>
    </row>
    <row r="390" spans="2:65" s="1" customFormat="1" ht="24.2" customHeight="1">
      <c r="B390" s="131"/>
      <c r="C390" s="132" t="s">
        <v>512</v>
      </c>
      <c r="D390" s="132" t="s">
        <v>154</v>
      </c>
      <c r="E390" s="133" t="s">
        <v>513</v>
      </c>
      <c r="F390" s="134" t="s">
        <v>514</v>
      </c>
      <c r="G390" s="135" t="s">
        <v>180</v>
      </c>
      <c r="H390" s="136">
        <v>278.461</v>
      </c>
      <c r="I390" s="137"/>
      <c r="J390" s="138">
        <f>ROUND(I390*H390,2)</f>
        <v>0</v>
      </c>
      <c r="K390" s="134" t="s">
        <v>158</v>
      </c>
      <c r="L390" s="31"/>
      <c r="M390" s="139" t="s">
        <v>1</v>
      </c>
      <c r="N390" s="140" t="s">
        <v>38</v>
      </c>
      <c r="P390" s="141">
        <f>O390*H390</f>
        <v>0</v>
      </c>
      <c r="Q390" s="141">
        <v>0</v>
      </c>
      <c r="R390" s="141">
        <f>Q390*H390</f>
        <v>0</v>
      </c>
      <c r="S390" s="141">
        <v>0</v>
      </c>
      <c r="T390" s="142">
        <f>S390*H390</f>
        <v>0</v>
      </c>
      <c r="AR390" s="143" t="s">
        <v>159</v>
      </c>
      <c r="AT390" s="143" t="s">
        <v>154</v>
      </c>
      <c r="AU390" s="143" t="s">
        <v>83</v>
      </c>
      <c r="AY390" s="16" t="s">
        <v>151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6" t="s">
        <v>81</v>
      </c>
      <c r="BK390" s="144">
        <f>ROUND(I390*H390,2)</f>
        <v>0</v>
      </c>
      <c r="BL390" s="16" t="s">
        <v>159</v>
      </c>
      <c r="BM390" s="143" t="s">
        <v>515</v>
      </c>
    </row>
    <row r="391" spans="2:65" s="1" customFormat="1" ht="24.2" customHeight="1">
      <c r="B391" s="131"/>
      <c r="C391" s="132" t="s">
        <v>516</v>
      </c>
      <c r="D391" s="132" t="s">
        <v>154</v>
      </c>
      <c r="E391" s="133" t="s">
        <v>517</v>
      </c>
      <c r="F391" s="134" t="s">
        <v>518</v>
      </c>
      <c r="G391" s="135" t="s">
        <v>180</v>
      </c>
      <c r="H391" s="136">
        <v>278.461</v>
      </c>
      <c r="I391" s="137"/>
      <c r="J391" s="138">
        <f>ROUND(I391*H391,2)</f>
        <v>0</v>
      </c>
      <c r="K391" s="134" t="s">
        <v>158</v>
      </c>
      <c r="L391" s="31"/>
      <c r="M391" s="139" t="s">
        <v>1</v>
      </c>
      <c r="N391" s="140" t="s">
        <v>38</v>
      </c>
      <c r="P391" s="141">
        <f>O391*H391</f>
        <v>0</v>
      </c>
      <c r="Q391" s="141">
        <v>0</v>
      </c>
      <c r="R391" s="141">
        <f>Q391*H391</f>
        <v>0</v>
      </c>
      <c r="S391" s="141">
        <v>0</v>
      </c>
      <c r="T391" s="142">
        <f>S391*H391</f>
        <v>0</v>
      </c>
      <c r="AR391" s="143" t="s">
        <v>159</v>
      </c>
      <c r="AT391" s="143" t="s">
        <v>154</v>
      </c>
      <c r="AU391" s="143" t="s">
        <v>83</v>
      </c>
      <c r="AY391" s="16" t="s">
        <v>151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6" t="s">
        <v>81</v>
      </c>
      <c r="BK391" s="144">
        <f>ROUND(I391*H391,2)</f>
        <v>0</v>
      </c>
      <c r="BL391" s="16" t="s">
        <v>159</v>
      </c>
      <c r="BM391" s="143" t="s">
        <v>519</v>
      </c>
    </row>
    <row r="392" spans="2:65" s="1" customFormat="1" ht="24.2" customHeight="1">
      <c r="B392" s="131"/>
      <c r="C392" s="132" t="s">
        <v>520</v>
      </c>
      <c r="D392" s="132" t="s">
        <v>154</v>
      </c>
      <c r="E392" s="133" t="s">
        <v>521</v>
      </c>
      <c r="F392" s="134" t="s">
        <v>522</v>
      </c>
      <c r="G392" s="135" t="s">
        <v>180</v>
      </c>
      <c r="H392" s="136">
        <v>278.461</v>
      </c>
      <c r="I392" s="137"/>
      <c r="J392" s="138">
        <f>ROUND(I392*H392,2)</f>
        <v>0</v>
      </c>
      <c r="K392" s="134" t="s">
        <v>158</v>
      </c>
      <c r="L392" s="31"/>
      <c r="M392" s="139" t="s">
        <v>1</v>
      </c>
      <c r="N392" s="140" t="s">
        <v>38</v>
      </c>
      <c r="P392" s="141">
        <f>O392*H392</f>
        <v>0</v>
      </c>
      <c r="Q392" s="141">
        <v>0</v>
      </c>
      <c r="R392" s="141">
        <f>Q392*H392</f>
        <v>0</v>
      </c>
      <c r="S392" s="141">
        <v>0</v>
      </c>
      <c r="T392" s="142">
        <f>S392*H392</f>
        <v>0</v>
      </c>
      <c r="AR392" s="143" t="s">
        <v>159</v>
      </c>
      <c r="AT392" s="143" t="s">
        <v>154</v>
      </c>
      <c r="AU392" s="143" t="s">
        <v>83</v>
      </c>
      <c r="AY392" s="16" t="s">
        <v>151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6" t="s">
        <v>81</v>
      </c>
      <c r="BK392" s="144">
        <f>ROUND(I392*H392,2)</f>
        <v>0</v>
      </c>
      <c r="BL392" s="16" t="s">
        <v>159</v>
      </c>
      <c r="BM392" s="143" t="s">
        <v>523</v>
      </c>
    </row>
    <row r="393" spans="2:65" s="1" customFormat="1" ht="49.15" customHeight="1">
      <c r="B393" s="131"/>
      <c r="C393" s="132" t="s">
        <v>524</v>
      </c>
      <c r="D393" s="132" t="s">
        <v>154</v>
      </c>
      <c r="E393" s="133" t="s">
        <v>525</v>
      </c>
      <c r="F393" s="134" t="s">
        <v>526</v>
      </c>
      <c r="G393" s="135" t="s">
        <v>180</v>
      </c>
      <c r="H393" s="136">
        <v>274.732</v>
      </c>
      <c r="I393" s="137"/>
      <c r="J393" s="138">
        <f>ROUND(I393*H393,2)</f>
        <v>0</v>
      </c>
      <c r="K393" s="134" t="s">
        <v>158</v>
      </c>
      <c r="L393" s="31"/>
      <c r="M393" s="139" t="s">
        <v>1</v>
      </c>
      <c r="N393" s="140" t="s">
        <v>38</v>
      </c>
      <c r="P393" s="141">
        <f>O393*H393</f>
        <v>0</v>
      </c>
      <c r="Q393" s="141">
        <v>0</v>
      </c>
      <c r="R393" s="141">
        <f>Q393*H393</f>
        <v>0</v>
      </c>
      <c r="S393" s="141">
        <v>0</v>
      </c>
      <c r="T393" s="142">
        <f>S393*H393</f>
        <v>0</v>
      </c>
      <c r="AR393" s="143" t="s">
        <v>159</v>
      </c>
      <c r="AT393" s="143" t="s">
        <v>154</v>
      </c>
      <c r="AU393" s="143" t="s">
        <v>83</v>
      </c>
      <c r="AY393" s="16" t="s">
        <v>151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6" t="s">
        <v>81</v>
      </c>
      <c r="BK393" s="144">
        <f>ROUND(I393*H393,2)</f>
        <v>0</v>
      </c>
      <c r="BL393" s="16" t="s">
        <v>159</v>
      </c>
      <c r="BM393" s="143" t="s">
        <v>527</v>
      </c>
    </row>
    <row r="394" spans="2:63" s="11" customFormat="1" ht="22.9" customHeight="1">
      <c r="B394" s="119"/>
      <c r="D394" s="120" t="s">
        <v>72</v>
      </c>
      <c r="E394" s="129" t="s">
        <v>528</v>
      </c>
      <c r="F394" s="129" t="s">
        <v>529</v>
      </c>
      <c r="I394" s="122"/>
      <c r="J394" s="130">
        <f>BK394</f>
        <v>0</v>
      </c>
      <c r="L394" s="119"/>
      <c r="M394" s="124"/>
      <c r="P394" s="125">
        <f>P395</f>
        <v>0</v>
      </c>
      <c r="R394" s="125">
        <f>R395</f>
        <v>0</v>
      </c>
      <c r="T394" s="126">
        <f>T395</f>
        <v>0</v>
      </c>
      <c r="AR394" s="120" t="s">
        <v>81</v>
      </c>
      <c r="AT394" s="127" t="s">
        <v>72</v>
      </c>
      <c r="AU394" s="127" t="s">
        <v>81</v>
      </c>
      <c r="AY394" s="120" t="s">
        <v>151</v>
      </c>
      <c r="BK394" s="128">
        <f>BK395</f>
        <v>0</v>
      </c>
    </row>
    <row r="395" spans="2:65" s="1" customFormat="1" ht="21.75" customHeight="1">
      <c r="B395" s="131"/>
      <c r="C395" s="132" t="s">
        <v>530</v>
      </c>
      <c r="D395" s="132" t="s">
        <v>154</v>
      </c>
      <c r="E395" s="133" t="s">
        <v>531</v>
      </c>
      <c r="F395" s="134" t="s">
        <v>532</v>
      </c>
      <c r="G395" s="135" t="s">
        <v>180</v>
      </c>
      <c r="H395" s="136">
        <v>242.335</v>
      </c>
      <c r="I395" s="137"/>
      <c r="J395" s="138">
        <f>ROUND(I395*H395,2)</f>
        <v>0</v>
      </c>
      <c r="K395" s="134" t="s">
        <v>158</v>
      </c>
      <c r="L395" s="31"/>
      <c r="M395" s="139" t="s">
        <v>1</v>
      </c>
      <c r="N395" s="140" t="s">
        <v>38</v>
      </c>
      <c r="P395" s="141">
        <f>O395*H395</f>
        <v>0</v>
      </c>
      <c r="Q395" s="141">
        <v>0</v>
      </c>
      <c r="R395" s="141">
        <f>Q395*H395</f>
        <v>0</v>
      </c>
      <c r="S395" s="141">
        <v>0</v>
      </c>
      <c r="T395" s="142">
        <f>S395*H395</f>
        <v>0</v>
      </c>
      <c r="AR395" s="143" t="s">
        <v>159</v>
      </c>
      <c r="AT395" s="143" t="s">
        <v>154</v>
      </c>
      <c r="AU395" s="143" t="s">
        <v>83</v>
      </c>
      <c r="AY395" s="16" t="s">
        <v>151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6" t="s">
        <v>81</v>
      </c>
      <c r="BK395" s="144">
        <f>ROUND(I395*H395,2)</f>
        <v>0</v>
      </c>
      <c r="BL395" s="16" t="s">
        <v>159</v>
      </c>
      <c r="BM395" s="143" t="s">
        <v>533</v>
      </c>
    </row>
    <row r="396" spans="2:63" s="11" customFormat="1" ht="25.9" customHeight="1">
      <c r="B396" s="119"/>
      <c r="D396" s="120" t="s">
        <v>72</v>
      </c>
      <c r="E396" s="121" t="s">
        <v>534</v>
      </c>
      <c r="F396" s="121" t="s">
        <v>535</v>
      </c>
      <c r="I396" s="122"/>
      <c r="J396" s="123">
        <f>BK396</f>
        <v>0</v>
      </c>
      <c r="L396" s="119"/>
      <c r="M396" s="124"/>
      <c r="P396" s="125">
        <f>P397+P424+P439+P502+P519+P759+P841+P901+P925+P966+P1001+P1162+P1172+P1233+P1432+P1641</f>
        <v>0</v>
      </c>
      <c r="R396" s="125">
        <f>R397+R424+R439+R502+R519+R759+R841+R901+R925+R966+R1001+R1162+R1172+R1233+R1432+R1641</f>
        <v>65.56419346999999</v>
      </c>
      <c r="T396" s="126">
        <f>T397+T424+T439+T502+T519+T759+T841+T901+T925+T966+T1001+T1162+T1172+T1233+T1432+T1641</f>
        <v>60.35809535</v>
      </c>
      <c r="AR396" s="120" t="s">
        <v>83</v>
      </c>
      <c r="AT396" s="127" t="s">
        <v>72</v>
      </c>
      <c r="AU396" s="127" t="s">
        <v>73</v>
      </c>
      <c r="AY396" s="120" t="s">
        <v>151</v>
      </c>
      <c r="BK396" s="128">
        <f>BK397+BK424+BK439+BK502+BK519+BK759+BK841+BK901+BK925+BK966+BK1001+BK1162+BK1172+BK1233+BK1432+BK1641</f>
        <v>0</v>
      </c>
    </row>
    <row r="397" spans="2:63" s="11" customFormat="1" ht="22.9" customHeight="1">
      <c r="B397" s="119"/>
      <c r="D397" s="120" t="s">
        <v>72</v>
      </c>
      <c r="E397" s="129" t="s">
        <v>536</v>
      </c>
      <c r="F397" s="129" t="s">
        <v>537</v>
      </c>
      <c r="I397" s="122"/>
      <c r="J397" s="130">
        <f>BK397</f>
        <v>0</v>
      </c>
      <c r="L397" s="119"/>
      <c r="M397" s="124"/>
      <c r="P397" s="125">
        <f>SUM(P398:P423)</f>
        <v>0</v>
      </c>
      <c r="R397" s="125">
        <f>SUM(R398:R423)</f>
        <v>0.6077315999999999</v>
      </c>
      <c r="T397" s="126">
        <f>SUM(T398:T423)</f>
        <v>0</v>
      </c>
      <c r="AR397" s="120" t="s">
        <v>83</v>
      </c>
      <c r="AT397" s="127" t="s">
        <v>72</v>
      </c>
      <c r="AU397" s="127" t="s">
        <v>81</v>
      </c>
      <c r="AY397" s="120" t="s">
        <v>151</v>
      </c>
      <c r="BK397" s="128">
        <f>SUM(BK398:BK423)</f>
        <v>0</v>
      </c>
    </row>
    <row r="398" spans="2:65" s="1" customFormat="1" ht="33" customHeight="1">
      <c r="B398" s="131"/>
      <c r="C398" s="132" t="s">
        <v>538</v>
      </c>
      <c r="D398" s="132" t="s">
        <v>154</v>
      </c>
      <c r="E398" s="133" t="s">
        <v>539</v>
      </c>
      <c r="F398" s="134" t="s">
        <v>540</v>
      </c>
      <c r="G398" s="135" t="s">
        <v>186</v>
      </c>
      <c r="H398" s="136">
        <v>73.42</v>
      </c>
      <c r="I398" s="137"/>
      <c r="J398" s="138">
        <f>ROUND(I398*H398,2)</f>
        <v>0</v>
      </c>
      <c r="K398" s="134" t="s">
        <v>158</v>
      </c>
      <c r="L398" s="31"/>
      <c r="M398" s="139" t="s">
        <v>1</v>
      </c>
      <c r="N398" s="140" t="s">
        <v>38</v>
      </c>
      <c r="P398" s="141">
        <f>O398*H398</f>
        <v>0</v>
      </c>
      <c r="Q398" s="141">
        <v>0</v>
      </c>
      <c r="R398" s="141">
        <f>Q398*H398</f>
        <v>0</v>
      </c>
      <c r="S398" s="141">
        <v>0</v>
      </c>
      <c r="T398" s="142">
        <f>S398*H398</f>
        <v>0</v>
      </c>
      <c r="AR398" s="143" t="s">
        <v>287</v>
      </c>
      <c r="AT398" s="143" t="s">
        <v>154</v>
      </c>
      <c r="AU398" s="143" t="s">
        <v>83</v>
      </c>
      <c r="AY398" s="16" t="s">
        <v>151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6" t="s">
        <v>81</v>
      </c>
      <c r="BK398" s="144">
        <f>ROUND(I398*H398,2)</f>
        <v>0</v>
      </c>
      <c r="BL398" s="16" t="s">
        <v>287</v>
      </c>
      <c r="BM398" s="143" t="s">
        <v>541</v>
      </c>
    </row>
    <row r="399" spans="2:51" s="14" customFormat="1" ht="11.25">
      <c r="B399" s="170"/>
      <c r="D399" s="146" t="s">
        <v>161</v>
      </c>
      <c r="E399" s="171" t="s">
        <v>1</v>
      </c>
      <c r="F399" s="172" t="s">
        <v>542</v>
      </c>
      <c r="H399" s="171" t="s">
        <v>1</v>
      </c>
      <c r="I399" s="173"/>
      <c r="L399" s="170"/>
      <c r="M399" s="174"/>
      <c r="T399" s="175"/>
      <c r="AT399" s="171" t="s">
        <v>161</v>
      </c>
      <c r="AU399" s="171" t="s">
        <v>83</v>
      </c>
      <c r="AV399" s="14" t="s">
        <v>81</v>
      </c>
      <c r="AW399" s="14" t="s">
        <v>30</v>
      </c>
      <c r="AX399" s="14" t="s">
        <v>73</v>
      </c>
      <c r="AY399" s="171" t="s">
        <v>151</v>
      </c>
    </row>
    <row r="400" spans="2:51" s="12" customFormat="1" ht="11.25">
      <c r="B400" s="145"/>
      <c r="D400" s="146" t="s">
        <v>161</v>
      </c>
      <c r="E400" s="147" t="s">
        <v>1</v>
      </c>
      <c r="F400" s="148" t="s">
        <v>543</v>
      </c>
      <c r="H400" s="149">
        <v>31.65</v>
      </c>
      <c r="I400" s="150"/>
      <c r="L400" s="145"/>
      <c r="M400" s="151"/>
      <c r="T400" s="152"/>
      <c r="AT400" s="147" t="s">
        <v>161</v>
      </c>
      <c r="AU400" s="147" t="s">
        <v>83</v>
      </c>
      <c r="AV400" s="12" t="s">
        <v>83</v>
      </c>
      <c r="AW400" s="12" t="s">
        <v>30</v>
      </c>
      <c r="AX400" s="12" t="s">
        <v>73</v>
      </c>
      <c r="AY400" s="147" t="s">
        <v>151</v>
      </c>
    </row>
    <row r="401" spans="2:51" s="12" customFormat="1" ht="11.25">
      <c r="B401" s="145"/>
      <c r="D401" s="146" t="s">
        <v>161</v>
      </c>
      <c r="E401" s="147" t="s">
        <v>1</v>
      </c>
      <c r="F401" s="148" t="s">
        <v>544</v>
      </c>
      <c r="H401" s="149">
        <v>41.77</v>
      </c>
      <c r="I401" s="150"/>
      <c r="L401" s="145"/>
      <c r="M401" s="151"/>
      <c r="T401" s="152"/>
      <c r="AT401" s="147" t="s">
        <v>161</v>
      </c>
      <c r="AU401" s="147" t="s">
        <v>83</v>
      </c>
      <c r="AV401" s="12" t="s">
        <v>83</v>
      </c>
      <c r="AW401" s="12" t="s">
        <v>30</v>
      </c>
      <c r="AX401" s="12" t="s">
        <v>73</v>
      </c>
      <c r="AY401" s="147" t="s">
        <v>151</v>
      </c>
    </row>
    <row r="402" spans="2:51" s="13" customFormat="1" ht="11.25">
      <c r="B402" s="153"/>
      <c r="D402" s="146" t="s">
        <v>161</v>
      </c>
      <c r="E402" s="154" t="s">
        <v>1</v>
      </c>
      <c r="F402" s="155" t="s">
        <v>163</v>
      </c>
      <c r="H402" s="156">
        <v>73.42</v>
      </c>
      <c r="I402" s="157"/>
      <c r="L402" s="153"/>
      <c r="M402" s="158"/>
      <c r="T402" s="159"/>
      <c r="AT402" s="154" t="s">
        <v>161</v>
      </c>
      <c r="AU402" s="154" t="s">
        <v>83</v>
      </c>
      <c r="AV402" s="13" t="s">
        <v>159</v>
      </c>
      <c r="AW402" s="13" t="s">
        <v>30</v>
      </c>
      <c r="AX402" s="13" t="s">
        <v>81</v>
      </c>
      <c r="AY402" s="154" t="s">
        <v>151</v>
      </c>
    </row>
    <row r="403" spans="2:65" s="1" customFormat="1" ht="24.2" customHeight="1">
      <c r="B403" s="131"/>
      <c r="C403" s="160" t="s">
        <v>545</v>
      </c>
      <c r="D403" s="160" t="s">
        <v>172</v>
      </c>
      <c r="E403" s="161" t="s">
        <v>546</v>
      </c>
      <c r="F403" s="162" t="s">
        <v>547</v>
      </c>
      <c r="G403" s="163" t="s">
        <v>548</v>
      </c>
      <c r="H403" s="164">
        <v>110.13</v>
      </c>
      <c r="I403" s="165"/>
      <c r="J403" s="166">
        <f>ROUND(I403*H403,2)</f>
        <v>0</v>
      </c>
      <c r="K403" s="162" t="s">
        <v>158</v>
      </c>
      <c r="L403" s="167"/>
      <c r="M403" s="168" t="s">
        <v>1</v>
      </c>
      <c r="N403" s="169" t="s">
        <v>38</v>
      </c>
      <c r="P403" s="141">
        <f>O403*H403</f>
        <v>0</v>
      </c>
      <c r="Q403" s="141">
        <v>0.001</v>
      </c>
      <c r="R403" s="141">
        <f>Q403*H403</f>
        <v>0.11012999999999999</v>
      </c>
      <c r="S403" s="141">
        <v>0</v>
      </c>
      <c r="T403" s="142">
        <f>S403*H403</f>
        <v>0</v>
      </c>
      <c r="AR403" s="143" t="s">
        <v>390</v>
      </c>
      <c r="AT403" s="143" t="s">
        <v>172</v>
      </c>
      <c r="AU403" s="143" t="s">
        <v>83</v>
      </c>
      <c r="AY403" s="16" t="s">
        <v>151</v>
      </c>
      <c r="BE403" s="144">
        <f>IF(N403="základní",J403,0)</f>
        <v>0</v>
      </c>
      <c r="BF403" s="144">
        <f>IF(N403="snížená",J403,0)</f>
        <v>0</v>
      </c>
      <c r="BG403" s="144">
        <f>IF(N403="zákl. přenesená",J403,0)</f>
        <v>0</v>
      </c>
      <c r="BH403" s="144">
        <f>IF(N403="sníž. přenesená",J403,0)</f>
        <v>0</v>
      </c>
      <c r="BI403" s="144">
        <f>IF(N403="nulová",J403,0)</f>
        <v>0</v>
      </c>
      <c r="BJ403" s="16" t="s">
        <v>81</v>
      </c>
      <c r="BK403" s="144">
        <f>ROUND(I403*H403,2)</f>
        <v>0</v>
      </c>
      <c r="BL403" s="16" t="s">
        <v>287</v>
      </c>
      <c r="BM403" s="143" t="s">
        <v>549</v>
      </c>
    </row>
    <row r="404" spans="2:51" s="12" customFormat="1" ht="11.25">
      <c r="B404" s="145"/>
      <c r="D404" s="146" t="s">
        <v>161</v>
      </c>
      <c r="E404" s="147" t="s">
        <v>1</v>
      </c>
      <c r="F404" s="148" t="s">
        <v>550</v>
      </c>
      <c r="H404" s="149">
        <v>110.13</v>
      </c>
      <c r="I404" s="150"/>
      <c r="L404" s="145"/>
      <c r="M404" s="151"/>
      <c r="T404" s="152"/>
      <c r="AT404" s="147" t="s">
        <v>161</v>
      </c>
      <c r="AU404" s="147" t="s">
        <v>83</v>
      </c>
      <c r="AV404" s="12" t="s">
        <v>83</v>
      </c>
      <c r="AW404" s="12" t="s">
        <v>30</v>
      </c>
      <c r="AX404" s="12" t="s">
        <v>73</v>
      </c>
      <c r="AY404" s="147" t="s">
        <v>151</v>
      </c>
    </row>
    <row r="405" spans="2:51" s="13" customFormat="1" ht="11.25">
      <c r="B405" s="153"/>
      <c r="D405" s="146" t="s">
        <v>161</v>
      </c>
      <c r="E405" s="154" t="s">
        <v>1</v>
      </c>
      <c r="F405" s="155" t="s">
        <v>163</v>
      </c>
      <c r="H405" s="156">
        <v>110.13</v>
      </c>
      <c r="I405" s="157"/>
      <c r="L405" s="153"/>
      <c r="M405" s="158"/>
      <c r="T405" s="159"/>
      <c r="AT405" s="154" t="s">
        <v>161</v>
      </c>
      <c r="AU405" s="154" t="s">
        <v>83</v>
      </c>
      <c r="AV405" s="13" t="s">
        <v>159</v>
      </c>
      <c r="AW405" s="13" t="s">
        <v>30</v>
      </c>
      <c r="AX405" s="13" t="s">
        <v>81</v>
      </c>
      <c r="AY405" s="154" t="s">
        <v>151</v>
      </c>
    </row>
    <row r="406" spans="2:65" s="1" customFormat="1" ht="24.2" customHeight="1">
      <c r="B406" s="131"/>
      <c r="C406" s="132" t="s">
        <v>551</v>
      </c>
      <c r="D406" s="132" t="s">
        <v>154</v>
      </c>
      <c r="E406" s="133" t="s">
        <v>552</v>
      </c>
      <c r="F406" s="134" t="s">
        <v>553</v>
      </c>
      <c r="G406" s="135" t="s">
        <v>186</v>
      </c>
      <c r="H406" s="136">
        <v>329.609</v>
      </c>
      <c r="I406" s="137"/>
      <c r="J406" s="138">
        <f>ROUND(I406*H406,2)</f>
        <v>0</v>
      </c>
      <c r="K406" s="134" t="s">
        <v>158</v>
      </c>
      <c r="L406" s="31"/>
      <c r="M406" s="139" t="s">
        <v>1</v>
      </c>
      <c r="N406" s="140" t="s">
        <v>38</v>
      </c>
      <c r="P406" s="141">
        <f>O406*H406</f>
        <v>0</v>
      </c>
      <c r="Q406" s="141">
        <v>0</v>
      </c>
      <c r="R406" s="141">
        <f>Q406*H406</f>
        <v>0</v>
      </c>
      <c r="S406" s="141">
        <v>0</v>
      </c>
      <c r="T406" s="142">
        <f>S406*H406</f>
        <v>0</v>
      </c>
      <c r="AR406" s="143" t="s">
        <v>287</v>
      </c>
      <c r="AT406" s="143" t="s">
        <v>154</v>
      </c>
      <c r="AU406" s="143" t="s">
        <v>83</v>
      </c>
      <c r="AY406" s="16" t="s">
        <v>151</v>
      </c>
      <c r="BE406" s="144">
        <f>IF(N406="základní",J406,0)</f>
        <v>0</v>
      </c>
      <c r="BF406" s="144">
        <f>IF(N406="snížená",J406,0)</f>
        <v>0</v>
      </c>
      <c r="BG406" s="144">
        <f>IF(N406="zákl. přenesená",J406,0)</f>
        <v>0</v>
      </c>
      <c r="BH406" s="144">
        <f>IF(N406="sníž. přenesená",J406,0)</f>
        <v>0</v>
      </c>
      <c r="BI406" s="144">
        <f>IF(N406="nulová",J406,0)</f>
        <v>0</v>
      </c>
      <c r="BJ406" s="16" t="s">
        <v>81</v>
      </c>
      <c r="BK406" s="144">
        <f>ROUND(I406*H406,2)</f>
        <v>0</v>
      </c>
      <c r="BL406" s="16" t="s">
        <v>287</v>
      </c>
      <c r="BM406" s="143" t="s">
        <v>554</v>
      </c>
    </row>
    <row r="407" spans="2:51" s="14" customFormat="1" ht="11.25">
      <c r="B407" s="170"/>
      <c r="D407" s="146" t="s">
        <v>161</v>
      </c>
      <c r="E407" s="171" t="s">
        <v>1</v>
      </c>
      <c r="F407" s="172" t="s">
        <v>555</v>
      </c>
      <c r="H407" s="171" t="s">
        <v>1</v>
      </c>
      <c r="I407" s="173"/>
      <c r="L407" s="170"/>
      <c r="M407" s="174"/>
      <c r="T407" s="175"/>
      <c r="AT407" s="171" t="s">
        <v>161</v>
      </c>
      <c r="AU407" s="171" t="s">
        <v>83</v>
      </c>
      <c r="AV407" s="14" t="s">
        <v>81</v>
      </c>
      <c r="AW407" s="14" t="s">
        <v>30</v>
      </c>
      <c r="AX407" s="14" t="s">
        <v>73</v>
      </c>
      <c r="AY407" s="171" t="s">
        <v>151</v>
      </c>
    </row>
    <row r="408" spans="2:51" s="12" customFormat="1" ht="45">
      <c r="B408" s="145"/>
      <c r="D408" s="146" t="s">
        <v>161</v>
      </c>
      <c r="E408" s="147" t="s">
        <v>1</v>
      </c>
      <c r="F408" s="148" t="s">
        <v>556</v>
      </c>
      <c r="H408" s="149">
        <v>103.422</v>
      </c>
      <c r="I408" s="150"/>
      <c r="L408" s="145"/>
      <c r="M408" s="151"/>
      <c r="T408" s="152"/>
      <c r="AT408" s="147" t="s">
        <v>161</v>
      </c>
      <c r="AU408" s="147" t="s">
        <v>83</v>
      </c>
      <c r="AV408" s="12" t="s">
        <v>83</v>
      </c>
      <c r="AW408" s="12" t="s">
        <v>30</v>
      </c>
      <c r="AX408" s="12" t="s">
        <v>73</v>
      </c>
      <c r="AY408" s="147" t="s">
        <v>151</v>
      </c>
    </row>
    <row r="409" spans="2:51" s="12" customFormat="1" ht="33.75">
      <c r="B409" s="145"/>
      <c r="D409" s="146" t="s">
        <v>161</v>
      </c>
      <c r="E409" s="147" t="s">
        <v>1</v>
      </c>
      <c r="F409" s="148" t="s">
        <v>557</v>
      </c>
      <c r="H409" s="149">
        <v>29.268</v>
      </c>
      <c r="I409" s="150"/>
      <c r="L409" s="145"/>
      <c r="M409" s="151"/>
      <c r="T409" s="152"/>
      <c r="AT409" s="147" t="s">
        <v>161</v>
      </c>
      <c r="AU409" s="147" t="s">
        <v>83</v>
      </c>
      <c r="AV409" s="12" t="s">
        <v>83</v>
      </c>
      <c r="AW409" s="12" t="s">
        <v>30</v>
      </c>
      <c r="AX409" s="12" t="s">
        <v>73</v>
      </c>
      <c r="AY409" s="147" t="s">
        <v>151</v>
      </c>
    </row>
    <row r="410" spans="2:51" s="12" customFormat="1" ht="33.75">
      <c r="B410" s="145"/>
      <c r="D410" s="146" t="s">
        <v>161</v>
      </c>
      <c r="E410" s="147" t="s">
        <v>1</v>
      </c>
      <c r="F410" s="148" t="s">
        <v>558</v>
      </c>
      <c r="H410" s="149">
        <v>78.872</v>
      </c>
      <c r="I410" s="150"/>
      <c r="L410" s="145"/>
      <c r="M410" s="151"/>
      <c r="T410" s="152"/>
      <c r="AT410" s="147" t="s">
        <v>161</v>
      </c>
      <c r="AU410" s="147" t="s">
        <v>83</v>
      </c>
      <c r="AV410" s="12" t="s">
        <v>83</v>
      </c>
      <c r="AW410" s="12" t="s">
        <v>30</v>
      </c>
      <c r="AX410" s="12" t="s">
        <v>73</v>
      </c>
      <c r="AY410" s="147" t="s">
        <v>151</v>
      </c>
    </row>
    <row r="411" spans="2:51" s="12" customFormat="1" ht="22.5">
      <c r="B411" s="145"/>
      <c r="D411" s="146" t="s">
        <v>161</v>
      </c>
      <c r="E411" s="147" t="s">
        <v>1</v>
      </c>
      <c r="F411" s="148" t="s">
        <v>559</v>
      </c>
      <c r="H411" s="149">
        <v>40.195</v>
      </c>
      <c r="I411" s="150"/>
      <c r="L411" s="145"/>
      <c r="M411" s="151"/>
      <c r="T411" s="152"/>
      <c r="AT411" s="147" t="s">
        <v>161</v>
      </c>
      <c r="AU411" s="147" t="s">
        <v>83</v>
      </c>
      <c r="AV411" s="12" t="s">
        <v>83</v>
      </c>
      <c r="AW411" s="12" t="s">
        <v>30</v>
      </c>
      <c r="AX411" s="12" t="s">
        <v>73</v>
      </c>
      <c r="AY411" s="147" t="s">
        <v>151</v>
      </c>
    </row>
    <row r="412" spans="2:51" s="12" customFormat="1" ht="11.25">
      <c r="B412" s="145"/>
      <c r="D412" s="146" t="s">
        <v>161</v>
      </c>
      <c r="E412" s="147" t="s">
        <v>1</v>
      </c>
      <c r="F412" s="148" t="s">
        <v>560</v>
      </c>
      <c r="H412" s="149">
        <v>0.15</v>
      </c>
      <c r="I412" s="150"/>
      <c r="L412" s="145"/>
      <c r="M412" s="151"/>
      <c r="T412" s="152"/>
      <c r="AT412" s="147" t="s">
        <v>161</v>
      </c>
      <c r="AU412" s="147" t="s">
        <v>83</v>
      </c>
      <c r="AV412" s="12" t="s">
        <v>83</v>
      </c>
      <c r="AW412" s="12" t="s">
        <v>30</v>
      </c>
      <c r="AX412" s="12" t="s">
        <v>73</v>
      </c>
      <c r="AY412" s="147" t="s">
        <v>151</v>
      </c>
    </row>
    <row r="413" spans="2:51" s="12" customFormat="1" ht="33.75">
      <c r="B413" s="145"/>
      <c r="D413" s="146" t="s">
        <v>161</v>
      </c>
      <c r="E413" s="147" t="s">
        <v>1</v>
      </c>
      <c r="F413" s="148" t="s">
        <v>561</v>
      </c>
      <c r="H413" s="149">
        <v>50.159</v>
      </c>
      <c r="I413" s="150"/>
      <c r="L413" s="145"/>
      <c r="M413" s="151"/>
      <c r="T413" s="152"/>
      <c r="AT413" s="147" t="s">
        <v>161</v>
      </c>
      <c r="AU413" s="147" t="s">
        <v>83</v>
      </c>
      <c r="AV413" s="12" t="s">
        <v>83</v>
      </c>
      <c r="AW413" s="12" t="s">
        <v>30</v>
      </c>
      <c r="AX413" s="12" t="s">
        <v>73</v>
      </c>
      <c r="AY413" s="147" t="s">
        <v>151</v>
      </c>
    </row>
    <row r="414" spans="2:51" s="12" customFormat="1" ht="22.5">
      <c r="B414" s="145"/>
      <c r="D414" s="146" t="s">
        <v>161</v>
      </c>
      <c r="E414" s="147" t="s">
        <v>1</v>
      </c>
      <c r="F414" s="148" t="s">
        <v>562</v>
      </c>
      <c r="H414" s="149">
        <v>27.543</v>
      </c>
      <c r="I414" s="150"/>
      <c r="L414" s="145"/>
      <c r="M414" s="151"/>
      <c r="T414" s="152"/>
      <c r="AT414" s="147" t="s">
        <v>161</v>
      </c>
      <c r="AU414" s="147" t="s">
        <v>83</v>
      </c>
      <c r="AV414" s="12" t="s">
        <v>83</v>
      </c>
      <c r="AW414" s="12" t="s">
        <v>30</v>
      </c>
      <c r="AX414" s="12" t="s">
        <v>73</v>
      </c>
      <c r="AY414" s="147" t="s">
        <v>151</v>
      </c>
    </row>
    <row r="415" spans="2:51" s="13" customFormat="1" ht="11.25">
      <c r="B415" s="153"/>
      <c r="D415" s="146" t="s">
        <v>161</v>
      </c>
      <c r="E415" s="154" t="s">
        <v>1</v>
      </c>
      <c r="F415" s="155" t="s">
        <v>163</v>
      </c>
      <c r="H415" s="156">
        <v>329.60900000000004</v>
      </c>
      <c r="I415" s="157"/>
      <c r="L415" s="153"/>
      <c r="M415" s="158"/>
      <c r="T415" s="159"/>
      <c r="AT415" s="154" t="s">
        <v>161</v>
      </c>
      <c r="AU415" s="154" t="s">
        <v>83</v>
      </c>
      <c r="AV415" s="13" t="s">
        <v>159</v>
      </c>
      <c r="AW415" s="13" t="s">
        <v>30</v>
      </c>
      <c r="AX415" s="13" t="s">
        <v>81</v>
      </c>
      <c r="AY415" s="154" t="s">
        <v>151</v>
      </c>
    </row>
    <row r="416" spans="2:65" s="1" customFormat="1" ht="24.2" customHeight="1">
      <c r="B416" s="131"/>
      <c r="C416" s="160" t="s">
        <v>563</v>
      </c>
      <c r="D416" s="160" t="s">
        <v>172</v>
      </c>
      <c r="E416" s="161" t="s">
        <v>546</v>
      </c>
      <c r="F416" s="162" t="s">
        <v>547</v>
      </c>
      <c r="G416" s="163" t="s">
        <v>548</v>
      </c>
      <c r="H416" s="164">
        <v>494.414</v>
      </c>
      <c r="I416" s="165"/>
      <c r="J416" s="166">
        <f>ROUND(I416*H416,2)</f>
        <v>0</v>
      </c>
      <c r="K416" s="162" t="s">
        <v>158</v>
      </c>
      <c r="L416" s="167"/>
      <c r="M416" s="168" t="s">
        <v>1</v>
      </c>
      <c r="N416" s="169" t="s">
        <v>38</v>
      </c>
      <c r="P416" s="141">
        <f>O416*H416</f>
        <v>0</v>
      </c>
      <c r="Q416" s="141">
        <v>0.001</v>
      </c>
      <c r="R416" s="141">
        <f>Q416*H416</f>
        <v>0.494414</v>
      </c>
      <c r="S416" s="141">
        <v>0</v>
      </c>
      <c r="T416" s="142">
        <f>S416*H416</f>
        <v>0</v>
      </c>
      <c r="AR416" s="143" t="s">
        <v>390</v>
      </c>
      <c r="AT416" s="143" t="s">
        <v>172</v>
      </c>
      <c r="AU416" s="143" t="s">
        <v>83</v>
      </c>
      <c r="AY416" s="16" t="s">
        <v>151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6" t="s">
        <v>81</v>
      </c>
      <c r="BK416" s="144">
        <f>ROUND(I416*H416,2)</f>
        <v>0</v>
      </c>
      <c r="BL416" s="16" t="s">
        <v>287</v>
      </c>
      <c r="BM416" s="143" t="s">
        <v>564</v>
      </c>
    </row>
    <row r="417" spans="2:51" s="12" customFormat="1" ht="11.25">
      <c r="B417" s="145"/>
      <c r="D417" s="146" t="s">
        <v>161</v>
      </c>
      <c r="E417" s="147" t="s">
        <v>1</v>
      </c>
      <c r="F417" s="148" t="s">
        <v>565</v>
      </c>
      <c r="H417" s="149">
        <v>494.414</v>
      </c>
      <c r="I417" s="150"/>
      <c r="L417" s="145"/>
      <c r="M417" s="151"/>
      <c r="T417" s="152"/>
      <c r="AT417" s="147" t="s">
        <v>161</v>
      </c>
      <c r="AU417" s="147" t="s">
        <v>83</v>
      </c>
      <c r="AV417" s="12" t="s">
        <v>83</v>
      </c>
      <c r="AW417" s="12" t="s">
        <v>30</v>
      </c>
      <c r="AX417" s="12" t="s">
        <v>81</v>
      </c>
      <c r="AY417" s="147" t="s">
        <v>151</v>
      </c>
    </row>
    <row r="418" spans="2:65" s="1" customFormat="1" ht="24.2" customHeight="1">
      <c r="B418" s="131"/>
      <c r="C418" s="132" t="s">
        <v>566</v>
      </c>
      <c r="D418" s="132" t="s">
        <v>154</v>
      </c>
      <c r="E418" s="133" t="s">
        <v>567</v>
      </c>
      <c r="F418" s="134" t="s">
        <v>568</v>
      </c>
      <c r="G418" s="135" t="s">
        <v>569</v>
      </c>
      <c r="H418" s="136">
        <v>151.79</v>
      </c>
      <c r="I418" s="137"/>
      <c r="J418" s="138">
        <f>ROUND(I418*H418,2)</f>
        <v>0</v>
      </c>
      <c r="K418" s="134" t="s">
        <v>158</v>
      </c>
      <c r="L418" s="31"/>
      <c r="M418" s="139" t="s">
        <v>1</v>
      </c>
      <c r="N418" s="140" t="s">
        <v>38</v>
      </c>
      <c r="P418" s="141">
        <f>O418*H418</f>
        <v>0</v>
      </c>
      <c r="Q418" s="141">
        <v>0</v>
      </c>
      <c r="R418" s="141">
        <f>Q418*H418</f>
        <v>0</v>
      </c>
      <c r="S418" s="141">
        <v>0</v>
      </c>
      <c r="T418" s="142">
        <f>S418*H418</f>
        <v>0</v>
      </c>
      <c r="AR418" s="143" t="s">
        <v>287</v>
      </c>
      <c r="AT418" s="143" t="s">
        <v>154</v>
      </c>
      <c r="AU418" s="143" t="s">
        <v>83</v>
      </c>
      <c r="AY418" s="16" t="s">
        <v>151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6" t="s">
        <v>81</v>
      </c>
      <c r="BK418" s="144">
        <f>ROUND(I418*H418,2)</f>
        <v>0</v>
      </c>
      <c r="BL418" s="16" t="s">
        <v>287</v>
      </c>
      <c r="BM418" s="143" t="s">
        <v>570</v>
      </c>
    </row>
    <row r="419" spans="2:51" s="12" customFormat="1" ht="22.5">
      <c r="B419" s="145"/>
      <c r="D419" s="146" t="s">
        <v>161</v>
      </c>
      <c r="E419" s="147" t="s">
        <v>1</v>
      </c>
      <c r="F419" s="148" t="s">
        <v>571</v>
      </c>
      <c r="H419" s="149">
        <v>151.79</v>
      </c>
      <c r="I419" s="150"/>
      <c r="L419" s="145"/>
      <c r="M419" s="151"/>
      <c r="T419" s="152"/>
      <c r="AT419" s="147" t="s">
        <v>161</v>
      </c>
      <c r="AU419" s="147" t="s">
        <v>83</v>
      </c>
      <c r="AV419" s="12" t="s">
        <v>83</v>
      </c>
      <c r="AW419" s="12" t="s">
        <v>30</v>
      </c>
      <c r="AX419" s="12" t="s">
        <v>73</v>
      </c>
      <c r="AY419" s="147" t="s">
        <v>151</v>
      </c>
    </row>
    <row r="420" spans="2:51" s="13" customFormat="1" ht="11.25">
      <c r="B420" s="153"/>
      <c r="D420" s="146" t="s">
        <v>161</v>
      </c>
      <c r="E420" s="154" t="s">
        <v>1</v>
      </c>
      <c r="F420" s="155" t="s">
        <v>163</v>
      </c>
      <c r="H420" s="156">
        <v>151.79</v>
      </c>
      <c r="I420" s="157"/>
      <c r="L420" s="153"/>
      <c r="M420" s="158"/>
      <c r="T420" s="159"/>
      <c r="AT420" s="154" t="s">
        <v>161</v>
      </c>
      <c r="AU420" s="154" t="s">
        <v>83</v>
      </c>
      <c r="AV420" s="13" t="s">
        <v>159</v>
      </c>
      <c r="AW420" s="13" t="s">
        <v>30</v>
      </c>
      <c r="AX420" s="13" t="s">
        <v>81</v>
      </c>
      <c r="AY420" s="154" t="s">
        <v>151</v>
      </c>
    </row>
    <row r="421" spans="2:65" s="1" customFormat="1" ht="16.5" customHeight="1">
      <c r="B421" s="131"/>
      <c r="C421" s="160" t="s">
        <v>572</v>
      </c>
      <c r="D421" s="160" t="s">
        <v>172</v>
      </c>
      <c r="E421" s="161" t="s">
        <v>573</v>
      </c>
      <c r="F421" s="162" t="s">
        <v>574</v>
      </c>
      <c r="G421" s="163" t="s">
        <v>569</v>
      </c>
      <c r="H421" s="164">
        <v>159.38</v>
      </c>
      <c r="I421" s="165"/>
      <c r="J421" s="166">
        <f>ROUND(I421*H421,2)</f>
        <v>0</v>
      </c>
      <c r="K421" s="162" t="s">
        <v>158</v>
      </c>
      <c r="L421" s="167"/>
      <c r="M421" s="168" t="s">
        <v>1</v>
      </c>
      <c r="N421" s="169" t="s">
        <v>38</v>
      </c>
      <c r="P421" s="141">
        <f>O421*H421</f>
        <v>0</v>
      </c>
      <c r="Q421" s="141">
        <v>2E-05</v>
      </c>
      <c r="R421" s="141">
        <f>Q421*H421</f>
        <v>0.0031876</v>
      </c>
      <c r="S421" s="141">
        <v>0</v>
      </c>
      <c r="T421" s="142">
        <f>S421*H421</f>
        <v>0</v>
      </c>
      <c r="AR421" s="143" t="s">
        <v>390</v>
      </c>
      <c r="AT421" s="143" t="s">
        <v>172</v>
      </c>
      <c r="AU421" s="143" t="s">
        <v>83</v>
      </c>
      <c r="AY421" s="16" t="s">
        <v>151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6" t="s">
        <v>81</v>
      </c>
      <c r="BK421" s="144">
        <f>ROUND(I421*H421,2)</f>
        <v>0</v>
      </c>
      <c r="BL421" s="16" t="s">
        <v>287</v>
      </c>
      <c r="BM421" s="143" t="s">
        <v>575</v>
      </c>
    </row>
    <row r="422" spans="2:51" s="12" customFormat="1" ht="11.25">
      <c r="B422" s="145"/>
      <c r="D422" s="146" t="s">
        <v>161</v>
      </c>
      <c r="F422" s="148" t="s">
        <v>576</v>
      </c>
      <c r="H422" s="149">
        <v>159.38</v>
      </c>
      <c r="I422" s="150"/>
      <c r="L422" s="145"/>
      <c r="M422" s="151"/>
      <c r="T422" s="152"/>
      <c r="AT422" s="147" t="s">
        <v>161</v>
      </c>
      <c r="AU422" s="147" t="s">
        <v>83</v>
      </c>
      <c r="AV422" s="12" t="s">
        <v>83</v>
      </c>
      <c r="AW422" s="12" t="s">
        <v>3</v>
      </c>
      <c r="AX422" s="12" t="s">
        <v>81</v>
      </c>
      <c r="AY422" s="147" t="s">
        <v>151</v>
      </c>
    </row>
    <row r="423" spans="2:65" s="1" customFormat="1" ht="33" customHeight="1">
      <c r="B423" s="131"/>
      <c r="C423" s="132" t="s">
        <v>577</v>
      </c>
      <c r="D423" s="132" t="s">
        <v>154</v>
      </c>
      <c r="E423" s="133" t="s">
        <v>578</v>
      </c>
      <c r="F423" s="134" t="s">
        <v>579</v>
      </c>
      <c r="G423" s="135" t="s">
        <v>580</v>
      </c>
      <c r="H423" s="176"/>
      <c r="I423" s="137"/>
      <c r="J423" s="138">
        <f>ROUND(I423*H423,2)</f>
        <v>0</v>
      </c>
      <c r="K423" s="134" t="s">
        <v>158</v>
      </c>
      <c r="L423" s="31"/>
      <c r="M423" s="139" t="s">
        <v>1</v>
      </c>
      <c r="N423" s="140" t="s">
        <v>38</v>
      </c>
      <c r="P423" s="141">
        <f>O423*H423</f>
        <v>0</v>
      </c>
      <c r="Q423" s="141">
        <v>0</v>
      </c>
      <c r="R423" s="141">
        <f>Q423*H423</f>
        <v>0</v>
      </c>
      <c r="S423" s="141">
        <v>0</v>
      </c>
      <c r="T423" s="142">
        <f>S423*H423</f>
        <v>0</v>
      </c>
      <c r="AR423" s="143" t="s">
        <v>287</v>
      </c>
      <c r="AT423" s="143" t="s">
        <v>154</v>
      </c>
      <c r="AU423" s="143" t="s">
        <v>83</v>
      </c>
      <c r="AY423" s="16" t="s">
        <v>151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6" t="s">
        <v>81</v>
      </c>
      <c r="BK423" s="144">
        <f>ROUND(I423*H423,2)</f>
        <v>0</v>
      </c>
      <c r="BL423" s="16" t="s">
        <v>287</v>
      </c>
      <c r="BM423" s="143" t="s">
        <v>581</v>
      </c>
    </row>
    <row r="424" spans="2:63" s="11" customFormat="1" ht="22.9" customHeight="1">
      <c r="B424" s="119"/>
      <c r="D424" s="120" t="s">
        <v>72</v>
      </c>
      <c r="E424" s="129" t="s">
        <v>582</v>
      </c>
      <c r="F424" s="129" t="s">
        <v>583</v>
      </c>
      <c r="I424" s="122"/>
      <c r="J424" s="130">
        <f>BK424</f>
        <v>0</v>
      </c>
      <c r="L424" s="119"/>
      <c r="M424" s="124"/>
      <c r="P424" s="125">
        <f>SUM(P425:P438)</f>
        <v>0</v>
      </c>
      <c r="R424" s="125">
        <f>SUM(R425:R438)</f>
        <v>0.11378362</v>
      </c>
      <c r="T424" s="126">
        <f>SUM(T425:T438)</f>
        <v>0.11650200000000001</v>
      </c>
      <c r="AR424" s="120" t="s">
        <v>83</v>
      </c>
      <c r="AT424" s="127" t="s">
        <v>72</v>
      </c>
      <c r="AU424" s="127" t="s">
        <v>81</v>
      </c>
      <c r="AY424" s="120" t="s">
        <v>151</v>
      </c>
      <c r="BK424" s="128">
        <f>SUM(BK425:BK438)</f>
        <v>0</v>
      </c>
    </row>
    <row r="425" spans="2:65" s="1" customFormat="1" ht="33" customHeight="1">
      <c r="B425" s="131"/>
      <c r="C425" s="132" t="s">
        <v>584</v>
      </c>
      <c r="D425" s="132" t="s">
        <v>154</v>
      </c>
      <c r="E425" s="133" t="s">
        <v>585</v>
      </c>
      <c r="F425" s="134" t="s">
        <v>586</v>
      </c>
      <c r="G425" s="135" t="s">
        <v>186</v>
      </c>
      <c r="H425" s="136">
        <v>38.834</v>
      </c>
      <c r="I425" s="137"/>
      <c r="J425" s="138">
        <f>ROUND(I425*H425,2)</f>
        <v>0</v>
      </c>
      <c r="K425" s="134" t="s">
        <v>158</v>
      </c>
      <c r="L425" s="31"/>
      <c r="M425" s="139" t="s">
        <v>1</v>
      </c>
      <c r="N425" s="140" t="s">
        <v>38</v>
      </c>
      <c r="P425" s="141">
        <f>O425*H425</f>
        <v>0</v>
      </c>
      <c r="Q425" s="141">
        <v>0</v>
      </c>
      <c r="R425" s="141">
        <f>Q425*H425</f>
        <v>0</v>
      </c>
      <c r="S425" s="141">
        <v>0.003</v>
      </c>
      <c r="T425" s="142">
        <f>S425*H425</f>
        <v>0.11650200000000001</v>
      </c>
      <c r="AR425" s="143" t="s">
        <v>287</v>
      </c>
      <c r="AT425" s="143" t="s">
        <v>154</v>
      </c>
      <c r="AU425" s="143" t="s">
        <v>83</v>
      </c>
      <c r="AY425" s="16" t="s">
        <v>151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6" t="s">
        <v>81</v>
      </c>
      <c r="BK425" s="144">
        <f>ROUND(I425*H425,2)</f>
        <v>0</v>
      </c>
      <c r="BL425" s="16" t="s">
        <v>287</v>
      </c>
      <c r="BM425" s="143" t="s">
        <v>587</v>
      </c>
    </row>
    <row r="426" spans="2:51" s="14" customFormat="1" ht="11.25">
      <c r="B426" s="170"/>
      <c r="D426" s="146" t="s">
        <v>161</v>
      </c>
      <c r="E426" s="171" t="s">
        <v>1</v>
      </c>
      <c r="F426" s="172" t="s">
        <v>588</v>
      </c>
      <c r="H426" s="171" t="s">
        <v>1</v>
      </c>
      <c r="I426" s="173"/>
      <c r="L426" s="170"/>
      <c r="M426" s="174"/>
      <c r="T426" s="175"/>
      <c r="AT426" s="171" t="s">
        <v>161</v>
      </c>
      <c r="AU426" s="171" t="s">
        <v>83</v>
      </c>
      <c r="AV426" s="14" t="s">
        <v>81</v>
      </c>
      <c r="AW426" s="14" t="s">
        <v>30</v>
      </c>
      <c r="AX426" s="14" t="s">
        <v>73</v>
      </c>
      <c r="AY426" s="171" t="s">
        <v>151</v>
      </c>
    </row>
    <row r="427" spans="2:51" s="12" customFormat="1" ht="11.25">
      <c r="B427" s="145"/>
      <c r="D427" s="146" t="s">
        <v>161</v>
      </c>
      <c r="E427" s="147" t="s">
        <v>1</v>
      </c>
      <c r="F427" s="148" t="s">
        <v>589</v>
      </c>
      <c r="H427" s="149">
        <v>26.47</v>
      </c>
      <c r="I427" s="150"/>
      <c r="L427" s="145"/>
      <c r="M427" s="151"/>
      <c r="T427" s="152"/>
      <c r="AT427" s="147" t="s">
        <v>161</v>
      </c>
      <c r="AU427" s="147" t="s">
        <v>83</v>
      </c>
      <c r="AV427" s="12" t="s">
        <v>83</v>
      </c>
      <c r="AW427" s="12" t="s">
        <v>30</v>
      </c>
      <c r="AX427" s="12" t="s">
        <v>73</v>
      </c>
      <c r="AY427" s="147" t="s">
        <v>151</v>
      </c>
    </row>
    <row r="428" spans="2:51" s="14" customFormat="1" ht="11.25">
      <c r="B428" s="170"/>
      <c r="D428" s="146" t="s">
        <v>161</v>
      </c>
      <c r="E428" s="171" t="s">
        <v>1</v>
      </c>
      <c r="F428" s="172" t="s">
        <v>590</v>
      </c>
      <c r="H428" s="171" t="s">
        <v>1</v>
      </c>
      <c r="I428" s="173"/>
      <c r="L428" s="170"/>
      <c r="M428" s="174"/>
      <c r="T428" s="175"/>
      <c r="AT428" s="171" t="s">
        <v>161</v>
      </c>
      <c r="AU428" s="171" t="s">
        <v>83</v>
      </c>
      <c r="AV428" s="14" t="s">
        <v>81</v>
      </c>
      <c r="AW428" s="14" t="s">
        <v>30</v>
      </c>
      <c r="AX428" s="14" t="s">
        <v>73</v>
      </c>
      <c r="AY428" s="171" t="s">
        <v>151</v>
      </c>
    </row>
    <row r="429" spans="2:51" s="12" customFormat="1" ht="11.25">
      <c r="B429" s="145"/>
      <c r="D429" s="146" t="s">
        <v>161</v>
      </c>
      <c r="E429" s="147" t="s">
        <v>1</v>
      </c>
      <c r="F429" s="148" t="s">
        <v>591</v>
      </c>
      <c r="H429" s="149">
        <v>12.364</v>
      </c>
      <c r="I429" s="150"/>
      <c r="L429" s="145"/>
      <c r="M429" s="151"/>
      <c r="T429" s="152"/>
      <c r="AT429" s="147" t="s">
        <v>161</v>
      </c>
      <c r="AU429" s="147" t="s">
        <v>83</v>
      </c>
      <c r="AV429" s="12" t="s">
        <v>83</v>
      </c>
      <c r="AW429" s="12" t="s">
        <v>30</v>
      </c>
      <c r="AX429" s="12" t="s">
        <v>73</v>
      </c>
      <c r="AY429" s="147" t="s">
        <v>151</v>
      </c>
    </row>
    <row r="430" spans="2:51" s="13" customFormat="1" ht="11.25">
      <c r="B430" s="153"/>
      <c r="D430" s="146" t="s">
        <v>161</v>
      </c>
      <c r="E430" s="154" t="s">
        <v>1</v>
      </c>
      <c r="F430" s="155" t="s">
        <v>163</v>
      </c>
      <c r="H430" s="156">
        <v>38.834</v>
      </c>
      <c r="I430" s="157"/>
      <c r="L430" s="153"/>
      <c r="M430" s="158"/>
      <c r="T430" s="159"/>
      <c r="AT430" s="154" t="s">
        <v>161</v>
      </c>
      <c r="AU430" s="154" t="s">
        <v>83</v>
      </c>
      <c r="AV430" s="13" t="s">
        <v>159</v>
      </c>
      <c r="AW430" s="13" t="s">
        <v>30</v>
      </c>
      <c r="AX430" s="13" t="s">
        <v>81</v>
      </c>
      <c r="AY430" s="154" t="s">
        <v>151</v>
      </c>
    </row>
    <row r="431" spans="2:65" s="1" customFormat="1" ht="24.2" customHeight="1">
      <c r="B431" s="131"/>
      <c r="C431" s="132" t="s">
        <v>592</v>
      </c>
      <c r="D431" s="132" t="s">
        <v>154</v>
      </c>
      <c r="E431" s="133" t="s">
        <v>593</v>
      </c>
      <c r="F431" s="134" t="s">
        <v>594</v>
      </c>
      <c r="G431" s="135" t="s">
        <v>186</v>
      </c>
      <c r="H431" s="136">
        <v>38.834</v>
      </c>
      <c r="I431" s="137"/>
      <c r="J431" s="138">
        <f>ROUND(I431*H431,2)</f>
        <v>0</v>
      </c>
      <c r="K431" s="134" t="s">
        <v>158</v>
      </c>
      <c r="L431" s="31"/>
      <c r="M431" s="139" t="s">
        <v>1</v>
      </c>
      <c r="N431" s="140" t="s">
        <v>38</v>
      </c>
      <c r="P431" s="141">
        <f>O431*H431</f>
        <v>0</v>
      </c>
      <c r="Q431" s="141">
        <v>3E-05</v>
      </c>
      <c r="R431" s="141">
        <f>Q431*H431</f>
        <v>0.0011650200000000001</v>
      </c>
      <c r="S431" s="141">
        <v>0</v>
      </c>
      <c r="T431" s="142">
        <f>S431*H431</f>
        <v>0</v>
      </c>
      <c r="AR431" s="143" t="s">
        <v>287</v>
      </c>
      <c r="AT431" s="143" t="s">
        <v>154</v>
      </c>
      <c r="AU431" s="143" t="s">
        <v>83</v>
      </c>
      <c r="AY431" s="16" t="s">
        <v>151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6" t="s">
        <v>81</v>
      </c>
      <c r="BK431" s="144">
        <f>ROUND(I431*H431,2)</f>
        <v>0</v>
      </c>
      <c r="BL431" s="16" t="s">
        <v>287</v>
      </c>
      <c r="BM431" s="143" t="s">
        <v>595</v>
      </c>
    </row>
    <row r="432" spans="2:51" s="14" customFormat="1" ht="11.25">
      <c r="B432" s="170"/>
      <c r="D432" s="146" t="s">
        <v>161</v>
      </c>
      <c r="E432" s="171" t="s">
        <v>1</v>
      </c>
      <c r="F432" s="172" t="s">
        <v>588</v>
      </c>
      <c r="H432" s="171" t="s">
        <v>1</v>
      </c>
      <c r="I432" s="173"/>
      <c r="L432" s="170"/>
      <c r="M432" s="174"/>
      <c r="T432" s="175"/>
      <c r="AT432" s="171" t="s">
        <v>161</v>
      </c>
      <c r="AU432" s="171" t="s">
        <v>83</v>
      </c>
      <c r="AV432" s="14" t="s">
        <v>81</v>
      </c>
      <c r="AW432" s="14" t="s">
        <v>30</v>
      </c>
      <c r="AX432" s="14" t="s">
        <v>73</v>
      </c>
      <c r="AY432" s="171" t="s">
        <v>151</v>
      </c>
    </row>
    <row r="433" spans="2:51" s="12" customFormat="1" ht="11.25">
      <c r="B433" s="145"/>
      <c r="D433" s="146" t="s">
        <v>161</v>
      </c>
      <c r="E433" s="147" t="s">
        <v>1</v>
      </c>
      <c r="F433" s="148" t="s">
        <v>589</v>
      </c>
      <c r="H433" s="149">
        <v>26.47</v>
      </c>
      <c r="I433" s="150"/>
      <c r="L433" s="145"/>
      <c r="M433" s="151"/>
      <c r="T433" s="152"/>
      <c r="AT433" s="147" t="s">
        <v>161</v>
      </c>
      <c r="AU433" s="147" t="s">
        <v>83</v>
      </c>
      <c r="AV433" s="12" t="s">
        <v>83</v>
      </c>
      <c r="AW433" s="12" t="s">
        <v>30</v>
      </c>
      <c r="AX433" s="12" t="s">
        <v>73</v>
      </c>
      <c r="AY433" s="147" t="s">
        <v>151</v>
      </c>
    </row>
    <row r="434" spans="2:51" s="14" customFormat="1" ht="11.25">
      <c r="B434" s="170"/>
      <c r="D434" s="146" t="s">
        <v>161</v>
      </c>
      <c r="E434" s="171" t="s">
        <v>1</v>
      </c>
      <c r="F434" s="172" t="s">
        <v>590</v>
      </c>
      <c r="H434" s="171" t="s">
        <v>1</v>
      </c>
      <c r="I434" s="173"/>
      <c r="L434" s="170"/>
      <c r="M434" s="174"/>
      <c r="T434" s="175"/>
      <c r="AT434" s="171" t="s">
        <v>161</v>
      </c>
      <c r="AU434" s="171" t="s">
        <v>83</v>
      </c>
      <c r="AV434" s="14" t="s">
        <v>81</v>
      </c>
      <c r="AW434" s="14" t="s">
        <v>30</v>
      </c>
      <c r="AX434" s="14" t="s">
        <v>73</v>
      </c>
      <c r="AY434" s="171" t="s">
        <v>151</v>
      </c>
    </row>
    <row r="435" spans="2:51" s="12" customFormat="1" ht="11.25">
      <c r="B435" s="145"/>
      <c r="D435" s="146" t="s">
        <v>161</v>
      </c>
      <c r="E435" s="147" t="s">
        <v>1</v>
      </c>
      <c r="F435" s="148" t="s">
        <v>591</v>
      </c>
      <c r="H435" s="149">
        <v>12.364</v>
      </c>
      <c r="I435" s="150"/>
      <c r="L435" s="145"/>
      <c r="M435" s="151"/>
      <c r="T435" s="152"/>
      <c r="AT435" s="147" t="s">
        <v>161</v>
      </c>
      <c r="AU435" s="147" t="s">
        <v>83</v>
      </c>
      <c r="AV435" s="12" t="s">
        <v>83</v>
      </c>
      <c r="AW435" s="12" t="s">
        <v>30</v>
      </c>
      <c r="AX435" s="12" t="s">
        <v>73</v>
      </c>
      <c r="AY435" s="147" t="s">
        <v>151</v>
      </c>
    </row>
    <row r="436" spans="2:51" s="13" customFormat="1" ht="11.25">
      <c r="B436" s="153"/>
      <c r="D436" s="146" t="s">
        <v>161</v>
      </c>
      <c r="E436" s="154" t="s">
        <v>1</v>
      </c>
      <c r="F436" s="155" t="s">
        <v>163</v>
      </c>
      <c r="H436" s="156">
        <v>38.834</v>
      </c>
      <c r="I436" s="157"/>
      <c r="L436" s="153"/>
      <c r="M436" s="158"/>
      <c r="T436" s="159"/>
      <c r="AT436" s="154" t="s">
        <v>161</v>
      </c>
      <c r="AU436" s="154" t="s">
        <v>83</v>
      </c>
      <c r="AV436" s="13" t="s">
        <v>159</v>
      </c>
      <c r="AW436" s="13" t="s">
        <v>30</v>
      </c>
      <c r="AX436" s="13" t="s">
        <v>81</v>
      </c>
      <c r="AY436" s="154" t="s">
        <v>151</v>
      </c>
    </row>
    <row r="437" spans="2:65" s="1" customFormat="1" ht="24.2" customHeight="1">
      <c r="B437" s="131"/>
      <c r="C437" s="160" t="s">
        <v>596</v>
      </c>
      <c r="D437" s="160" t="s">
        <v>172</v>
      </c>
      <c r="E437" s="161" t="s">
        <v>597</v>
      </c>
      <c r="F437" s="162" t="s">
        <v>598</v>
      </c>
      <c r="G437" s="163" t="s">
        <v>186</v>
      </c>
      <c r="H437" s="164">
        <v>38.834</v>
      </c>
      <c r="I437" s="165"/>
      <c r="J437" s="166">
        <f>ROUND(I437*H437,2)</f>
        <v>0</v>
      </c>
      <c r="K437" s="162" t="s">
        <v>158</v>
      </c>
      <c r="L437" s="167"/>
      <c r="M437" s="168" t="s">
        <v>1</v>
      </c>
      <c r="N437" s="169" t="s">
        <v>38</v>
      </c>
      <c r="P437" s="141">
        <f>O437*H437</f>
        <v>0</v>
      </c>
      <c r="Q437" s="141">
        <v>0.0029</v>
      </c>
      <c r="R437" s="141">
        <f>Q437*H437</f>
        <v>0.1126186</v>
      </c>
      <c r="S437" s="141">
        <v>0</v>
      </c>
      <c r="T437" s="142">
        <f>S437*H437</f>
        <v>0</v>
      </c>
      <c r="AR437" s="143" t="s">
        <v>390</v>
      </c>
      <c r="AT437" s="143" t="s">
        <v>172</v>
      </c>
      <c r="AU437" s="143" t="s">
        <v>83</v>
      </c>
      <c r="AY437" s="16" t="s">
        <v>151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6" t="s">
        <v>81</v>
      </c>
      <c r="BK437" s="144">
        <f>ROUND(I437*H437,2)</f>
        <v>0</v>
      </c>
      <c r="BL437" s="16" t="s">
        <v>287</v>
      </c>
      <c r="BM437" s="143" t="s">
        <v>599</v>
      </c>
    </row>
    <row r="438" spans="2:65" s="1" customFormat="1" ht="24.2" customHeight="1">
      <c r="B438" s="131"/>
      <c r="C438" s="132" t="s">
        <v>600</v>
      </c>
      <c r="D438" s="132" t="s">
        <v>154</v>
      </c>
      <c r="E438" s="133" t="s">
        <v>601</v>
      </c>
      <c r="F438" s="134" t="s">
        <v>602</v>
      </c>
      <c r="G438" s="135" t="s">
        <v>580</v>
      </c>
      <c r="H438" s="176"/>
      <c r="I438" s="137"/>
      <c r="J438" s="138">
        <f>ROUND(I438*H438,2)</f>
        <v>0</v>
      </c>
      <c r="K438" s="134" t="s">
        <v>158</v>
      </c>
      <c r="L438" s="31"/>
      <c r="M438" s="139" t="s">
        <v>1</v>
      </c>
      <c r="N438" s="140" t="s">
        <v>38</v>
      </c>
      <c r="P438" s="141">
        <f>O438*H438</f>
        <v>0</v>
      </c>
      <c r="Q438" s="141">
        <v>0</v>
      </c>
      <c r="R438" s="141">
        <f>Q438*H438</f>
        <v>0</v>
      </c>
      <c r="S438" s="141">
        <v>0</v>
      </c>
      <c r="T438" s="142">
        <f>S438*H438</f>
        <v>0</v>
      </c>
      <c r="AR438" s="143" t="s">
        <v>287</v>
      </c>
      <c r="AT438" s="143" t="s">
        <v>154</v>
      </c>
      <c r="AU438" s="143" t="s">
        <v>83</v>
      </c>
      <c r="AY438" s="16" t="s">
        <v>151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6" t="s">
        <v>81</v>
      </c>
      <c r="BK438" s="144">
        <f>ROUND(I438*H438,2)</f>
        <v>0</v>
      </c>
      <c r="BL438" s="16" t="s">
        <v>287</v>
      </c>
      <c r="BM438" s="143" t="s">
        <v>603</v>
      </c>
    </row>
    <row r="439" spans="2:63" s="11" customFormat="1" ht="22.9" customHeight="1">
      <c r="B439" s="119"/>
      <c r="D439" s="120" t="s">
        <v>72</v>
      </c>
      <c r="E439" s="129" t="s">
        <v>604</v>
      </c>
      <c r="F439" s="129" t="s">
        <v>605</v>
      </c>
      <c r="I439" s="122"/>
      <c r="J439" s="130">
        <f>BK439</f>
        <v>0</v>
      </c>
      <c r="L439" s="119"/>
      <c r="M439" s="124"/>
      <c r="P439" s="125">
        <f>SUM(P440:P501)</f>
        <v>0</v>
      </c>
      <c r="R439" s="125">
        <f>SUM(R440:R501)</f>
        <v>13.473726000000001</v>
      </c>
      <c r="T439" s="126">
        <f>SUM(T440:T501)</f>
        <v>15.41765</v>
      </c>
      <c r="AR439" s="120" t="s">
        <v>83</v>
      </c>
      <c r="AT439" s="127" t="s">
        <v>72</v>
      </c>
      <c r="AU439" s="127" t="s">
        <v>81</v>
      </c>
      <c r="AY439" s="120" t="s">
        <v>151</v>
      </c>
      <c r="BK439" s="128">
        <f>SUM(BK440:BK501)</f>
        <v>0</v>
      </c>
    </row>
    <row r="440" spans="2:65" s="1" customFormat="1" ht="24.2" customHeight="1">
      <c r="B440" s="131"/>
      <c r="C440" s="132" t="s">
        <v>606</v>
      </c>
      <c r="D440" s="132" t="s">
        <v>154</v>
      </c>
      <c r="E440" s="133" t="s">
        <v>607</v>
      </c>
      <c r="F440" s="134" t="s">
        <v>608</v>
      </c>
      <c r="G440" s="135" t="s">
        <v>186</v>
      </c>
      <c r="H440" s="136">
        <v>390.47</v>
      </c>
      <c r="I440" s="137"/>
      <c r="J440" s="138">
        <f>ROUND(I440*H440,2)</f>
        <v>0</v>
      </c>
      <c r="K440" s="134" t="s">
        <v>158</v>
      </c>
      <c r="L440" s="31"/>
      <c r="M440" s="139" t="s">
        <v>1</v>
      </c>
      <c r="N440" s="140" t="s">
        <v>38</v>
      </c>
      <c r="P440" s="141">
        <f>O440*H440</f>
        <v>0</v>
      </c>
      <c r="Q440" s="141">
        <v>0</v>
      </c>
      <c r="R440" s="141">
        <f>Q440*H440</f>
        <v>0</v>
      </c>
      <c r="S440" s="141">
        <v>0.024</v>
      </c>
      <c r="T440" s="142">
        <f>S440*H440</f>
        <v>9.37128</v>
      </c>
      <c r="AR440" s="143" t="s">
        <v>287</v>
      </c>
      <c r="AT440" s="143" t="s">
        <v>154</v>
      </c>
      <c r="AU440" s="143" t="s">
        <v>83</v>
      </c>
      <c r="AY440" s="16" t="s">
        <v>151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6" t="s">
        <v>81</v>
      </c>
      <c r="BK440" s="144">
        <f>ROUND(I440*H440,2)</f>
        <v>0</v>
      </c>
      <c r="BL440" s="16" t="s">
        <v>287</v>
      </c>
      <c r="BM440" s="143" t="s">
        <v>609</v>
      </c>
    </row>
    <row r="441" spans="2:51" s="14" customFormat="1" ht="11.25">
      <c r="B441" s="170"/>
      <c r="D441" s="146" t="s">
        <v>161</v>
      </c>
      <c r="E441" s="171" t="s">
        <v>1</v>
      </c>
      <c r="F441" s="172" t="s">
        <v>610</v>
      </c>
      <c r="H441" s="171" t="s">
        <v>1</v>
      </c>
      <c r="I441" s="173"/>
      <c r="L441" s="170"/>
      <c r="M441" s="174"/>
      <c r="T441" s="175"/>
      <c r="AT441" s="171" t="s">
        <v>161</v>
      </c>
      <c r="AU441" s="171" t="s">
        <v>83</v>
      </c>
      <c r="AV441" s="14" t="s">
        <v>81</v>
      </c>
      <c r="AW441" s="14" t="s">
        <v>30</v>
      </c>
      <c r="AX441" s="14" t="s">
        <v>73</v>
      </c>
      <c r="AY441" s="171" t="s">
        <v>151</v>
      </c>
    </row>
    <row r="442" spans="2:51" s="12" customFormat="1" ht="11.25">
      <c r="B442" s="145"/>
      <c r="D442" s="146" t="s">
        <v>161</v>
      </c>
      <c r="E442" s="147" t="s">
        <v>1</v>
      </c>
      <c r="F442" s="148" t="s">
        <v>611</v>
      </c>
      <c r="H442" s="149">
        <v>282.73</v>
      </c>
      <c r="I442" s="150"/>
      <c r="L442" s="145"/>
      <c r="M442" s="151"/>
      <c r="T442" s="152"/>
      <c r="AT442" s="147" t="s">
        <v>161</v>
      </c>
      <c r="AU442" s="147" t="s">
        <v>83</v>
      </c>
      <c r="AV442" s="12" t="s">
        <v>83</v>
      </c>
      <c r="AW442" s="12" t="s">
        <v>30</v>
      </c>
      <c r="AX442" s="12" t="s">
        <v>73</v>
      </c>
      <c r="AY442" s="147" t="s">
        <v>151</v>
      </c>
    </row>
    <row r="443" spans="2:51" s="14" customFormat="1" ht="11.25">
      <c r="B443" s="170"/>
      <c r="D443" s="146" t="s">
        <v>161</v>
      </c>
      <c r="E443" s="171" t="s">
        <v>1</v>
      </c>
      <c r="F443" s="172" t="s">
        <v>612</v>
      </c>
      <c r="H443" s="171" t="s">
        <v>1</v>
      </c>
      <c r="I443" s="173"/>
      <c r="L443" s="170"/>
      <c r="M443" s="174"/>
      <c r="T443" s="175"/>
      <c r="AT443" s="171" t="s">
        <v>161</v>
      </c>
      <c r="AU443" s="171" t="s">
        <v>83</v>
      </c>
      <c r="AV443" s="14" t="s">
        <v>81</v>
      </c>
      <c r="AW443" s="14" t="s">
        <v>30</v>
      </c>
      <c r="AX443" s="14" t="s">
        <v>73</v>
      </c>
      <c r="AY443" s="171" t="s">
        <v>151</v>
      </c>
    </row>
    <row r="444" spans="2:51" s="12" customFormat="1" ht="11.25">
      <c r="B444" s="145"/>
      <c r="D444" s="146" t="s">
        <v>161</v>
      </c>
      <c r="E444" s="147" t="s">
        <v>1</v>
      </c>
      <c r="F444" s="148" t="s">
        <v>613</v>
      </c>
      <c r="H444" s="149">
        <v>107.74</v>
      </c>
      <c r="I444" s="150"/>
      <c r="L444" s="145"/>
      <c r="M444" s="151"/>
      <c r="T444" s="152"/>
      <c r="AT444" s="147" t="s">
        <v>161</v>
      </c>
      <c r="AU444" s="147" t="s">
        <v>83</v>
      </c>
      <c r="AV444" s="12" t="s">
        <v>83</v>
      </c>
      <c r="AW444" s="12" t="s">
        <v>30</v>
      </c>
      <c r="AX444" s="12" t="s">
        <v>73</v>
      </c>
      <c r="AY444" s="147" t="s">
        <v>151</v>
      </c>
    </row>
    <row r="445" spans="2:51" s="13" customFormat="1" ht="11.25">
      <c r="B445" s="153"/>
      <c r="D445" s="146" t="s">
        <v>161</v>
      </c>
      <c r="E445" s="154" t="s">
        <v>1</v>
      </c>
      <c r="F445" s="155" t="s">
        <v>163</v>
      </c>
      <c r="H445" s="156">
        <v>390.47</v>
      </c>
      <c r="I445" s="157"/>
      <c r="L445" s="153"/>
      <c r="M445" s="158"/>
      <c r="T445" s="159"/>
      <c r="AT445" s="154" t="s">
        <v>161</v>
      </c>
      <c r="AU445" s="154" t="s">
        <v>83</v>
      </c>
      <c r="AV445" s="13" t="s">
        <v>159</v>
      </c>
      <c r="AW445" s="13" t="s">
        <v>30</v>
      </c>
      <c r="AX445" s="13" t="s">
        <v>81</v>
      </c>
      <c r="AY445" s="154" t="s">
        <v>151</v>
      </c>
    </row>
    <row r="446" spans="2:65" s="1" customFormat="1" ht="16.5" customHeight="1">
      <c r="B446" s="131"/>
      <c r="C446" s="132" t="s">
        <v>614</v>
      </c>
      <c r="D446" s="132" t="s">
        <v>154</v>
      </c>
      <c r="E446" s="133" t="s">
        <v>615</v>
      </c>
      <c r="F446" s="134" t="s">
        <v>616</v>
      </c>
      <c r="G446" s="135" t="s">
        <v>186</v>
      </c>
      <c r="H446" s="136">
        <v>413.954</v>
      </c>
      <c r="I446" s="137"/>
      <c r="J446" s="138">
        <f>ROUND(I446*H446,2)</f>
        <v>0</v>
      </c>
      <c r="K446" s="134" t="s">
        <v>158</v>
      </c>
      <c r="L446" s="31"/>
      <c r="M446" s="139" t="s">
        <v>1</v>
      </c>
      <c r="N446" s="140" t="s">
        <v>38</v>
      </c>
      <c r="P446" s="141">
        <f>O446*H446</f>
        <v>0</v>
      </c>
      <c r="Q446" s="141">
        <v>0</v>
      </c>
      <c r="R446" s="141">
        <f>Q446*H446</f>
        <v>0</v>
      </c>
      <c r="S446" s="141">
        <v>0</v>
      </c>
      <c r="T446" s="142">
        <f>S446*H446</f>
        <v>0</v>
      </c>
      <c r="AR446" s="143" t="s">
        <v>287</v>
      </c>
      <c r="AT446" s="143" t="s">
        <v>154</v>
      </c>
      <c r="AU446" s="143" t="s">
        <v>83</v>
      </c>
      <c r="AY446" s="16" t="s">
        <v>151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6" t="s">
        <v>81</v>
      </c>
      <c r="BK446" s="144">
        <f>ROUND(I446*H446,2)</f>
        <v>0</v>
      </c>
      <c r="BL446" s="16" t="s">
        <v>287</v>
      </c>
      <c r="BM446" s="143" t="s">
        <v>617</v>
      </c>
    </row>
    <row r="447" spans="2:51" s="14" customFormat="1" ht="11.25">
      <c r="B447" s="170"/>
      <c r="D447" s="146" t="s">
        <v>161</v>
      </c>
      <c r="E447" s="171" t="s">
        <v>1</v>
      </c>
      <c r="F447" s="172" t="s">
        <v>610</v>
      </c>
      <c r="H447" s="171" t="s">
        <v>1</v>
      </c>
      <c r="I447" s="173"/>
      <c r="L447" s="170"/>
      <c r="M447" s="174"/>
      <c r="T447" s="175"/>
      <c r="AT447" s="171" t="s">
        <v>161</v>
      </c>
      <c r="AU447" s="171" t="s">
        <v>83</v>
      </c>
      <c r="AV447" s="14" t="s">
        <v>81</v>
      </c>
      <c r="AW447" s="14" t="s">
        <v>30</v>
      </c>
      <c r="AX447" s="14" t="s">
        <v>73</v>
      </c>
      <c r="AY447" s="171" t="s">
        <v>151</v>
      </c>
    </row>
    <row r="448" spans="2:51" s="12" customFormat="1" ht="11.25">
      <c r="B448" s="145"/>
      <c r="D448" s="146" t="s">
        <v>161</v>
      </c>
      <c r="E448" s="147" t="s">
        <v>1</v>
      </c>
      <c r="F448" s="148" t="s">
        <v>611</v>
      </c>
      <c r="H448" s="149">
        <v>282.73</v>
      </c>
      <c r="I448" s="150"/>
      <c r="L448" s="145"/>
      <c r="M448" s="151"/>
      <c r="T448" s="152"/>
      <c r="AT448" s="147" t="s">
        <v>161</v>
      </c>
      <c r="AU448" s="147" t="s">
        <v>83</v>
      </c>
      <c r="AV448" s="12" t="s">
        <v>83</v>
      </c>
      <c r="AW448" s="12" t="s">
        <v>30</v>
      </c>
      <c r="AX448" s="12" t="s">
        <v>73</v>
      </c>
      <c r="AY448" s="147" t="s">
        <v>151</v>
      </c>
    </row>
    <row r="449" spans="2:51" s="14" customFormat="1" ht="11.25">
      <c r="B449" s="170"/>
      <c r="D449" s="146" t="s">
        <v>161</v>
      </c>
      <c r="E449" s="171" t="s">
        <v>1</v>
      </c>
      <c r="F449" s="172" t="s">
        <v>612</v>
      </c>
      <c r="H449" s="171" t="s">
        <v>1</v>
      </c>
      <c r="I449" s="173"/>
      <c r="L449" s="170"/>
      <c r="M449" s="174"/>
      <c r="T449" s="175"/>
      <c r="AT449" s="171" t="s">
        <v>161</v>
      </c>
      <c r="AU449" s="171" t="s">
        <v>83</v>
      </c>
      <c r="AV449" s="14" t="s">
        <v>81</v>
      </c>
      <c r="AW449" s="14" t="s">
        <v>30</v>
      </c>
      <c r="AX449" s="14" t="s">
        <v>73</v>
      </c>
      <c r="AY449" s="171" t="s">
        <v>151</v>
      </c>
    </row>
    <row r="450" spans="2:51" s="12" customFormat="1" ht="11.25">
      <c r="B450" s="145"/>
      <c r="D450" s="146" t="s">
        <v>161</v>
      </c>
      <c r="E450" s="147" t="s">
        <v>1</v>
      </c>
      <c r="F450" s="148" t="s">
        <v>618</v>
      </c>
      <c r="H450" s="149">
        <v>107.72</v>
      </c>
      <c r="I450" s="150"/>
      <c r="L450" s="145"/>
      <c r="M450" s="151"/>
      <c r="T450" s="152"/>
      <c r="AT450" s="147" t="s">
        <v>161</v>
      </c>
      <c r="AU450" s="147" t="s">
        <v>83</v>
      </c>
      <c r="AV450" s="12" t="s">
        <v>83</v>
      </c>
      <c r="AW450" s="12" t="s">
        <v>30</v>
      </c>
      <c r="AX450" s="12" t="s">
        <v>73</v>
      </c>
      <c r="AY450" s="147" t="s">
        <v>151</v>
      </c>
    </row>
    <row r="451" spans="2:51" s="14" customFormat="1" ht="11.25">
      <c r="B451" s="170"/>
      <c r="D451" s="146" t="s">
        <v>161</v>
      </c>
      <c r="E451" s="171" t="s">
        <v>1</v>
      </c>
      <c r="F451" s="172" t="s">
        <v>619</v>
      </c>
      <c r="H451" s="171" t="s">
        <v>1</v>
      </c>
      <c r="I451" s="173"/>
      <c r="L451" s="170"/>
      <c r="M451" s="174"/>
      <c r="T451" s="175"/>
      <c r="AT451" s="171" t="s">
        <v>161</v>
      </c>
      <c r="AU451" s="171" t="s">
        <v>83</v>
      </c>
      <c r="AV451" s="14" t="s">
        <v>81</v>
      </c>
      <c r="AW451" s="14" t="s">
        <v>30</v>
      </c>
      <c r="AX451" s="14" t="s">
        <v>73</v>
      </c>
      <c r="AY451" s="171" t="s">
        <v>151</v>
      </c>
    </row>
    <row r="452" spans="2:51" s="12" customFormat="1" ht="11.25">
      <c r="B452" s="145"/>
      <c r="D452" s="146" t="s">
        <v>161</v>
      </c>
      <c r="E452" s="147" t="s">
        <v>1</v>
      </c>
      <c r="F452" s="148" t="s">
        <v>620</v>
      </c>
      <c r="H452" s="149">
        <v>15.086</v>
      </c>
      <c r="I452" s="150"/>
      <c r="L452" s="145"/>
      <c r="M452" s="151"/>
      <c r="T452" s="152"/>
      <c r="AT452" s="147" t="s">
        <v>161</v>
      </c>
      <c r="AU452" s="147" t="s">
        <v>83</v>
      </c>
      <c r="AV452" s="12" t="s">
        <v>83</v>
      </c>
      <c r="AW452" s="12" t="s">
        <v>30</v>
      </c>
      <c r="AX452" s="12" t="s">
        <v>73</v>
      </c>
      <c r="AY452" s="147" t="s">
        <v>151</v>
      </c>
    </row>
    <row r="453" spans="2:51" s="14" customFormat="1" ht="11.25">
      <c r="B453" s="170"/>
      <c r="D453" s="146" t="s">
        <v>161</v>
      </c>
      <c r="E453" s="171" t="s">
        <v>1</v>
      </c>
      <c r="F453" s="172" t="s">
        <v>621</v>
      </c>
      <c r="H453" s="171" t="s">
        <v>1</v>
      </c>
      <c r="I453" s="173"/>
      <c r="L453" s="170"/>
      <c r="M453" s="174"/>
      <c r="T453" s="175"/>
      <c r="AT453" s="171" t="s">
        <v>161</v>
      </c>
      <c r="AU453" s="171" t="s">
        <v>83</v>
      </c>
      <c r="AV453" s="14" t="s">
        <v>81</v>
      </c>
      <c r="AW453" s="14" t="s">
        <v>30</v>
      </c>
      <c r="AX453" s="14" t="s">
        <v>73</v>
      </c>
      <c r="AY453" s="171" t="s">
        <v>151</v>
      </c>
    </row>
    <row r="454" spans="2:51" s="12" customFormat="1" ht="11.25">
      <c r="B454" s="145"/>
      <c r="D454" s="146" t="s">
        <v>161</v>
      </c>
      <c r="E454" s="147" t="s">
        <v>1</v>
      </c>
      <c r="F454" s="148" t="s">
        <v>622</v>
      </c>
      <c r="H454" s="149">
        <v>8.418</v>
      </c>
      <c r="I454" s="150"/>
      <c r="L454" s="145"/>
      <c r="M454" s="151"/>
      <c r="T454" s="152"/>
      <c r="AT454" s="147" t="s">
        <v>161</v>
      </c>
      <c r="AU454" s="147" t="s">
        <v>83</v>
      </c>
      <c r="AV454" s="12" t="s">
        <v>83</v>
      </c>
      <c r="AW454" s="12" t="s">
        <v>30</v>
      </c>
      <c r="AX454" s="12" t="s">
        <v>73</v>
      </c>
      <c r="AY454" s="147" t="s">
        <v>151</v>
      </c>
    </row>
    <row r="455" spans="2:51" s="13" customFormat="1" ht="11.25">
      <c r="B455" s="153"/>
      <c r="D455" s="146" t="s">
        <v>161</v>
      </c>
      <c r="E455" s="154" t="s">
        <v>1</v>
      </c>
      <c r="F455" s="155" t="s">
        <v>163</v>
      </c>
      <c r="H455" s="156">
        <v>413.95400000000006</v>
      </c>
      <c r="I455" s="157"/>
      <c r="L455" s="153"/>
      <c r="M455" s="158"/>
      <c r="T455" s="159"/>
      <c r="AT455" s="154" t="s">
        <v>161</v>
      </c>
      <c r="AU455" s="154" t="s">
        <v>83</v>
      </c>
      <c r="AV455" s="13" t="s">
        <v>159</v>
      </c>
      <c r="AW455" s="13" t="s">
        <v>30</v>
      </c>
      <c r="AX455" s="13" t="s">
        <v>81</v>
      </c>
      <c r="AY455" s="154" t="s">
        <v>151</v>
      </c>
    </row>
    <row r="456" spans="2:65" s="1" customFormat="1" ht="16.5" customHeight="1">
      <c r="B456" s="131"/>
      <c r="C456" s="160" t="s">
        <v>623</v>
      </c>
      <c r="D456" s="160" t="s">
        <v>172</v>
      </c>
      <c r="E456" s="161" t="s">
        <v>624</v>
      </c>
      <c r="F456" s="162" t="s">
        <v>625</v>
      </c>
      <c r="G456" s="163" t="s">
        <v>157</v>
      </c>
      <c r="H456" s="164">
        <v>20.698</v>
      </c>
      <c r="I456" s="165"/>
      <c r="J456" s="166">
        <f>ROUND(I456*H456,2)</f>
        <v>0</v>
      </c>
      <c r="K456" s="162" t="s">
        <v>1</v>
      </c>
      <c r="L456" s="167"/>
      <c r="M456" s="168" t="s">
        <v>1</v>
      </c>
      <c r="N456" s="169" t="s">
        <v>38</v>
      </c>
      <c r="P456" s="141">
        <f>O456*H456</f>
        <v>0</v>
      </c>
      <c r="Q456" s="141">
        <v>0.5</v>
      </c>
      <c r="R456" s="141">
        <f>Q456*H456</f>
        <v>10.349</v>
      </c>
      <c r="S456" s="141">
        <v>0</v>
      </c>
      <c r="T456" s="142">
        <f>S456*H456</f>
        <v>0</v>
      </c>
      <c r="AR456" s="143" t="s">
        <v>390</v>
      </c>
      <c r="AT456" s="143" t="s">
        <v>172</v>
      </c>
      <c r="AU456" s="143" t="s">
        <v>83</v>
      </c>
      <c r="AY456" s="16" t="s">
        <v>151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6" t="s">
        <v>81</v>
      </c>
      <c r="BK456" s="144">
        <f>ROUND(I456*H456,2)</f>
        <v>0</v>
      </c>
      <c r="BL456" s="16" t="s">
        <v>287</v>
      </c>
      <c r="BM456" s="143" t="s">
        <v>626</v>
      </c>
    </row>
    <row r="457" spans="2:51" s="14" customFormat="1" ht="11.25">
      <c r="B457" s="170"/>
      <c r="D457" s="146" t="s">
        <v>161</v>
      </c>
      <c r="E457" s="171" t="s">
        <v>1</v>
      </c>
      <c r="F457" s="172" t="s">
        <v>610</v>
      </c>
      <c r="H457" s="171" t="s">
        <v>1</v>
      </c>
      <c r="I457" s="173"/>
      <c r="L457" s="170"/>
      <c r="M457" s="174"/>
      <c r="T457" s="175"/>
      <c r="AT457" s="171" t="s">
        <v>161</v>
      </c>
      <c r="AU457" s="171" t="s">
        <v>83</v>
      </c>
      <c r="AV457" s="14" t="s">
        <v>81</v>
      </c>
      <c r="AW457" s="14" t="s">
        <v>30</v>
      </c>
      <c r="AX457" s="14" t="s">
        <v>73</v>
      </c>
      <c r="AY457" s="171" t="s">
        <v>151</v>
      </c>
    </row>
    <row r="458" spans="2:51" s="12" customFormat="1" ht="11.25">
      <c r="B458" s="145"/>
      <c r="D458" s="146" t="s">
        <v>161</v>
      </c>
      <c r="E458" s="147" t="s">
        <v>1</v>
      </c>
      <c r="F458" s="148" t="s">
        <v>627</v>
      </c>
      <c r="H458" s="149">
        <v>14.137</v>
      </c>
      <c r="I458" s="150"/>
      <c r="L458" s="145"/>
      <c r="M458" s="151"/>
      <c r="T458" s="152"/>
      <c r="AT458" s="147" t="s">
        <v>161</v>
      </c>
      <c r="AU458" s="147" t="s">
        <v>83</v>
      </c>
      <c r="AV458" s="12" t="s">
        <v>83</v>
      </c>
      <c r="AW458" s="12" t="s">
        <v>30</v>
      </c>
      <c r="AX458" s="12" t="s">
        <v>73</v>
      </c>
      <c r="AY458" s="147" t="s">
        <v>151</v>
      </c>
    </row>
    <row r="459" spans="2:51" s="14" customFormat="1" ht="11.25">
      <c r="B459" s="170"/>
      <c r="D459" s="146" t="s">
        <v>161</v>
      </c>
      <c r="E459" s="171" t="s">
        <v>1</v>
      </c>
      <c r="F459" s="172" t="s">
        <v>612</v>
      </c>
      <c r="H459" s="171" t="s">
        <v>1</v>
      </c>
      <c r="I459" s="173"/>
      <c r="L459" s="170"/>
      <c r="M459" s="174"/>
      <c r="T459" s="175"/>
      <c r="AT459" s="171" t="s">
        <v>161</v>
      </c>
      <c r="AU459" s="171" t="s">
        <v>83</v>
      </c>
      <c r="AV459" s="14" t="s">
        <v>81</v>
      </c>
      <c r="AW459" s="14" t="s">
        <v>30</v>
      </c>
      <c r="AX459" s="14" t="s">
        <v>73</v>
      </c>
      <c r="AY459" s="171" t="s">
        <v>151</v>
      </c>
    </row>
    <row r="460" spans="2:51" s="12" customFormat="1" ht="11.25">
      <c r="B460" s="145"/>
      <c r="D460" s="146" t="s">
        <v>161</v>
      </c>
      <c r="E460" s="147" t="s">
        <v>1</v>
      </c>
      <c r="F460" s="148" t="s">
        <v>628</v>
      </c>
      <c r="H460" s="149">
        <v>5.386</v>
      </c>
      <c r="I460" s="150"/>
      <c r="L460" s="145"/>
      <c r="M460" s="151"/>
      <c r="T460" s="152"/>
      <c r="AT460" s="147" t="s">
        <v>161</v>
      </c>
      <c r="AU460" s="147" t="s">
        <v>83</v>
      </c>
      <c r="AV460" s="12" t="s">
        <v>83</v>
      </c>
      <c r="AW460" s="12" t="s">
        <v>30</v>
      </c>
      <c r="AX460" s="12" t="s">
        <v>73</v>
      </c>
      <c r="AY460" s="147" t="s">
        <v>151</v>
      </c>
    </row>
    <row r="461" spans="2:51" s="14" customFormat="1" ht="11.25">
      <c r="B461" s="170"/>
      <c r="D461" s="146" t="s">
        <v>161</v>
      </c>
      <c r="E461" s="171" t="s">
        <v>1</v>
      </c>
      <c r="F461" s="172" t="s">
        <v>619</v>
      </c>
      <c r="H461" s="171" t="s">
        <v>1</v>
      </c>
      <c r="I461" s="173"/>
      <c r="L461" s="170"/>
      <c r="M461" s="174"/>
      <c r="T461" s="175"/>
      <c r="AT461" s="171" t="s">
        <v>161</v>
      </c>
      <c r="AU461" s="171" t="s">
        <v>83</v>
      </c>
      <c r="AV461" s="14" t="s">
        <v>81</v>
      </c>
      <c r="AW461" s="14" t="s">
        <v>30</v>
      </c>
      <c r="AX461" s="14" t="s">
        <v>73</v>
      </c>
      <c r="AY461" s="171" t="s">
        <v>151</v>
      </c>
    </row>
    <row r="462" spans="2:51" s="12" customFormat="1" ht="11.25">
      <c r="B462" s="145"/>
      <c r="D462" s="146" t="s">
        <v>161</v>
      </c>
      <c r="E462" s="147" t="s">
        <v>1</v>
      </c>
      <c r="F462" s="148" t="s">
        <v>629</v>
      </c>
      <c r="H462" s="149">
        <v>0.754</v>
      </c>
      <c r="I462" s="150"/>
      <c r="L462" s="145"/>
      <c r="M462" s="151"/>
      <c r="T462" s="152"/>
      <c r="AT462" s="147" t="s">
        <v>161</v>
      </c>
      <c r="AU462" s="147" t="s">
        <v>83</v>
      </c>
      <c r="AV462" s="12" t="s">
        <v>83</v>
      </c>
      <c r="AW462" s="12" t="s">
        <v>30</v>
      </c>
      <c r="AX462" s="12" t="s">
        <v>73</v>
      </c>
      <c r="AY462" s="147" t="s">
        <v>151</v>
      </c>
    </row>
    <row r="463" spans="2:51" s="14" customFormat="1" ht="11.25">
      <c r="B463" s="170"/>
      <c r="D463" s="146" t="s">
        <v>161</v>
      </c>
      <c r="E463" s="171" t="s">
        <v>1</v>
      </c>
      <c r="F463" s="172" t="s">
        <v>621</v>
      </c>
      <c r="H463" s="171" t="s">
        <v>1</v>
      </c>
      <c r="I463" s="173"/>
      <c r="L463" s="170"/>
      <c r="M463" s="174"/>
      <c r="T463" s="175"/>
      <c r="AT463" s="171" t="s">
        <v>161</v>
      </c>
      <c r="AU463" s="171" t="s">
        <v>83</v>
      </c>
      <c r="AV463" s="14" t="s">
        <v>81</v>
      </c>
      <c r="AW463" s="14" t="s">
        <v>30</v>
      </c>
      <c r="AX463" s="14" t="s">
        <v>73</v>
      </c>
      <c r="AY463" s="171" t="s">
        <v>151</v>
      </c>
    </row>
    <row r="464" spans="2:51" s="12" customFormat="1" ht="11.25">
      <c r="B464" s="145"/>
      <c r="D464" s="146" t="s">
        <v>161</v>
      </c>
      <c r="E464" s="147" t="s">
        <v>1</v>
      </c>
      <c r="F464" s="148" t="s">
        <v>630</v>
      </c>
      <c r="H464" s="149">
        <v>0.421</v>
      </c>
      <c r="I464" s="150"/>
      <c r="L464" s="145"/>
      <c r="M464" s="151"/>
      <c r="T464" s="152"/>
      <c r="AT464" s="147" t="s">
        <v>161</v>
      </c>
      <c r="AU464" s="147" t="s">
        <v>83</v>
      </c>
      <c r="AV464" s="12" t="s">
        <v>83</v>
      </c>
      <c r="AW464" s="12" t="s">
        <v>30</v>
      </c>
      <c r="AX464" s="12" t="s">
        <v>73</v>
      </c>
      <c r="AY464" s="147" t="s">
        <v>151</v>
      </c>
    </row>
    <row r="465" spans="2:51" s="13" customFormat="1" ht="11.25">
      <c r="B465" s="153"/>
      <c r="D465" s="146" t="s">
        <v>161</v>
      </c>
      <c r="E465" s="154" t="s">
        <v>1</v>
      </c>
      <c r="F465" s="155" t="s">
        <v>163</v>
      </c>
      <c r="H465" s="156">
        <v>20.698</v>
      </c>
      <c r="I465" s="157"/>
      <c r="L465" s="153"/>
      <c r="M465" s="158"/>
      <c r="T465" s="159"/>
      <c r="AT465" s="154" t="s">
        <v>161</v>
      </c>
      <c r="AU465" s="154" t="s">
        <v>83</v>
      </c>
      <c r="AV465" s="13" t="s">
        <v>159</v>
      </c>
      <c r="AW465" s="13" t="s">
        <v>30</v>
      </c>
      <c r="AX465" s="13" t="s">
        <v>81</v>
      </c>
      <c r="AY465" s="154" t="s">
        <v>151</v>
      </c>
    </row>
    <row r="466" spans="2:65" s="1" customFormat="1" ht="24.2" customHeight="1">
      <c r="B466" s="131"/>
      <c r="C466" s="132" t="s">
        <v>631</v>
      </c>
      <c r="D466" s="132" t="s">
        <v>154</v>
      </c>
      <c r="E466" s="133" t="s">
        <v>632</v>
      </c>
      <c r="F466" s="134" t="s">
        <v>633</v>
      </c>
      <c r="G466" s="135" t="s">
        <v>569</v>
      </c>
      <c r="H466" s="136">
        <v>635.645</v>
      </c>
      <c r="I466" s="137"/>
      <c r="J466" s="138">
        <f>ROUND(I466*H466,2)</f>
        <v>0</v>
      </c>
      <c r="K466" s="134" t="s">
        <v>158</v>
      </c>
      <c r="L466" s="31"/>
      <c r="M466" s="139" t="s">
        <v>1</v>
      </c>
      <c r="N466" s="140" t="s">
        <v>38</v>
      </c>
      <c r="P466" s="141">
        <f>O466*H466</f>
        <v>0</v>
      </c>
      <c r="Q466" s="141">
        <v>0</v>
      </c>
      <c r="R466" s="141">
        <f>Q466*H466</f>
        <v>0</v>
      </c>
      <c r="S466" s="141">
        <v>0.006</v>
      </c>
      <c r="T466" s="142">
        <f>S466*H466</f>
        <v>3.81387</v>
      </c>
      <c r="AR466" s="143" t="s">
        <v>287</v>
      </c>
      <c r="AT466" s="143" t="s">
        <v>154</v>
      </c>
      <c r="AU466" s="143" t="s">
        <v>83</v>
      </c>
      <c r="AY466" s="16" t="s">
        <v>151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6" t="s">
        <v>81</v>
      </c>
      <c r="BK466" s="144">
        <f>ROUND(I466*H466,2)</f>
        <v>0</v>
      </c>
      <c r="BL466" s="16" t="s">
        <v>287</v>
      </c>
      <c r="BM466" s="143" t="s">
        <v>634</v>
      </c>
    </row>
    <row r="467" spans="2:51" s="14" customFormat="1" ht="11.25">
      <c r="B467" s="170"/>
      <c r="D467" s="146" t="s">
        <v>161</v>
      </c>
      <c r="E467" s="171" t="s">
        <v>1</v>
      </c>
      <c r="F467" s="172" t="s">
        <v>635</v>
      </c>
      <c r="H467" s="171" t="s">
        <v>1</v>
      </c>
      <c r="I467" s="173"/>
      <c r="L467" s="170"/>
      <c r="M467" s="174"/>
      <c r="T467" s="175"/>
      <c r="AT467" s="171" t="s">
        <v>161</v>
      </c>
      <c r="AU467" s="171" t="s">
        <v>83</v>
      </c>
      <c r="AV467" s="14" t="s">
        <v>81</v>
      </c>
      <c r="AW467" s="14" t="s">
        <v>30</v>
      </c>
      <c r="AX467" s="14" t="s">
        <v>73</v>
      </c>
      <c r="AY467" s="171" t="s">
        <v>151</v>
      </c>
    </row>
    <row r="468" spans="2:51" s="14" customFormat="1" ht="11.25">
      <c r="B468" s="170"/>
      <c r="D468" s="146" t="s">
        <v>161</v>
      </c>
      <c r="E468" s="171" t="s">
        <v>1</v>
      </c>
      <c r="F468" s="172" t="s">
        <v>636</v>
      </c>
      <c r="H468" s="171" t="s">
        <v>1</v>
      </c>
      <c r="I468" s="173"/>
      <c r="L468" s="170"/>
      <c r="M468" s="174"/>
      <c r="T468" s="175"/>
      <c r="AT468" s="171" t="s">
        <v>161</v>
      </c>
      <c r="AU468" s="171" t="s">
        <v>83</v>
      </c>
      <c r="AV468" s="14" t="s">
        <v>81</v>
      </c>
      <c r="AW468" s="14" t="s">
        <v>30</v>
      </c>
      <c r="AX468" s="14" t="s">
        <v>73</v>
      </c>
      <c r="AY468" s="171" t="s">
        <v>151</v>
      </c>
    </row>
    <row r="469" spans="2:51" s="12" customFormat="1" ht="22.5">
      <c r="B469" s="145"/>
      <c r="D469" s="146" t="s">
        <v>161</v>
      </c>
      <c r="E469" s="147" t="s">
        <v>1</v>
      </c>
      <c r="F469" s="148" t="s">
        <v>637</v>
      </c>
      <c r="H469" s="149">
        <v>495.245</v>
      </c>
      <c r="I469" s="150"/>
      <c r="L469" s="145"/>
      <c r="M469" s="151"/>
      <c r="T469" s="152"/>
      <c r="AT469" s="147" t="s">
        <v>161</v>
      </c>
      <c r="AU469" s="147" t="s">
        <v>83</v>
      </c>
      <c r="AV469" s="12" t="s">
        <v>83</v>
      </c>
      <c r="AW469" s="12" t="s">
        <v>30</v>
      </c>
      <c r="AX469" s="12" t="s">
        <v>73</v>
      </c>
      <c r="AY469" s="147" t="s">
        <v>151</v>
      </c>
    </row>
    <row r="470" spans="2:51" s="14" customFormat="1" ht="11.25">
      <c r="B470" s="170"/>
      <c r="D470" s="146" t="s">
        <v>161</v>
      </c>
      <c r="E470" s="171" t="s">
        <v>1</v>
      </c>
      <c r="F470" s="172" t="s">
        <v>612</v>
      </c>
      <c r="H470" s="171" t="s">
        <v>1</v>
      </c>
      <c r="I470" s="173"/>
      <c r="L470" s="170"/>
      <c r="M470" s="174"/>
      <c r="T470" s="175"/>
      <c r="AT470" s="171" t="s">
        <v>161</v>
      </c>
      <c r="AU470" s="171" t="s">
        <v>83</v>
      </c>
      <c r="AV470" s="14" t="s">
        <v>81</v>
      </c>
      <c r="AW470" s="14" t="s">
        <v>30</v>
      </c>
      <c r="AX470" s="14" t="s">
        <v>73</v>
      </c>
      <c r="AY470" s="171" t="s">
        <v>151</v>
      </c>
    </row>
    <row r="471" spans="2:51" s="12" customFormat="1" ht="11.25">
      <c r="B471" s="145"/>
      <c r="D471" s="146" t="s">
        <v>161</v>
      </c>
      <c r="E471" s="147" t="s">
        <v>1</v>
      </c>
      <c r="F471" s="148" t="s">
        <v>638</v>
      </c>
      <c r="H471" s="149">
        <v>140.4</v>
      </c>
      <c r="I471" s="150"/>
      <c r="L471" s="145"/>
      <c r="M471" s="151"/>
      <c r="T471" s="152"/>
      <c r="AT471" s="147" t="s">
        <v>161</v>
      </c>
      <c r="AU471" s="147" t="s">
        <v>83</v>
      </c>
      <c r="AV471" s="12" t="s">
        <v>83</v>
      </c>
      <c r="AW471" s="12" t="s">
        <v>30</v>
      </c>
      <c r="AX471" s="12" t="s">
        <v>73</v>
      </c>
      <c r="AY471" s="147" t="s">
        <v>151</v>
      </c>
    </row>
    <row r="472" spans="2:51" s="13" customFormat="1" ht="11.25">
      <c r="B472" s="153"/>
      <c r="D472" s="146" t="s">
        <v>161</v>
      </c>
      <c r="E472" s="154" t="s">
        <v>1</v>
      </c>
      <c r="F472" s="155" t="s">
        <v>163</v>
      </c>
      <c r="H472" s="156">
        <v>635.645</v>
      </c>
      <c r="I472" s="157"/>
      <c r="L472" s="153"/>
      <c r="M472" s="158"/>
      <c r="T472" s="159"/>
      <c r="AT472" s="154" t="s">
        <v>161</v>
      </c>
      <c r="AU472" s="154" t="s">
        <v>83</v>
      </c>
      <c r="AV472" s="13" t="s">
        <v>159</v>
      </c>
      <c r="AW472" s="13" t="s">
        <v>30</v>
      </c>
      <c r="AX472" s="13" t="s">
        <v>81</v>
      </c>
      <c r="AY472" s="154" t="s">
        <v>151</v>
      </c>
    </row>
    <row r="473" spans="2:65" s="1" customFormat="1" ht="24.2" customHeight="1">
      <c r="B473" s="131"/>
      <c r="C473" s="132" t="s">
        <v>639</v>
      </c>
      <c r="D473" s="132" t="s">
        <v>154</v>
      </c>
      <c r="E473" s="133" t="s">
        <v>640</v>
      </c>
      <c r="F473" s="134" t="s">
        <v>641</v>
      </c>
      <c r="G473" s="135" t="s">
        <v>569</v>
      </c>
      <c r="H473" s="136">
        <v>741.195</v>
      </c>
      <c r="I473" s="137"/>
      <c r="J473" s="138">
        <f>ROUND(I473*H473,2)</f>
        <v>0</v>
      </c>
      <c r="K473" s="134" t="s">
        <v>158</v>
      </c>
      <c r="L473" s="31"/>
      <c r="M473" s="139" t="s">
        <v>1</v>
      </c>
      <c r="N473" s="140" t="s">
        <v>38</v>
      </c>
      <c r="P473" s="141">
        <f>O473*H473</f>
        <v>0</v>
      </c>
      <c r="Q473" s="141">
        <v>0</v>
      </c>
      <c r="R473" s="141">
        <f>Q473*H473</f>
        <v>0</v>
      </c>
      <c r="S473" s="141">
        <v>0</v>
      </c>
      <c r="T473" s="142">
        <f>S473*H473</f>
        <v>0</v>
      </c>
      <c r="AR473" s="143" t="s">
        <v>287</v>
      </c>
      <c r="AT473" s="143" t="s">
        <v>154</v>
      </c>
      <c r="AU473" s="143" t="s">
        <v>83</v>
      </c>
      <c r="AY473" s="16" t="s">
        <v>151</v>
      </c>
      <c r="BE473" s="144">
        <f>IF(N473="základní",J473,0)</f>
        <v>0</v>
      </c>
      <c r="BF473" s="144">
        <f>IF(N473="snížená",J473,0)</f>
        <v>0</v>
      </c>
      <c r="BG473" s="144">
        <f>IF(N473="zákl. přenesená",J473,0)</f>
        <v>0</v>
      </c>
      <c r="BH473" s="144">
        <f>IF(N473="sníž. přenesená",J473,0)</f>
        <v>0</v>
      </c>
      <c r="BI473" s="144">
        <f>IF(N473="nulová",J473,0)</f>
        <v>0</v>
      </c>
      <c r="BJ473" s="16" t="s">
        <v>81</v>
      </c>
      <c r="BK473" s="144">
        <f>ROUND(I473*H473,2)</f>
        <v>0</v>
      </c>
      <c r="BL473" s="16" t="s">
        <v>287</v>
      </c>
      <c r="BM473" s="143" t="s">
        <v>642</v>
      </c>
    </row>
    <row r="474" spans="2:51" s="14" customFormat="1" ht="11.25">
      <c r="B474" s="170"/>
      <c r="D474" s="146" t="s">
        <v>161</v>
      </c>
      <c r="E474" s="171" t="s">
        <v>1</v>
      </c>
      <c r="F474" s="172" t="s">
        <v>635</v>
      </c>
      <c r="H474" s="171" t="s">
        <v>1</v>
      </c>
      <c r="I474" s="173"/>
      <c r="L474" s="170"/>
      <c r="M474" s="174"/>
      <c r="T474" s="175"/>
      <c r="AT474" s="171" t="s">
        <v>161</v>
      </c>
      <c r="AU474" s="171" t="s">
        <v>83</v>
      </c>
      <c r="AV474" s="14" t="s">
        <v>81</v>
      </c>
      <c r="AW474" s="14" t="s">
        <v>30</v>
      </c>
      <c r="AX474" s="14" t="s">
        <v>73</v>
      </c>
      <c r="AY474" s="171" t="s">
        <v>151</v>
      </c>
    </row>
    <row r="475" spans="2:51" s="14" customFormat="1" ht="11.25">
      <c r="B475" s="170"/>
      <c r="D475" s="146" t="s">
        <v>161</v>
      </c>
      <c r="E475" s="171" t="s">
        <v>1</v>
      </c>
      <c r="F475" s="172" t="s">
        <v>636</v>
      </c>
      <c r="H475" s="171" t="s">
        <v>1</v>
      </c>
      <c r="I475" s="173"/>
      <c r="L475" s="170"/>
      <c r="M475" s="174"/>
      <c r="T475" s="175"/>
      <c r="AT475" s="171" t="s">
        <v>161</v>
      </c>
      <c r="AU475" s="171" t="s">
        <v>83</v>
      </c>
      <c r="AV475" s="14" t="s">
        <v>81</v>
      </c>
      <c r="AW475" s="14" t="s">
        <v>30</v>
      </c>
      <c r="AX475" s="14" t="s">
        <v>73</v>
      </c>
      <c r="AY475" s="171" t="s">
        <v>151</v>
      </c>
    </row>
    <row r="476" spans="2:51" s="12" customFormat="1" ht="22.5">
      <c r="B476" s="145"/>
      <c r="D476" s="146" t="s">
        <v>161</v>
      </c>
      <c r="E476" s="147" t="s">
        <v>1</v>
      </c>
      <c r="F476" s="148" t="s">
        <v>637</v>
      </c>
      <c r="H476" s="149">
        <v>495.245</v>
      </c>
      <c r="I476" s="150"/>
      <c r="L476" s="145"/>
      <c r="M476" s="151"/>
      <c r="T476" s="152"/>
      <c r="AT476" s="147" t="s">
        <v>161</v>
      </c>
      <c r="AU476" s="147" t="s">
        <v>83</v>
      </c>
      <c r="AV476" s="12" t="s">
        <v>83</v>
      </c>
      <c r="AW476" s="12" t="s">
        <v>30</v>
      </c>
      <c r="AX476" s="12" t="s">
        <v>73</v>
      </c>
      <c r="AY476" s="147" t="s">
        <v>151</v>
      </c>
    </row>
    <row r="477" spans="2:51" s="14" customFormat="1" ht="11.25">
      <c r="B477" s="170"/>
      <c r="D477" s="146" t="s">
        <v>161</v>
      </c>
      <c r="E477" s="171" t="s">
        <v>1</v>
      </c>
      <c r="F477" s="172" t="s">
        <v>612</v>
      </c>
      <c r="H477" s="171" t="s">
        <v>1</v>
      </c>
      <c r="I477" s="173"/>
      <c r="L477" s="170"/>
      <c r="M477" s="174"/>
      <c r="T477" s="175"/>
      <c r="AT477" s="171" t="s">
        <v>161</v>
      </c>
      <c r="AU477" s="171" t="s">
        <v>83</v>
      </c>
      <c r="AV477" s="14" t="s">
        <v>81</v>
      </c>
      <c r="AW477" s="14" t="s">
        <v>30</v>
      </c>
      <c r="AX477" s="14" t="s">
        <v>73</v>
      </c>
      <c r="AY477" s="171" t="s">
        <v>151</v>
      </c>
    </row>
    <row r="478" spans="2:51" s="12" customFormat="1" ht="11.25">
      <c r="B478" s="145"/>
      <c r="D478" s="146" t="s">
        <v>161</v>
      </c>
      <c r="E478" s="147" t="s">
        <v>1</v>
      </c>
      <c r="F478" s="148" t="s">
        <v>638</v>
      </c>
      <c r="H478" s="149">
        <v>140.4</v>
      </c>
      <c r="I478" s="150"/>
      <c r="L478" s="145"/>
      <c r="M478" s="151"/>
      <c r="T478" s="152"/>
      <c r="AT478" s="147" t="s">
        <v>161</v>
      </c>
      <c r="AU478" s="147" t="s">
        <v>83</v>
      </c>
      <c r="AV478" s="12" t="s">
        <v>83</v>
      </c>
      <c r="AW478" s="12" t="s">
        <v>30</v>
      </c>
      <c r="AX478" s="12" t="s">
        <v>73</v>
      </c>
      <c r="AY478" s="147" t="s">
        <v>151</v>
      </c>
    </row>
    <row r="479" spans="2:51" s="14" customFormat="1" ht="11.25">
      <c r="B479" s="170"/>
      <c r="D479" s="146" t="s">
        <v>161</v>
      </c>
      <c r="E479" s="171" t="s">
        <v>1</v>
      </c>
      <c r="F479" s="172" t="s">
        <v>619</v>
      </c>
      <c r="H479" s="171" t="s">
        <v>1</v>
      </c>
      <c r="I479" s="173"/>
      <c r="L479" s="170"/>
      <c r="M479" s="174"/>
      <c r="T479" s="175"/>
      <c r="AT479" s="171" t="s">
        <v>161</v>
      </c>
      <c r="AU479" s="171" t="s">
        <v>83</v>
      </c>
      <c r="AV479" s="14" t="s">
        <v>81</v>
      </c>
      <c r="AW479" s="14" t="s">
        <v>30</v>
      </c>
      <c r="AX479" s="14" t="s">
        <v>73</v>
      </c>
      <c r="AY479" s="171" t="s">
        <v>151</v>
      </c>
    </row>
    <row r="480" spans="2:51" s="12" customFormat="1" ht="11.25">
      <c r="B480" s="145"/>
      <c r="D480" s="146" t="s">
        <v>161</v>
      </c>
      <c r="E480" s="147" t="s">
        <v>1</v>
      </c>
      <c r="F480" s="148" t="s">
        <v>643</v>
      </c>
      <c r="H480" s="149">
        <v>86.8</v>
      </c>
      <c r="I480" s="150"/>
      <c r="L480" s="145"/>
      <c r="M480" s="151"/>
      <c r="T480" s="152"/>
      <c r="AT480" s="147" t="s">
        <v>161</v>
      </c>
      <c r="AU480" s="147" t="s">
        <v>83</v>
      </c>
      <c r="AV480" s="12" t="s">
        <v>83</v>
      </c>
      <c r="AW480" s="12" t="s">
        <v>30</v>
      </c>
      <c r="AX480" s="12" t="s">
        <v>73</v>
      </c>
      <c r="AY480" s="147" t="s">
        <v>151</v>
      </c>
    </row>
    <row r="481" spans="2:51" s="14" customFormat="1" ht="11.25">
      <c r="B481" s="170"/>
      <c r="D481" s="146" t="s">
        <v>161</v>
      </c>
      <c r="E481" s="171" t="s">
        <v>1</v>
      </c>
      <c r="F481" s="172" t="s">
        <v>621</v>
      </c>
      <c r="H481" s="171" t="s">
        <v>1</v>
      </c>
      <c r="I481" s="173"/>
      <c r="L481" s="170"/>
      <c r="M481" s="174"/>
      <c r="T481" s="175"/>
      <c r="AT481" s="171" t="s">
        <v>161</v>
      </c>
      <c r="AU481" s="171" t="s">
        <v>83</v>
      </c>
      <c r="AV481" s="14" t="s">
        <v>81</v>
      </c>
      <c r="AW481" s="14" t="s">
        <v>30</v>
      </c>
      <c r="AX481" s="14" t="s">
        <v>73</v>
      </c>
      <c r="AY481" s="171" t="s">
        <v>151</v>
      </c>
    </row>
    <row r="482" spans="2:51" s="12" customFormat="1" ht="11.25">
      <c r="B482" s="145"/>
      <c r="D482" s="146" t="s">
        <v>161</v>
      </c>
      <c r="E482" s="147" t="s">
        <v>1</v>
      </c>
      <c r="F482" s="148" t="s">
        <v>644</v>
      </c>
      <c r="H482" s="149">
        <v>18.75</v>
      </c>
      <c r="I482" s="150"/>
      <c r="L482" s="145"/>
      <c r="M482" s="151"/>
      <c r="T482" s="152"/>
      <c r="AT482" s="147" t="s">
        <v>161</v>
      </c>
      <c r="AU482" s="147" t="s">
        <v>83</v>
      </c>
      <c r="AV482" s="12" t="s">
        <v>83</v>
      </c>
      <c r="AW482" s="12" t="s">
        <v>30</v>
      </c>
      <c r="AX482" s="12" t="s">
        <v>73</v>
      </c>
      <c r="AY482" s="147" t="s">
        <v>151</v>
      </c>
    </row>
    <row r="483" spans="2:51" s="13" customFormat="1" ht="11.25">
      <c r="B483" s="153"/>
      <c r="D483" s="146" t="s">
        <v>161</v>
      </c>
      <c r="E483" s="154" t="s">
        <v>1</v>
      </c>
      <c r="F483" s="155" t="s">
        <v>163</v>
      </c>
      <c r="H483" s="156">
        <v>741.1949999999999</v>
      </c>
      <c r="I483" s="157"/>
      <c r="L483" s="153"/>
      <c r="M483" s="158"/>
      <c r="T483" s="159"/>
      <c r="AT483" s="154" t="s">
        <v>161</v>
      </c>
      <c r="AU483" s="154" t="s">
        <v>83</v>
      </c>
      <c r="AV483" s="13" t="s">
        <v>159</v>
      </c>
      <c r="AW483" s="13" t="s">
        <v>30</v>
      </c>
      <c r="AX483" s="13" t="s">
        <v>81</v>
      </c>
      <c r="AY483" s="154" t="s">
        <v>151</v>
      </c>
    </row>
    <row r="484" spans="2:65" s="1" customFormat="1" ht="21.75" customHeight="1">
      <c r="B484" s="131"/>
      <c r="C484" s="160" t="s">
        <v>645</v>
      </c>
      <c r="D484" s="160" t="s">
        <v>172</v>
      </c>
      <c r="E484" s="161" t="s">
        <v>646</v>
      </c>
      <c r="F484" s="162" t="s">
        <v>647</v>
      </c>
      <c r="G484" s="163" t="s">
        <v>157</v>
      </c>
      <c r="H484" s="164">
        <v>4.745</v>
      </c>
      <c r="I484" s="165"/>
      <c r="J484" s="166">
        <f>ROUND(I484*H484,2)</f>
        <v>0</v>
      </c>
      <c r="K484" s="162" t="s">
        <v>158</v>
      </c>
      <c r="L484" s="167"/>
      <c r="M484" s="168" t="s">
        <v>1</v>
      </c>
      <c r="N484" s="169" t="s">
        <v>38</v>
      </c>
      <c r="P484" s="141">
        <f>O484*H484</f>
        <v>0</v>
      </c>
      <c r="Q484" s="141">
        <v>0.55</v>
      </c>
      <c r="R484" s="141">
        <f>Q484*H484</f>
        <v>2.6097500000000005</v>
      </c>
      <c r="S484" s="141">
        <v>0</v>
      </c>
      <c r="T484" s="142">
        <f>S484*H484</f>
        <v>0</v>
      </c>
      <c r="AR484" s="143" t="s">
        <v>390</v>
      </c>
      <c r="AT484" s="143" t="s">
        <v>172</v>
      </c>
      <c r="AU484" s="143" t="s">
        <v>83</v>
      </c>
      <c r="AY484" s="16" t="s">
        <v>151</v>
      </c>
      <c r="BE484" s="144">
        <f>IF(N484="základní",J484,0)</f>
        <v>0</v>
      </c>
      <c r="BF484" s="144">
        <f>IF(N484="snížená",J484,0)</f>
        <v>0</v>
      </c>
      <c r="BG484" s="144">
        <f>IF(N484="zákl. přenesená",J484,0)</f>
        <v>0</v>
      </c>
      <c r="BH484" s="144">
        <f>IF(N484="sníž. přenesená",J484,0)</f>
        <v>0</v>
      </c>
      <c r="BI484" s="144">
        <f>IF(N484="nulová",J484,0)</f>
        <v>0</v>
      </c>
      <c r="BJ484" s="16" t="s">
        <v>81</v>
      </c>
      <c r="BK484" s="144">
        <f>ROUND(I484*H484,2)</f>
        <v>0</v>
      </c>
      <c r="BL484" s="16" t="s">
        <v>287</v>
      </c>
      <c r="BM484" s="143" t="s">
        <v>648</v>
      </c>
    </row>
    <row r="485" spans="2:51" s="14" customFormat="1" ht="11.25">
      <c r="B485" s="170"/>
      <c r="D485" s="146" t="s">
        <v>161</v>
      </c>
      <c r="E485" s="171" t="s">
        <v>1</v>
      </c>
      <c r="F485" s="172" t="s">
        <v>635</v>
      </c>
      <c r="H485" s="171" t="s">
        <v>1</v>
      </c>
      <c r="I485" s="173"/>
      <c r="L485" s="170"/>
      <c r="M485" s="174"/>
      <c r="T485" s="175"/>
      <c r="AT485" s="171" t="s">
        <v>161</v>
      </c>
      <c r="AU485" s="171" t="s">
        <v>83</v>
      </c>
      <c r="AV485" s="14" t="s">
        <v>81</v>
      </c>
      <c r="AW485" s="14" t="s">
        <v>30</v>
      </c>
      <c r="AX485" s="14" t="s">
        <v>73</v>
      </c>
      <c r="AY485" s="171" t="s">
        <v>151</v>
      </c>
    </row>
    <row r="486" spans="2:51" s="14" customFormat="1" ht="11.25">
      <c r="B486" s="170"/>
      <c r="D486" s="146" t="s">
        <v>161</v>
      </c>
      <c r="E486" s="171" t="s">
        <v>1</v>
      </c>
      <c r="F486" s="172" t="s">
        <v>636</v>
      </c>
      <c r="H486" s="171" t="s">
        <v>1</v>
      </c>
      <c r="I486" s="173"/>
      <c r="L486" s="170"/>
      <c r="M486" s="174"/>
      <c r="T486" s="175"/>
      <c r="AT486" s="171" t="s">
        <v>161</v>
      </c>
      <c r="AU486" s="171" t="s">
        <v>83</v>
      </c>
      <c r="AV486" s="14" t="s">
        <v>81</v>
      </c>
      <c r="AW486" s="14" t="s">
        <v>30</v>
      </c>
      <c r="AX486" s="14" t="s">
        <v>73</v>
      </c>
      <c r="AY486" s="171" t="s">
        <v>151</v>
      </c>
    </row>
    <row r="487" spans="2:51" s="12" customFormat="1" ht="22.5">
      <c r="B487" s="145"/>
      <c r="D487" s="146" t="s">
        <v>161</v>
      </c>
      <c r="E487" s="147" t="s">
        <v>1</v>
      </c>
      <c r="F487" s="148" t="s">
        <v>649</v>
      </c>
      <c r="H487" s="149">
        <v>3.17</v>
      </c>
      <c r="I487" s="150"/>
      <c r="L487" s="145"/>
      <c r="M487" s="151"/>
      <c r="T487" s="152"/>
      <c r="AT487" s="147" t="s">
        <v>161</v>
      </c>
      <c r="AU487" s="147" t="s">
        <v>83</v>
      </c>
      <c r="AV487" s="12" t="s">
        <v>83</v>
      </c>
      <c r="AW487" s="12" t="s">
        <v>30</v>
      </c>
      <c r="AX487" s="12" t="s">
        <v>73</v>
      </c>
      <c r="AY487" s="147" t="s">
        <v>151</v>
      </c>
    </row>
    <row r="488" spans="2:51" s="14" customFormat="1" ht="11.25">
      <c r="B488" s="170"/>
      <c r="D488" s="146" t="s">
        <v>161</v>
      </c>
      <c r="E488" s="171" t="s">
        <v>1</v>
      </c>
      <c r="F488" s="172" t="s">
        <v>612</v>
      </c>
      <c r="H488" s="171" t="s">
        <v>1</v>
      </c>
      <c r="I488" s="173"/>
      <c r="L488" s="170"/>
      <c r="M488" s="174"/>
      <c r="T488" s="175"/>
      <c r="AT488" s="171" t="s">
        <v>161</v>
      </c>
      <c r="AU488" s="171" t="s">
        <v>83</v>
      </c>
      <c r="AV488" s="14" t="s">
        <v>81</v>
      </c>
      <c r="AW488" s="14" t="s">
        <v>30</v>
      </c>
      <c r="AX488" s="14" t="s">
        <v>73</v>
      </c>
      <c r="AY488" s="171" t="s">
        <v>151</v>
      </c>
    </row>
    <row r="489" spans="2:51" s="12" customFormat="1" ht="11.25">
      <c r="B489" s="145"/>
      <c r="D489" s="146" t="s">
        <v>161</v>
      </c>
      <c r="E489" s="147" t="s">
        <v>1</v>
      </c>
      <c r="F489" s="148" t="s">
        <v>650</v>
      </c>
      <c r="H489" s="149">
        <v>0.899</v>
      </c>
      <c r="I489" s="150"/>
      <c r="L489" s="145"/>
      <c r="M489" s="151"/>
      <c r="T489" s="152"/>
      <c r="AT489" s="147" t="s">
        <v>161</v>
      </c>
      <c r="AU489" s="147" t="s">
        <v>83</v>
      </c>
      <c r="AV489" s="12" t="s">
        <v>83</v>
      </c>
      <c r="AW489" s="12" t="s">
        <v>30</v>
      </c>
      <c r="AX489" s="12" t="s">
        <v>73</v>
      </c>
      <c r="AY489" s="147" t="s">
        <v>151</v>
      </c>
    </row>
    <row r="490" spans="2:51" s="14" customFormat="1" ht="11.25">
      <c r="B490" s="170"/>
      <c r="D490" s="146" t="s">
        <v>161</v>
      </c>
      <c r="E490" s="171" t="s">
        <v>1</v>
      </c>
      <c r="F490" s="172" t="s">
        <v>619</v>
      </c>
      <c r="H490" s="171" t="s">
        <v>1</v>
      </c>
      <c r="I490" s="173"/>
      <c r="L490" s="170"/>
      <c r="M490" s="174"/>
      <c r="T490" s="175"/>
      <c r="AT490" s="171" t="s">
        <v>161</v>
      </c>
      <c r="AU490" s="171" t="s">
        <v>83</v>
      </c>
      <c r="AV490" s="14" t="s">
        <v>81</v>
      </c>
      <c r="AW490" s="14" t="s">
        <v>30</v>
      </c>
      <c r="AX490" s="14" t="s">
        <v>73</v>
      </c>
      <c r="AY490" s="171" t="s">
        <v>151</v>
      </c>
    </row>
    <row r="491" spans="2:51" s="12" customFormat="1" ht="11.25">
      <c r="B491" s="145"/>
      <c r="D491" s="146" t="s">
        <v>161</v>
      </c>
      <c r="E491" s="147" t="s">
        <v>1</v>
      </c>
      <c r="F491" s="148" t="s">
        <v>651</v>
      </c>
      <c r="H491" s="149">
        <v>0.556</v>
      </c>
      <c r="I491" s="150"/>
      <c r="L491" s="145"/>
      <c r="M491" s="151"/>
      <c r="T491" s="152"/>
      <c r="AT491" s="147" t="s">
        <v>161</v>
      </c>
      <c r="AU491" s="147" t="s">
        <v>83</v>
      </c>
      <c r="AV491" s="12" t="s">
        <v>83</v>
      </c>
      <c r="AW491" s="12" t="s">
        <v>30</v>
      </c>
      <c r="AX491" s="12" t="s">
        <v>73</v>
      </c>
      <c r="AY491" s="147" t="s">
        <v>151</v>
      </c>
    </row>
    <row r="492" spans="2:51" s="14" customFormat="1" ht="11.25">
      <c r="B492" s="170"/>
      <c r="D492" s="146" t="s">
        <v>161</v>
      </c>
      <c r="E492" s="171" t="s">
        <v>1</v>
      </c>
      <c r="F492" s="172" t="s">
        <v>621</v>
      </c>
      <c r="H492" s="171" t="s">
        <v>1</v>
      </c>
      <c r="I492" s="173"/>
      <c r="L492" s="170"/>
      <c r="M492" s="174"/>
      <c r="T492" s="175"/>
      <c r="AT492" s="171" t="s">
        <v>161</v>
      </c>
      <c r="AU492" s="171" t="s">
        <v>83</v>
      </c>
      <c r="AV492" s="14" t="s">
        <v>81</v>
      </c>
      <c r="AW492" s="14" t="s">
        <v>30</v>
      </c>
      <c r="AX492" s="14" t="s">
        <v>73</v>
      </c>
      <c r="AY492" s="171" t="s">
        <v>151</v>
      </c>
    </row>
    <row r="493" spans="2:51" s="12" customFormat="1" ht="11.25">
      <c r="B493" s="145"/>
      <c r="D493" s="146" t="s">
        <v>161</v>
      </c>
      <c r="E493" s="147" t="s">
        <v>1</v>
      </c>
      <c r="F493" s="148" t="s">
        <v>652</v>
      </c>
      <c r="H493" s="149">
        <v>0.12</v>
      </c>
      <c r="I493" s="150"/>
      <c r="L493" s="145"/>
      <c r="M493" s="151"/>
      <c r="T493" s="152"/>
      <c r="AT493" s="147" t="s">
        <v>161</v>
      </c>
      <c r="AU493" s="147" t="s">
        <v>83</v>
      </c>
      <c r="AV493" s="12" t="s">
        <v>83</v>
      </c>
      <c r="AW493" s="12" t="s">
        <v>30</v>
      </c>
      <c r="AX493" s="12" t="s">
        <v>73</v>
      </c>
      <c r="AY493" s="147" t="s">
        <v>151</v>
      </c>
    </row>
    <row r="494" spans="2:51" s="13" customFormat="1" ht="11.25">
      <c r="B494" s="153"/>
      <c r="D494" s="146" t="s">
        <v>161</v>
      </c>
      <c r="E494" s="154" t="s">
        <v>1</v>
      </c>
      <c r="F494" s="155" t="s">
        <v>163</v>
      </c>
      <c r="H494" s="156">
        <v>4.745</v>
      </c>
      <c r="I494" s="157"/>
      <c r="L494" s="153"/>
      <c r="M494" s="158"/>
      <c r="T494" s="159"/>
      <c r="AT494" s="154" t="s">
        <v>161</v>
      </c>
      <c r="AU494" s="154" t="s">
        <v>83</v>
      </c>
      <c r="AV494" s="13" t="s">
        <v>159</v>
      </c>
      <c r="AW494" s="13" t="s">
        <v>30</v>
      </c>
      <c r="AX494" s="13" t="s">
        <v>81</v>
      </c>
      <c r="AY494" s="154" t="s">
        <v>151</v>
      </c>
    </row>
    <row r="495" spans="2:65" s="1" customFormat="1" ht="24.2" customHeight="1">
      <c r="B495" s="131"/>
      <c r="C495" s="132" t="s">
        <v>653</v>
      </c>
      <c r="D495" s="132" t="s">
        <v>154</v>
      </c>
      <c r="E495" s="133" t="s">
        <v>654</v>
      </c>
      <c r="F495" s="134" t="s">
        <v>655</v>
      </c>
      <c r="G495" s="135" t="s">
        <v>157</v>
      </c>
      <c r="H495" s="136">
        <v>21.28</v>
      </c>
      <c r="I495" s="137"/>
      <c r="J495" s="138">
        <f>ROUND(I495*H495,2)</f>
        <v>0</v>
      </c>
      <c r="K495" s="134" t="s">
        <v>158</v>
      </c>
      <c r="L495" s="31"/>
      <c r="M495" s="139" t="s">
        <v>1</v>
      </c>
      <c r="N495" s="140" t="s">
        <v>38</v>
      </c>
      <c r="P495" s="141">
        <f>O495*H495</f>
        <v>0</v>
      </c>
      <c r="Q495" s="141">
        <v>0.0242</v>
      </c>
      <c r="R495" s="141">
        <f>Q495*H495</f>
        <v>0.514976</v>
      </c>
      <c r="S495" s="141">
        <v>0</v>
      </c>
      <c r="T495" s="142">
        <f>S495*H495</f>
        <v>0</v>
      </c>
      <c r="AR495" s="143" t="s">
        <v>287</v>
      </c>
      <c r="AT495" s="143" t="s">
        <v>154</v>
      </c>
      <c r="AU495" s="143" t="s">
        <v>83</v>
      </c>
      <c r="AY495" s="16" t="s">
        <v>151</v>
      </c>
      <c r="BE495" s="144">
        <f>IF(N495="základní",J495,0)</f>
        <v>0</v>
      </c>
      <c r="BF495" s="144">
        <f>IF(N495="snížená",J495,0)</f>
        <v>0</v>
      </c>
      <c r="BG495" s="144">
        <f>IF(N495="zákl. přenesená",J495,0)</f>
        <v>0</v>
      </c>
      <c r="BH495" s="144">
        <f>IF(N495="sníž. přenesená",J495,0)</f>
        <v>0</v>
      </c>
      <c r="BI495" s="144">
        <f>IF(N495="nulová",J495,0)</f>
        <v>0</v>
      </c>
      <c r="BJ495" s="16" t="s">
        <v>81</v>
      </c>
      <c r="BK495" s="144">
        <f>ROUND(I495*H495,2)</f>
        <v>0</v>
      </c>
      <c r="BL495" s="16" t="s">
        <v>287</v>
      </c>
      <c r="BM495" s="143" t="s">
        <v>656</v>
      </c>
    </row>
    <row r="496" spans="2:51" s="12" customFormat="1" ht="11.25">
      <c r="B496" s="145"/>
      <c r="D496" s="146" t="s">
        <v>161</v>
      </c>
      <c r="E496" s="147" t="s">
        <v>1</v>
      </c>
      <c r="F496" s="148" t="s">
        <v>657</v>
      </c>
      <c r="H496" s="149">
        <v>21.28</v>
      </c>
      <c r="I496" s="150"/>
      <c r="L496" s="145"/>
      <c r="M496" s="151"/>
      <c r="T496" s="152"/>
      <c r="AT496" s="147" t="s">
        <v>161</v>
      </c>
      <c r="AU496" s="147" t="s">
        <v>83</v>
      </c>
      <c r="AV496" s="12" t="s">
        <v>83</v>
      </c>
      <c r="AW496" s="12" t="s">
        <v>30</v>
      </c>
      <c r="AX496" s="12" t="s">
        <v>73</v>
      </c>
      <c r="AY496" s="147" t="s">
        <v>151</v>
      </c>
    </row>
    <row r="497" spans="2:51" s="13" customFormat="1" ht="11.25">
      <c r="B497" s="153"/>
      <c r="D497" s="146" t="s">
        <v>161</v>
      </c>
      <c r="E497" s="154" t="s">
        <v>1</v>
      </c>
      <c r="F497" s="155" t="s">
        <v>163</v>
      </c>
      <c r="H497" s="156">
        <v>21.28</v>
      </c>
      <c r="I497" s="157"/>
      <c r="L497" s="153"/>
      <c r="M497" s="158"/>
      <c r="T497" s="159"/>
      <c r="AT497" s="154" t="s">
        <v>161</v>
      </c>
      <c r="AU497" s="154" t="s">
        <v>83</v>
      </c>
      <c r="AV497" s="13" t="s">
        <v>159</v>
      </c>
      <c r="AW497" s="13" t="s">
        <v>30</v>
      </c>
      <c r="AX497" s="13" t="s">
        <v>81</v>
      </c>
      <c r="AY497" s="154" t="s">
        <v>151</v>
      </c>
    </row>
    <row r="498" spans="2:65" s="1" customFormat="1" ht="24.2" customHeight="1">
      <c r="B498" s="131"/>
      <c r="C498" s="132" t="s">
        <v>658</v>
      </c>
      <c r="D498" s="132" t="s">
        <v>154</v>
      </c>
      <c r="E498" s="133" t="s">
        <v>659</v>
      </c>
      <c r="F498" s="134" t="s">
        <v>660</v>
      </c>
      <c r="G498" s="135" t="s">
        <v>186</v>
      </c>
      <c r="H498" s="136">
        <v>89.3</v>
      </c>
      <c r="I498" s="137"/>
      <c r="J498" s="138">
        <f>ROUND(I498*H498,2)</f>
        <v>0</v>
      </c>
      <c r="K498" s="134" t="s">
        <v>1</v>
      </c>
      <c r="L498" s="31"/>
      <c r="M498" s="139" t="s">
        <v>1</v>
      </c>
      <c r="N498" s="140" t="s">
        <v>38</v>
      </c>
      <c r="P498" s="141">
        <f>O498*H498</f>
        <v>0</v>
      </c>
      <c r="Q498" s="141">
        <v>0</v>
      </c>
      <c r="R498" s="141">
        <f>Q498*H498</f>
        <v>0</v>
      </c>
      <c r="S498" s="141">
        <v>0.025</v>
      </c>
      <c r="T498" s="142">
        <f>S498*H498</f>
        <v>2.2325</v>
      </c>
      <c r="AR498" s="143" t="s">
        <v>287</v>
      </c>
      <c r="AT498" s="143" t="s">
        <v>154</v>
      </c>
      <c r="AU498" s="143" t="s">
        <v>83</v>
      </c>
      <c r="AY498" s="16" t="s">
        <v>151</v>
      </c>
      <c r="BE498" s="144">
        <f>IF(N498="základní",J498,0)</f>
        <v>0</v>
      </c>
      <c r="BF498" s="144">
        <f>IF(N498="snížená",J498,0)</f>
        <v>0</v>
      </c>
      <c r="BG498" s="144">
        <f>IF(N498="zákl. přenesená",J498,0)</f>
        <v>0</v>
      </c>
      <c r="BH498" s="144">
        <f>IF(N498="sníž. přenesená",J498,0)</f>
        <v>0</v>
      </c>
      <c r="BI498" s="144">
        <f>IF(N498="nulová",J498,0)</f>
        <v>0</v>
      </c>
      <c r="BJ498" s="16" t="s">
        <v>81</v>
      </c>
      <c r="BK498" s="144">
        <f>ROUND(I498*H498,2)</f>
        <v>0</v>
      </c>
      <c r="BL498" s="16" t="s">
        <v>287</v>
      </c>
      <c r="BM498" s="143" t="s">
        <v>661</v>
      </c>
    </row>
    <row r="499" spans="2:51" s="12" customFormat="1" ht="11.25">
      <c r="B499" s="145"/>
      <c r="D499" s="146" t="s">
        <v>161</v>
      </c>
      <c r="E499" s="147" t="s">
        <v>1</v>
      </c>
      <c r="F499" s="148" t="s">
        <v>662</v>
      </c>
      <c r="H499" s="149">
        <v>89.3</v>
      </c>
      <c r="I499" s="150"/>
      <c r="L499" s="145"/>
      <c r="M499" s="151"/>
      <c r="T499" s="152"/>
      <c r="AT499" s="147" t="s">
        <v>161</v>
      </c>
      <c r="AU499" s="147" t="s">
        <v>83</v>
      </c>
      <c r="AV499" s="12" t="s">
        <v>83</v>
      </c>
      <c r="AW499" s="12" t="s">
        <v>30</v>
      </c>
      <c r="AX499" s="12" t="s">
        <v>73</v>
      </c>
      <c r="AY499" s="147" t="s">
        <v>151</v>
      </c>
    </row>
    <row r="500" spans="2:51" s="13" customFormat="1" ht="11.25">
      <c r="B500" s="153"/>
      <c r="D500" s="146" t="s">
        <v>161</v>
      </c>
      <c r="E500" s="154" t="s">
        <v>1</v>
      </c>
      <c r="F500" s="155" t="s">
        <v>163</v>
      </c>
      <c r="H500" s="156">
        <v>89.3</v>
      </c>
      <c r="I500" s="157"/>
      <c r="L500" s="153"/>
      <c r="M500" s="158"/>
      <c r="T500" s="159"/>
      <c r="AT500" s="154" t="s">
        <v>161</v>
      </c>
      <c r="AU500" s="154" t="s">
        <v>83</v>
      </c>
      <c r="AV500" s="13" t="s">
        <v>159</v>
      </c>
      <c r="AW500" s="13" t="s">
        <v>30</v>
      </c>
      <c r="AX500" s="13" t="s">
        <v>81</v>
      </c>
      <c r="AY500" s="154" t="s">
        <v>151</v>
      </c>
    </row>
    <row r="501" spans="2:65" s="1" customFormat="1" ht="24.2" customHeight="1">
      <c r="B501" s="131"/>
      <c r="C501" s="132" t="s">
        <v>663</v>
      </c>
      <c r="D501" s="132" t="s">
        <v>154</v>
      </c>
      <c r="E501" s="133" t="s">
        <v>664</v>
      </c>
      <c r="F501" s="134" t="s">
        <v>665</v>
      </c>
      <c r="G501" s="135" t="s">
        <v>580</v>
      </c>
      <c r="H501" s="176"/>
      <c r="I501" s="137"/>
      <c r="J501" s="138">
        <f>ROUND(I501*H501,2)</f>
        <v>0</v>
      </c>
      <c r="K501" s="134" t="s">
        <v>158</v>
      </c>
      <c r="L501" s="31"/>
      <c r="M501" s="139" t="s">
        <v>1</v>
      </c>
      <c r="N501" s="140" t="s">
        <v>38</v>
      </c>
      <c r="P501" s="141">
        <f>O501*H501</f>
        <v>0</v>
      </c>
      <c r="Q501" s="141">
        <v>0</v>
      </c>
      <c r="R501" s="141">
        <f>Q501*H501</f>
        <v>0</v>
      </c>
      <c r="S501" s="141">
        <v>0</v>
      </c>
      <c r="T501" s="142">
        <f>S501*H501</f>
        <v>0</v>
      </c>
      <c r="AR501" s="143" t="s">
        <v>287</v>
      </c>
      <c r="AT501" s="143" t="s">
        <v>154</v>
      </c>
      <c r="AU501" s="143" t="s">
        <v>83</v>
      </c>
      <c r="AY501" s="16" t="s">
        <v>151</v>
      </c>
      <c r="BE501" s="144">
        <f>IF(N501="základní",J501,0)</f>
        <v>0</v>
      </c>
      <c r="BF501" s="144">
        <f>IF(N501="snížená",J501,0)</f>
        <v>0</v>
      </c>
      <c r="BG501" s="144">
        <f>IF(N501="zákl. přenesená",J501,0)</f>
        <v>0</v>
      </c>
      <c r="BH501" s="144">
        <f>IF(N501="sníž. přenesená",J501,0)</f>
        <v>0</v>
      </c>
      <c r="BI501" s="144">
        <f>IF(N501="nulová",J501,0)</f>
        <v>0</v>
      </c>
      <c r="BJ501" s="16" t="s">
        <v>81</v>
      </c>
      <c r="BK501" s="144">
        <f>ROUND(I501*H501,2)</f>
        <v>0</v>
      </c>
      <c r="BL501" s="16" t="s">
        <v>287</v>
      </c>
      <c r="BM501" s="143" t="s">
        <v>666</v>
      </c>
    </row>
    <row r="502" spans="2:63" s="11" customFormat="1" ht="22.9" customHeight="1">
      <c r="B502" s="119"/>
      <c r="D502" s="120" t="s">
        <v>72</v>
      </c>
      <c r="E502" s="129" t="s">
        <v>667</v>
      </c>
      <c r="F502" s="129" t="s">
        <v>668</v>
      </c>
      <c r="I502" s="122"/>
      <c r="J502" s="130">
        <f>BK502</f>
        <v>0</v>
      </c>
      <c r="L502" s="119"/>
      <c r="M502" s="124"/>
      <c r="P502" s="125">
        <f>SUM(P503:P518)</f>
        <v>0</v>
      </c>
      <c r="R502" s="125">
        <f>SUM(R503:R518)</f>
        <v>3.53384008</v>
      </c>
      <c r="T502" s="126">
        <f>SUM(T503:T518)</f>
        <v>0.8641715</v>
      </c>
      <c r="AR502" s="120" t="s">
        <v>83</v>
      </c>
      <c r="AT502" s="127" t="s">
        <v>72</v>
      </c>
      <c r="AU502" s="127" t="s">
        <v>81</v>
      </c>
      <c r="AY502" s="120" t="s">
        <v>151</v>
      </c>
      <c r="BK502" s="128">
        <f>SUM(BK503:BK518)</f>
        <v>0</v>
      </c>
    </row>
    <row r="503" spans="2:65" s="1" customFormat="1" ht="24.2" customHeight="1">
      <c r="B503" s="131"/>
      <c r="C503" s="132" t="s">
        <v>669</v>
      </c>
      <c r="D503" s="132" t="s">
        <v>154</v>
      </c>
      <c r="E503" s="133" t="s">
        <v>670</v>
      </c>
      <c r="F503" s="134" t="s">
        <v>671</v>
      </c>
      <c r="G503" s="135" t="s">
        <v>186</v>
      </c>
      <c r="H503" s="136">
        <v>60.348</v>
      </c>
      <c r="I503" s="137"/>
      <c r="J503" s="138">
        <f>ROUND(I503*H503,2)</f>
        <v>0</v>
      </c>
      <c r="K503" s="134" t="s">
        <v>158</v>
      </c>
      <c r="L503" s="31"/>
      <c r="M503" s="139" t="s">
        <v>1</v>
      </c>
      <c r="N503" s="140" t="s">
        <v>38</v>
      </c>
      <c r="P503" s="141">
        <f>O503*H503</f>
        <v>0</v>
      </c>
      <c r="Q503" s="141">
        <v>0.04428</v>
      </c>
      <c r="R503" s="141">
        <f>Q503*H503</f>
        <v>2.67220944</v>
      </c>
      <c r="S503" s="141">
        <v>0</v>
      </c>
      <c r="T503" s="142">
        <f>S503*H503</f>
        <v>0</v>
      </c>
      <c r="AR503" s="143" t="s">
        <v>287</v>
      </c>
      <c r="AT503" s="143" t="s">
        <v>154</v>
      </c>
      <c r="AU503" s="143" t="s">
        <v>83</v>
      </c>
      <c r="AY503" s="16" t="s">
        <v>151</v>
      </c>
      <c r="BE503" s="144">
        <f>IF(N503="základní",J503,0)</f>
        <v>0</v>
      </c>
      <c r="BF503" s="144">
        <f>IF(N503="snížená",J503,0)</f>
        <v>0</v>
      </c>
      <c r="BG503" s="144">
        <f>IF(N503="zákl. přenesená",J503,0)</f>
        <v>0</v>
      </c>
      <c r="BH503" s="144">
        <f>IF(N503="sníž. přenesená",J503,0)</f>
        <v>0</v>
      </c>
      <c r="BI503" s="144">
        <f>IF(N503="nulová",J503,0)</f>
        <v>0</v>
      </c>
      <c r="BJ503" s="16" t="s">
        <v>81</v>
      </c>
      <c r="BK503" s="144">
        <f>ROUND(I503*H503,2)</f>
        <v>0</v>
      </c>
      <c r="BL503" s="16" t="s">
        <v>287</v>
      </c>
      <c r="BM503" s="143" t="s">
        <v>672</v>
      </c>
    </row>
    <row r="504" spans="2:51" s="14" customFormat="1" ht="11.25">
      <c r="B504" s="170"/>
      <c r="D504" s="146" t="s">
        <v>161</v>
      </c>
      <c r="E504" s="171" t="s">
        <v>1</v>
      </c>
      <c r="F504" s="172" t="s">
        <v>673</v>
      </c>
      <c r="H504" s="171" t="s">
        <v>1</v>
      </c>
      <c r="I504" s="173"/>
      <c r="L504" s="170"/>
      <c r="M504" s="174"/>
      <c r="T504" s="175"/>
      <c r="AT504" s="171" t="s">
        <v>161</v>
      </c>
      <c r="AU504" s="171" t="s">
        <v>83</v>
      </c>
      <c r="AV504" s="14" t="s">
        <v>81</v>
      </c>
      <c r="AW504" s="14" t="s">
        <v>30</v>
      </c>
      <c r="AX504" s="14" t="s">
        <v>73</v>
      </c>
      <c r="AY504" s="171" t="s">
        <v>151</v>
      </c>
    </row>
    <row r="505" spans="2:51" s="12" customFormat="1" ht="11.25">
      <c r="B505" s="145"/>
      <c r="D505" s="146" t="s">
        <v>161</v>
      </c>
      <c r="E505" s="147" t="s">
        <v>1</v>
      </c>
      <c r="F505" s="148" t="s">
        <v>674</v>
      </c>
      <c r="H505" s="149">
        <v>60.348</v>
      </c>
      <c r="I505" s="150"/>
      <c r="L505" s="145"/>
      <c r="M505" s="151"/>
      <c r="T505" s="152"/>
      <c r="AT505" s="147" t="s">
        <v>161</v>
      </c>
      <c r="AU505" s="147" t="s">
        <v>83</v>
      </c>
      <c r="AV505" s="12" t="s">
        <v>83</v>
      </c>
      <c r="AW505" s="12" t="s">
        <v>30</v>
      </c>
      <c r="AX505" s="12" t="s">
        <v>73</v>
      </c>
      <c r="AY505" s="147" t="s">
        <v>151</v>
      </c>
    </row>
    <row r="506" spans="2:51" s="13" customFormat="1" ht="11.25">
      <c r="B506" s="153"/>
      <c r="D506" s="146" t="s">
        <v>161</v>
      </c>
      <c r="E506" s="154" t="s">
        <v>1</v>
      </c>
      <c r="F506" s="155" t="s">
        <v>163</v>
      </c>
      <c r="H506" s="156">
        <v>60.348</v>
      </c>
      <c r="I506" s="157"/>
      <c r="L506" s="153"/>
      <c r="M506" s="158"/>
      <c r="T506" s="159"/>
      <c r="AT506" s="154" t="s">
        <v>161</v>
      </c>
      <c r="AU506" s="154" t="s">
        <v>83</v>
      </c>
      <c r="AV506" s="13" t="s">
        <v>159</v>
      </c>
      <c r="AW506" s="13" t="s">
        <v>30</v>
      </c>
      <c r="AX506" s="13" t="s">
        <v>81</v>
      </c>
      <c r="AY506" s="154" t="s">
        <v>151</v>
      </c>
    </row>
    <row r="507" spans="2:65" s="1" customFormat="1" ht="24.2" customHeight="1">
      <c r="B507" s="131"/>
      <c r="C507" s="132" t="s">
        <v>675</v>
      </c>
      <c r="D507" s="132" t="s">
        <v>154</v>
      </c>
      <c r="E507" s="133" t="s">
        <v>676</v>
      </c>
      <c r="F507" s="134" t="s">
        <v>677</v>
      </c>
      <c r="G507" s="135" t="s">
        <v>186</v>
      </c>
      <c r="H507" s="136">
        <v>27.218</v>
      </c>
      <c r="I507" s="137"/>
      <c r="J507" s="138">
        <f>ROUND(I507*H507,2)</f>
        <v>0</v>
      </c>
      <c r="K507" s="134" t="s">
        <v>158</v>
      </c>
      <c r="L507" s="31"/>
      <c r="M507" s="139" t="s">
        <v>1</v>
      </c>
      <c r="N507" s="140" t="s">
        <v>38</v>
      </c>
      <c r="P507" s="141">
        <f>O507*H507</f>
        <v>0</v>
      </c>
      <c r="Q507" s="141">
        <v>0</v>
      </c>
      <c r="R507" s="141">
        <f>Q507*H507</f>
        <v>0</v>
      </c>
      <c r="S507" s="141">
        <v>0.03175</v>
      </c>
      <c r="T507" s="142">
        <f>S507*H507</f>
        <v>0.8641715</v>
      </c>
      <c r="AR507" s="143" t="s">
        <v>287</v>
      </c>
      <c r="AT507" s="143" t="s">
        <v>154</v>
      </c>
      <c r="AU507" s="143" t="s">
        <v>83</v>
      </c>
      <c r="AY507" s="16" t="s">
        <v>151</v>
      </c>
      <c r="BE507" s="144">
        <f>IF(N507="základní",J507,0)</f>
        <v>0</v>
      </c>
      <c r="BF507" s="144">
        <f>IF(N507="snížená",J507,0)</f>
        <v>0</v>
      </c>
      <c r="BG507" s="144">
        <f>IF(N507="zákl. přenesená",J507,0)</f>
        <v>0</v>
      </c>
      <c r="BH507" s="144">
        <f>IF(N507="sníž. přenesená",J507,0)</f>
        <v>0</v>
      </c>
      <c r="BI507" s="144">
        <f>IF(N507="nulová",J507,0)</f>
        <v>0</v>
      </c>
      <c r="BJ507" s="16" t="s">
        <v>81</v>
      </c>
      <c r="BK507" s="144">
        <f>ROUND(I507*H507,2)</f>
        <v>0</v>
      </c>
      <c r="BL507" s="16" t="s">
        <v>287</v>
      </c>
      <c r="BM507" s="143" t="s">
        <v>678</v>
      </c>
    </row>
    <row r="508" spans="2:51" s="12" customFormat="1" ht="11.25">
      <c r="B508" s="145"/>
      <c r="D508" s="146" t="s">
        <v>161</v>
      </c>
      <c r="E508" s="147" t="s">
        <v>1</v>
      </c>
      <c r="F508" s="148" t="s">
        <v>679</v>
      </c>
      <c r="H508" s="149">
        <v>27.218</v>
      </c>
      <c r="I508" s="150"/>
      <c r="L508" s="145"/>
      <c r="M508" s="151"/>
      <c r="T508" s="152"/>
      <c r="AT508" s="147" t="s">
        <v>161</v>
      </c>
      <c r="AU508" s="147" t="s">
        <v>83</v>
      </c>
      <c r="AV508" s="12" t="s">
        <v>83</v>
      </c>
      <c r="AW508" s="12" t="s">
        <v>30</v>
      </c>
      <c r="AX508" s="12" t="s">
        <v>73</v>
      </c>
      <c r="AY508" s="147" t="s">
        <v>151</v>
      </c>
    </row>
    <row r="509" spans="2:51" s="13" customFormat="1" ht="11.25">
      <c r="B509" s="153"/>
      <c r="D509" s="146" t="s">
        <v>161</v>
      </c>
      <c r="E509" s="154" t="s">
        <v>1</v>
      </c>
      <c r="F509" s="155" t="s">
        <v>163</v>
      </c>
      <c r="H509" s="156">
        <v>27.218</v>
      </c>
      <c r="I509" s="157"/>
      <c r="L509" s="153"/>
      <c r="M509" s="158"/>
      <c r="T509" s="159"/>
      <c r="AT509" s="154" t="s">
        <v>161</v>
      </c>
      <c r="AU509" s="154" t="s">
        <v>83</v>
      </c>
      <c r="AV509" s="13" t="s">
        <v>159</v>
      </c>
      <c r="AW509" s="13" t="s">
        <v>30</v>
      </c>
      <c r="AX509" s="13" t="s">
        <v>81</v>
      </c>
      <c r="AY509" s="154" t="s">
        <v>151</v>
      </c>
    </row>
    <row r="510" spans="2:65" s="1" customFormat="1" ht="37.9" customHeight="1">
      <c r="B510" s="131"/>
      <c r="C510" s="132" t="s">
        <v>680</v>
      </c>
      <c r="D510" s="132" t="s">
        <v>154</v>
      </c>
      <c r="E510" s="133" t="s">
        <v>681</v>
      </c>
      <c r="F510" s="134" t="s">
        <v>682</v>
      </c>
      <c r="G510" s="135" t="s">
        <v>186</v>
      </c>
      <c r="H510" s="136">
        <v>9.828</v>
      </c>
      <c r="I510" s="137"/>
      <c r="J510" s="138">
        <f>ROUND(I510*H510,2)</f>
        <v>0</v>
      </c>
      <c r="K510" s="134" t="s">
        <v>158</v>
      </c>
      <c r="L510" s="31"/>
      <c r="M510" s="139" t="s">
        <v>1</v>
      </c>
      <c r="N510" s="140" t="s">
        <v>38</v>
      </c>
      <c r="P510" s="141">
        <f>O510*H510</f>
        <v>0</v>
      </c>
      <c r="Q510" s="141">
        <v>0.02963</v>
      </c>
      <c r="R510" s="141">
        <f>Q510*H510</f>
        <v>0.29120364</v>
      </c>
      <c r="S510" s="141">
        <v>0</v>
      </c>
      <c r="T510" s="142">
        <f>S510*H510</f>
        <v>0</v>
      </c>
      <c r="AR510" s="143" t="s">
        <v>287</v>
      </c>
      <c r="AT510" s="143" t="s">
        <v>154</v>
      </c>
      <c r="AU510" s="143" t="s">
        <v>83</v>
      </c>
      <c r="AY510" s="16" t="s">
        <v>151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16" t="s">
        <v>81</v>
      </c>
      <c r="BK510" s="144">
        <f>ROUND(I510*H510,2)</f>
        <v>0</v>
      </c>
      <c r="BL510" s="16" t="s">
        <v>287</v>
      </c>
      <c r="BM510" s="143" t="s">
        <v>683</v>
      </c>
    </row>
    <row r="511" spans="2:51" s="12" customFormat="1" ht="11.25">
      <c r="B511" s="145"/>
      <c r="D511" s="146" t="s">
        <v>161</v>
      </c>
      <c r="E511" s="147" t="s">
        <v>1</v>
      </c>
      <c r="F511" s="148" t="s">
        <v>684</v>
      </c>
      <c r="H511" s="149">
        <v>9.828</v>
      </c>
      <c r="I511" s="150"/>
      <c r="L511" s="145"/>
      <c r="M511" s="151"/>
      <c r="T511" s="152"/>
      <c r="AT511" s="147" t="s">
        <v>161</v>
      </c>
      <c r="AU511" s="147" t="s">
        <v>83</v>
      </c>
      <c r="AV511" s="12" t="s">
        <v>83</v>
      </c>
      <c r="AW511" s="12" t="s">
        <v>30</v>
      </c>
      <c r="AX511" s="12" t="s">
        <v>73</v>
      </c>
      <c r="AY511" s="147" t="s">
        <v>151</v>
      </c>
    </row>
    <row r="512" spans="2:51" s="13" customFormat="1" ht="11.25">
      <c r="B512" s="153"/>
      <c r="D512" s="146" t="s">
        <v>161</v>
      </c>
      <c r="E512" s="154" t="s">
        <v>1</v>
      </c>
      <c r="F512" s="155" t="s">
        <v>163</v>
      </c>
      <c r="H512" s="156">
        <v>9.828</v>
      </c>
      <c r="I512" s="157"/>
      <c r="L512" s="153"/>
      <c r="M512" s="158"/>
      <c r="T512" s="159"/>
      <c r="AT512" s="154" t="s">
        <v>161</v>
      </c>
      <c r="AU512" s="154" t="s">
        <v>83</v>
      </c>
      <c r="AV512" s="13" t="s">
        <v>159</v>
      </c>
      <c r="AW512" s="13" t="s">
        <v>30</v>
      </c>
      <c r="AX512" s="13" t="s">
        <v>81</v>
      </c>
      <c r="AY512" s="154" t="s">
        <v>151</v>
      </c>
    </row>
    <row r="513" spans="2:65" s="1" customFormat="1" ht="24.2" customHeight="1">
      <c r="B513" s="131"/>
      <c r="C513" s="132" t="s">
        <v>685</v>
      </c>
      <c r="D513" s="132" t="s">
        <v>154</v>
      </c>
      <c r="E513" s="133" t="s">
        <v>686</v>
      </c>
      <c r="F513" s="134" t="s">
        <v>687</v>
      </c>
      <c r="G513" s="135" t="s">
        <v>186</v>
      </c>
      <c r="H513" s="136">
        <v>23.3</v>
      </c>
      <c r="I513" s="137"/>
      <c r="J513" s="138">
        <f>ROUND(I513*H513,2)</f>
        <v>0</v>
      </c>
      <c r="K513" s="134" t="s">
        <v>158</v>
      </c>
      <c r="L513" s="31"/>
      <c r="M513" s="139" t="s">
        <v>1</v>
      </c>
      <c r="N513" s="140" t="s">
        <v>38</v>
      </c>
      <c r="P513" s="141">
        <f>O513*H513</f>
        <v>0</v>
      </c>
      <c r="Q513" s="141">
        <v>0.02189</v>
      </c>
      <c r="R513" s="141">
        <f>Q513*H513</f>
        <v>0.510037</v>
      </c>
      <c r="S513" s="141">
        <v>0</v>
      </c>
      <c r="T513" s="142">
        <f>S513*H513</f>
        <v>0</v>
      </c>
      <c r="AR513" s="143" t="s">
        <v>287</v>
      </c>
      <c r="AT513" s="143" t="s">
        <v>154</v>
      </c>
      <c r="AU513" s="143" t="s">
        <v>83</v>
      </c>
      <c r="AY513" s="16" t="s">
        <v>151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6" t="s">
        <v>81</v>
      </c>
      <c r="BK513" s="144">
        <f>ROUND(I513*H513,2)</f>
        <v>0</v>
      </c>
      <c r="BL513" s="16" t="s">
        <v>287</v>
      </c>
      <c r="BM513" s="143" t="s">
        <v>688</v>
      </c>
    </row>
    <row r="514" spans="2:51" s="12" customFormat="1" ht="11.25">
      <c r="B514" s="145"/>
      <c r="D514" s="146" t="s">
        <v>161</v>
      </c>
      <c r="E514" s="147" t="s">
        <v>1</v>
      </c>
      <c r="F514" s="148" t="s">
        <v>689</v>
      </c>
      <c r="H514" s="149">
        <v>23.3</v>
      </c>
      <c r="I514" s="150"/>
      <c r="L514" s="145"/>
      <c r="M514" s="151"/>
      <c r="T514" s="152"/>
      <c r="AT514" s="147" t="s">
        <v>161</v>
      </c>
      <c r="AU514" s="147" t="s">
        <v>83</v>
      </c>
      <c r="AV514" s="12" t="s">
        <v>83</v>
      </c>
      <c r="AW514" s="12" t="s">
        <v>30</v>
      </c>
      <c r="AX514" s="12" t="s">
        <v>73</v>
      </c>
      <c r="AY514" s="147" t="s">
        <v>151</v>
      </c>
    </row>
    <row r="515" spans="2:51" s="13" customFormat="1" ht="11.25">
      <c r="B515" s="153"/>
      <c r="D515" s="146" t="s">
        <v>161</v>
      </c>
      <c r="E515" s="154" t="s">
        <v>1</v>
      </c>
      <c r="F515" s="155" t="s">
        <v>163</v>
      </c>
      <c r="H515" s="156">
        <v>23.3</v>
      </c>
      <c r="I515" s="157"/>
      <c r="L515" s="153"/>
      <c r="M515" s="158"/>
      <c r="T515" s="159"/>
      <c r="AT515" s="154" t="s">
        <v>161</v>
      </c>
      <c r="AU515" s="154" t="s">
        <v>83</v>
      </c>
      <c r="AV515" s="13" t="s">
        <v>159</v>
      </c>
      <c r="AW515" s="13" t="s">
        <v>30</v>
      </c>
      <c r="AX515" s="13" t="s">
        <v>81</v>
      </c>
      <c r="AY515" s="154" t="s">
        <v>151</v>
      </c>
    </row>
    <row r="516" spans="2:65" s="1" customFormat="1" ht="16.5" customHeight="1">
      <c r="B516" s="131"/>
      <c r="C516" s="132" t="s">
        <v>690</v>
      </c>
      <c r="D516" s="132" t="s">
        <v>154</v>
      </c>
      <c r="E516" s="133" t="s">
        <v>691</v>
      </c>
      <c r="F516" s="134" t="s">
        <v>692</v>
      </c>
      <c r="G516" s="135" t="s">
        <v>170</v>
      </c>
      <c r="H516" s="136">
        <v>9</v>
      </c>
      <c r="I516" s="137"/>
      <c r="J516" s="138">
        <f>ROUND(I516*H516,2)</f>
        <v>0</v>
      </c>
      <c r="K516" s="134" t="s">
        <v>158</v>
      </c>
      <c r="L516" s="31"/>
      <c r="M516" s="139" t="s">
        <v>1</v>
      </c>
      <c r="N516" s="140" t="s">
        <v>38</v>
      </c>
      <c r="P516" s="141">
        <f>O516*H516</f>
        <v>0</v>
      </c>
      <c r="Q516" s="141">
        <v>1E-05</v>
      </c>
      <c r="R516" s="141">
        <f>Q516*H516</f>
        <v>9E-05</v>
      </c>
      <c r="S516" s="141">
        <v>0</v>
      </c>
      <c r="T516" s="142">
        <f>S516*H516</f>
        <v>0</v>
      </c>
      <c r="AR516" s="143" t="s">
        <v>287</v>
      </c>
      <c r="AT516" s="143" t="s">
        <v>154</v>
      </c>
      <c r="AU516" s="143" t="s">
        <v>83</v>
      </c>
      <c r="AY516" s="16" t="s">
        <v>151</v>
      </c>
      <c r="BE516" s="144">
        <f>IF(N516="základní",J516,0)</f>
        <v>0</v>
      </c>
      <c r="BF516" s="144">
        <f>IF(N516="snížená",J516,0)</f>
        <v>0</v>
      </c>
      <c r="BG516" s="144">
        <f>IF(N516="zákl. přenesená",J516,0)</f>
        <v>0</v>
      </c>
      <c r="BH516" s="144">
        <f>IF(N516="sníž. přenesená",J516,0)</f>
        <v>0</v>
      </c>
      <c r="BI516" s="144">
        <f>IF(N516="nulová",J516,0)</f>
        <v>0</v>
      </c>
      <c r="BJ516" s="16" t="s">
        <v>81</v>
      </c>
      <c r="BK516" s="144">
        <f>ROUND(I516*H516,2)</f>
        <v>0</v>
      </c>
      <c r="BL516" s="16" t="s">
        <v>287</v>
      </c>
      <c r="BM516" s="143" t="s">
        <v>693</v>
      </c>
    </row>
    <row r="517" spans="2:65" s="1" customFormat="1" ht="24.2" customHeight="1">
      <c r="B517" s="131"/>
      <c r="C517" s="160" t="s">
        <v>694</v>
      </c>
      <c r="D517" s="160" t="s">
        <v>172</v>
      </c>
      <c r="E517" s="161" t="s">
        <v>695</v>
      </c>
      <c r="F517" s="162" t="s">
        <v>696</v>
      </c>
      <c r="G517" s="163" t="s">
        <v>170</v>
      </c>
      <c r="H517" s="164">
        <v>9</v>
      </c>
      <c r="I517" s="165"/>
      <c r="J517" s="166">
        <f>ROUND(I517*H517,2)</f>
        <v>0</v>
      </c>
      <c r="K517" s="162" t="s">
        <v>158</v>
      </c>
      <c r="L517" s="167"/>
      <c r="M517" s="168" t="s">
        <v>1</v>
      </c>
      <c r="N517" s="169" t="s">
        <v>38</v>
      </c>
      <c r="P517" s="141">
        <f>O517*H517</f>
        <v>0</v>
      </c>
      <c r="Q517" s="141">
        <v>0.0067</v>
      </c>
      <c r="R517" s="141">
        <f>Q517*H517</f>
        <v>0.0603</v>
      </c>
      <c r="S517" s="141">
        <v>0</v>
      </c>
      <c r="T517" s="142">
        <f>S517*H517</f>
        <v>0</v>
      </c>
      <c r="AR517" s="143" t="s">
        <v>390</v>
      </c>
      <c r="AT517" s="143" t="s">
        <v>172</v>
      </c>
      <c r="AU517" s="143" t="s">
        <v>83</v>
      </c>
      <c r="AY517" s="16" t="s">
        <v>151</v>
      </c>
      <c r="BE517" s="144">
        <f>IF(N517="základní",J517,0)</f>
        <v>0</v>
      </c>
      <c r="BF517" s="144">
        <f>IF(N517="snížená",J517,0)</f>
        <v>0</v>
      </c>
      <c r="BG517" s="144">
        <f>IF(N517="zákl. přenesená",J517,0)</f>
        <v>0</v>
      </c>
      <c r="BH517" s="144">
        <f>IF(N517="sníž. přenesená",J517,0)</f>
        <v>0</v>
      </c>
      <c r="BI517" s="144">
        <f>IF(N517="nulová",J517,0)</f>
        <v>0</v>
      </c>
      <c r="BJ517" s="16" t="s">
        <v>81</v>
      </c>
      <c r="BK517" s="144">
        <f>ROUND(I517*H517,2)</f>
        <v>0</v>
      </c>
      <c r="BL517" s="16" t="s">
        <v>287</v>
      </c>
      <c r="BM517" s="143" t="s">
        <v>697</v>
      </c>
    </row>
    <row r="518" spans="2:65" s="1" customFormat="1" ht="24.2" customHeight="1">
      <c r="B518" s="131"/>
      <c r="C518" s="132" t="s">
        <v>698</v>
      </c>
      <c r="D518" s="132" t="s">
        <v>154</v>
      </c>
      <c r="E518" s="133" t="s">
        <v>699</v>
      </c>
      <c r="F518" s="134" t="s">
        <v>700</v>
      </c>
      <c r="G518" s="135" t="s">
        <v>580</v>
      </c>
      <c r="H518" s="176"/>
      <c r="I518" s="137"/>
      <c r="J518" s="138">
        <f>ROUND(I518*H518,2)</f>
        <v>0</v>
      </c>
      <c r="K518" s="134" t="s">
        <v>158</v>
      </c>
      <c r="L518" s="31"/>
      <c r="M518" s="139" t="s">
        <v>1</v>
      </c>
      <c r="N518" s="140" t="s">
        <v>38</v>
      </c>
      <c r="P518" s="141">
        <f>O518*H518</f>
        <v>0</v>
      </c>
      <c r="Q518" s="141">
        <v>0</v>
      </c>
      <c r="R518" s="141">
        <f>Q518*H518</f>
        <v>0</v>
      </c>
      <c r="S518" s="141">
        <v>0</v>
      </c>
      <c r="T518" s="142">
        <f>S518*H518</f>
        <v>0</v>
      </c>
      <c r="AR518" s="143" t="s">
        <v>287</v>
      </c>
      <c r="AT518" s="143" t="s">
        <v>154</v>
      </c>
      <c r="AU518" s="143" t="s">
        <v>83</v>
      </c>
      <c r="AY518" s="16" t="s">
        <v>151</v>
      </c>
      <c r="BE518" s="144">
        <f>IF(N518="základní",J518,0)</f>
        <v>0</v>
      </c>
      <c r="BF518" s="144">
        <f>IF(N518="snížená",J518,0)</f>
        <v>0</v>
      </c>
      <c r="BG518" s="144">
        <f>IF(N518="zákl. přenesená",J518,0)</f>
        <v>0</v>
      </c>
      <c r="BH518" s="144">
        <f>IF(N518="sníž. přenesená",J518,0)</f>
        <v>0</v>
      </c>
      <c r="BI518" s="144">
        <f>IF(N518="nulová",J518,0)</f>
        <v>0</v>
      </c>
      <c r="BJ518" s="16" t="s">
        <v>81</v>
      </c>
      <c r="BK518" s="144">
        <f>ROUND(I518*H518,2)</f>
        <v>0</v>
      </c>
      <c r="BL518" s="16" t="s">
        <v>287</v>
      </c>
      <c r="BM518" s="143" t="s">
        <v>701</v>
      </c>
    </row>
    <row r="519" spans="2:63" s="11" customFormat="1" ht="22.9" customHeight="1">
      <c r="B519" s="119"/>
      <c r="D519" s="120" t="s">
        <v>72</v>
      </c>
      <c r="E519" s="129" t="s">
        <v>702</v>
      </c>
      <c r="F519" s="129" t="s">
        <v>703</v>
      </c>
      <c r="I519" s="122"/>
      <c r="J519" s="130">
        <f>BK519</f>
        <v>0</v>
      </c>
      <c r="L519" s="119"/>
      <c r="M519" s="124"/>
      <c r="P519" s="125">
        <f>SUM(P520:P758)</f>
        <v>0</v>
      </c>
      <c r="R519" s="125">
        <f>SUM(R520:R758)</f>
        <v>1.3746200000000002</v>
      </c>
      <c r="T519" s="126">
        <f>SUM(T520:T758)</f>
        <v>2.91715</v>
      </c>
      <c r="AR519" s="120" t="s">
        <v>83</v>
      </c>
      <c r="AT519" s="127" t="s">
        <v>72</v>
      </c>
      <c r="AU519" s="127" t="s">
        <v>81</v>
      </c>
      <c r="AY519" s="120" t="s">
        <v>151</v>
      </c>
      <c r="BK519" s="128">
        <f>SUM(BK520:BK758)</f>
        <v>0</v>
      </c>
    </row>
    <row r="520" spans="2:65" s="1" customFormat="1" ht="24.2" customHeight="1">
      <c r="B520" s="131"/>
      <c r="C520" s="132" t="s">
        <v>704</v>
      </c>
      <c r="D520" s="132" t="s">
        <v>154</v>
      </c>
      <c r="E520" s="133" t="s">
        <v>705</v>
      </c>
      <c r="F520" s="134" t="s">
        <v>706</v>
      </c>
      <c r="G520" s="135" t="s">
        <v>186</v>
      </c>
      <c r="H520" s="136">
        <v>51</v>
      </c>
      <c r="I520" s="137"/>
      <c r="J520" s="138">
        <f>ROUND(I520*H520,2)</f>
        <v>0</v>
      </c>
      <c r="K520" s="134" t="s">
        <v>158</v>
      </c>
      <c r="L520" s="31"/>
      <c r="M520" s="139" t="s">
        <v>1</v>
      </c>
      <c r="N520" s="140" t="s">
        <v>38</v>
      </c>
      <c r="P520" s="141">
        <f>O520*H520</f>
        <v>0</v>
      </c>
      <c r="Q520" s="141">
        <v>0</v>
      </c>
      <c r="R520" s="141">
        <f>Q520*H520</f>
        <v>0</v>
      </c>
      <c r="S520" s="141">
        <v>0.02465</v>
      </c>
      <c r="T520" s="142">
        <f>S520*H520</f>
        <v>1.25715</v>
      </c>
      <c r="AR520" s="143" t="s">
        <v>287</v>
      </c>
      <c r="AT520" s="143" t="s">
        <v>154</v>
      </c>
      <c r="AU520" s="143" t="s">
        <v>83</v>
      </c>
      <c r="AY520" s="16" t="s">
        <v>151</v>
      </c>
      <c r="BE520" s="144">
        <f>IF(N520="základní",J520,0)</f>
        <v>0</v>
      </c>
      <c r="BF520" s="144">
        <f>IF(N520="snížená",J520,0)</f>
        <v>0</v>
      </c>
      <c r="BG520" s="144">
        <f>IF(N520="zákl. přenesená",J520,0)</f>
        <v>0</v>
      </c>
      <c r="BH520" s="144">
        <f>IF(N520="sníž. přenesená",J520,0)</f>
        <v>0</v>
      </c>
      <c r="BI520" s="144">
        <f>IF(N520="nulová",J520,0)</f>
        <v>0</v>
      </c>
      <c r="BJ520" s="16" t="s">
        <v>81</v>
      </c>
      <c r="BK520" s="144">
        <f>ROUND(I520*H520,2)</f>
        <v>0</v>
      </c>
      <c r="BL520" s="16" t="s">
        <v>287</v>
      </c>
      <c r="BM520" s="143" t="s">
        <v>707</v>
      </c>
    </row>
    <row r="521" spans="2:51" s="14" customFormat="1" ht="11.25">
      <c r="B521" s="170"/>
      <c r="D521" s="146" t="s">
        <v>161</v>
      </c>
      <c r="E521" s="171" t="s">
        <v>1</v>
      </c>
      <c r="F521" s="172" t="s">
        <v>708</v>
      </c>
      <c r="H521" s="171" t="s">
        <v>1</v>
      </c>
      <c r="I521" s="173"/>
      <c r="L521" s="170"/>
      <c r="M521" s="174"/>
      <c r="T521" s="175"/>
      <c r="AT521" s="171" t="s">
        <v>161</v>
      </c>
      <c r="AU521" s="171" t="s">
        <v>83</v>
      </c>
      <c r="AV521" s="14" t="s">
        <v>81</v>
      </c>
      <c r="AW521" s="14" t="s">
        <v>30</v>
      </c>
      <c r="AX521" s="14" t="s">
        <v>73</v>
      </c>
      <c r="AY521" s="171" t="s">
        <v>151</v>
      </c>
    </row>
    <row r="522" spans="2:51" s="12" customFormat="1" ht="11.25">
      <c r="B522" s="145"/>
      <c r="D522" s="146" t="s">
        <v>161</v>
      </c>
      <c r="E522" s="147" t="s">
        <v>1</v>
      </c>
      <c r="F522" s="148" t="s">
        <v>709</v>
      </c>
      <c r="H522" s="149">
        <v>51</v>
      </c>
      <c r="I522" s="150"/>
      <c r="L522" s="145"/>
      <c r="M522" s="151"/>
      <c r="T522" s="152"/>
      <c r="AT522" s="147" t="s">
        <v>161</v>
      </c>
      <c r="AU522" s="147" t="s">
        <v>83</v>
      </c>
      <c r="AV522" s="12" t="s">
        <v>83</v>
      </c>
      <c r="AW522" s="12" t="s">
        <v>30</v>
      </c>
      <c r="AX522" s="12" t="s">
        <v>73</v>
      </c>
      <c r="AY522" s="147" t="s">
        <v>151</v>
      </c>
    </row>
    <row r="523" spans="2:51" s="13" customFormat="1" ht="11.25">
      <c r="B523" s="153"/>
      <c r="D523" s="146" t="s">
        <v>161</v>
      </c>
      <c r="E523" s="154" t="s">
        <v>1</v>
      </c>
      <c r="F523" s="155" t="s">
        <v>163</v>
      </c>
      <c r="H523" s="156">
        <v>51</v>
      </c>
      <c r="I523" s="157"/>
      <c r="L523" s="153"/>
      <c r="M523" s="158"/>
      <c r="T523" s="159"/>
      <c r="AT523" s="154" t="s">
        <v>161</v>
      </c>
      <c r="AU523" s="154" t="s">
        <v>83</v>
      </c>
      <c r="AV523" s="13" t="s">
        <v>159</v>
      </c>
      <c r="AW523" s="13" t="s">
        <v>30</v>
      </c>
      <c r="AX523" s="13" t="s">
        <v>81</v>
      </c>
      <c r="AY523" s="154" t="s">
        <v>151</v>
      </c>
    </row>
    <row r="524" spans="2:65" s="1" customFormat="1" ht="24.2" customHeight="1">
      <c r="B524" s="131"/>
      <c r="C524" s="132" t="s">
        <v>710</v>
      </c>
      <c r="D524" s="132" t="s">
        <v>154</v>
      </c>
      <c r="E524" s="133" t="s">
        <v>711</v>
      </c>
      <c r="F524" s="134" t="s">
        <v>712</v>
      </c>
      <c r="G524" s="135" t="s">
        <v>186</v>
      </c>
      <c r="H524" s="136">
        <v>51</v>
      </c>
      <c r="I524" s="137"/>
      <c r="J524" s="138">
        <f>ROUND(I524*H524,2)</f>
        <v>0</v>
      </c>
      <c r="K524" s="134" t="s">
        <v>158</v>
      </c>
      <c r="L524" s="31"/>
      <c r="M524" s="139" t="s">
        <v>1</v>
      </c>
      <c r="N524" s="140" t="s">
        <v>38</v>
      </c>
      <c r="P524" s="141">
        <f>O524*H524</f>
        <v>0</v>
      </c>
      <c r="Q524" s="141">
        <v>0</v>
      </c>
      <c r="R524" s="141">
        <f>Q524*H524</f>
        <v>0</v>
      </c>
      <c r="S524" s="141">
        <v>0</v>
      </c>
      <c r="T524" s="142">
        <f>S524*H524</f>
        <v>0</v>
      </c>
      <c r="AR524" s="143" t="s">
        <v>287</v>
      </c>
      <c r="AT524" s="143" t="s">
        <v>154</v>
      </c>
      <c r="AU524" s="143" t="s">
        <v>83</v>
      </c>
      <c r="AY524" s="16" t="s">
        <v>151</v>
      </c>
      <c r="BE524" s="144">
        <f>IF(N524="základní",J524,0)</f>
        <v>0</v>
      </c>
      <c r="BF524" s="144">
        <f>IF(N524="snížená",J524,0)</f>
        <v>0</v>
      </c>
      <c r="BG524" s="144">
        <f>IF(N524="zákl. přenesená",J524,0)</f>
        <v>0</v>
      </c>
      <c r="BH524" s="144">
        <f>IF(N524="sníž. přenesená",J524,0)</f>
        <v>0</v>
      </c>
      <c r="BI524" s="144">
        <f>IF(N524="nulová",J524,0)</f>
        <v>0</v>
      </c>
      <c r="BJ524" s="16" t="s">
        <v>81</v>
      </c>
      <c r="BK524" s="144">
        <f>ROUND(I524*H524,2)</f>
        <v>0</v>
      </c>
      <c r="BL524" s="16" t="s">
        <v>287</v>
      </c>
      <c r="BM524" s="143" t="s">
        <v>713</v>
      </c>
    </row>
    <row r="525" spans="2:51" s="14" customFormat="1" ht="11.25">
      <c r="B525" s="170"/>
      <c r="D525" s="146" t="s">
        <v>161</v>
      </c>
      <c r="E525" s="171" t="s">
        <v>1</v>
      </c>
      <c r="F525" s="172" t="s">
        <v>708</v>
      </c>
      <c r="H525" s="171" t="s">
        <v>1</v>
      </c>
      <c r="I525" s="173"/>
      <c r="L525" s="170"/>
      <c r="M525" s="174"/>
      <c r="T525" s="175"/>
      <c r="AT525" s="171" t="s">
        <v>161</v>
      </c>
      <c r="AU525" s="171" t="s">
        <v>83</v>
      </c>
      <c r="AV525" s="14" t="s">
        <v>81</v>
      </c>
      <c r="AW525" s="14" t="s">
        <v>30</v>
      </c>
      <c r="AX525" s="14" t="s">
        <v>73</v>
      </c>
      <c r="AY525" s="171" t="s">
        <v>151</v>
      </c>
    </row>
    <row r="526" spans="2:51" s="12" customFormat="1" ht="11.25">
      <c r="B526" s="145"/>
      <c r="D526" s="146" t="s">
        <v>161</v>
      </c>
      <c r="E526" s="147" t="s">
        <v>1</v>
      </c>
      <c r="F526" s="148" t="s">
        <v>709</v>
      </c>
      <c r="H526" s="149">
        <v>51</v>
      </c>
      <c r="I526" s="150"/>
      <c r="L526" s="145"/>
      <c r="M526" s="151"/>
      <c r="T526" s="152"/>
      <c r="AT526" s="147" t="s">
        <v>161</v>
      </c>
      <c r="AU526" s="147" t="s">
        <v>83</v>
      </c>
      <c r="AV526" s="12" t="s">
        <v>83</v>
      </c>
      <c r="AW526" s="12" t="s">
        <v>30</v>
      </c>
      <c r="AX526" s="12" t="s">
        <v>73</v>
      </c>
      <c r="AY526" s="147" t="s">
        <v>151</v>
      </c>
    </row>
    <row r="527" spans="2:51" s="13" customFormat="1" ht="11.25">
      <c r="B527" s="153"/>
      <c r="D527" s="146" t="s">
        <v>161</v>
      </c>
      <c r="E527" s="154" t="s">
        <v>1</v>
      </c>
      <c r="F527" s="155" t="s">
        <v>163</v>
      </c>
      <c r="H527" s="156">
        <v>51</v>
      </c>
      <c r="I527" s="157"/>
      <c r="L527" s="153"/>
      <c r="M527" s="158"/>
      <c r="T527" s="159"/>
      <c r="AT527" s="154" t="s">
        <v>161</v>
      </c>
      <c r="AU527" s="154" t="s">
        <v>83</v>
      </c>
      <c r="AV527" s="13" t="s">
        <v>159</v>
      </c>
      <c r="AW527" s="13" t="s">
        <v>30</v>
      </c>
      <c r="AX527" s="13" t="s">
        <v>81</v>
      </c>
      <c r="AY527" s="154" t="s">
        <v>151</v>
      </c>
    </row>
    <row r="528" spans="2:65" s="1" customFormat="1" ht="37.9" customHeight="1">
      <c r="B528" s="131"/>
      <c r="C528" s="132" t="s">
        <v>714</v>
      </c>
      <c r="D528" s="132" t="s">
        <v>154</v>
      </c>
      <c r="E528" s="133" t="s">
        <v>715</v>
      </c>
      <c r="F528" s="134" t="s">
        <v>716</v>
      </c>
      <c r="G528" s="135" t="s">
        <v>170</v>
      </c>
      <c r="H528" s="136">
        <v>4</v>
      </c>
      <c r="I528" s="137"/>
      <c r="J528" s="138">
        <f>ROUND(I528*H528,2)</f>
        <v>0</v>
      </c>
      <c r="K528" s="134" t="s">
        <v>158</v>
      </c>
      <c r="L528" s="31"/>
      <c r="M528" s="139" t="s">
        <v>1</v>
      </c>
      <c r="N528" s="140" t="s">
        <v>38</v>
      </c>
      <c r="P528" s="141">
        <f>O528*H528</f>
        <v>0</v>
      </c>
      <c r="Q528" s="141">
        <v>0</v>
      </c>
      <c r="R528" s="141">
        <f>Q528*H528</f>
        <v>0</v>
      </c>
      <c r="S528" s="141">
        <v>0</v>
      </c>
      <c r="T528" s="142">
        <f>S528*H528</f>
        <v>0</v>
      </c>
      <c r="AR528" s="143" t="s">
        <v>287</v>
      </c>
      <c r="AT528" s="143" t="s">
        <v>154</v>
      </c>
      <c r="AU528" s="143" t="s">
        <v>83</v>
      </c>
      <c r="AY528" s="16" t="s">
        <v>151</v>
      </c>
      <c r="BE528" s="144">
        <f>IF(N528="základní",J528,0)</f>
        <v>0</v>
      </c>
      <c r="BF528" s="144">
        <f>IF(N528="snížená",J528,0)</f>
        <v>0</v>
      </c>
      <c r="BG528" s="144">
        <f>IF(N528="zákl. přenesená",J528,0)</f>
        <v>0</v>
      </c>
      <c r="BH528" s="144">
        <f>IF(N528="sníž. přenesená",J528,0)</f>
        <v>0</v>
      </c>
      <c r="BI528" s="144">
        <f>IF(N528="nulová",J528,0)</f>
        <v>0</v>
      </c>
      <c r="BJ528" s="16" t="s">
        <v>81</v>
      </c>
      <c r="BK528" s="144">
        <f>ROUND(I528*H528,2)</f>
        <v>0</v>
      </c>
      <c r="BL528" s="16" t="s">
        <v>287</v>
      </c>
      <c r="BM528" s="143" t="s">
        <v>717</v>
      </c>
    </row>
    <row r="529" spans="2:65" s="1" customFormat="1" ht="62.65" customHeight="1">
      <c r="B529" s="131"/>
      <c r="C529" s="160" t="s">
        <v>718</v>
      </c>
      <c r="D529" s="160" t="s">
        <v>172</v>
      </c>
      <c r="E529" s="161" t="s">
        <v>719</v>
      </c>
      <c r="F529" s="162" t="s">
        <v>720</v>
      </c>
      <c r="G529" s="163" t="s">
        <v>170</v>
      </c>
      <c r="H529" s="164">
        <v>4</v>
      </c>
      <c r="I529" s="165"/>
      <c r="J529" s="166">
        <f>ROUND(I529*H529,2)</f>
        <v>0</v>
      </c>
      <c r="K529" s="162" t="s">
        <v>1</v>
      </c>
      <c r="L529" s="167"/>
      <c r="M529" s="168" t="s">
        <v>1</v>
      </c>
      <c r="N529" s="169" t="s">
        <v>38</v>
      </c>
      <c r="P529" s="141">
        <f>O529*H529</f>
        <v>0</v>
      </c>
      <c r="Q529" s="141">
        <v>0.047</v>
      </c>
      <c r="R529" s="141">
        <f>Q529*H529</f>
        <v>0.188</v>
      </c>
      <c r="S529" s="141">
        <v>0</v>
      </c>
      <c r="T529" s="142">
        <f>S529*H529</f>
        <v>0</v>
      </c>
      <c r="AR529" s="143" t="s">
        <v>390</v>
      </c>
      <c r="AT529" s="143" t="s">
        <v>172</v>
      </c>
      <c r="AU529" s="143" t="s">
        <v>83</v>
      </c>
      <c r="AY529" s="16" t="s">
        <v>151</v>
      </c>
      <c r="BE529" s="144">
        <f>IF(N529="základní",J529,0)</f>
        <v>0</v>
      </c>
      <c r="BF529" s="144">
        <f>IF(N529="snížená",J529,0)</f>
        <v>0</v>
      </c>
      <c r="BG529" s="144">
        <f>IF(N529="zákl. přenesená",J529,0)</f>
        <v>0</v>
      </c>
      <c r="BH529" s="144">
        <f>IF(N529="sníž. přenesená",J529,0)</f>
        <v>0</v>
      </c>
      <c r="BI529" s="144">
        <f>IF(N529="nulová",J529,0)</f>
        <v>0</v>
      </c>
      <c r="BJ529" s="16" t="s">
        <v>81</v>
      </c>
      <c r="BK529" s="144">
        <f>ROUND(I529*H529,2)</f>
        <v>0</v>
      </c>
      <c r="BL529" s="16" t="s">
        <v>287</v>
      </c>
      <c r="BM529" s="143" t="s">
        <v>721</v>
      </c>
    </row>
    <row r="530" spans="2:51" s="14" customFormat="1" ht="11.25">
      <c r="B530" s="170"/>
      <c r="D530" s="146" t="s">
        <v>161</v>
      </c>
      <c r="E530" s="171" t="s">
        <v>1</v>
      </c>
      <c r="F530" s="172" t="s">
        <v>374</v>
      </c>
      <c r="H530" s="171" t="s">
        <v>1</v>
      </c>
      <c r="I530" s="173"/>
      <c r="L530" s="170"/>
      <c r="M530" s="174"/>
      <c r="T530" s="175"/>
      <c r="AT530" s="171" t="s">
        <v>161</v>
      </c>
      <c r="AU530" s="171" t="s">
        <v>83</v>
      </c>
      <c r="AV530" s="14" t="s">
        <v>81</v>
      </c>
      <c r="AW530" s="14" t="s">
        <v>30</v>
      </c>
      <c r="AX530" s="14" t="s">
        <v>73</v>
      </c>
      <c r="AY530" s="171" t="s">
        <v>151</v>
      </c>
    </row>
    <row r="531" spans="2:51" s="12" customFormat="1" ht="11.25">
      <c r="B531" s="145"/>
      <c r="D531" s="146" t="s">
        <v>161</v>
      </c>
      <c r="E531" s="147" t="s">
        <v>1</v>
      </c>
      <c r="F531" s="148" t="s">
        <v>159</v>
      </c>
      <c r="H531" s="149">
        <v>4</v>
      </c>
      <c r="I531" s="150"/>
      <c r="L531" s="145"/>
      <c r="M531" s="151"/>
      <c r="T531" s="152"/>
      <c r="AT531" s="147" t="s">
        <v>161</v>
      </c>
      <c r="AU531" s="147" t="s">
        <v>83</v>
      </c>
      <c r="AV531" s="12" t="s">
        <v>83</v>
      </c>
      <c r="AW531" s="12" t="s">
        <v>30</v>
      </c>
      <c r="AX531" s="12" t="s">
        <v>73</v>
      </c>
      <c r="AY531" s="147" t="s">
        <v>151</v>
      </c>
    </row>
    <row r="532" spans="2:51" s="13" customFormat="1" ht="11.25">
      <c r="B532" s="153"/>
      <c r="D532" s="146" t="s">
        <v>161</v>
      </c>
      <c r="E532" s="154" t="s">
        <v>1</v>
      </c>
      <c r="F532" s="155" t="s">
        <v>163</v>
      </c>
      <c r="H532" s="156">
        <v>4</v>
      </c>
      <c r="I532" s="157"/>
      <c r="L532" s="153"/>
      <c r="M532" s="158"/>
      <c r="T532" s="159"/>
      <c r="AT532" s="154" t="s">
        <v>161</v>
      </c>
      <c r="AU532" s="154" t="s">
        <v>83</v>
      </c>
      <c r="AV532" s="13" t="s">
        <v>159</v>
      </c>
      <c r="AW532" s="13" t="s">
        <v>30</v>
      </c>
      <c r="AX532" s="13" t="s">
        <v>81</v>
      </c>
      <c r="AY532" s="154" t="s">
        <v>151</v>
      </c>
    </row>
    <row r="533" spans="2:65" s="1" customFormat="1" ht="33" customHeight="1">
      <c r="B533" s="131"/>
      <c r="C533" s="132" t="s">
        <v>722</v>
      </c>
      <c r="D533" s="132" t="s">
        <v>154</v>
      </c>
      <c r="E533" s="133" t="s">
        <v>723</v>
      </c>
      <c r="F533" s="134" t="s">
        <v>724</v>
      </c>
      <c r="G533" s="135" t="s">
        <v>170</v>
      </c>
      <c r="H533" s="136">
        <v>53</v>
      </c>
      <c r="I533" s="137"/>
      <c r="J533" s="138">
        <f>ROUND(I533*H533,2)</f>
        <v>0</v>
      </c>
      <c r="K533" s="134" t="s">
        <v>158</v>
      </c>
      <c r="L533" s="31"/>
      <c r="M533" s="139" t="s">
        <v>1</v>
      </c>
      <c r="N533" s="140" t="s">
        <v>38</v>
      </c>
      <c r="P533" s="141">
        <f>O533*H533</f>
        <v>0</v>
      </c>
      <c r="Q533" s="141">
        <v>0</v>
      </c>
      <c r="R533" s="141">
        <f>Q533*H533</f>
        <v>0</v>
      </c>
      <c r="S533" s="141">
        <v>0</v>
      </c>
      <c r="T533" s="142">
        <f>S533*H533</f>
        <v>0</v>
      </c>
      <c r="AR533" s="143" t="s">
        <v>287</v>
      </c>
      <c r="AT533" s="143" t="s">
        <v>154</v>
      </c>
      <c r="AU533" s="143" t="s">
        <v>83</v>
      </c>
      <c r="AY533" s="16" t="s">
        <v>151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6" t="s">
        <v>81</v>
      </c>
      <c r="BK533" s="144">
        <f>ROUND(I533*H533,2)</f>
        <v>0</v>
      </c>
      <c r="BL533" s="16" t="s">
        <v>287</v>
      </c>
      <c r="BM533" s="143" t="s">
        <v>725</v>
      </c>
    </row>
    <row r="534" spans="2:51" s="14" customFormat="1" ht="11.25">
      <c r="B534" s="170"/>
      <c r="D534" s="146" t="s">
        <v>161</v>
      </c>
      <c r="E534" s="171" t="s">
        <v>1</v>
      </c>
      <c r="F534" s="172" t="s">
        <v>726</v>
      </c>
      <c r="H534" s="171" t="s">
        <v>1</v>
      </c>
      <c r="I534" s="173"/>
      <c r="L534" s="170"/>
      <c r="M534" s="174"/>
      <c r="T534" s="175"/>
      <c r="AT534" s="171" t="s">
        <v>161</v>
      </c>
      <c r="AU534" s="171" t="s">
        <v>83</v>
      </c>
      <c r="AV534" s="14" t="s">
        <v>81</v>
      </c>
      <c r="AW534" s="14" t="s">
        <v>30</v>
      </c>
      <c r="AX534" s="14" t="s">
        <v>73</v>
      </c>
      <c r="AY534" s="171" t="s">
        <v>151</v>
      </c>
    </row>
    <row r="535" spans="2:51" s="12" customFormat="1" ht="11.25">
      <c r="B535" s="145"/>
      <c r="D535" s="146" t="s">
        <v>161</v>
      </c>
      <c r="E535" s="147" t="s">
        <v>1</v>
      </c>
      <c r="F535" s="148" t="s">
        <v>727</v>
      </c>
      <c r="H535" s="149">
        <v>20</v>
      </c>
      <c r="I535" s="150"/>
      <c r="L535" s="145"/>
      <c r="M535" s="151"/>
      <c r="T535" s="152"/>
      <c r="AT535" s="147" t="s">
        <v>161</v>
      </c>
      <c r="AU535" s="147" t="s">
        <v>83</v>
      </c>
      <c r="AV535" s="12" t="s">
        <v>83</v>
      </c>
      <c r="AW535" s="12" t="s">
        <v>30</v>
      </c>
      <c r="AX535" s="12" t="s">
        <v>73</v>
      </c>
      <c r="AY535" s="147" t="s">
        <v>151</v>
      </c>
    </row>
    <row r="536" spans="2:51" s="14" customFormat="1" ht="11.25">
      <c r="B536" s="170"/>
      <c r="D536" s="146" t="s">
        <v>161</v>
      </c>
      <c r="E536" s="171" t="s">
        <v>1</v>
      </c>
      <c r="F536" s="172" t="s">
        <v>728</v>
      </c>
      <c r="H536" s="171" t="s">
        <v>1</v>
      </c>
      <c r="I536" s="173"/>
      <c r="L536" s="170"/>
      <c r="M536" s="174"/>
      <c r="T536" s="175"/>
      <c r="AT536" s="171" t="s">
        <v>161</v>
      </c>
      <c r="AU536" s="171" t="s">
        <v>83</v>
      </c>
      <c r="AV536" s="14" t="s">
        <v>81</v>
      </c>
      <c r="AW536" s="14" t="s">
        <v>30</v>
      </c>
      <c r="AX536" s="14" t="s">
        <v>73</v>
      </c>
      <c r="AY536" s="171" t="s">
        <v>151</v>
      </c>
    </row>
    <row r="537" spans="2:51" s="12" customFormat="1" ht="11.25">
      <c r="B537" s="145"/>
      <c r="D537" s="146" t="s">
        <v>161</v>
      </c>
      <c r="E537" s="147" t="s">
        <v>1</v>
      </c>
      <c r="F537" s="148" t="s">
        <v>81</v>
      </c>
      <c r="H537" s="149">
        <v>1</v>
      </c>
      <c r="I537" s="150"/>
      <c r="L537" s="145"/>
      <c r="M537" s="151"/>
      <c r="T537" s="152"/>
      <c r="AT537" s="147" t="s">
        <v>161</v>
      </c>
      <c r="AU537" s="147" t="s">
        <v>83</v>
      </c>
      <c r="AV537" s="12" t="s">
        <v>83</v>
      </c>
      <c r="AW537" s="12" t="s">
        <v>30</v>
      </c>
      <c r="AX537" s="12" t="s">
        <v>73</v>
      </c>
      <c r="AY537" s="147" t="s">
        <v>151</v>
      </c>
    </row>
    <row r="538" spans="2:51" s="14" customFormat="1" ht="11.25">
      <c r="B538" s="170"/>
      <c r="D538" s="146" t="s">
        <v>161</v>
      </c>
      <c r="E538" s="171" t="s">
        <v>1</v>
      </c>
      <c r="F538" s="172" t="s">
        <v>358</v>
      </c>
      <c r="H538" s="171" t="s">
        <v>1</v>
      </c>
      <c r="I538" s="173"/>
      <c r="L538" s="170"/>
      <c r="M538" s="174"/>
      <c r="T538" s="175"/>
      <c r="AT538" s="171" t="s">
        <v>161</v>
      </c>
      <c r="AU538" s="171" t="s">
        <v>83</v>
      </c>
      <c r="AV538" s="14" t="s">
        <v>81</v>
      </c>
      <c r="AW538" s="14" t="s">
        <v>30</v>
      </c>
      <c r="AX538" s="14" t="s">
        <v>73</v>
      </c>
      <c r="AY538" s="171" t="s">
        <v>151</v>
      </c>
    </row>
    <row r="539" spans="2:51" s="12" customFormat="1" ht="11.25">
      <c r="B539" s="145"/>
      <c r="D539" s="146" t="s">
        <v>161</v>
      </c>
      <c r="E539" s="147" t="s">
        <v>1</v>
      </c>
      <c r="F539" s="148" t="s">
        <v>81</v>
      </c>
      <c r="H539" s="149">
        <v>1</v>
      </c>
      <c r="I539" s="150"/>
      <c r="L539" s="145"/>
      <c r="M539" s="151"/>
      <c r="T539" s="152"/>
      <c r="AT539" s="147" t="s">
        <v>161</v>
      </c>
      <c r="AU539" s="147" t="s">
        <v>83</v>
      </c>
      <c r="AV539" s="12" t="s">
        <v>83</v>
      </c>
      <c r="AW539" s="12" t="s">
        <v>30</v>
      </c>
      <c r="AX539" s="12" t="s">
        <v>73</v>
      </c>
      <c r="AY539" s="147" t="s">
        <v>151</v>
      </c>
    </row>
    <row r="540" spans="2:51" s="14" customFormat="1" ht="11.25">
      <c r="B540" s="170"/>
      <c r="D540" s="146" t="s">
        <v>161</v>
      </c>
      <c r="E540" s="171" t="s">
        <v>1</v>
      </c>
      <c r="F540" s="172" t="s">
        <v>357</v>
      </c>
      <c r="H540" s="171" t="s">
        <v>1</v>
      </c>
      <c r="I540" s="173"/>
      <c r="L540" s="170"/>
      <c r="M540" s="174"/>
      <c r="T540" s="175"/>
      <c r="AT540" s="171" t="s">
        <v>161</v>
      </c>
      <c r="AU540" s="171" t="s">
        <v>83</v>
      </c>
      <c r="AV540" s="14" t="s">
        <v>81</v>
      </c>
      <c r="AW540" s="14" t="s">
        <v>30</v>
      </c>
      <c r="AX540" s="14" t="s">
        <v>73</v>
      </c>
      <c r="AY540" s="171" t="s">
        <v>151</v>
      </c>
    </row>
    <row r="541" spans="2:51" s="12" customFormat="1" ht="11.25">
      <c r="B541" s="145"/>
      <c r="D541" s="146" t="s">
        <v>161</v>
      </c>
      <c r="E541" s="147" t="s">
        <v>1</v>
      </c>
      <c r="F541" s="148" t="s">
        <v>152</v>
      </c>
      <c r="H541" s="149">
        <v>3</v>
      </c>
      <c r="I541" s="150"/>
      <c r="L541" s="145"/>
      <c r="M541" s="151"/>
      <c r="T541" s="152"/>
      <c r="AT541" s="147" t="s">
        <v>161</v>
      </c>
      <c r="AU541" s="147" t="s">
        <v>83</v>
      </c>
      <c r="AV541" s="12" t="s">
        <v>83</v>
      </c>
      <c r="AW541" s="12" t="s">
        <v>30</v>
      </c>
      <c r="AX541" s="12" t="s">
        <v>73</v>
      </c>
      <c r="AY541" s="147" t="s">
        <v>151</v>
      </c>
    </row>
    <row r="542" spans="2:51" s="14" customFormat="1" ht="11.25">
      <c r="B542" s="170"/>
      <c r="D542" s="146" t="s">
        <v>161</v>
      </c>
      <c r="E542" s="171" t="s">
        <v>1</v>
      </c>
      <c r="F542" s="172" t="s">
        <v>352</v>
      </c>
      <c r="H542" s="171" t="s">
        <v>1</v>
      </c>
      <c r="I542" s="173"/>
      <c r="L542" s="170"/>
      <c r="M542" s="174"/>
      <c r="T542" s="175"/>
      <c r="AT542" s="171" t="s">
        <v>161</v>
      </c>
      <c r="AU542" s="171" t="s">
        <v>83</v>
      </c>
      <c r="AV542" s="14" t="s">
        <v>81</v>
      </c>
      <c r="AW542" s="14" t="s">
        <v>30</v>
      </c>
      <c r="AX542" s="14" t="s">
        <v>73</v>
      </c>
      <c r="AY542" s="171" t="s">
        <v>151</v>
      </c>
    </row>
    <row r="543" spans="2:51" s="12" customFormat="1" ht="11.25">
      <c r="B543" s="145"/>
      <c r="D543" s="146" t="s">
        <v>161</v>
      </c>
      <c r="E543" s="147" t="s">
        <v>1</v>
      </c>
      <c r="F543" s="148" t="s">
        <v>175</v>
      </c>
      <c r="H543" s="149">
        <v>8</v>
      </c>
      <c r="I543" s="150"/>
      <c r="L543" s="145"/>
      <c r="M543" s="151"/>
      <c r="T543" s="152"/>
      <c r="AT543" s="147" t="s">
        <v>161</v>
      </c>
      <c r="AU543" s="147" t="s">
        <v>83</v>
      </c>
      <c r="AV543" s="12" t="s">
        <v>83</v>
      </c>
      <c r="AW543" s="12" t="s">
        <v>30</v>
      </c>
      <c r="AX543" s="12" t="s">
        <v>73</v>
      </c>
      <c r="AY543" s="147" t="s">
        <v>151</v>
      </c>
    </row>
    <row r="544" spans="2:51" s="14" customFormat="1" ht="11.25">
      <c r="B544" s="170"/>
      <c r="D544" s="146" t="s">
        <v>161</v>
      </c>
      <c r="E544" s="171" t="s">
        <v>1</v>
      </c>
      <c r="F544" s="172" t="s">
        <v>729</v>
      </c>
      <c r="H544" s="171" t="s">
        <v>1</v>
      </c>
      <c r="I544" s="173"/>
      <c r="L544" s="170"/>
      <c r="M544" s="174"/>
      <c r="T544" s="175"/>
      <c r="AT544" s="171" t="s">
        <v>161</v>
      </c>
      <c r="AU544" s="171" t="s">
        <v>83</v>
      </c>
      <c r="AV544" s="14" t="s">
        <v>81</v>
      </c>
      <c r="AW544" s="14" t="s">
        <v>30</v>
      </c>
      <c r="AX544" s="14" t="s">
        <v>73</v>
      </c>
      <c r="AY544" s="171" t="s">
        <v>151</v>
      </c>
    </row>
    <row r="545" spans="2:51" s="12" customFormat="1" ht="11.25">
      <c r="B545" s="145"/>
      <c r="D545" s="146" t="s">
        <v>161</v>
      </c>
      <c r="E545" s="147" t="s">
        <v>1</v>
      </c>
      <c r="F545" s="148" t="s">
        <v>152</v>
      </c>
      <c r="H545" s="149">
        <v>3</v>
      </c>
      <c r="I545" s="150"/>
      <c r="L545" s="145"/>
      <c r="M545" s="151"/>
      <c r="T545" s="152"/>
      <c r="AT545" s="147" t="s">
        <v>161</v>
      </c>
      <c r="AU545" s="147" t="s">
        <v>83</v>
      </c>
      <c r="AV545" s="12" t="s">
        <v>83</v>
      </c>
      <c r="AW545" s="12" t="s">
        <v>30</v>
      </c>
      <c r="AX545" s="12" t="s">
        <v>73</v>
      </c>
      <c r="AY545" s="147" t="s">
        <v>151</v>
      </c>
    </row>
    <row r="546" spans="2:51" s="14" customFormat="1" ht="11.25">
      <c r="B546" s="170"/>
      <c r="D546" s="146" t="s">
        <v>161</v>
      </c>
      <c r="E546" s="171" t="s">
        <v>1</v>
      </c>
      <c r="F546" s="172" t="s">
        <v>730</v>
      </c>
      <c r="H546" s="171" t="s">
        <v>1</v>
      </c>
      <c r="I546" s="173"/>
      <c r="L546" s="170"/>
      <c r="M546" s="174"/>
      <c r="T546" s="175"/>
      <c r="AT546" s="171" t="s">
        <v>161</v>
      </c>
      <c r="AU546" s="171" t="s">
        <v>83</v>
      </c>
      <c r="AV546" s="14" t="s">
        <v>81</v>
      </c>
      <c r="AW546" s="14" t="s">
        <v>30</v>
      </c>
      <c r="AX546" s="14" t="s">
        <v>73</v>
      </c>
      <c r="AY546" s="171" t="s">
        <v>151</v>
      </c>
    </row>
    <row r="547" spans="2:51" s="12" customFormat="1" ht="11.25">
      <c r="B547" s="145"/>
      <c r="D547" s="146" t="s">
        <v>161</v>
      </c>
      <c r="E547" s="147" t="s">
        <v>1</v>
      </c>
      <c r="F547" s="148" t="s">
        <v>183</v>
      </c>
      <c r="H547" s="149">
        <v>6</v>
      </c>
      <c r="I547" s="150"/>
      <c r="L547" s="145"/>
      <c r="M547" s="151"/>
      <c r="T547" s="152"/>
      <c r="AT547" s="147" t="s">
        <v>161</v>
      </c>
      <c r="AU547" s="147" t="s">
        <v>83</v>
      </c>
      <c r="AV547" s="12" t="s">
        <v>83</v>
      </c>
      <c r="AW547" s="12" t="s">
        <v>30</v>
      </c>
      <c r="AX547" s="12" t="s">
        <v>73</v>
      </c>
      <c r="AY547" s="147" t="s">
        <v>151</v>
      </c>
    </row>
    <row r="548" spans="2:51" s="14" customFormat="1" ht="11.25">
      <c r="B548" s="170"/>
      <c r="D548" s="146" t="s">
        <v>161</v>
      </c>
      <c r="E548" s="171" t="s">
        <v>1</v>
      </c>
      <c r="F548" s="172" t="s">
        <v>351</v>
      </c>
      <c r="H548" s="171" t="s">
        <v>1</v>
      </c>
      <c r="I548" s="173"/>
      <c r="L548" s="170"/>
      <c r="M548" s="174"/>
      <c r="T548" s="175"/>
      <c r="AT548" s="171" t="s">
        <v>161</v>
      </c>
      <c r="AU548" s="171" t="s">
        <v>83</v>
      </c>
      <c r="AV548" s="14" t="s">
        <v>81</v>
      </c>
      <c r="AW548" s="14" t="s">
        <v>30</v>
      </c>
      <c r="AX548" s="14" t="s">
        <v>73</v>
      </c>
      <c r="AY548" s="171" t="s">
        <v>151</v>
      </c>
    </row>
    <row r="549" spans="2:51" s="12" customFormat="1" ht="11.25">
      <c r="B549" s="145"/>
      <c r="D549" s="146" t="s">
        <v>161</v>
      </c>
      <c r="E549" s="147" t="s">
        <v>1</v>
      </c>
      <c r="F549" s="148" t="s">
        <v>177</v>
      </c>
      <c r="H549" s="149">
        <v>5</v>
      </c>
      <c r="I549" s="150"/>
      <c r="L549" s="145"/>
      <c r="M549" s="151"/>
      <c r="T549" s="152"/>
      <c r="AT549" s="147" t="s">
        <v>161</v>
      </c>
      <c r="AU549" s="147" t="s">
        <v>83</v>
      </c>
      <c r="AV549" s="12" t="s">
        <v>83</v>
      </c>
      <c r="AW549" s="12" t="s">
        <v>30</v>
      </c>
      <c r="AX549" s="12" t="s">
        <v>73</v>
      </c>
      <c r="AY549" s="147" t="s">
        <v>151</v>
      </c>
    </row>
    <row r="550" spans="2:51" s="14" customFormat="1" ht="11.25">
      <c r="B550" s="170"/>
      <c r="D550" s="146" t="s">
        <v>161</v>
      </c>
      <c r="E550" s="171" t="s">
        <v>1</v>
      </c>
      <c r="F550" s="172" t="s">
        <v>346</v>
      </c>
      <c r="H550" s="171" t="s">
        <v>1</v>
      </c>
      <c r="I550" s="173"/>
      <c r="L550" s="170"/>
      <c r="M550" s="174"/>
      <c r="T550" s="175"/>
      <c r="AT550" s="171" t="s">
        <v>161</v>
      </c>
      <c r="AU550" s="171" t="s">
        <v>83</v>
      </c>
      <c r="AV550" s="14" t="s">
        <v>81</v>
      </c>
      <c r="AW550" s="14" t="s">
        <v>30</v>
      </c>
      <c r="AX550" s="14" t="s">
        <v>73</v>
      </c>
      <c r="AY550" s="171" t="s">
        <v>151</v>
      </c>
    </row>
    <row r="551" spans="2:51" s="12" customFormat="1" ht="11.25">
      <c r="B551" s="145"/>
      <c r="D551" s="146" t="s">
        <v>161</v>
      </c>
      <c r="E551" s="147" t="s">
        <v>1</v>
      </c>
      <c r="F551" s="148" t="s">
        <v>83</v>
      </c>
      <c r="H551" s="149">
        <v>2</v>
      </c>
      <c r="I551" s="150"/>
      <c r="L551" s="145"/>
      <c r="M551" s="151"/>
      <c r="T551" s="152"/>
      <c r="AT551" s="147" t="s">
        <v>161</v>
      </c>
      <c r="AU551" s="147" t="s">
        <v>83</v>
      </c>
      <c r="AV551" s="12" t="s">
        <v>83</v>
      </c>
      <c r="AW551" s="12" t="s">
        <v>30</v>
      </c>
      <c r="AX551" s="12" t="s">
        <v>73</v>
      </c>
      <c r="AY551" s="147" t="s">
        <v>151</v>
      </c>
    </row>
    <row r="552" spans="2:51" s="14" customFormat="1" ht="11.25">
      <c r="B552" s="170"/>
      <c r="D552" s="146" t="s">
        <v>161</v>
      </c>
      <c r="E552" s="171" t="s">
        <v>1</v>
      </c>
      <c r="F552" s="172" t="s">
        <v>731</v>
      </c>
      <c r="H552" s="171" t="s">
        <v>1</v>
      </c>
      <c r="I552" s="173"/>
      <c r="L552" s="170"/>
      <c r="M552" s="174"/>
      <c r="T552" s="175"/>
      <c r="AT552" s="171" t="s">
        <v>161</v>
      </c>
      <c r="AU552" s="171" t="s">
        <v>83</v>
      </c>
      <c r="AV552" s="14" t="s">
        <v>81</v>
      </c>
      <c r="AW552" s="14" t="s">
        <v>30</v>
      </c>
      <c r="AX552" s="14" t="s">
        <v>73</v>
      </c>
      <c r="AY552" s="171" t="s">
        <v>151</v>
      </c>
    </row>
    <row r="553" spans="2:51" s="12" customFormat="1" ht="11.25">
      <c r="B553" s="145"/>
      <c r="D553" s="146" t="s">
        <v>161</v>
      </c>
      <c r="E553" s="147" t="s">
        <v>1</v>
      </c>
      <c r="F553" s="148" t="s">
        <v>159</v>
      </c>
      <c r="H553" s="149">
        <v>4</v>
      </c>
      <c r="I553" s="150"/>
      <c r="L553" s="145"/>
      <c r="M553" s="151"/>
      <c r="T553" s="152"/>
      <c r="AT553" s="147" t="s">
        <v>161</v>
      </c>
      <c r="AU553" s="147" t="s">
        <v>83</v>
      </c>
      <c r="AV553" s="12" t="s">
        <v>83</v>
      </c>
      <c r="AW553" s="12" t="s">
        <v>30</v>
      </c>
      <c r="AX553" s="12" t="s">
        <v>73</v>
      </c>
      <c r="AY553" s="147" t="s">
        <v>151</v>
      </c>
    </row>
    <row r="554" spans="2:51" s="13" customFormat="1" ht="11.25">
      <c r="B554" s="153"/>
      <c r="D554" s="146" t="s">
        <v>161</v>
      </c>
      <c r="E554" s="154" t="s">
        <v>1</v>
      </c>
      <c r="F554" s="155" t="s">
        <v>163</v>
      </c>
      <c r="H554" s="156">
        <v>53</v>
      </c>
      <c r="I554" s="157"/>
      <c r="L554" s="153"/>
      <c r="M554" s="158"/>
      <c r="T554" s="159"/>
      <c r="AT554" s="154" t="s">
        <v>161</v>
      </c>
      <c r="AU554" s="154" t="s">
        <v>83</v>
      </c>
      <c r="AV554" s="13" t="s">
        <v>159</v>
      </c>
      <c r="AW554" s="13" t="s">
        <v>30</v>
      </c>
      <c r="AX554" s="13" t="s">
        <v>81</v>
      </c>
      <c r="AY554" s="154" t="s">
        <v>151</v>
      </c>
    </row>
    <row r="555" spans="2:65" s="1" customFormat="1" ht="55.5" customHeight="1">
      <c r="B555" s="131"/>
      <c r="C555" s="160" t="s">
        <v>732</v>
      </c>
      <c r="D555" s="160" t="s">
        <v>172</v>
      </c>
      <c r="E555" s="161" t="s">
        <v>733</v>
      </c>
      <c r="F555" s="162" t="s">
        <v>734</v>
      </c>
      <c r="G555" s="163" t="s">
        <v>170</v>
      </c>
      <c r="H555" s="164">
        <v>20</v>
      </c>
      <c r="I555" s="165"/>
      <c r="J555" s="166">
        <f>ROUND(I555*H555,2)</f>
        <v>0</v>
      </c>
      <c r="K555" s="162" t="s">
        <v>1</v>
      </c>
      <c r="L555" s="167"/>
      <c r="M555" s="168" t="s">
        <v>1</v>
      </c>
      <c r="N555" s="169" t="s">
        <v>38</v>
      </c>
      <c r="P555" s="141">
        <f>O555*H555</f>
        <v>0</v>
      </c>
      <c r="Q555" s="141">
        <v>0.016</v>
      </c>
      <c r="R555" s="141">
        <f>Q555*H555</f>
        <v>0.32</v>
      </c>
      <c r="S555" s="141">
        <v>0</v>
      </c>
      <c r="T555" s="142">
        <f>S555*H555</f>
        <v>0</v>
      </c>
      <c r="AR555" s="143" t="s">
        <v>390</v>
      </c>
      <c r="AT555" s="143" t="s">
        <v>172</v>
      </c>
      <c r="AU555" s="143" t="s">
        <v>83</v>
      </c>
      <c r="AY555" s="16" t="s">
        <v>151</v>
      </c>
      <c r="BE555" s="144">
        <f>IF(N555="základní",J555,0)</f>
        <v>0</v>
      </c>
      <c r="BF555" s="144">
        <f>IF(N555="snížená",J555,0)</f>
        <v>0</v>
      </c>
      <c r="BG555" s="144">
        <f>IF(N555="zákl. přenesená",J555,0)</f>
        <v>0</v>
      </c>
      <c r="BH555" s="144">
        <f>IF(N555="sníž. přenesená",J555,0)</f>
        <v>0</v>
      </c>
      <c r="BI555" s="144">
        <f>IF(N555="nulová",J555,0)</f>
        <v>0</v>
      </c>
      <c r="BJ555" s="16" t="s">
        <v>81</v>
      </c>
      <c r="BK555" s="144">
        <f>ROUND(I555*H555,2)</f>
        <v>0</v>
      </c>
      <c r="BL555" s="16" t="s">
        <v>287</v>
      </c>
      <c r="BM555" s="143" t="s">
        <v>735</v>
      </c>
    </row>
    <row r="556" spans="2:51" s="14" customFormat="1" ht="11.25">
      <c r="B556" s="170"/>
      <c r="D556" s="146" t="s">
        <v>161</v>
      </c>
      <c r="E556" s="171" t="s">
        <v>1</v>
      </c>
      <c r="F556" s="172" t="s">
        <v>726</v>
      </c>
      <c r="H556" s="171" t="s">
        <v>1</v>
      </c>
      <c r="I556" s="173"/>
      <c r="L556" s="170"/>
      <c r="M556" s="174"/>
      <c r="T556" s="175"/>
      <c r="AT556" s="171" t="s">
        <v>161</v>
      </c>
      <c r="AU556" s="171" t="s">
        <v>83</v>
      </c>
      <c r="AV556" s="14" t="s">
        <v>81</v>
      </c>
      <c r="AW556" s="14" t="s">
        <v>30</v>
      </c>
      <c r="AX556" s="14" t="s">
        <v>73</v>
      </c>
      <c r="AY556" s="171" t="s">
        <v>151</v>
      </c>
    </row>
    <row r="557" spans="2:51" s="12" customFormat="1" ht="11.25">
      <c r="B557" s="145"/>
      <c r="D557" s="146" t="s">
        <v>161</v>
      </c>
      <c r="E557" s="147" t="s">
        <v>1</v>
      </c>
      <c r="F557" s="148" t="s">
        <v>321</v>
      </c>
      <c r="H557" s="149">
        <v>20</v>
      </c>
      <c r="I557" s="150"/>
      <c r="L557" s="145"/>
      <c r="M557" s="151"/>
      <c r="T557" s="152"/>
      <c r="AT557" s="147" t="s">
        <v>161</v>
      </c>
      <c r="AU557" s="147" t="s">
        <v>83</v>
      </c>
      <c r="AV557" s="12" t="s">
        <v>83</v>
      </c>
      <c r="AW557" s="12" t="s">
        <v>30</v>
      </c>
      <c r="AX557" s="12" t="s">
        <v>73</v>
      </c>
      <c r="AY557" s="147" t="s">
        <v>151</v>
      </c>
    </row>
    <row r="558" spans="2:51" s="13" customFormat="1" ht="11.25">
      <c r="B558" s="153"/>
      <c r="D558" s="146" t="s">
        <v>161</v>
      </c>
      <c r="E558" s="154" t="s">
        <v>1</v>
      </c>
      <c r="F558" s="155" t="s">
        <v>163</v>
      </c>
      <c r="H558" s="156">
        <v>20</v>
      </c>
      <c r="I558" s="157"/>
      <c r="L558" s="153"/>
      <c r="M558" s="158"/>
      <c r="T558" s="159"/>
      <c r="AT558" s="154" t="s">
        <v>161</v>
      </c>
      <c r="AU558" s="154" t="s">
        <v>83</v>
      </c>
      <c r="AV558" s="13" t="s">
        <v>159</v>
      </c>
      <c r="AW558" s="13" t="s">
        <v>30</v>
      </c>
      <c r="AX558" s="13" t="s">
        <v>81</v>
      </c>
      <c r="AY558" s="154" t="s">
        <v>151</v>
      </c>
    </row>
    <row r="559" spans="2:65" s="1" customFormat="1" ht="55.5" customHeight="1">
      <c r="B559" s="131"/>
      <c r="C559" s="160" t="s">
        <v>736</v>
      </c>
      <c r="D559" s="160" t="s">
        <v>172</v>
      </c>
      <c r="E559" s="161" t="s">
        <v>737</v>
      </c>
      <c r="F559" s="162" t="s">
        <v>738</v>
      </c>
      <c r="G559" s="163" t="s">
        <v>170</v>
      </c>
      <c r="H559" s="164">
        <v>1</v>
      </c>
      <c r="I559" s="165"/>
      <c r="J559" s="166">
        <f>ROUND(I559*H559,2)</f>
        <v>0</v>
      </c>
      <c r="K559" s="162" t="s">
        <v>1</v>
      </c>
      <c r="L559" s="167"/>
      <c r="M559" s="168" t="s">
        <v>1</v>
      </c>
      <c r="N559" s="169" t="s">
        <v>38</v>
      </c>
      <c r="P559" s="141">
        <f>O559*H559</f>
        <v>0</v>
      </c>
      <c r="Q559" s="141">
        <v>0.016</v>
      </c>
      <c r="R559" s="141">
        <f>Q559*H559</f>
        <v>0.016</v>
      </c>
      <c r="S559" s="141">
        <v>0</v>
      </c>
      <c r="T559" s="142">
        <f>S559*H559</f>
        <v>0</v>
      </c>
      <c r="AR559" s="143" t="s">
        <v>390</v>
      </c>
      <c r="AT559" s="143" t="s">
        <v>172</v>
      </c>
      <c r="AU559" s="143" t="s">
        <v>83</v>
      </c>
      <c r="AY559" s="16" t="s">
        <v>151</v>
      </c>
      <c r="BE559" s="144">
        <f>IF(N559="základní",J559,0)</f>
        <v>0</v>
      </c>
      <c r="BF559" s="144">
        <f>IF(N559="snížená",J559,0)</f>
        <v>0</v>
      </c>
      <c r="BG559" s="144">
        <f>IF(N559="zákl. přenesená",J559,0)</f>
        <v>0</v>
      </c>
      <c r="BH559" s="144">
        <f>IF(N559="sníž. přenesená",J559,0)</f>
        <v>0</v>
      </c>
      <c r="BI559" s="144">
        <f>IF(N559="nulová",J559,0)</f>
        <v>0</v>
      </c>
      <c r="BJ559" s="16" t="s">
        <v>81</v>
      </c>
      <c r="BK559" s="144">
        <f>ROUND(I559*H559,2)</f>
        <v>0</v>
      </c>
      <c r="BL559" s="16" t="s">
        <v>287</v>
      </c>
      <c r="BM559" s="143" t="s">
        <v>739</v>
      </c>
    </row>
    <row r="560" spans="2:51" s="14" customFormat="1" ht="11.25">
      <c r="B560" s="170"/>
      <c r="D560" s="146" t="s">
        <v>161</v>
      </c>
      <c r="E560" s="171" t="s">
        <v>1</v>
      </c>
      <c r="F560" s="172" t="s">
        <v>728</v>
      </c>
      <c r="H560" s="171" t="s">
        <v>1</v>
      </c>
      <c r="I560" s="173"/>
      <c r="L560" s="170"/>
      <c r="M560" s="174"/>
      <c r="T560" s="175"/>
      <c r="AT560" s="171" t="s">
        <v>161</v>
      </c>
      <c r="AU560" s="171" t="s">
        <v>83</v>
      </c>
      <c r="AV560" s="14" t="s">
        <v>81</v>
      </c>
      <c r="AW560" s="14" t="s">
        <v>30</v>
      </c>
      <c r="AX560" s="14" t="s">
        <v>73</v>
      </c>
      <c r="AY560" s="171" t="s">
        <v>151</v>
      </c>
    </row>
    <row r="561" spans="2:51" s="12" customFormat="1" ht="11.25">
      <c r="B561" s="145"/>
      <c r="D561" s="146" t="s">
        <v>161</v>
      </c>
      <c r="E561" s="147" t="s">
        <v>1</v>
      </c>
      <c r="F561" s="148" t="s">
        <v>81</v>
      </c>
      <c r="H561" s="149">
        <v>1</v>
      </c>
      <c r="I561" s="150"/>
      <c r="L561" s="145"/>
      <c r="M561" s="151"/>
      <c r="T561" s="152"/>
      <c r="AT561" s="147" t="s">
        <v>161</v>
      </c>
      <c r="AU561" s="147" t="s">
        <v>83</v>
      </c>
      <c r="AV561" s="12" t="s">
        <v>83</v>
      </c>
      <c r="AW561" s="12" t="s">
        <v>30</v>
      </c>
      <c r="AX561" s="12" t="s">
        <v>73</v>
      </c>
      <c r="AY561" s="147" t="s">
        <v>151</v>
      </c>
    </row>
    <row r="562" spans="2:51" s="13" customFormat="1" ht="11.25">
      <c r="B562" s="153"/>
      <c r="D562" s="146" t="s">
        <v>161</v>
      </c>
      <c r="E562" s="154" t="s">
        <v>1</v>
      </c>
      <c r="F562" s="155" t="s">
        <v>163</v>
      </c>
      <c r="H562" s="156">
        <v>1</v>
      </c>
      <c r="I562" s="157"/>
      <c r="L562" s="153"/>
      <c r="M562" s="158"/>
      <c r="T562" s="159"/>
      <c r="AT562" s="154" t="s">
        <v>161</v>
      </c>
      <c r="AU562" s="154" t="s">
        <v>83</v>
      </c>
      <c r="AV562" s="13" t="s">
        <v>159</v>
      </c>
      <c r="AW562" s="13" t="s">
        <v>30</v>
      </c>
      <c r="AX562" s="13" t="s">
        <v>81</v>
      </c>
      <c r="AY562" s="154" t="s">
        <v>151</v>
      </c>
    </row>
    <row r="563" spans="2:65" s="1" customFormat="1" ht="55.5" customHeight="1">
      <c r="B563" s="131"/>
      <c r="C563" s="160" t="s">
        <v>740</v>
      </c>
      <c r="D563" s="160" t="s">
        <v>172</v>
      </c>
      <c r="E563" s="161" t="s">
        <v>741</v>
      </c>
      <c r="F563" s="162" t="s">
        <v>742</v>
      </c>
      <c r="G563" s="163" t="s">
        <v>170</v>
      </c>
      <c r="H563" s="164">
        <v>1</v>
      </c>
      <c r="I563" s="165"/>
      <c r="J563" s="166">
        <f>ROUND(I563*H563,2)</f>
        <v>0</v>
      </c>
      <c r="K563" s="162" t="s">
        <v>1</v>
      </c>
      <c r="L563" s="167"/>
      <c r="M563" s="168" t="s">
        <v>1</v>
      </c>
      <c r="N563" s="169" t="s">
        <v>38</v>
      </c>
      <c r="P563" s="141">
        <f>O563*H563</f>
        <v>0</v>
      </c>
      <c r="Q563" s="141">
        <v>0.016</v>
      </c>
      <c r="R563" s="141">
        <f>Q563*H563</f>
        <v>0.016</v>
      </c>
      <c r="S563" s="141">
        <v>0</v>
      </c>
      <c r="T563" s="142">
        <f>S563*H563</f>
        <v>0</v>
      </c>
      <c r="AR563" s="143" t="s">
        <v>390</v>
      </c>
      <c r="AT563" s="143" t="s">
        <v>172</v>
      </c>
      <c r="AU563" s="143" t="s">
        <v>83</v>
      </c>
      <c r="AY563" s="16" t="s">
        <v>151</v>
      </c>
      <c r="BE563" s="144">
        <f>IF(N563="základní",J563,0)</f>
        <v>0</v>
      </c>
      <c r="BF563" s="144">
        <f>IF(N563="snížená",J563,0)</f>
        <v>0</v>
      </c>
      <c r="BG563" s="144">
        <f>IF(N563="zákl. přenesená",J563,0)</f>
        <v>0</v>
      </c>
      <c r="BH563" s="144">
        <f>IF(N563="sníž. přenesená",J563,0)</f>
        <v>0</v>
      </c>
      <c r="BI563" s="144">
        <f>IF(N563="nulová",J563,0)</f>
        <v>0</v>
      </c>
      <c r="BJ563" s="16" t="s">
        <v>81</v>
      </c>
      <c r="BK563" s="144">
        <f>ROUND(I563*H563,2)</f>
        <v>0</v>
      </c>
      <c r="BL563" s="16" t="s">
        <v>287</v>
      </c>
      <c r="BM563" s="143" t="s">
        <v>743</v>
      </c>
    </row>
    <row r="564" spans="2:51" s="14" customFormat="1" ht="11.25">
      <c r="B564" s="170"/>
      <c r="D564" s="146" t="s">
        <v>161</v>
      </c>
      <c r="E564" s="171" t="s">
        <v>1</v>
      </c>
      <c r="F564" s="172" t="s">
        <v>358</v>
      </c>
      <c r="H564" s="171" t="s">
        <v>1</v>
      </c>
      <c r="I564" s="173"/>
      <c r="L564" s="170"/>
      <c r="M564" s="174"/>
      <c r="T564" s="175"/>
      <c r="AT564" s="171" t="s">
        <v>161</v>
      </c>
      <c r="AU564" s="171" t="s">
        <v>83</v>
      </c>
      <c r="AV564" s="14" t="s">
        <v>81</v>
      </c>
      <c r="AW564" s="14" t="s">
        <v>30</v>
      </c>
      <c r="AX564" s="14" t="s">
        <v>73</v>
      </c>
      <c r="AY564" s="171" t="s">
        <v>151</v>
      </c>
    </row>
    <row r="565" spans="2:51" s="12" customFormat="1" ht="11.25">
      <c r="B565" s="145"/>
      <c r="D565" s="146" t="s">
        <v>161</v>
      </c>
      <c r="E565" s="147" t="s">
        <v>1</v>
      </c>
      <c r="F565" s="148" t="s">
        <v>81</v>
      </c>
      <c r="H565" s="149">
        <v>1</v>
      </c>
      <c r="I565" s="150"/>
      <c r="L565" s="145"/>
      <c r="M565" s="151"/>
      <c r="T565" s="152"/>
      <c r="AT565" s="147" t="s">
        <v>161</v>
      </c>
      <c r="AU565" s="147" t="s">
        <v>83</v>
      </c>
      <c r="AV565" s="12" t="s">
        <v>83</v>
      </c>
      <c r="AW565" s="12" t="s">
        <v>30</v>
      </c>
      <c r="AX565" s="12" t="s">
        <v>73</v>
      </c>
      <c r="AY565" s="147" t="s">
        <v>151</v>
      </c>
    </row>
    <row r="566" spans="2:51" s="13" customFormat="1" ht="11.25">
      <c r="B566" s="153"/>
      <c r="D566" s="146" t="s">
        <v>161</v>
      </c>
      <c r="E566" s="154" t="s">
        <v>1</v>
      </c>
      <c r="F566" s="155" t="s">
        <v>163</v>
      </c>
      <c r="H566" s="156">
        <v>1</v>
      </c>
      <c r="I566" s="157"/>
      <c r="L566" s="153"/>
      <c r="M566" s="158"/>
      <c r="T566" s="159"/>
      <c r="AT566" s="154" t="s">
        <v>161</v>
      </c>
      <c r="AU566" s="154" t="s">
        <v>83</v>
      </c>
      <c r="AV566" s="13" t="s">
        <v>159</v>
      </c>
      <c r="AW566" s="13" t="s">
        <v>30</v>
      </c>
      <c r="AX566" s="13" t="s">
        <v>81</v>
      </c>
      <c r="AY566" s="154" t="s">
        <v>151</v>
      </c>
    </row>
    <row r="567" spans="2:65" s="1" customFormat="1" ht="62.65" customHeight="1">
      <c r="B567" s="131"/>
      <c r="C567" s="160" t="s">
        <v>744</v>
      </c>
      <c r="D567" s="160" t="s">
        <v>172</v>
      </c>
      <c r="E567" s="161" t="s">
        <v>745</v>
      </c>
      <c r="F567" s="162" t="s">
        <v>746</v>
      </c>
      <c r="G567" s="163" t="s">
        <v>170</v>
      </c>
      <c r="H567" s="164">
        <v>4</v>
      </c>
      <c r="I567" s="165"/>
      <c r="J567" s="166">
        <f>ROUND(I567*H567,2)</f>
        <v>0</v>
      </c>
      <c r="K567" s="162" t="s">
        <v>1</v>
      </c>
      <c r="L567" s="167"/>
      <c r="M567" s="168" t="s">
        <v>1</v>
      </c>
      <c r="N567" s="169" t="s">
        <v>38</v>
      </c>
      <c r="P567" s="141">
        <f>O567*H567</f>
        <v>0</v>
      </c>
      <c r="Q567" s="141">
        <v>0.0205</v>
      </c>
      <c r="R567" s="141">
        <f>Q567*H567</f>
        <v>0.082</v>
      </c>
      <c r="S567" s="141">
        <v>0</v>
      </c>
      <c r="T567" s="142">
        <f>S567*H567</f>
        <v>0</v>
      </c>
      <c r="AR567" s="143" t="s">
        <v>390</v>
      </c>
      <c r="AT567" s="143" t="s">
        <v>172</v>
      </c>
      <c r="AU567" s="143" t="s">
        <v>83</v>
      </c>
      <c r="AY567" s="16" t="s">
        <v>151</v>
      </c>
      <c r="BE567" s="144">
        <f>IF(N567="základní",J567,0)</f>
        <v>0</v>
      </c>
      <c r="BF567" s="144">
        <f>IF(N567="snížená",J567,0)</f>
        <v>0</v>
      </c>
      <c r="BG567" s="144">
        <f>IF(N567="zákl. přenesená",J567,0)</f>
        <v>0</v>
      </c>
      <c r="BH567" s="144">
        <f>IF(N567="sníž. přenesená",J567,0)</f>
        <v>0</v>
      </c>
      <c r="BI567" s="144">
        <f>IF(N567="nulová",J567,0)</f>
        <v>0</v>
      </c>
      <c r="BJ567" s="16" t="s">
        <v>81</v>
      </c>
      <c r="BK567" s="144">
        <f>ROUND(I567*H567,2)</f>
        <v>0</v>
      </c>
      <c r="BL567" s="16" t="s">
        <v>287</v>
      </c>
      <c r="BM567" s="143" t="s">
        <v>747</v>
      </c>
    </row>
    <row r="568" spans="2:51" s="14" customFormat="1" ht="11.25">
      <c r="B568" s="170"/>
      <c r="D568" s="146" t="s">
        <v>161</v>
      </c>
      <c r="E568" s="171" t="s">
        <v>1</v>
      </c>
      <c r="F568" s="172" t="s">
        <v>357</v>
      </c>
      <c r="H568" s="171" t="s">
        <v>1</v>
      </c>
      <c r="I568" s="173"/>
      <c r="L568" s="170"/>
      <c r="M568" s="174"/>
      <c r="T568" s="175"/>
      <c r="AT568" s="171" t="s">
        <v>161</v>
      </c>
      <c r="AU568" s="171" t="s">
        <v>83</v>
      </c>
      <c r="AV568" s="14" t="s">
        <v>81</v>
      </c>
      <c r="AW568" s="14" t="s">
        <v>30</v>
      </c>
      <c r="AX568" s="14" t="s">
        <v>73</v>
      </c>
      <c r="AY568" s="171" t="s">
        <v>151</v>
      </c>
    </row>
    <row r="569" spans="2:51" s="12" customFormat="1" ht="11.25">
      <c r="B569" s="145"/>
      <c r="D569" s="146" t="s">
        <v>161</v>
      </c>
      <c r="E569" s="147" t="s">
        <v>1</v>
      </c>
      <c r="F569" s="148" t="s">
        <v>159</v>
      </c>
      <c r="H569" s="149">
        <v>4</v>
      </c>
      <c r="I569" s="150"/>
      <c r="L569" s="145"/>
      <c r="M569" s="151"/>
      <c r="T569" s="152"/>
      <c r="AT569" s="147" t="s">
        <v>161</v>
      </c>
      <c r="AU569" s="147" t="s">
        <v>83</v>
      </c>
      <c r="AV569" s="12" t="s">
        <v>83</v>
      </c>
      <c r="AW569" s="12" t="s">
        <v>30</v>
      </c>
      <c r="AX569" s="12" t="s">
        <v>73</v>
      </c>
      <c r="AY569" s="147" t="s">
        <v>151</v>
      </c>
    </row>
    <row r="570" spans="2:51" s="13" customFormat="1" ht="11.25">
      <c r="B570" s="153"/>
      <c r="D570" s="146" t="s">
        <v>161</v>
      </c>
      <c r="E570" s="154" t="s">
        <v>1</v>
      </c>
      <c r="F570" s="155" t="s">
        <v>163</v>
      </c>
      <c r="H570" s="156">
        <v>4</v>
      </c>
      <c r="I570" s="157"/>
      <c r="L570" s="153"/>
      <c r="M570" s="158"/>
      <c r="T570" s="159"/>
      <c r="AT570" s="154" t="s">
        <v>161</v>
      </c>
      <c r="AU570" s="154" t="s">
        <v>83</v>
      </c>
      <c r="AV570" s="13" t="s">
        <v>159</v>
      </c>
      <c r="AW570" s="13" t="s">
        <v>30</v>
      </c>
      <c r="AX570" s="13" t="s">
        <v>81</v>
      </c>
      <c r="AY570" s="154" t="s">
        <v>151</v>
      </c>
    </row>
    <row r="571" spans="2:65" s="1" customFormat="1" ht="55.5" customHeight="1">
      <c r="B571" s="131"/>
      <c r="C571" s="160" t="s">
        <v>748</v>
      </c>
      <c r="D571" s="160" t="s">
        <v>172</v>
      </c>
      <c r="E571" s="161" t="s">
        <v>749</v>
      </c>
      <c r="F571" s="162" t="s">
        <v>742</v>
      </c>
      <c r="G571" s="163" t="s">
        <v>170</v>
      </c>
      <c r="H571" s="164">
        <v>8</v>
      </c>
      <c r="I571" s="165"/>
      <c r="J571" s="166">
        <f>ROUND(I571*H571,2)</f>
        <v>0</v>
      </c>
      <c r="K571" s="162" t="s">
        <v>1</v>
      </c>
      <c r="L571" s="167"/>
      <c r="M571" s="168" t="s">
        <v>1</v>
      </c>
      <c r="N571" s="169" t="s">
        <v>38</v>
      </c>
      <c r="P571" s="141">
        <f>O571*H571</f>
        <v>0</v>
      </c>
      <c r="Q571" s="141">
        <v>0.016</v>
      </c>
      <c r="R571" s="141">
        <f>Q571*H571</f>
        <v>0.128</v>
      </c>
      <c r="S571" s="141">
        <v>0</v>
      </c>
      <c r="T571" s="142">
        <f>S571*H571</f>
        <v>0</v>
      </c>
      <c r="AR571" s="143" t="s">
        <v>390</v>
      </c>
      <c r="AT571" s="143" t="s">
        <v>172</v>
      </c>
      <c r="AU571" s="143" t="s">
        <v>83</v>
      </c>
      <c r="AY571" s="16" t="s">
        <v>151</v>
      </c>
      <c r="BE571" s="144">
        <f>IF(N571="základní",J571,0)</f>
        <v>0</v>
      </c>
      <c r="BF571" s="144">
        <f>IF(N571="snížená",J571,0)</f>
        <v>0</v>
      </c>
      <c r="BG571" s="144">
        <f>IF(N571="zákl. přenesená",J571,0)</f>
        <v>0</v>
      </c>
      <c r="BH571" s="144">
        <f>IF(N571="sníž. přenesená",J571,0)</f>
        <v>0</v>
      </c>
      <c r="BI571" s="144">
        <f>IF(N571="nulová",J571,0)</f>
        <v>0</v>
      </c>
      <c r="BJ571" s="16" t="s">
        <v>81</v>
      </c>
      <c r="BK571" s="144">
        <f>ROUND(I571*H571,2)</f>
        <v>0</v>
      </c>
      <c r="BL571" s="16" t="s">
        <v>287</v>
      </c>
      <c r="BM571" s="143" t="s">
        <v>750</v>
      </c>
    </row>
    <row r="572" spans="2:51" s="14" customFormat="1" ht="11.25">
      <c r="B572" s="170"/>
      <c r="D572" s="146" t="s">
        <v>161</v>
      </c>
      <c r="E572" s="171" t="s">
        <v>1</v>
      </c>
      <c r="F572" s="172" t="s">
        <v>352</v>
      </c>
      <c r="H572" s="171" t="s">
        <v>1</v>
      </c>
      <c r="I572" s="173"/>
      <c r="L572" s="170"/>
      <c r="M572" s="174"/>
      <c r="T572" s="175"/>
      <c r="AT572" s="171" t="s">
        <v>161</v>
      </c>
      <c r="AU572" s="171" t="s">
        <v>83</v>
      </c>
      <c r="AV572" s="14" t="s">
        <v>81</v>
      </c>
      <c r="AW572" s="14" t="s">
        <v>30</v>
      </c>
      <c r="AX572" s="14" t="s">
        <v>73</v>
      </c>
      <c r="AY572" s="171" t="s">
        <v>151</v>
      </c>
    </row>
    <row r="573" spans="2:51" s="12" customFormat="1" ht="11.25">
      <c r="B573" s="145"/>
      <c r="D573" s="146" t="s">
        <v>161</v>
      </c>
      <c r="E573" s="147" t="s">
        <v>1</v>
      </c>
      <c r="F573" s="148" t="s">
        <v>175</v>
      </c>
      <c r="H573" s="149">
        <v>8</v>
      </c>
      <c r="I573" s="150"/>
      <c r="L573" s="145"/>
      <c r="M573" s="151"/>
      <c r="T573" s="152"/>
      <c r="AT573" s="147" t="s">
        <v>161</v>
      </c>
      <c r="AU573" s="147" t="s">
        <v>83</v>
      </c>
      <c r="AV573" s="12" t="s">
        <v>83</v>
      </c>
      <c r="AW573" s="12" t="s">
        <v>30</v>
      </c>
      <c r="AX573" s="12" t="s">
        <v>73</v>
      </c>
      <c r="AY573" s="147" t="s">
        <v>151</v>
      </c>
    </row>
    <row r="574" spans="2:51" s="13" customFormat="1" ht="11.25">
      <c r="B574" s="153"/>
      <c r="D574" s="146" t="s">
        <v>161</v>
      </c>
      <c r="E574" s="154" t="s">
        <v>1</v>
      </c>
      <c r="F574" s="155" t="s">
        <v>163</v>
      </c>
      <c r="H574" s="156">
        <v>8</v>
      </c>
      <c r="I574" s="157"/>
      <c r="L574" s="153"/>
      <c r="M574" s="158"/>
      <c r="T574" s="159"/>
      <c r="AT574" s="154" t="s">
        <v>161</v>
      </c>
      <c r="AU574" s="154" t="s">
        <v>83</v>
      </c>
      <c r="AV574" s="13" t="s">
        <v>159</v>
      </c>
      <c r="AW574" s="13" t="s">
        <v>30</v>
      </c>
      <c r="AX574" s="13" t="s">
        <v>81</v>
      </c>
      <c r="AY574" s="154" t="s">
        <v>151</v>
      </c>
    </row>
    <row r="575" spans="2:65" s="1" customFormat="1" ht="55.5" customHeight="1">
      <c r="B575" s="131"/>
      <c r="C575" s="160" t="s">
        <v>751</v>
      </c>
      <c r="D575" s="160" t="s">
        <v>172</v>
      </c>
      <c r="E575" s="161" t="s">
        <v>752</v>
      </c>
      <c r="F575" s="162" t="s">
        <v>753</v>
      </c>
      <c r="G575" s="163" t="s">
        <v>170</v>
      </c>
      <c r="H575" s="164">
        <v>3</v>
      </c>
      <c r="I575" s="165"/>
      <c r="J575" s="166">
        <f>ROUND(I575*H575,2)</f>
        <v>0</v>
      </c>
      <c r="K575" s="162" t="s">
        <v>1</v>
      </c>
      <c r="L575" s="167"/>
      <c r="M575" s="168" t="s">
        <v>1</v>
      </c>
      <c r="N575" s="169" t="s">
        <v>38</v>
      </c>
      <c r="P575" s="141">
        <f>O575*H575</f>
        <v>0</v>
      </c>
      <c r="Q575" s="141">
        <v>0.016</v>
      </c>
      <c r="R575" s="141">
        <f>Q575*H575</f>
        <v>0.048</v>
      </c>
      <c r="S575" s="141">
        <v>0</v>
      </c>
      <c r="T575" s="142">
        <f>S575*H575</f>
        <v>0</v>
      </c>
      <c r="AR575" s="143" t="s">
        <v>390</v>
      </c>
      <c r="AT575" s="143" t="s">
        <v>172</v>
      </c>
      <c r="AU575" s="143" t="s">
        <v>83</v>
      </c>
      <c r="AY575" s="16" t="s">
        <v>151</v>
      </c>
      <c r="BE575" s="144">
        <f>IF(N575="základní",J575,0)</f>
        <v>0</v>
      </c>
      <c r="BF575" s="144">
        <f>IF(N575="snížená",J575,0)</f>
        <v>0</v>
      </c>
      <c r="BG575" s="144">
        <f>IF(N575="zákl. přenesená",J575,0)</f>
        <v>0</v>
      </c>
      <c r="BH575" s="144">
        <f>IF(N575="sníž. přenesená",J575,0)</f>
        <v>0</v>
      </c>
      <c r="BI575" s="144">
        <f>IF(N575="nulová",J575,0)</f>
        <v>0</v>
      </c>
      <c r="BJ575" s="16" t="s">
        <v>81</v>
      </c>
      <c r="BK575" s="144">
        <f>ROUND(I575*H575,2)</f>
        <v>0</v>
      </c>
      <c r="BL575" s="16" t="s">
        <v>287</v>
      </c>
      <c r="BM575" s="143" t="s">
        <v>754</v>
      </c>
    </row>
    <row r="576" spans="2:51" s="14" customFormat="1" ht="11.25">
      <c r="B576" s="170"/>
      <c r="D576" s="146" t="s">
        <v>161</v>
      </c>
      <c r="E576" s="171" t="s">
        <v>1</v>
      </c>
      <c r="F576" s="172" t="s">
        <v>729</v>
      </c>
      <c r="H576" s="171" t="s">
        <v>1</v>
      </c>
      <c r="I576" s="173"/>
      <c r="L576" s="170"/>
      <c r="M576" s="174"/>
      <c r="T576" s="175"/>
      <c r="AT576" s="171" t="s">
        <v>161</v>
      </c>
      <c r="AU576" s="171" t="s">
        <v>83</v>
      </c>
      <c r="AV576" s="14" t="s">
        <v>81</v>
      </c>
      <c r="AW576" s="14" t="s">
        <v>30</v>
      </c>
      <c r="AX576" s="14" t="s">
        <v>73</v>
      </c>
      <c r="AY576" s="171" t="s">
        <v>151</v>
      </c>
    </row>
    <row r="577" spans="2:51" s="12" customFormat="1" ht="11.25">
      <c r="B577" s="145"/>
      <c r="D577" s="146" t="s">
        <v>161</v>
      </c>
      <c r="E577" s="147" t="s">
        <v>1</v>
      </c>
      <c r="F577" s="148" t="s">
        <v>152</v>
      </c>
      <c r="H577" s="149">
        <v>3</v>
      </c>
      <c r="I577" s="150"/>
      <c r="L577" s="145"/>
      <c r="M577" s="151"/>
      <c r="T577" s="152"/>
      <c r="AT577" s="147" t="s">
        <v>161</v>
      </c>
      <c r="AU577" s="147" t="s">
        <v>83</v>
      </c>
      <c r="AV577" s="12" t="s">
        <v>83</v>
      </c>
      <c r="AW577" s="12" t="s">
        <v>30</v>
      </c>
      <c r="AX577" s="12" t="s">
        <v>73</v>
      </c>
      <c r="AY577" s="147" t="s">
        <v>151</v>
      </c>
    </row>
    <row r="578" spans="2:51" s="13" customFormat="1" ht="11.25">
      <c r="B578" s="153"/>
      <c r="D578" s="146" t="s">
        <v>161</v>
      </c>
      <c r="E578" s="154" t="s">
        <v>1</v>
      </c>
      <c r="F578" s="155" t="s">
        <v>163</v>
      </c>
      <c r="H578" s="156">
        <v>3</v>
      </c>
      <c r="I578" s="157"/>
      <c r="L578" s="153"/>
      <c r="M578" s="158"/>
      <c r="T578" s="159"/>
      <c r="AT578" s="154" t="s">
        <v>161</v>
      </c>
      <c r="AU578" s="154" t="s">
        <v>83</v>
      </c>
      <c r="AV578" s="13" t="s">
        <v>159</v>
      </c>
      <c r="AW578" s="13" t="s">
        <v>30</v>
      </c>
      <c r="AX578" s="13" t="s">
        <v>81</v>
      </c>
      <c r="AY578" s="154" t="s">
        <v>151</v>
      </c>
    </row>
    <row r="579" spans="2:65" s="1" customFormat="1" ht="55.5" customHeight="1">
      <c r="B579" s="131"/>
      <c r="C579" s="160" t="s">
        <v>755</v>
      </c>
      <c r="D579" s="160" t="s">
        <v>172</v>
      </c>
      <c r="E579" s="161" t="s">
        <v>756</v>
      </c>
      <c r="F579" s="162" t="s">
        <v>757</v>
      </c>
      <c r="G579" s="163" t="s">
        <v>170</v>
      </c>
      <c r="H579" s="164">
        <v>6</v>
      </c>
      <c r="I579" s="165"/>
      <c r="J579" s="166">
        <f>ROUND(I579*H579,2)</f>
        <v>0</v>
      </c>
      <c r="K579" s="162" t="s">
        <v>1</v>
      </c>
      <c r="L579" s="167"/>
      <c r="M579" s="168" t="s">
        <v>1</v>
      </c>
      <c r="N579" s="169" t="s">
        <v>38</v>
      </c>
      <c r="P579" s="141">
        <f>O579*H579</f>
        <v>0</v>
      </c>
      <c r="Q579" s="141">
        <v>0.016</v>
      </c>
      <c r="R579" s="141">
        <f>Q579*H579</f>
        <v>0.096</v>
      </c>
      <c r="S579" s="141">
        <v>0</v>
      </c>
      <c r="T579" s="142">
        <f>S579*H579</f>
        <v>0</v>
      </c>
      <c r="AR579" s="143" t="s">
        <v>390</v>
      </c>
      <c r="AT579" s="143" t="s">
        <v>172</v>
      </c>
      <c r="AU579" s="143" t="s">
        <v>83</v>
      </c>
      <c r="AY579" s="16" t="s">
        <v>151</v>
      </c>
      <c r="BE579" s="144">
        <f>IF(N579="základní",J579,0)</f>
        <v>0</v>
      </c>
      <c r="BF579" s="144">
        <f>IF(N579="snížená",J579,0)</f>
        <v>0</v>
      </c>
      <c r="BG579" s="144">
        <f>IF(N579="zákl. přenesená",J579,0)</f>
        <v>0</v>
      </c>
      <c r="BH579" s="144">
        <f>IF(N579="sníž. přenesená",J579,0)</f>
        <v>0</v>
      </c>
      <c r="BI579" s="144">
        <f>IF(N579="nulová",J579,0)</f>
        <v>0</v>
      </c>
      <c r="BJ579" s="16" t="s">
        <v>81</v>
      </c>
      <c r="BK579" s="144">
        <f>ROUND(I579*H579,2)</f>
        <v>0</v>
      </c>
      <c r="BL579" s="16" t="s">
        <v>287</v>
      </c>
      <c r="BM579" s="143" t="s">
        <v>758</v>
      </c>
    </row>
    <row r="580" spans="2:51" s="14" customFormat="1" ht="11.25">
      <c r="B580" s="170"/>
      <c r="D580" s="146" t="s">
        <v>161</v>
      </c>
      <c r="E580" s="171" t="s">
        <v>1</v>
      </c>
      <c r="F580" s="172" t="s">
        <v>730</v>
      </c>
      <c r="H580" s="171" t="s">
        <v>1</v>
      </c>
      <c r="I580" s="173"/>
      <c r="L580" s="170"/>
      <c r="M580" s="174"/>
      <c r="T580" s="175"/>
      <c r="AT580" s="171" t="s">
        <v>161</v>
      </c>
      <c r="AU580" s="171" t="s">
        <v>83</v>
      </c>
      <c r="AV580" s="14" t="s">
        <v>81</v>
      </c>
      <c r="AW580" s="14" t="s">
        <v>30</v>
      </c>
      <c r="AX580" s="14" t="s">
        <v>73</v>
      </c>
      <c r="AY580" s="171" t="s">
        <v>151</v>
      </c>
    </row>
    <row r="581" spans="2:51" s="12" customFormat="1" ht="11.25">
      <c r="B581" s="145"/>
      <c r="D581" s="146" t="s">
        <v>161</v>
      </c>
      <c r="E581" s="147" t="s">
        <v>1</v>
      </c>
      <c r="F581" s="148" t="s">
        <v>183</v>
      </c>
      <c r="H581" s="149">
        <v>6</v>
      </c>
      <c r="I581" s="150"/>
      <c r="L581" s="145"/>
      <c r="M581" s="151"/>
      <c r="T581" s="152"/>
      <c r="AT581" s="147" t="s">
        <v>161</v>
      </c>
      <c r="AU581" s="147" t="s">
        <v>83</v>
      </c>
      <c r="AV581" s="12" t="s">
        <v>83</v>
      </c>
      <c r="AW581" s="12" t="s">
        <v>30</v>
      </c>
      <c r="AX581" s="12" t="s">
        <v>73</v>
      </c>
      <c r="AY581" s="147" t="s">
        <v>151</v>
      </c>
    </row>
    <row r="582" spans="2:51" s="13" customFormat="1" ht="11.25">
      <c r="B582" s="153"/>
      <c r="D582" s="146" t="s">
        <v>161</v>
      </c>
      <c r="E582" s="154" t="s">
        <v>1</v>
      </c>
      <c r="F582" s="155" t="s">
        <v>163</v>
      </c>
      <c r="H582" s="156">
        <v>6</v>
      </c>
      <c r="I582" s="157"/>
      <c r="L582" s="153"/>
      <c r="M582" s="158"/>
      <c r="T582" s="159"/>
      <c r="AT582" s="154" t="s">
        <v>161</v>
      </c>
      <c r="AU582" s="154" t="s">
        <v>83</v>
      </c>
      <c r="AV582" s="13" t="s">
        <v>159</v>
      </c>
      <c r="AW582" s="13" t="s">
        <v>30</v>
      </c>
      <c r="AX582" s="13" t="s">
        <v>81</v>
      </c>
      <c r="AY582" s="154" t="s">
        <v>151</v>
      </c>
    </row>
    <row r="583" spans="2:65" s="1" customFormat="1" ht="55.5" customHeight="1">
      <c r="B583" s="131"/>
      <c r="C583" s="160" t="s">
        <v>759</v>
      </c>
      <c r="D583" s="160" t="s">
        <v>172</v>
      </c>
      <c r="E583" s="161" t="s">
        <v>760</v>
      </c>
      <c r="F583" s="162" t="s">
        <v>761</v>
      </c>
      <c r="G583" s="163" t="s">
        <v>170</v>
      </c>
      <c r="H583" s="164">
        <v>6</v>
      </c>
      <c r="I583" s="165"/>
      <c r="J583" s="166">
        <f>ROUND(I583*H583,2)</f>
        <v>0</v>
      </c>
      <c r="K583" s="162" t="s">
        <v>1</v>
      </c>
      <c r="L583" s="167"/>
      <c r="M583" s="168" t="s">
        <v>1</v>
      </c>
      <c r="N583" s="169" t="s">
        <v>38</v>
      </c>
      <c r="P583" s="141">
        <f>O583*H583</f>
        <v>0</v>
      </c>
      <c r="Q583" s="141">
        <v>0.016</v>
      </c>
      <c r="R583" s="141">
        <f>Q583*H583</f>
        <v>0.096</v>
      </c>
      <c r="S583" s="141">
        <v>0</v>
      </c>
      <c r="T583" s="142">
        <f>S583*H583</f>
        <v>0</v>
      </c>
      <c r="AR583" s="143" t="s">
        <v>390</v>
      </c>
      <c r="AT583" s="143" t="s">
        <v>172</v>
      </c>
      <c r="AU583" s="143" t="s">
        <v>83</v>
      </c>
      <c r="AY583" s="16" t="s">
        <v>151</v>
      </c>
      <c r="BE583" s="144">
        <f>IF(N583="základní",J583,0)</f>
        <v>0</v>
      </c>
      <c r="BF583" s="144">
        <f>IF(N583="snížená",J583,0)</f>
        <v>0</v>
      </c>
      <c r="BG583" s="144">
        <f>IF(N583="zákl. přenesená",J583,0)</f>
        <v>0</v>
      </c>
      <c r="BH583" s="144">
        <f>IF(N583="sníž. přenesená",J583,0)</f>
        <v>0</v>
      </c>
      <c r="BI583" s="144">
        <f>IF(N583="nulová",J583,0)</f>
        <v>0</v>
      </c>
      <c r="BJ583" s="16" t="s">
        <v>81</v>
      </c>
      <c r="BK583" s="144">
        <f>ROUND(I583*H583,2)</f>
        <v>0</v>
      </c>
      <c r="BL583" s="16" t="s">
        <v>287</v>
      </c>
      <c r="BM583" s="143" t="s">
        <v>762</v>
      </c>
    </row>
    <row r="584" spans="2:51" s="14" customFormat="1" ht="11.25">
      <c r="B584" s="170"/>
      <c r="D584" s="146" t="s">
        <v>161</v>
      </c>
      <c r="E584" s="171" t="s">
        <v>1</v>
      </c>
      <c r="F584" s="172" t="s">
        <v>731</v>
      </c>
      <c r="H584" s="171" t="s">
        <v>1</v>
      </c>
      <c r="I584" s="173"/>
      <c r="L584" s="170"/>
      <c r="M584" s="174"/>
      <c r="T584" s="175"/>
      <c r="AT584" s="171" t="s">
        <v>161</v>
      </c>
      <c r="AU584" s="171" t="s">
        <v>83</v>
      </c>
      <c r="AV584" s="14" t="s">
        <v>81</v>
      </c>
      <c r="AW584" s="14" t="s">
        <v>30</v>
      </c>
      <c r="AX584" s="14" t="s">
        <v>73</v>
      </c>
      <c r="AY584" s="171" t="s">
        <v>151</v>
      </c>
    </row>
    <row r="585" spans="2:51" s="12" customFormat="1" ht="11.25">
      <c r="B585" s="145"/>
      <c r="D585" s="146" t="s">
        <v>161</v>
      </c>
      <c r="E585" s="147" t="s">
        <v>1</v>
      </c>
      <c r="F585" s="148" t="s">
        <v>183</v>
      </c>
      <c r="H585" s="149">
        <v>6</v>
      </c>
      <c r="I585" s="150"/>
      <c r="L585" s="145"/>
      <c r="M585" s="151"/>
      <c r="T585" s="152"/>
      <c r="AT585" s="147" t="s">
        <v>161</v>
      </c>
      <c r="AU585" s="147" t="s">
        <v>83</v>
      </c>
      <c r="AV585" s="12" t="s">
        <v>83</v>
      </c>
      <c r="AW585" s="12" t="s">
        <v>30</v>
      </c>
      <c r="AX585" s="12" t="s">
        <v>73</v>
      </c>
      <c r="AY585" s="147" t="s">
        <v>151</v>
      </c>
    </row>
    <row r="586" spans="2:51" s="13" customFormat="1" ht="11.25">
      <c r="B586" s="153"/>
      <c r="D586" s="146" t="s">
        <v>161</v>
      </c>
      <c r="E586" s="154" t="s">
        <v>1</v>
      </c>
      <c r="F586" s="155" t="s">
        <v>163</v>
      </c>
      <c r="H586" s="156">
        <v>6</v>
      </c>
      <c r="I586" s="157"/>
      <c r="L586" s="153"/>
      <c r="M586" s="158"/>
      <c r="T586" s="159"/>
      <c r="AT586" s="154" t="s">
        <v>161</v>
      </c>
      <c r="AU586" s="154" t="s">
        <v>83</v>
      </c>
      <c r="AV586" s="13" t="s">
        <v>159</v>
      </c>
      <c r="AW586" s="13" t="s">
        <v>30</v>
      </c>
      <c r="AX586" s="13" t="s">
        <v>81</v>
      </c>
      <c r="AY586" s="154" t="s">
        <v>151</v>
      </c>
    </row>
    <row r="587" spans="2:65" s="1" customFormat="1" ht="55.5" customHeight="1">
      <c r="B587" s="131"/>
      <c r="C587" s="160" t="s">
        <v>763</v>
      </c>
      <c r="D587" s="160" t="s">
        <v>172</v>
      </c>
      <c r="E587" s="161" t="s">
        <v>764</v>
      </c>
      <c r="F587" s="162" t="s">
        <v>765</v>
      </c>
      <c r="G587" s="163" t="s">
        <v>170</v>
      </c>
      <c r="H587" s="164">
        <v>7</v>
      </c>
      <c r="I587" s="165"/>
      <c r="J587" s="166">
        <f>ROUND(I587*H587,2)</f>
        <v>0</v>
      </c>
      <c r="K587" s="162" t="s">
        <v>1</v>
      </c>
      <c r="L587" s="167"/>
      <c r="M587" s="168" t="s">
        <v>1</v>
      </c>
      <c r="N587" s="169" t="s">
        <v>38</v>
      </c>
      <c r="P587" s="141">
        <f>O587*H587</f>
        <v>0</v>
      </c>
      <c r="Q587" s="141">
        <v>0.016</v>
      </c>
      <c r="R587" s="141">
        <f>Q587*H587</f>
        <v>0.112</v>
      </c>
      <c r="S587" s="141">
        <v>0</v>
      </c>
      <c r="T587" s="142">
        <f>S587*H587</f>
        <v>0</v>
      </c>
      <c r="AR587" s="143" t="s">
        <v>390</v>
      </c>
      <c r="AT587" s="143" t="s">
        <v>172</v>
      </c>
      <c r="AU587" s="143" t="s">
        <v>83</v>
      </c>
      <c r="AY587" s="16" t="s">
        <v>151</v>
      </c>
      <c r="BE587" s="144">
        <f>IF(N587="základní",J587,0)</f>
        <v>0</v>
      </c>
      <c r="BF587" s="144">
        <f>IF(N587="snížená",J587,0)</f>
        <v>0</v>
      </c>
      <c r="BG587" s="144">
        <f>IF(N587="zákl. přenesená",J587,0)</f>
        <v>0</v>
      </c>
      <c r="BH587" s="144">
        <f>IF(N587="sníž. přenesená",J587,0)</f>
        <v>0</v>
      </c>
      <c r="BI587" s="144">
        <f>IF(N587="nulová",J587,0)</f>
        <v>0</v>
      </c>
      <c r="BJ587" s="16" t="s">
        <v>81</v>
      </c>
      <c r="BK587" s="144">
        <f>ROUND(I587*H587,2)</f>
        <v>0</v>
      </c>
      <c r="BL587" s="16" t="s">
        <v>287</v>
      </c>
      <c r="BM587" s="143" t="s">
        <v>766</v>
      </c>
    </row>
    <row r="588" spans="2:51" s="14" customFormat="1" ht="11.25">
      <c r="B588" s="170"/>
      <c r="D588" s="146" t="s">
        <v>161</v>
      </c>
      <c r="E588" s="171" t="s">
        <v>1</v>
      </c>
      <c r="F588" s="172" t="s">
        <v>351</v>
      </c>
      <c r="H588" s="171" t="s">
        <v>1</v>
      </c>
      <c r="I588" s="173"/>
      <c r="L588" s="170"/>
      <c r="M588" s="174"/>
      <c r="T588" s="175"/>
      <c r="AT588" s="171" t="s">
        <v>161</v>
      </c>
      <c r="AU588" s="171" t="s">
        <v>83</v>
      </c>
      <c r="AV588" s="14" t="s">
        <v>81</v>
      </c>
      <c r="AW588" s="14" t="s">
        <v>30</v>
      </c>
      <c r="AX588" s="14" t="s">
        <v>73</v>
      </c>
      <c r="AY588" s="171" t="s">
        <v>151</v>
      </c>
    </row>
    <row r="589" spans="2:51" s="12" customFormat="1" ht="11.25">
      <c r="B589" s="145"/>
      <c r="D589" s="146" t="s">
        <v>161</v>
      </c>
      <c r="E589" s="147" t="s">
        <v>1</v>
      </c>
      <c r="F589" s="148" t="s">
        <v>190</v>
      </c>
      <c r="H589" s="149">
        <v>7</v>
      </c>
      <c r="I589" s="150"/>
      <c r="L589" s="145"/>
      <c r="M589" s="151"/>
      <c r="T589" s="152"/>
      <c r="AT589" s="147" t="s">
        <v>161</v>
      </c>
      <c r="AU589" s="147" t="s">
        <v>83</v>
      </c>
      <c r="AV589" s="12" t="s">
        <v>83</v>
      </c>
      <c r="AW589" s="12" t="s">
        <v>30</v>
      </c>
      <c r="AX589" s="12" t="s">
        <v>73</v>
      </c>
      <c r="AY589" s="147" t="s">
        <v>151</v>
      </c>
    </row>
    <row r="590" spans="2:51" s="13" customFormat="1" ht="11.25">
      <c r="B590" s="153"/>
      <c r="D590" s="146" t="s">
        <v>161</v>
      </c>
      <c r="E590" s="154" t="s">
        <v>1</v>
      </c>
      <c r="F590" s="155" t="s">
        <v>163</v>
      </c>
      <c r="H590" s="156">
        <v>7</v>
      </c>
      <c r="I590" s="157"/>
      <c r="L590" s="153"/>
      <c r="M590" s="158"/>
      <c r="T590" s="159"/>
      <c r="AT590" s="154" t="s">
        <v>161</v>
      </c>
      <c r="AU590" s="154" t="s">
        <v>83</v>
      </c>
      <c r="AV590" s="13" t="s">
        <v>159</v>
      </c>
      <c r="AW590" s="13" t="s">
        <v>30</v>
      </c>
      <c r="AX590" s="13" t="s">
        <v>81</v>
      </c>
      <c r="AY590" s="154" t="s">
        <v>151</v>
      </c>
    </row>
    <row r="591" spans="2:65" s="1" customFormat="1" ht="55.5" customHeight="1">
      <c r="B591" s="131"/>
      <c r="C591" s="160" t="s">
        <v>767</v>
      </c>
      <c r="D591" s="160" t="s">
        <v>172</v>
      </c>
      <c r="E591" s="161" t="s">
        <v>768</v>
      </c>
      <c r="F591" s="162" t="s">
        <v>769</v>
      </c>
      <c r="G591" s="163" t="s">
        <v>170</v>
      </c>
      <c r="H591" s="164">
        <v>2</v>
      </c>
      <c r="I591" s="165"/>
      <c r="J591" s="166">
        <f>ROUND(I591*H591,2)</f>
        <v>0</v>
      </c>
      <c r="K591" s="162" t="s">
        <v>1</v>
      </c>
      <c r="L591" s="167"/>
      <c r="M591" s="168" t="s">
        <v>1</v>
      </c>
      <c r="N591" s="169" t="s">
        <v>38</v>
      </c>
      <c r="P591" s="141">
        <f>O591*H591</f>
        <v>0</v>
      </c>
      <c r="Q591" s="141">
        <v>0.016</v>
      </c>
      <c r="R591" s="141">
        <f>Q591*H591</f>
        <v>0.032</v>
      </c>
      <c r="S591" s="141">
        <v>0</v>
      </c>
      <c r="T591" s="142">
        <f>S591*H591</f>
        <v>0</v>
      </c>
      <c r="AR591" s="143" t="s">
        <v>390</v>
      </c>
      <c r="AT591" s="143" t="s">
        <v>172</v>
      </c>
      <c r="AU591" s="143" t="s">
        <v>83</v>
      </c>
      <c r="AY591" s="16" t="s">
        <v>151</v>
      </c>
      <c r="BE591" s="144">
        <f>IF(N591="základní",J591,0)</f>
        <v>0</v>
      </c>
      <c r="BF591" s="144">
        <f>IF(N591="snížená",J591,0)</f>
        <v>0</v>
      </c>
      <c r="BG591" s="144">
        <f>IF(N591="zákl. přenesená",J591,0)</f>
        <v>0</v>
      </c>
      <c r="BH591" s="144">
        <f>IF(N591="sníž. přenesená",J591,0)</f>
        <v>0</v>
      </c>
      <c r="BI591" s="144">
        <f>IF(N591="nulová",J591,0)</f>
        <v>0</v>
      </c>
      <c r="BJ591" s="16" t="s">
        <v>81</v>
      </c>
      <c r="BK591" s="144">
        <f>ROUND(I591*H591,2)</f>
        <v>0</v>
      </c>
      <c r="BL591" s="16" t="s">
        <v>287</v>
      </c>
      <c r="BM591" s="143" t="s">
        <v>770</v>
      </c>
    </row>
    <row r="592" spans="2:51" s="14" customFormat="1" ht="11.25">
      <c r="B592" s="170"/>
      <c r="D592" s="146" t="s">
        <v>161</v>
      </c>
      <c r="E592" s="171" t="s">
        <v>1</v>
      </c>
      <c r="F592" s="172" t="s">
        <v>346</v>
      </c>
      <c r="H592" s="171" t="s">
        <v>1</v>
      </c>
      <c r="I592" s="173"/>
      <c r="L592" s="170"/>
      <c r="M592" s="174"/>
      <c r="T592" s="175"/>
      <c r="AT592" s="171" t="s">
        <v>161</v>
      </c>
      <c r="AU592" s="171" t="s">
        <v>83</v>
      </c>
      <c r="AV592" s="14" t="s">
        <v>81</v>
      </c>
      <c r="AW592" s="14" t="s">
        <v>30</v>
      </c>
      <c r="AX592" s="14" t="s">
        <v>73</v>
      </c>
      <c r="AY592" s="171" t="s">
        <v>151</v>
      </c>
    </row>
    <row r="593" spans="2:51" s="12" customFormat="1" ht="11.25">
      <c r="B593" s="145"/>
      <c r="D593" s="146" t="s">
        <v>161</v>
      </c>
      <c r="E593" s="147" t="s">
        <v>1</v>
      </c>
      <c r="F593" s="148" t="s">
        <v>83</v>
      </c>
      <c r="H593" s="149">
        <v>2</v>
      </c>
      <c r="I593" s="150"/>
      <c r="L593" s="145"/>
      <c r="M593" s="151"/>
      <c r="T593" s="152"/>
      <c r="AT593" s="147" t="s">
        <v>161</v>
      </c>
      <c r="AU593" s="147" t="s">
        <v>83</v>
      </c>
      <c r="AV593" s="12" t="s">
        <v>83</v>
      </c>
      <c r="AW593" s="12" t="s">
        <v>30</v>
      </c>
      <c r="AX593" s="12" t="s">
        <v>73</v>
      </c>
      <c r="AY593" s="147" t="s">
        <v>151</v>
      </c>
    </row>
    <row r="594" spans="2:51" s="13" customFormat="1" ht="11.25">
      <c r="B594" s="153"/>
      <c r="D594" s="146" t="s">
        <v>161</v>
      </c>
      <c r="E594" s="154" t="s">
        <v>1</v>
      </c>
      <c r="F594" s="155" t="s">
        <v>163</v>
      </c>
      <c r="H594" s="156">
        <v>2</v>
      </c>
      <c r="I594" s="157"/>
      <c r="L594" s="153"/>
      <c r="M594" s="158"/>
      <c r="T594" s="159"/>
      <c r="AT594" s="154" t="s">
        <v>161</v>
      </c>
      <c r="AU594" s="154" t="s">
        <v>83</v>
      </c>
      <c r="AV594" s="13" t="s">
        <v>159</v>
      </c>
      <c r="AW594" s="13" t="s">
        <v>30</v>
      </c>
      <c r="AX594" s="13" t="s">
        <v>81</v>
      </c>
      <c r="AY594" s="154" t="s">
        <v>151</v>
      </c>
    </row>
    <row r="595" spans="2:65" s="1" customFormat="1" ht="37.9" customHeight="1">
      <c r="B595" s="131"/>
      <c r="C595" s="132" t="s">
        <v>771</v>
      </c>
      <c r="D595" s="132" t="s">
        <v>154</v>
      </c>
      <c r="E595" s="133" t="s">
        <v>772</v>
      </c>
      <c r="F595" s="134" t="s">
        <v>773</v>
      </c>
      <c r="G595" s="135" t="s">
        <v>170</v>
      </c>
      <c r="H595" s="136">
        <v>8</v>
      </c>
      <c r="I595" s="137"/>
      <c r="J595" s="138">
        <f>ROUND(I595*H595,2)</f>
        <v>0</v>
      </c>
      <c r="K595" s="134" t="s">
        <v>158</v>
      </c>
      <c r="L595" s="31"/>
      <c r="M595" s="139" t="s">
        <v>1</v>
      </c>
      <c r="N595" s="140" t="s">
        <v>38</v>
      </c>
      <c r="P595" s="141">
        <f>O595*H595</f>
        <v>0</v>
      </c>
      <c r="Q595" s="141">
        <v>0</v>
      </c>
      <c r="R595" s="141">
        <f>Q595*H595</f>
        <v>0</v>
      </c>
      <c r="S595" s="141">
        <v>0</v>
      </c>
      <c r="T595" s="142">
        <f>S595*H595</f>
        <v>0</v>
      </c>
      <c r="AR595" s="143" t="s">
        <v>287</v>
      </c>
      <c r="AT595" s="143" t="s">
        <v>154</v>
      </c>
      <c r="AU595" s="143" t="s">
        <v>83</v>
      </c>
      <c r="AY595" s="16" t="s">
        <v>151</v>
      </c>
      <c r="BE595" s="144">
        <f>IF(N595="základní",J595,0)</f>
        <v>0</v>
      </c>
      <c r="BF595" s="144">
        <f>IF(N595="snížená",J595,0)</f>
        <v>0</v>
      </c>
      <c r="BG595" s="144">
        <f>IF(N595="zákl. přenesená",J595,0)</f>
        <v>0</v>
      </c>
      <c r="BH595" s="144">
        <f>IF(N595="sníž. přenesená",J595,0)</f>
        <v>0</v>
      </c>
      <c r="BI595" s="144">
        <f>IF(N595="nulová",J595,0)</f>
        <v>0</v>
      </c>
      <c r="BJ595" s="16" t="s">
        <v>81</v>
      </c>
      <c r="BK595" s="144">
        <f>ROUND(I595*H595,2)</f>
        <v>0</v>
      </c>
      <c r="BL595" s="16" t="s">
        <v>287</v>
      </c>
      <c r="BM595" s="143" t="s">
        <v>774</v>
      </c>
    </row>
    <row r="596" spans="2:51" s="14" customFormat="1" ht="11.25">
      <c r="B596" s="170"/>
      <c r="D596" s="146" t="s">
        <v>161</v>
      </c>
      <c r="E596" s="171" t="s">
        <v>1</v>
      </c>
      <c r="F596" s="172" t="s">
        <v>365</v>
      </c>
      <c r="H596" s="171" t="s">
        <v>1</v>
      </c>
      <c r="I596" s="173"/>
      <c r="L596" s="170"/>
      <c r="M596" s="174"/>
      <c r="T596" s="175"/>
      <c r="AT596" s="171" t="s">
        <v>161</v>
      </c>
      <c r="AU596" s="171" t="s">
        <v>83</v>
      </c>
      <c r="AV596" s="14" t="s">
        <v>81</v>
      </c>
      <c r="AW596" s="14" t="s">
        <v>30</v>
      </c>
      <c r="AX596" s="14" t="s">
        <v>73</v>
      </c>
      <c r="AY596" s="171" t="s">
        <v>151</v>
      </c>
    </row>
    <row r="597" spans="2:51" s="12" customFormat="1" ht="11.25">
      <c r="B597" s="145"/>
      <c r="D597" s="146" t="s">
        <v>161</v>
      </c>
      <c r="E597" s="147" t="s">
        <v>1</v>
      </c>
      <c r="F597" s="148" t="s">
        <v>183</v>
      </c>
      <c r="H597" s="149">
        <v>6</v>
      </c>
      <c r="I597" s="150"/>
      <c r="L597" s="145"/>
      <c r="M597" s="151"/>
      <c r="T597" s="152"/>
      <c r="AT597" s="147" t="s">
        <v>161</v>
      </c>
      <c r="AU597" s="147" t="s">
        <v>83</v>
      </c>
      <c r="AV597" s="12" t="s">
        <v>83</v>
      </c>
      <c r="AW597" s="12" t="s">
        <v>30</v>
      </c>
      <c r="AX597" s="12" t="s">
        <v>73</v>
      </c>
      <c r="AY597" s="147" t="s">
        <v>151</v>
      </c>
    </row>
    <row r="598" spans="2:51" s="14" customFormat="1" ht="11.25">
      <c r="B598" s="170"/>
      <c r="D598" s="146" t="s">
        <v>161</v>
      </c>
      <c r="E598" s="171" t="s">
        <v>1</v>
      </c>
      <c r="F598" s="172" t="s">
        <v>775</v>
      </c>
      <c r="H598" s="171" t="s">
        <v>1</v>
      </c>
      <c r="I598" s="173"/>
      <c r="L598" s="170"/>
      <c r="M598" s="174"/>
      <c r="T598" s="175"/>
      <c r="AT598" s="171" t="s">
        <v>161</v>
      </c>
      <c r="AU598" s="171" t="s">
        <v>83</v>
      </c>
      <c r="AV598" s="14" t="s">
        <v>81</v>
      </c>
      <c r="AW598" s="14" t="s">
        <v>30</v>
      </c>
      <c r="AX598" s="14" t="s">
        <v>73</v>
      </c>
      <c r="AY598" s="171" t="s">
        <v>151</v>
      </c>
    </row>
    <row r="599" spans="2:51" s="12" customFormat="1" ht="11.25">
      <c r="B599" s="145"/>
      <c r="D599" s="146" t="s">
        <v>161</v>
      </c>
      <c r="E599" s="147" t="s">
        <v>1</v>
      </c>
      <c r="F599" s="148" t="s">
        <v>81</v>
      </c>
      <c r="H599" s="149">
        <v>1</v>
      </c>
      <c r="I599" s="150"/>
      <c r="L599" s="145"/>
      <c r="M599" s="151"/>
      <c r="T599" s="152"/>
      <c r="AT599" s="147" t="s">
        <v>161</v>
      </c>
      <c r="AU599" s="147" t="s">
        <v>83</v>
      </c>
      <c r="AV599" s="12" t="s">
        <v>83</v>
      </c>
      <c r="AW599" s="12" t="s">
        <v>30</v>
      </c>
      <c r="AX599" s="12" t="s">
        <v>73</v>
      </c>
      <c r="AY599" s="147" t="s">
        <v>151</v>
      </c>
    </row>
    <row r="600" spans="2:51" s="14" customFormat="1" ht="11.25">
      <c r="B600" s="170"/>
      <c r="D600" s="146" t="s">
        <v>161</v>
      </c>
      <c r="E600" s="171" t="s">
        <v>1</v>
      </c>
      <c r="F600" s="172" t="s">
        <v>364</v>
      </c>
      <c r="H600" s="171" t="s">
        <v>1</v>
      </c>
      <c r="I600" s="173"/>
      <c r="L600" s="170"/>
      <c r="M600" s="174"/>
      <c r="T600" s="175"/>
      <c r="AT600" s="171" t="s">
        <v>161</v>
      </c>
      <c r="AU600" s="171" t="s">
        <v>83</v>
      </c>
      <c r="AV600" s="14" t="s">
        <v>81</v>
      </c>
      <c r="AW600" s="14" t="s">
        <v>30</v>
      </c>
      <c r="AX600" s="14" t="s">
        <v>73</v>
      </c>
      <c r="AY600" s="171" t="s">
        <v>151</v>
      </c>
    </row>
    <row r="601" spans="2:51" s="12" customFormat="1" ht="11.25">
      <c r="B601" s="145"/>
      <c r="D601" s="146" t="s">
        <v>161</v>
      </c>
      <c r="E601" s="147" t="s">
        <v>1</v>
      </c>
      <c r="F601" s="148" t="s">
        <v>81</v>
      </c>
      <c r="H601" s="149">
        <v>1</v>
      </c>
      <c r="I601" s="150"/>
      <c r="L601" s="145"/>
      <c r="M601" s="151"/>
      <c r="T601" s="152"/>
      <c r="AT601" s="147" t="s">
        <v>161</v>
      </c>
      <c r="AU601" s="147" t="s">
        <v>83</v>
      </c>
      <c r="AV601" s="12" t="s">
        <v>83</v>
      </c>
      <c r="AW601" s="12" t="s">
        <v>30</v>
      </c>
      <c r="AX601" s="12" t="s">
        <v>73</v>
      </c>
      <c r="AY601" s="147" t="s">
        <v>151</v>
      </c>
    </row>
    <row r="602" spans="2:51" s="13" customFormat="1" ht="11.25">
      <c r="B602" s="153"/>
      <c r="D602" s="146" t="s">
        <v>161</v>
      </c>
      <c r="E602" s="154" t="s">
        <v>1</v>
      </c>
      <c r="F602" s="155" t="s">
        <v>163</v>
      </c>
      <c r="H602" s="156">
        <v>8</v>
      </c>
      <c r="I602" s="157"/>
      <c r="L602" s="153"/>
      <c r="M602" s="158"/>
      <c r="T602" s="159"/>
      <c r="AT602" s="154" t="s">
        <v>161</v>
      </c>
      <c r="AU602" s="154" t="s">
        <v>83</v>
      </c>
      <c r="AV602" s="13" t="s">
        <v>159</v>
      </c>
      <c r="AW602" s="13" t="s">
        <v>30</v>
      </c>
      <c r="AX602" s="13" t="s">
        <v>81</v>
      </c>
      <c r="AY602" s="154" t="s">
        <v>151</v>
      </c>
    </row>
    <row r="603" spans="2:65" s="1" customFormat="1" ht="55.5" customHeight="1">
      <c r="B603" s="131"/>
      <c r="C603" s="160" t="s">
        <v>776</v>
      </c>
      <c r="D603" s="160" t="s">
        <v>172</v>
      </c>
      <c r="E603" s="161" t="s">
        <v>777</v>
      </c>
      <c r="F603" s="162" t="s">
        <v>778</v>
      </c>
      <c r="G603" s="163" t="s">
        <v>170</v>
      </c>
      <c r="H603" s="164">
        <v>6</v>
      </c>
      <c r="I603" s="165"/>
      <c r="J603" s="166">
        <f>ROUND(I603*H603,2)</f>
        <v>0</v>
      </c>
      <c r="K603" s="162" t="s">
        <v>1</v>
      </c>
      <c r="L603" s="167"/>
      <c r="M603" s="168" t="s">
        <v>1</v>
      </c>
      <c r="N603" s="169" t="s">
        <v>38</v>
      </c>
      <c r="P603" s="141">
        <f>O603*H603</f>
        <v>0</v>
      </c>
      <c r="Q603" s="141">
        <v>0.0205</v>
      </c>
      <c r="R603" s="141">
        <f>Q603*H603</f>
        <v>0.123</v>
      </c>
      <c r="S603" s="141">
        <v>0</v>
      </c>
      <c r="T603" s="142">
        <f>S603*H603</f>
        <v>0</v>
      </c>
      <c r="AR603" s="143" t="s">
        <v>390</v>
      </c>
      <c r="AT603" s="143" t="s">
        <v>172</v>
      </c>
      <c r="AU603" s="143" t="s">
        <v>83</v>
      </c>
      <c r="AY603" s="16" t="s">
        <v>151</v>
      </c>
      <c r="BE603" s="144">
        <f>IF(N603="základní",J603,0)</f>
        <v>0</v>
      </c>
      <c r="BF603" s="144">
        <f>IF(N603="snížená",J603,0)</f>
        <v>0</v>
      </c>
      <c r="BG603" s="144">
        <f>IF(N603="zákl. přenesená",J603,0)</f>
        <v>0</v>
      </c>
      <c r="BH603" s="144">
        <f>IF(N603="sníž. přenesená",J603,0)</f>
        <v>0</v>
      </c>
      <c r="BI603" s="144">
        <f>IF(N603="nulová",J603,0)</f>
        <v>0</v>
      </c>
      <c r="BJ603" s="16" t="s">
        <v>81</v>
      </c>
      <c r="BK603" s="144">
        <f>ROUND(I603*H603,2)</f>
        <v>0</v>
      </c>
      <c r="BL603" s="16" t="s">
        <v>287</v>
      </c>
      <c r="BM603" s="143" t="s">
        <v>779</v>
      </c>
    </row>
    <row r="604" spans="2:51" s="14" customFormat="1" ht="11.25">
      <c r="B604" s="170"/>
      <c r="D604" s="146" t="s">
        <v>161</v>
      </c>
      <c r="E604" s="171" t="s">
        <v>1</v>
      </c>
      <c r="F604" s="172" t="s">
        <v>365</v>
      </c>
      <c r="H604" s="171" t="s">
        <v>1</v>
      </c>
      <c r="I604" s="173"/>
      <c r="L604" s="170"/>
      <c r="M604" s="174"/>
      <c r="T604" s="175"/>
      <c r="AT604" s="171" t="s">
        <v>161</v>
      </c>
      <c r="AU604" s="171" t="s">
        <v>83</v>
      </c>
      <c r="AV604" s="14" t="s">
        <v>81</v>
      </c>
      <c r="AW604" s="14" t="s">
        <v>30</v>
      </c>
      <c r="AX604" s="14" t="s">
        <v>73</v>
      </c>
      <c r="AY604" s="171" t="s">
        <v>151</v>
      </c>
    </row>
    <row r="605" spans="2:51" s="12" customFormat="1" ht="11.25">
      <c r="B605" s="145"/>
      <c r="D605" s="146" t="s">
        <v>161</v>
      </c>
      <c r="E605" s="147" t="s">
        <v>1</v>
      </c>
      <c r="F605" s="148" t="s">
        <v>183</v>
      </c>
      <c r="H605" s="149">
        <v>6</v>
      </c>
      <c r="I605" s="150"/>
      <c r="L605" s="145"/>
      <c r="M605" s="151"/>
      <c r="T605" s="152"/>
      <c r="AT605" s="147" t="s">
        <v>161</v>
      </c>
      <c r="AU605" s="147" t="s">
        <v>83</v>
      </c>
      <c r="AV605" s="12" t="s">
        <v>83</v>
      </c>
      <c r="AW605" s="12" t="s">
        <v>30</v>
      </c>
      <c r="AX605" s="12" t="s">
        <v>73</v>
      </c>
      <c r="AY605" s="147" t="s">
        <v>151</v>
      </c>
    </row>
    <row r="606" spans="2:51" s="13" customFormat="1" ht="11.25">
      <c r="B606" s="153"/>
      <c r="D606" s="146" t="s">
        <v>161</v>
      </c>
      <c r="E606" s="154" t="s">
        <v>1</v>
      </c>
      <c r="F606" s="155" t="s">
        <v>163</v>
      </c>
      <c r="H606" s="156">
        <v>6</v>
      </c>
      <c r="I606" s="157"/>
      <c r="L606" s="153"/>
      <c r="M606" s="158"/>
      <c r="T606" s="159"/>
      <c r="AT606" s="154" t="s">
        <v>161</v>
      </c>
      <c r="AU606" s="154" t="s">
        <v>83</v>
      </c>
      <c r="AV606" s="13" t="s">
        <v>159</v>
      </c>
      <c r="AW606" s="13" t="s">
        <v>30</v>
      </c>
      <c r="AX606" s="13" t="s">
        <v>81</v>
      </c>
      <c r="AY606" s="154" t="s">
        <v>151</v>
      </c>
    </row>
    <row r="607" spans="2:65" s="1" customFormat="1" ht="55.5" customHeight="1">
      <c r="B607" s="131"/>
      <c r="C607" s="160" t="s">
        <v>780</v>
      </c>
      <c r="D607" s="160" t="s">
        <v>172</v>
      </c>
      <c r="E607" s="161" t="s">
        <v>781</v>
      </c>
      <c r="F607" s="162" t="s">
        <v>782</v>
      </c>
      <c r="G607" s="163" t="s">
        <v>170</v>
      </c>
      <c r="H607" s="164">
        <v>1</v>
      </c>
      <c r="I607" s="165"/>
      <c r="J607" s="166">
        <f>ROUND(I607*H607,2)</f>
        <v>0</v>
      </c>
      <c r="K607" s="162" t="s">
        <v>1</v>
      </c>
      <c r="L607" s="167"/>
      <c r="M607" s="168" t="s">
        <v>1</v>
      </c>
      <c r="N607" s="169" t="s">
        <v>38</v>
      </c>
      <c r="P607" s="141">
        <f>O607*H607</f>
        <v>0</v>
      </c>
      <c r="Q607" s="141">
        <v>0.0205</v>
      </c>
      <c r="R607" s="141">
        <f>Q607*H607</f>
        <v>0.0205</v>
      </c>
      <c r="S607" s="141">
        <v>0</v>
      </c>
      <c r="T607" s="142">
        <f>S607*H607</f>
        <v>0</v>
      </c>
      <c r="AR607" s="143" t="s">
        <v>390</v>
      </c>
      <c r="AT607" s="143" t="s">
        <v>172</v>
      </c>
      <c r="AU607" s="143" t="s">
        <v>83</v>
      </c>
      <c r="AY607" s="16" t="s">
        <v>151</v>
      </c>
      <c r="BE607" s="144">
        <f>IF(N607="základní",J607,0)</f>
        <v>0</v>
      </c>
      <c r="BF607" s="144">
        <f>IF(N607="snížená",J607,0)</f>
        <v>0</v>
      </c>
      <c r="BG607" s="144">
        <f>IF(N607="zákl. přenesená",J607,0)</f>
        <v>0</v>
      </c>
      <c r="BH607" s="144">
        <f>IF(N607="sníž. přenesená",J607,0)</f>
        <v>0</v>
      </c>
      <c r="BI607" s="144">
        <f>IF(N607="nulová",J607,0)</f>
        <v>0</v>
      </c>
      <c r="BJ607" s="16" t="s">
        <v>81</v>
      </c>
      <c r="BK607" s="144">
        <f>ROUND(I607*H607,2)</f>
        <v>0</v>
      </c>
      <c r="BL607" s="16" t="s">
        <v>287</v>
      </c>
      <c r="BM607" s="143" t="s">
        <v>783</v>
      </c>
    </row>
    <row r="608" spans="2:51" s="14" customFormat="1" ht="11.25">
      <c r="B608" s="170"/>
      <c r="D608" s="146" t="s">
        <v>161</v>
      </c>
      <c r="E608" s="171" t="s">
        <v>1</v>
      </c>
      <c r="F608" s="172" t="s">
        <v>364</v>
      </c>
      <c r="H608" s="171" t="s">
        <v>1</v>
      </c>
      <c r="I608" s="173"/>
      <c r="L608" s="170"/>
      <c r="M608" s="174"/>
      <c r="T608" s="175"/>
      <c r="AT608" s="171" t="s">
        <v>161</v>
      </c>
      <c r="AU608" s="171" t="s">
        <v>83</v>
      </c>
      <c r="AV608" s="14" t="s">
        <v>81</v>
      </c>
      <c r="AW608" s="14" t="s">
        <v>30</v>
      </c>
      <c r="AX608" s="14" t="s">
        <v>73</v>
      </c>
      <c r="AY608" s="171" t="s">
        <v>151</v>
      </c>
    </row>
    <row r="609" spans="2:51" s="12" customFormat="1" ht="11.25">
      <c r="B609" s="145"/>
      <c r="D609" s="146" t="s">
        <v>161</v>
      </c>
      <c r="E609" s="147" t="s">
        <v>1</v>
      </c>
      <c r="F609" s="148" t="s">
        <v>81</v>
      </c>
      <c r="H609" s="149">
        <v>1</v>
      </c>
      <c r="I609" s="150"/>
      <c r="L609" s="145"/>
      <c r="M609" s="151"/>
      <c r="T609" s="152"/>
      <c r="AT609" s="147" t="s">
        <v>161</v>
      </c>
      <c r="AU609" s="147" t="s">
        <v>83</v>
      </c>
      <c r="AV609" s="12" t="s">
        <v>83</v>
      </c>
      <c r="AW609" s="12" t="s">
        <v>30</v>
      </c>
      <c r="AX609" s="12" t="s">
        <v>73</v>
      </c>
      <c r="AY609" s="147" t="s">
        <v>151</v>
      </c>
    </row>
    <row r="610" spans="2:51" s="13" customFormat="1" ht="11.25">
      <c r="B610" s="153"/>
      <c r="D610" s="146" t="s">
        <v>161</v>
      </c>
      <c r="E610" s="154" t="s">
        <v>1</v>
      </c>
      <c r="F610" s="155" t="s">
        <v>163</v>
      </c>
      <c r="H610" s="156">
        <v>1</v>
      </c>
      <c r="I610" s="157"/>
      <c r="L610" s="153"/>
      <c r="M610" s="158"/>
      <c r="T610" s="159"/>
      <c r="AT610" s="154" t="s">
        <v>161</v>
      </c>
      <c r="AU610" s="154" t="s">
        <v>83</v>
      </c>
      <c r="AV610" s="13" t="s">
        <v>159</v>
      </c>
      <c r="AW610" s="13" t="s">
        <v>30</v>
      </c>
      <c r="AX610" s="13" t="s">
        <v>81</v>
      </c>
      <c r="AY610" s="154" t="s">
        <v>151</v>
      </c>
    </row>
    <row r="611" spans="2:65" s="1" customFormat="1" ht="55.5" customHeight="1">
      <c r="B611" s="131"/>
      <c r="C611" s="160" t="s">
        <v>784</v>
      </c>
      <c r="D611" s="160" t="s">
        <v>172</v>
      </c>
      <c r="E611" s="161" t="s">
        <v>785</v>
      </c>
      <c r="F611" s="162" t="s">
        <v>786</v>
      </c>
      <c r="G611" s="163" t="s">
        <v>170</v>
      </c>
      <c r="H611" s="164">
        <v>1</v>
      </c>
      <c r="I611" s="165"/>
      <c r="J611" s="166">
        <f>ROUND(I611*H611,2)</f>
        <v>0</v>
      </c>
      <c r="K611" s="162" t="s">
        <v>1</v>
      </c>
      <c r="L611" s="167"/>
      <c r="M611" s="168" t="s">
        <v>1</v>
      </c>
      <c r="N611" s="169" t="s">
        <v>38</v>
      </c>
      <c r="P611" s="141">
        <f>O611*H611</f>
        <v>0</v>
      </c>
      <c r="Q611" s="141">
        <v>0.016</v>
      </c>
      <c r="R611" s="141">
        <f>Q611*H611</f>
        <v>0.016</v>
      </c>
      <c r="S611" s="141">
        <v>0</v>
      </c>
      <c r="T611" s="142">
        <f>S611*H611</f>
        <v>0</v>
      </c>
      <c r="AR611" s="143" t="s">
        <v>390</v>
      </c>
      <c r="AT611" s="143" t="s">
        <v>172</v>
      </c>
      <c r="AU611" s="143" t="s">
        <v>83</v>
      </c>
      <c r="AY611" s="16" t="s">
        <v>151</v>
      </c>
      <c r="BE611" s="144">
        <f>IF(N611="základní",J611,0)</f>
        <v>0</v>
      </c>
      <c r="BF611" s="144">
        <f>IF(N611="snížená",J611,0)</f>
        <v>0</v>
      </c>
      <c r="BG611" s="144">
        <f>IF(N611="zákl. přenesená",J611,0)</f>
        <v>0</v>
      </c>
      <c r="BH611" s="144">
        <f>IF(N611="sníž. přenesená",J611,0)</f>
        <v>0</v>
      </c>
      <c r="BI611" s="144">
        <f>IF(N611="nulová",J611,0)</f>
        <v>0</v>
      </c>
      <c r="BJ611" s="16" t="s">
        <v>81</v>
      </c>
      <c r="BK611" s="144">
        <f>ROUND(I611*H611,2)</f>
        <v>0</v>
      </c>
      <c r="BL611" s="16" t="s">
        <v>287</v>
      </c>
      <c r="BM611" s="143" t="s">
        <v>787</v>
      </c>
    </row>
    <row r="612" spans="2:51" s="14" customFormat="1" ht="11.25">
      <c r="B612" s="170"/>
      <c r="D612" s="146" t="s">
        <v>161</v>
      </c>
      <c r="E612" s="171" t="s">
        <v>1</v>
      </c>
      <c r="F612" s="172" t="s">
        <v>363</v>
      </c>
      <c r="H612" s="171" t="s">
        <v>1</v>
      </c>
      <c r="I612" s="173"/>
      <c r="L612" s="170"/>
      <c r="M612" s="174"/>
      <c r="T612" s="175"/>
      <c r="AT612" s="171" t="s">
        <v>161</v>
      </c>
      <c r="AU612" s="171" t="s">
        <v>83</v>
      </c>
      <c r="AV612" s="14" t="s">
        <v>81</v>
      </c>
      <c r="AW612" s="14" t="s">
        <v>30</v>
      </c>
      <c r="AX612" s="14" t="s">
        <v>73</v>
      </c>
      <c r="AY612" s="171" t="s">
        <v>151</v>
      </c>
    </row>
    <row r="613" spans="2:51" s="12" customFormat="1" ht="11.25">
      <c r="B613" s="145"/>
      <c r="D613" s="146" t="s">
        <v>161</v>
      </c>
      <c r="E613" s="147" t="s">
        <v>1</v>
      </c>
      <c r="F613" s="148" t="s">
        <v>81</v>
      </c>
      <c r="H613" s="149">
        <v>1</v>
      </c>
      <c r="I613" s="150"/>
      <c r="L613" s="145"/>
      <c r="M613" s="151"/>
      <c r="T613" s="152"/>
      <c r="AT613" s="147" t="s">
        <v>161</v>
      </c>
      <c r="AU613" s="147" t="s">
        <v>83</v>
      </c>
      <c r="AV613" s="12" t="s">
        <v>83</v>
      </c>
      <c r="AW613" s="12" t="s">
        <v>30</v>
      </c>
      <c r="AX613" s="12" t="s">
        <v>73</v>
      </c>
      <c r="AY613" s="147" t="s">
        <v>151</v>
      </c>
    </row>
    <row r="614" spans="2:51" s="13" customFormat="1" ht="11.25">
      <c r="B614" s="153"/>
      <c r="D614" s="146" t="s">
        <v>161</v>
      </c>
      <c r="E614" s="154" t="s">
        <v>1</v>
      </c>
      <c r="F614" s="155" t="s">
        <v>163</v>
      </c>
      <c r="H614" s="156">
        <v>1</v>
      </c>
      <c r="I614" s="157"/>
      <c r="L614" s="153"/>
      <c r="M614" s="158"/>
      <c r="T614" s="159"/>
      <c r="AT614" s="154" t="s">
        <v>161</v>
      </c>
      <c r="AU614" s="154" t="s">
        <v>83</v>
      </c>
      <c r="AV614" s="13" t="s">
        <v>159</v>
      </c>
      <c r="AW614" s="13" t="s">
        <v>30</v>
      </c>
      <c r="AX614" s="13" t="s">
        <v>81</v>
      </c>
      <c r="AY614" s="154" t="s">
        <v>151</v>
      </c>
    </row>
    <row r="615" spans="2:65" s="1" customFormat="1" ht="62.65" customHeight="1">
      <c r="B615" s="131"/>
      <c r="C615" s="132" t="s">
        <v>788</v>
      </c>
      <c r="D615" s="132" t="s">
        <v>154</v>
      </c>
      <c r="E615" s="133" t="s">
        <v>789</v>
      </c>
      <c r="F615" s="134" t="s">
        <v>790</v>
      </c>
      <c r="G615" s="135" t="s">
        <v>498</v>
      </c>
      <c r="H615" s="136">
        <v>2</v>
      </c>
      <c r="I615" s="137"/>
      <c r="J615" s="138">
        <f>ROUND(I615*H615,2)</f>
        <v>0</v>
      </c>
      <c r="K615" s="134" t="s">
        <v>1</v>
      </c>
      <c r="L615" s="31"/>
      <c r="M615" s="139" t="s">
        <v>1</v>
      </c>
      <c r="N615" s="140" t="s">
        <v>38</v>
      </c>
      <c r="P615" s="141">
        <f>O615*H615</f>
        <v>0</v>
      </c>
      <c r="Q615" s="141">
        <v>0</v>
      </c>
      <c r="R615" s="141">
        <f>Q615*H615</f>
        <v>0</v>
      </c>
      <c r="S615" s="141">
        <v>0</v>
      </c>
      <c r="T615" s="142">
        <f>S615*H615</f>
        <v>0</v>
      </c>
      <c r="AR615" s="143" t="s">
        <v>287</v>
      </c>
      <c r="AT615" s="143" t="s">
        <v>154</v>
      </c>
      <c r="AU615" s="143" t="s">
        <v>83</v>
      </c>
      <c r="AY615" s="16" t="s">
        <v>151</v>
      </c>
      <c r="BE615" s="144">
        <f>IF(N615="základní",J615,0)</f>
        <v>0</v>
      </c>
      <c r="BF615" s="144">
        <f>IF(N615="snížená",J615,0)</f>
        <v>0</v>
      </c>
      <c r="BG615" s="144">
        <f>IF(N615="zákl. přenesená",J615,0)</f>
        <v>0</v>
      </c>
      <c r="BH615" s="144">
        <f>IF(N615="sníž. přenesená",J615,0)</f>
        <v>0</v>
      </c>
      <c r="BI615" s="144">
        <f>IF(N615="nulová",J615,0)</f>
        <v>0</v>
      </c>
      <c r="BJ615" s="16" t="s">
        <v>81</v>
      </c>
      <c r="BK615" s="144">
        <f>ROUND(I615*H615,2)</f>
        <v>0</v>
      </c>
      <c r="BL615" s="16" t="s">
        <v>287</v>
      </c>
      <c r="BM615" s="143" t="s">
        <v>791</v>
      </c>
    </row>
    <row r="616" spans="2:51" s="14" customFormat="1" ht="11.25">
      <c r="B616" s="170"/>
      <c r="D616" s="146" t="s">
        <v>161</v>
      </c>
      <c r="E616" s="171" t="s">
        <v>1</v>
      </c>
      <c r="F616" s="172" t="s">
        <v>792</v>
      </c>
      <c r="H616" s="171" t="s">
        <v>1</v>
      </c>
      <c r="I616" s="173"/>
      <c r="L616" s="170"/>
      <c r="M616" s="174"/>
      <c r="T616" s="175"/>
      <c r="AT616" s="171" t="s">
        <v>161</v>
      </c>
      <c r="AU616" s="171" t="s">
        <v>83</v>
      </c>
      <c r="AV616" s="14" t="s">
        <v>81</v>
      </c>
      <c r="AW616" s="14" t="s">
        <v>30</v>
      </c>
      <c r="AX616" s="14" t="s">
        <v>73</v>
      </c>
      <c r="AY616" s="171" t="s">
        <v>151</v>
      </c>
    </row>
    <row r="617" spans="2:51" s="12" customFormat="1" ht="11.25">
      <c r="B617" s="145"/>
      <c r="D617" s="146" t="s">
        <v>161</v>
      </c>
      <c r="E617" s="147" t="s">
        <v>1</v>
      </c>
      <c r="F617" s="148" t="s">
        <v>83</v>
      </c>
      <c r="H617" s="149">
        <v>2</v>
      </c>
      <c r="I617" s="150"/>
      <c r="L617" s="145"/>
      <c r="M617" s="151"/>
      <c r="T617" s="152"/>
      <c r="AT617" s="147" t="s">
        <v>161</v>
      </c>
      <c r="AU617" s="147" t="s">
        <v>83</v>
      </c>
      <c r="AV617" s="12" t="s">
        <v>83</v>
      </c>
      <c r="AW617" s="12" t="s">
        <v>30</v>
      </c>
      <c r="AX617" s="12" t="s">
        <v>73</v>
      </c>
      <c r="AY617" s="147" t="s">
        <v>151</v>
      </c>
    </row>
    <row r="618" spans="2:51" s="13" customFormat="1" ht="11.25">
      <c r="B618" s="153"/>
      <c r="D618" s="146" t="s">
        <v>161</v>
      </c>
      <c r="E618" s="154" t="s">
        <v>1</v>
      </c>
      <c r="F618" s="155" t="s">
        <v>163</v>
      </c>
      <c r="H618" s="156">
        <v>2</v>
      </c>
      <c r="I618" s="157"/>
      <c r="L618" s="153"/>
      <c r="M618" s="158"/>
      <c r="T618" s="159"/>
      <c r="AT618" s="154" t="s">
        <v>161</v>
      </c>
      <c r="AU618" s="154" t="s">
        <v>83</v>
      </c>
      <c r="AV618" s="13" t="s">
        <v>159</v>
      </c>
      <c r="AW618" s="13" t="s">
        <v>30</v>
      </c>
      <c r="AX618" s="13" t="s">
        <v>81</v>
      </c>
      <c r="AY618" s="154" t="s">
        <v>151</v>
      </c>
    </row>
    <row r="619" spans="2:65" s="1" customFormat="1" ht="62.65" customHeight="1">
      <c r="B619" s="131"/>
      <c r="C619" s="132" t="s">
        <v>793</v>
      </c>
      <c r="D619" s="132" t="s">
        <v>154</v>
      </c>
      <c r="E619" s="133" t="s">
        <v>794</v>
      </c>
      <c r="F619" s="134" t="s">
        <v>795</v>
      </c>
      <c r="G619" s="135" t="s">
        <v>498</v>
      </c>
      <c r="H619" s="136">
        <v>1</v>
      </c>
      <c r="I619" s="137"/>
      <c r="J619" s="138">
        <f>ROUND(I619*H619,2)</f>
        <v>0</v>
      </c>
      <c r="K619" s="134" t="s">
        <v>1</v>
      </c>
      <c r="L619" s="31"/>
      <c r="M619" s="139" t="s">
        <v>1</v>
      </c>
      <c r="N619" s="140" t="s">
        <v>38</v>
      </c>
      <c r="P619" s="141">
        <f>O619*H619</f>
        <v>0</v>
      </c>
      <c r="Q619" s="141">
        <v>0</v>
      </c>
      <c r="R619" s="141">
        <f>Q619*H619</f>
        <v>0</v>
      </c>
      <c r="S619" s="141">
        <v>0</v>
      </c>
      <c r="T619" s="142">
        <f>S619*H619</f>
        <v>0</v>
      </c>
      <c r="AR619" s="143" t="s">
        <v>287</v>
      </c>
      <c r="AT619" s="143" t="s">
        <v>154</v>
      </c>
      <c r="AU619" s="143" t="s">
        <v>83</v>
      </c>
      <c r="AY619" s="16" t="s">
        <v>151</v>
      </c>
      <c r="BE619" s="144">
        <f>IF(N619="základní",J619,0)</f>
        <v>0</v>
      </c>
      <c r="BF619" s="144">
        <f>IF(N619="snížená",J619,0)</f>
        <v>0</v>
      </c>
      <c r="BG619" s="144">
        <f>IF(N619="zákl. přenesená",J619,0)</f>
        <v>0</v>
      </c>
      <c r="BH619" s="144">
        <f>IF(N619="sníž. přenesená",J619,0)</f>
        <v>0</v>
      </c>
      <c r="BI619" s="144">
        <f>IF(N619="nulová",J619,0)</f>
        <v>0</v>
      </c>
      <c r="BJ619" s="16" t="s">
        <v>81</v>
      </c>
      <c r="BK619" s="144">
        <f>ROUND(I619*H619,2)</f>
        <v>0</v>
      </c>
      <c r="BL619" s="16" t="s">
        <v>287</v>
      </c>
      <c r="BM619" s="143" t="s">
        <v>796</v>
      </c>
    </row>
    <row r="620" spans="2:51" s="14" customFormat="1" ht="11.25">
      <c r="B620" s="170"/>
      <c r="D620" s="146" t="s">
        <v>161</v>
      </c>
      <c r="E620" s="171" t="s">
        <v>1</v>
      </c>
      <c r="F620" s="172" t="s">
        <v>797</v>
      </c>
      <c r="H620" s="171" t="s">
        <v>1</v>
      </c>
      <c r="I620" s="173"/>
      <c r="L620" s="170"/>
      <c r="M620" s="174"/>
      <c r="T620" s="175"/>
      <c r="AT620" s="171" t="s">
        <v>161</v>
      </c>
      <c r="AU620" s="171" t="s">
        <v>83</v>
      </c>
      <c r="AV620" s="14" t="s">
        <v>81</v>
      </c>
      <c r="AW620" s="14" t="s">
        <v>30</v>
      </c>
      <c r="AX620" s="14" t="s">
        <v>73</v>
      </c>
      <c r="AY620" s="171" t="s">
        <v>151</v>
      </c>
    </row>
    <row r="621" spans="2:51" s="12" customFormat="1" ht="11.25">
      <c r="B621" s="145"/>
      <c r="D621" s="146" t="s">
        <v>161</v>
      </c>
      <c r="E621" s="147" t="s">
        <v>1</v>
      </c>
      <c r="F621" s="148" t="s">
        <v>81</v>
      </c>
      <c r="H621" s="149">
        <v>1</v>
      </c>
      <c r="I621" s="150"/>
      <c r="L621" s="145"/>
      <c r="M621" s="151"/>
      <c r="T621" s="152"/>
      <c r="AT621" s="147" t="s">
        <v>161</v>
      </c>
      <c r="AU621" s="147" t="s">
        <v>83</v>
      </c>
      <c r="AV621" s="12" t="s">
        <v>83</v>
      </c>
      <c r="AW621" s="12" t="s">
        <v>30</v>
      </c>
      <c r="AX621" s="12" t="s">
        <v>73</v>
      </c>
      <c r="AY621" s="147" t="s">
        <v>151</v>
      </c>
    </row>
    <row r="622" spans="2:51" s="13" customFormat="1" ht="11.25">
      <c r="B622" s="153"/>
      <c r="D622" s="146" t="s">
        <v>161</v>
      </c>
      <c r="E622" s="154" t="s">
        <v>1</v>
      </c>
      <c r="F622" s="155" t="s">
        <v>163</v>
      </c>
      <c r="H622" s="156">
        <v>1</v>
      </c>
      <c r="I622" s="157"/>
      <c r="L622" s="153"/>
      <c r="M622" s="158"/>
      <c r="T622" s="159"/>
      <c r="AT622" s="154" t="s">
        <v>161</v>
      </c>
      <c r="AU622" s="154" t="s">
        <v>83</v>
      </c>
      <c r="AV622" s="13" t="s">
        <v>159</v>
      </c>
      <c r="AW622" s="13" t="s">
        <v>30</v>
      </c>
      <c r="AX622" s="13" t="s">
        <v>81</v>
      </c>
      <c r="AY622" s="154" t="s">
        <v>151</v>
      </c>
    </row>
    <row r="623" spans="2:65" s="1" customFormat="1" ht="55.5" customHeight="1">
      <c r="B623" s="131"/>
      <c r="C623" s="132" t="s">
        <v>798</v>
      </c>
      <c r="D623" s="132" t="s">
        <v>154</v>
      </c>
      <c r="E623" s="133" t="s">
        <v>799</v>
      </c>
      <c r="F623" s="134" t="s">
        <v>800</v>
      </c>
      <c r="G623" s="135" t="s">
        <v>498</v>
      </c>
      <c r="H623" s="136">
        <v>4</v>
      </c>
      <c r="I623" s="137"/>
      <c r="J623" s="138">
        <f>ROUND(I623*H623,2)</f>
        <v>0</v>
      </c>
      <c r="K623" s="134" t="s">
        <v>1</v>
      </c>
      <c r="L623" s="31"/>
      <c r="M623" s="139" t="s">
        <v>1</v>
      </c>
      <c r="N623" s="140" t="s">
        <v>38</v>
      </c>
      <c r="P623" s="141">
        <f>O623*H623</f>
        <v>0</v>
      </c>
      <c r="Q623" s="141">
        <v>0</v>
      </c>
      <c r="R623" s="141">
        <f>Q623*H623</f>
        <v>0</v>
      </c>
      <c r="S623" s="141">
        <v>0</v>
      </c>
      <c r="T623" s="142">
        <f>S623*H623</f>
        <v>0</v>
      </c>
      <c r="AR623" s="143" t="s">
        <v>287</v>
      </c>
      <c r="AT623" s="143" t="s">
        <v>154</v>
      </c>
      <c r="AU623" s="143" t="s">
        <v>83</v>
      </c>
      <c r="AY623" s="16" t="s">
        <v>151</v>
      </c>
      <c r="BE623" s="144">
        <f>IF(N623="základní",J623,0)</f>
        <v>0</v>
      </c>
      <c r="BF623" s="144">
        <f>IF(N623="snížená",J623,0)</f>
        <v>0</v>
      </c>
      <c r="BG623" s="144">
        <f>IF(N623="zákl. přenesená",J623,0)</f>
        <v>0</v>
      </c>
      <c r="BH623" s="144">
        <f>IF(N623="sníž. přenesená",J623,0)</f>
        <v>0</v>
      </c>
      <c r="BI623" s="144">
        <f>IF(N623="nulová",J623,0)</f>
        <v>0</v>
      </c>
      <c r="BJ623" s="16" t="s">
        <v>81</v>
      </c>
      <c r="BK623" s="144">
        <f>ROUND(I623*H623,2)</f>
        <v>0</v>
      </c>
      <c r="BL623" s="16" t="s">
        <v>287</v>
      </c>
      <c r="BM623" s="143" t="s">
        <v>801</v>
      </c>
    </row>
    <row r="624" spans="2:51" s="14" customFormat="1" ht="11.25">
      <c r="B624" s="170"/>
      <c r="D624" s="146" t="s">
        <v>161</v>
      </c>
      <c r="E624" s="171" t="s">
        <v>1</v>
      </c>
      <c r="F624" s="172" t="s">
        <v>802</v>
      </c>
      <c r="H624" s="171" t="s">
        <v>1</v>
      </c>
      <c r="I624" s="173"/>
      <c r="L624" s="170"/>
      <c r="M624" s="174"/>
      <c r="T624" s="175"/>
      <c r="AT624" s="171" t="s">
        <v>161</v>
      </c>
      <c r="AU624" s="171" t="s">
        <v>83</v>
      </c>
      <c r="AV624" s="14" t="s">
        <v>81</v>
      </c>
      <c r="AW624" s="14" t="s">
        <v>30</v>
      </c>
      <c r="AX624" s="14" t="s">
        <v>73</v>
      </c>
      <c r="AY624" s="171" t="s">
        <v>151</v>
      </c>
    </row>
    <row r="625" spans="2:51" s="12" customFormat="1" ht="11.25">
      <c r="B625" s="145"/>
      <c r="D625" s="146" t="s">
        <v>161</v>
      </c>
      <c r="E625" s="147" t="s">
        <v>1</v>
      </c>
      <c r="F625" s="148" t="s">
        <v>159</v>
      </c>
      <c r="H625" s="149">
        <v>4</v>
      </c>
      <c r="I625" s="150"/>
      <c r="L625" s="145"/>
      <c r="M625" s="151"/>
      <c r="T625" s="152"/>
      <c r="AT625" s="147" t="s">
        <v>161</v>
      </c>
      <c r="AU625" s="147" t="s">
        <v>83</v>
      </c>
      <c r="AV625" s="12" t="s">
        <v>83</v>
      </c>
      <c r="AW625" s="12" t="s">
        <v>30</v>
      </c>
      <c r="AX625" s="12" t="s">
        <v>73</v>
      </c>
      <c r="AY625" s="147" t="s">
        <v>151</v>
      </c>
    </row>
    <row r="626" spans="2:51" s="13" customFormat="1" ht="11.25">
      <c r="B626" s="153"/>
      <c r="D626" s="146" t="s">
        <v>161</v>
      </c>
      <c r="E626" s="154" t="s">
        <v>1</v>
      </c>
      <c r="F626" s="155" t="s">
        <v>163</v>
      </c>
      <c r="H626" s="156">
        <v>4</v>
      </c>
      <c r="I626" s="157"/>
      <c r="L626" s="153"/>
      <c r="M626" s="158"/>
      <c r="T626" s="159"/>
      <c r="AT626" s="154" t="s">
        <v>161</v>
      </c>
      <c r="AU626" s="154" t="s">
        <v>83</v>
      </c>
      <c r="AV626" s="13" t="s">
        <v>159</v>
      </c>
      <c r="AW626" s="13" t="s">
        <v>30</v>
      </c>
      <c r="AX626" s="13" t="s">
        <v>81</v>
      </c>
      <c r="AY626" s="154" t="s">
        <v>151</v>
      </c>
    </row>
    <row r="627" spans="2:65" s="1" customFormat="1" ht="49.15" customHeight="1">
      <c r="B627" s="131"/>
      <c r="C627" s="132" t="s">
        <v>803</v>
      </c>
      <c r="D627" s="132" t="s">
        <v>154</v>
      </c>
      <c r="E627" s="133" t="s">
        <v>804</v>
      </c>
      <c r="F627" s="134" t="s">
        <v>805</v>
      </c>
      <c r="G627" s="135" t="s">
        <v>498</v>
      </c>
      <c r="H627" s="136">
        <v>8</v>
      </c>
      <c r="I627" s="137"/>
      <c r="J627" s="138">
        <f>ROUND(I627*H627,2)</f>
        <v>0</v>
      </c>
      <c r="K627" s="134" t="s">
        <v>1</v>
      </c>
      <c r="L627" s="31"/>
      <c r="M627" s="139" t="s">
        <v>1</v>
      </c>
      <c r="N627" s="140" t="s">
        <v>38</v>
      </c>
      <c r="P627" s="141">
        <f>O627*H627</f>
        <v>0</v>
      </c>
      <c r="Q627" s="141">
        <v>0</v>
      </c>
      <c r="R627" s="141">
        <f>Q627*H627</f>
        <v>0</v>
      </c>
      <c r="S627" s="141">
        <v>0</v>
      </c>
      <c r="T627" s="142">
        <f>S627*H627</f>
        <v>0</v>
      </c>
      <c r="AR627" s="143" t="s">
        <v>287</v>
      </c>
      <c r="AT627" s="143" t="s">
        <v>154</v>
      </c>
      <c r="AU627" s="143" t="s">
        <v>83</v>
      </c>
      <c r="AY627" s="16" t="s">
        <v>151</v>
      </c>
      <c r="BE627" s="144">
        <f>IF(N627="základní",J627,0)</f>
        <v>0</v>
      </c>
      <c r="BF627" s="144">
        <f>IF(N627="snížená",J627,0)</f>
        <v>0</v>
      </c>
      <c r="BG627" s="144">
        <f>IF(N627="zákl. přenesená",J627,0)</f>
        <v>0</v>
      </c>
      <c r="BH627" s="144">
        <f>IF(N627="sníž. přenesená",J627,0)</f>
        <v>0</v>
      </c>
      <c r="BI627" s="144">
        <f>IF(N627="nulová",J627,0)</f>
        <v>0</v>
      </c>
      <c r="BJ627" s="16" t="s">
        <v>81</v>
      </c>
      <c r="BK627" s="144">
        <f>ROUND(I627*H627,2)</f>
        <v>0</v>
      </c>
      <c r="BL627" s="16" t="s">
        <v>287</v>
      </c>
      <c r="BM627" s="143" t="s">
        <v>806</v>
      </c>
    </row>
    <row r="628" spans="2:51" s="14" customFormat="1" ht="11.25">
      <c r="B628" s="170"/>
      <c r="D628" s="146" t="s">
        <v>161</v>
      </c>
      <c r="E628" s="171" t="s">
        <v>1</v>
      </c>
      <c r="F628" s="172" t="s">
        <v>807</v>
      </c>
      <c r="H628" s="171" t="s">
        <v>1</v>
      </c>
      <c r="I628" s="173"/>
      <c r="L628" s="170"/>
      <c r="M628" s="174"/>
      <c r="T628" s="175"/>
      <c r="AT628" s="171" t="s">
        <v>161</v>
      </c>
      <c r="AU628" s="171" t="s">
        <v>83</v>
      </c>
      <c r="AV628" s="14" t="s">
        <v>81</v>
      </c>
      <c r="AW628" s="14" t="s">
        <v>30</v>
      </c>
      <c r="AX628" s="14" t="s">
        <v>73</v>
      </c>
      <c r="AY628" s="171" t="s">
        <v>151</v>
      </c>
    </row>
    <row r="629" spans="2:51" s="12" customFormat="1" ht="11.25">
      <c r="B629" s="145"/>
      <c r="D629" s="146" t="s">
        <v>161</v>
      </c>
      <c r="E629" s="147" t="s">
        <v>1</v>
      </c>
      <c r="F629" s="148" t="s">
        <v>175</v>
      </c>
      <c r="H629" s="149">
        <v>8</v>
      </c>
      <c r="I629" s="150"/>
      <c r="L629" s="145"/>
      <c r="M629" s="151"/>
      <c r="T629" s="152"/>
      <c r="AT629" s="147" t="s">
        <v>161</v>
      </c>
      <c r="AU629" s="147" t="s">
        <v>83</v>
      </c>
      <c r="AV629" s="12" t="s">
        <v>83</v>
      </c>
      <c r="AW629" s="12" t="s">
        <v>30</v>
      </c>
      <c r="AX629" s="12" t="s">
        <v>73</v>
      </c>
      <c r="AY629" s="147" t="s">
        <v>151</v>
      </c>
    </row>
    <row r="630" spans="2:51" s="13" customFormat="1" ht="11.25">
      <c r="B630" s="153"/>
      <c r="D630" s="146" t="s">
        <v>161</v>
      </c>
      <c r="E630" s="154" t="s">
        <v>1</v>
      </c>
      <c r="F630" s="155" t="s">
        <v>163</v>
      </c>
      <c r="H630" s="156">
        <v>8</v>
      </c>
      <c r="I630" s="157"/>
      <c r="L630" s="153"/>
      <c r="M630" s="158"/>
      <c r="T630" s="159"/>
      <c r="AT630" s="154" t="s">
        <v>161</v>
      </c>
      <c r="AU630" s="154" t="s">
        <v>83</v>
      </c>
      <c r="AV630" s="13" t="s">
        <v>159</v>
      </c>
      <c r="AW630" s="13" t="s">
        <v>30</v>
      </c>
      <c r="AX630" s="13" t="s">
        <v>81</v>
      </c>
      <c r="AY630" s="154" t="s">
        <v>151</v>
      </c>
    </row>
    <row r="631" spans="2:65" s="1" customFormat="1" ht="49.15" customHeight="1">
      <c r="B631" s="131"/>
      <c r="C631" s="132" t="s">
        <v>808</v>
      </c>
      <c r="D631" s="132" t="s">
        <v>154</v>
      </c>
      <c r="E631" s="133" t="s">
        <v>809</v>
      </c>
      <c r="F631" s="134" t="s">
        <v>810</v>
      </c>
      <c r="G631" s="135" t="s">
        <v>498</v>
      </c>
      <c r="H631" s="136">
        <v>4</v>
      </c>
      <c r="I631" s="137"/>
      <c r="J631" s="138">
        <f>ROUND(I631*H631,2)</f>
        <v>0</v>
      </c>
      <c r="K631" s="134" t="s">
        <v>1</v>
      </c>
      <c r="L631" s="31"/>
      <c r="M631" s="139" t="s">
        <v>1</v>
      </c>
      <c r="N631" s="140" t="s">
        <v>38</v>
      </c>
      <c r="P631" s="141">
        <f>O631*H631</f>
        <v>0</v>
      </c>
      <c r="Q631" s="141">
        <v>0</v>
      </c>
      <c r="R631" s="141">
        <f>Q631*H631</f>
        <v>0</v>
      </c>
      <c r="S631" s="141">
        <v>0</v>
      </c>
      <c r="T631" s="142">
        <f>S631*H631</f>
        <v>0</v>
      </c>
      <c r="AR631" s="143" t="s">
        <v>287</v>
      </c>
      <c r="AT631" s="143" t="s">
        <v>154</v>
      </c>
      <c r="AU631" s="143" t="s">
        <v>83</v>
      </c>
      <c r="AY631" s="16" t="s">
        <v>151</v>
      </c>
      <c r="BE631" s="144">
        <f>IF(N631="základní",J631,0)</f>
        <v>0</v>
      </c>
      <c r="BF631" s="144">
        <f>IF(N631="snížená",J631,0)</f>
        <v>0</v>
      </c>
      <c r="BG631" s="144">
        <f>IF(N631="zákl. přenesená",J631,0)</f>
        <v>0</v>
      </c>
      <c r="BH631" s="144">
        <f>IF(N631="sníž. přenesená",J631,0)</f>
        <v>0</v>
      </c>
      <c r="BI631" s="144">
        <f>IF(N631="nulová",J631,0)</f>
        <v>0</v>
      </c>
      <c r="BJ631" s="16" t="s">
        <v>81</v>
      </c>
      <c r="BK631" s="144">
        <f>ROUND(I631*H631,2)</f>
        <v>0</v>
      </c>
      <c r="BL631" s="16" t="s">
        <v>287</v>
      </c>
      <c r="BM631" s="143" t="s">
        <v>811</v>
      </c>
    </row>
    <row r="632" spans="2:51" s="14" customFormat="1" ht="11.25">
      <c r="B632" s="170"/>
      <c r="D632" s="146" t="s">
        <v>161</v>
      </c>
      <c r="E632" s="171" t="s">
        <v>1</v>
      </c>
      <c r="F632" s="172" t="s">
        <v>812</v>
      </c>
      <c r="H632" s="171" t="s">
        <v>1</v>
      </c>
      <c r="I632" s="173"/>
      <c r="L632" s="170"/>
      <c r="M632" s="174"/>
      <c r="T632" s="175"/>
      <c r="AT632" s="171" t="s">
        <v>161</v>
      </c>
      <c r="AU632" s="171" t="s">
        <v>83</v>
      </c>
      <c r="AV632" s="14" t="s">
        <v>81</v>
      </c>
      <c r="AW632" s="14" t="s">
        <v>30</v>
      </c>
      <c r="AX632" s="14" t="s">
        <v>73</v>
      </c>
      <c r="AY632" s="171" t="s">
        <v>151</v>
      </c>
    </row>
    <row r="633" spans="2:51" s="12" customFormat="1" ht="11.25">
      <c r="B633" s="145"/>
      <c r="D633" s="146" t="s">
        <v>161</v>
      </c>
      <c r="E633" s="147" t="s">
        <v>1</v>
      </c>
      <c r="F633" s="148" t="s">
        <v>159</v>
      </c>
      <c r="H633" s="149">
        <v>4</v>
      </c>
      <c r="I633" s="150"/>
      <c r="L633" s="145"/>
      <c r="M633" s="151"/>
      <c r="T633" s="152"/>
      <c r="AT633" s="147" t="s">
        <v>161</v>
      </c>
      <c r="AU633" s="147" t="s">
        <v>83</v>
      </c>
      <c r="AV633" s="12" t="s">
        <v>83</v>
      </c>
      <c r="AW633" s="12" t="s">
        <v>30</v>
      </c>
      <c r="AX633" s="12" t="s">
        <v>73</v>
      </c>
      <c r="AY633" s="147" t="s">
        <v>151</v>
      </c>
    </row>
    <row r="634" spans="2:51" s="13" customFormat="1" ht="11.25">
      <c r="B634" s="153"/>
      <c r="D634" s="146" t="s">
        <v>161</v>
      </c>
      <c r="E634" s="154" t="s">
        <v>1</v>
      </c>
      <c r="F634" s="155" t="s">
        <v>163</v>
      </c>
      <c r="H634" s="156">
        <v>4</v>
      </c>
      <c r="I634" s="157"/>
      <c r="L634" s="153"/>
      <c r="M634" s="158"/>
      <c r="T634" s="159"/>
      <c r="AT634" s="154" t="s">
        <v>161</v>
      </c>
      <c r="AU634" s="154" t="s">
        <v>83</v>
      </c>
      <c r="AV634" s="13" t="s">
        <v>159</v>
      </c>
      <c r="AW634" s="13" t="s">
        <v>30</v>
      </c>
      <c r="AX634" s="13" t="s">
        <v>81</v>
      </c>
      <c r="AY634" s="154" t="s">
        <v>151</v>
      </c>
    </row>
    <row r="635" spans="2:65" s="1" customFormat="1" ht="55.5" customHeight="1">
      <c r="B635" s="131"/>
      <c r="C635" s="132" t="s">
        <v>813</v>
      </c>
      <c r="D635" s="132" t="s">
        <v>154</v>
      </c>
      <c r="E635" s="133" t="s">
        <v>814</v>
      </c>
      <c r="F635" s="134" t="s">
        <v>815</v>
      </c>
      <c r="G635" s="135" t="s">
        <v>498</v>
      </c>
      <c r="H635" s="136">
        <v>4</v>
      </c>
      <c r="I635" s="137"/>
      <c r="J635" s="138">
        <f>ROUND(I635*H635,2)</f>
        <v>0</v>
      </c>
      <c r="K635" s="134" t="s">
        <v>1</v>
      </c>
      <c r="L635" s="31"/>
      <c r="M635" s="139" t="s">
        <v>1</v>
      </c>
      <c r="N635" s="140" t="s">
        <v>38</v>
      </c>
      <c r="P635" s="141">
        <f>O635*H635</f>
        <v>0</v>
      </c>
      <c r="Q635" s="141">
        <v>0</v>
      </c>
      <c r="R635" s="141">
        <f>Q635*H635</f>
        <v>0</v>
      </c>
      <c r="S635" s="141">
        <v>0</v>
      </c>
      <c r="T635" s="142">
        <f>S635*H635</f>
        <v>0</v>
      </c>
      <c r="AR635" s="143" t="s">
        <v>287</v>
      </c>
      <c r="AT635" s="143" t="s">
        <v>154</v>
      </c>
      <c r="AU635" s="143" t="s">
        <v>83</v>
      </c>
      <c r="AY635" s="16" t="s">
        <v>151</v>
      </c>
      <c r="BE635" s="144">
        <f>IF(N635="základní",J635,0)</f>
        <v>0</v>
      </c>
      <c r="BF635" s="144">
        <f>IF(N635="snížená",J635,0)</f>
        <v>0</v>
      </c>
      <c r="BG635" s="144">
        <f>IF(N635="zákl. přenesená",J635,0)</f>
        <v>0</v>
      </c>
      <c r="BH635" s="144">
        <f>IF(N635="sníž. přenesená",J635,0)</f>
        <v>0</v>
      </c>
      <c r="BI635" s="144">
        <f>IF(N635="nulová",J635,0)</f>
        <v>0</v>
      </c>
      <c r="BJ635" s="16" t="s">
        <v>81</v>
      </c>
      <c r="BK635" s="144">
        <f>ROUND(I635*H635,2)</f>
        <v>0</v>
      </c>
      <c r="BL635" s="16" t="s">
        <v>287</v>
      </c>
      <c r="BM635" s="143" t="s">
        <v>816</v>
      </c>
    </row>
    <row r="636" spans="2:51" s="14" customFormat="1" ht="11.25">
      <c r="B636" s="170"/>
      <c r="D636" s="146" t="s">
        <v>161</v>
      </c>
      <c r="E636" s="171" t="s">
        <v>1</v>
      </c>
      <c r="F636" s="172" t="s">
        <v>817</v>
      </c>
      <c r="H636" s="171" t="s">
        <v>1</v>
      </c>
      <c r="I636" s="173"/>
      <c r="L636" s="170"/>
      <c r="M636" s="174"/>
      <c r="T636" s="175"/>
      <c r="AT636" s="171" t="s">
        <v>161</v>
      </c>
      <c r="AU636" s="171" t="s">
        <v>83</v>
      </c>
      <c r="AV636" s="14" t="s">
        <v>81</v>
      </c>
      <c r="AW636" s="14" t="s">
        <v>30</v>
      </c>
      <c r="AX636" s="14" t="s">
        <v>73</v>
      </c>
      <c r="AY636" s="171" t="s">
        <v>151</v>
      </c>
    </row>
    <row r="637" spans="2:51" s="12" customFormat="1" ht="11.25">
      <c r="B637" s="145"/>
      <c r="D637" s="146" t="s">
        <v>161</v>
      </c>
      <c r="E637" s="147" t="s">
        <v>1</v>
      </c>
      <c r="F637" s="148" t="s">
        <v>159</v>
      </c>
      <c r="H637" s="149">
        <v>4</v>
      </c>
      <c r="I637" s="150"/>
      <c r="L637" s="145"/>
      <c r="M637" s="151"/>
      <c r="T637" s="152"/>
      <c r="AT637" s="147" t="s">
        <v>161</v>
      </c>
      <c r="AU637" s="147" t="s">
        <v>83</v>
      </c>
      <c r="AV637" s="12" t="s">
        <v>83</v>
      </c>
      <c r="AW637" s="12" t="s">
        <v>30</v>
      </c>
      <c r="AX637" s="12" t="s">
        <v>73</v>
      </c>
      <c r="AY637" s="147" t="s">
        <v>151</v>
      </c>
    </row>
    <row r="638" spans="2:51" s="13" customFormat="1" ht="11.25">
      <c r="B638" s="153"/>
      <c r="D638" s="146" t="s">
        <v>161</v>
      </c>
      <c r="E638" s="154" t="s">
        <v>1</v>
      </c>
      <c r="F638" s="155" t="s">
        <v>163</v>
      </c>
      <c r="H638" s="156">
        <v>4</v>
      </c>
      <c r="I638" s="157"/>
      <c r="L638" s="153"/>
      <c r="M638" s="158"/>
      <c r="T638" s="159"/>
      <c r="AT638" s="154" t="s">
        <v>161</v>
      </c>
      <c r="AU638" s="154" t="s">
        <v>83</v>
      </c>
      <c r="AV638" s="13" t="s">
        <v>159</v>
      </c>
      <c r="AW638" s="13" t="s">
        <v>30</v>
      </c>
      <c r="AX638" s="13" t="s">
        <v>81</v>
      </c>
      <c r="AY638" s="154" t="s">
        <v>151</v>
      </c>
    </row>
    <row r="639" spans="2:65" s="1" customFormat="1" ht="49.15" customHeight="1">
      <c r="B639" s="131"/>
      <c r="C639" s="132" t="s">
        <v>818</v>
      </c>
      <c r="D639" s="132" t="s">
        <v>154</v>
      </c>
      <c r="E639" s="133" t="s">
        <v>819</v>
      </c>
      <c r="F639" s="134" t="s">
        <v>805</v>
      </c>
      <c r="G639" s="135" t="s">
        <v>498</v>
      </c>
      <c r="H639" s="136">
        <v>6</v>
      </c>
      <c r="I639" s="137"/>
      <c r="J639" s="138">
        <f>ROUND(I639*H639,2)</f>
        <v>0</v>
      </c>
      <c r="K639" s="134" t="s">
        <v>1</v>
      </c>
      <c r="L639" s="31"/>
      <c r="M639" s="139" t="s">
        <v>1</v>
      </c>
      <c r="N639" s="140" t="s">
        <v>38</v>
      </c>
      <c r="P639" s="141">
        <f>O639*H639</f>
        <v>0</v>
      </c>
      <c r="Q639" s="141">
        <v>0</v>
      </c>
      <c r="R639" s="141">
        <f>Q639*H639</f>
        <v>0</v>
      </c>
      <c r="S639" s="141">
        <v>0</v>
      </c>
      <c r="T639" s="142">
        <f>S639*H639</f>
        <v>0</v>
      </c>
      <c r="AR639" s="143" t="s">
        <v>287</v>
      </c>
      <c r="AT639" s="143" t="s">
        <v>154</v>
      </c>
      <c r="AU639" s="143" t="s">
        <v>83</v>
      </c>
      <c r="AY639" s="16" t="s">
        <v>151</v>
      </c>
      <c r="BE639" s="144">
        <f>IF(N639="základní",J639,0)</f>
        <v>0</v>
      </c>
      <c r="BF639" s="144">
        <f>IF(N639="snížená",J639,0)</f>
        <v>0</v>
      </c>
      <c r="BG639" s="144">
        <f>IF(N639="zákl. přenesená",J639,0)</f>
        <v>0</v>
      </c>
      <c r="BH639" s="144">
        <f>IF(N639="sníž. přenesená",J639,0)</f>
        <v>0</v>
      </c>
      <c r="BI639" s="144">
        <f>IF(N639="nulová",J639,0)</f>
        <v>0</v>
      </c>
      <c r="BJ639" s="16" t="s">
        <v>81</v>
      </c>
      <c r="BK639" s="144">
        <f>ROUND(I639*H639,2)</f>
        <v>0</v>
      </c>
      <c r="BL639" s="16" t="s">
        <v>287</v>
      </c>
      <c r="BM639" s="143" t="s">
        <v>820</v>
      </c>
    </row>
    <row r="640" spans="2:51" s="14" customFormat="1" ht="11.25">
      <c r="B640" s="170"/>
      <c r="D640" s="146" t="s">
        <v>161</v>
      </c>
      <c r="E640" s="171" t="s">
        <v>1</v>
      </c>
      <c r="F640" s="172" t="s">
        <v>821</v>
      </c>
      <c r="H640" s="171" t="s">
        <v>1</v>
      </c>
      <c r="I640" s="173"/>
      <c r="L640" s="170"/>
      <c r="M640" s="174"/>
      <c r="T640" s="175"/>
      <c r="AT640" s="171" t="s">
        <v>161</v>
      </c>
      <c r="AU640" s="171" t="s">
        <v>83</v>
      </c>
      <c r="AV640" s="14" t="s">
        <v>81</v>
      </c>
      <c r="AW640" s="14" t="s">
        <v>30</v>
      </c>
      <c r="AX640" s="14" t="s">
        <v>73</v>
      </c>
      <c r="AY640" s="171" t="s">
        <v>151</v>
      </c>
    </row>
    <row r="641" spans="2:51" s="12" customFormat="1" ht="11.25">
      <c r="B641" s="145"/>
      <c r="D641" s="146" t="s">
        <v>161</v>
      </c>
      <c r="E641" s="147" t="s">
        <v>1</v>
      </c>
      <c r="F641" s="148" t="s">
        <v>183</v>
      </c>
      <c r="H641" s="149">
        <v>6</v>
      </c>
      <c r="I641" s="150"/>
      <c r="L641" s="145"/>
      <c r="M641" s="151"/>
      <c r="T641" s="152"/>
      <c r="AT641" s="147" t="s">
        <v>161</v>
      </c>
      <c r="AU641" s="147" t="s">
        <v>83</v>
      </c>
      <c r="AV641" s="12" t="s">
        <v>83</v>
      </c>
      <c r="AW641" s="12" t="s">
        <v>30</v>
      </c>
      <c r="AX641" s="12" t="s">
        <v>73</v>
      </c>
      <c r="AY641" s="147" t="s">
        <v>151</v>
      </c>
    </row>
    <row r="642" spans="2:51" s="13" customFormat="1" ht="11.25">
      <c r="B642" s="153"/>
      <c r="D642" s="146" t="s">
        <v>161</v>
      </c>
      <c r="E642" s="154" t="s">
        <v>1</v>
      </c>
      <c r="F642" s="155" t="s">
        <v>163</v>
      </c>
      <c r="H642" s="156">
        <v>6</v>
      </c>
      <c r="I642" s="157"/>
      <c r="L642" s="153"/>
      <c r="M642" s="158"/>
      <c r="T642" s="159"/>
      <c r="AT642" s="154" t="s">
        <v>161</v>
      </c>
      <c r="AU642" s="154" t="s">
        <v>83</v>
      </c>
      <c r="AV642" s="13" t="s">
        <v>159</v>
      </c>
      <c r="AW642" s="13" t="s">
        <v>30</v>
      </c>
      <c r="AX642" s="13" t="s">
        <v>81</v>
      </c>
      <c r="AY642" s="154" t="s">
        <v>151</v>
      </c>
    </row>
    <row r="643" spans="2:65" s="1" customFormat="1" ht="62.65" customHeight="1">
      <c r="B643" s="131"/>
      <c r="C643" s="132" t="s">
        <v>822</v>
      </c>
      <c r="D643" s="132" t="s">
        <v>154</v>
      </c>
      <c r="E643" s="133" t="s">
        <v>823</v>
      </c>
      <c r="F643" s="134" t="s">
        <v>824</v>
      </c>
      <c r="G643" s="135" t="s">
        <v>498</v>
      </c>
      <c r="H643" s="136">
        <v>2</v>
      </c>
      <c r="I643" s="137"/>
      <c r="J643" s="138">
        <f>ROUND(I643*H643,2)</f>
        <v>0</v>
      </c>
      <c r="K643" s="134" t="s">
        <v>1</v>
      </c>
      <c r="L643" s="31"/>
      <c r="M643" s="139" t="s">
        <v>1</v>
      </c>
      <c r="N643" s="140" t="s">
        <v>38</v>
      </c>
      <c r="P643" s="141">
        <f>O643*H643</f>
        <v>0</v>
      </c>
      <c r="Q643" s="141">
        <v>0</v>
      </c>
      <c r="R643" s="141">
        <f>Q643*H643</f>
        <v>0</v>
      </c>
      <c r="S643" s="141">
        <v>0</v>
      </c>
      <c r="T643" s="142">
        <f>S643*H643</f>
        <v>0</v>
      </c>
      <c r="AR643" s="143" t="s">
        <v>287</v>
      </c>
      <c r="AT643" s="143" t="s">
        <v>154</v>
      </c>
      <c r="AU643" s="143" t="s">
        <v>83</v>
      </c>
      <c r="AY643" s="16" t="s">
        <v>151</v>
      </c>
      <c r="BE643" s="144">
        <f>IF(N643="základní",J643,0)</f>
        <v>0</v>
      </c>
      <c r="BF643" s="144">
        <f>IF(N643="snížená",J643,0)</f>
        <v>0</v>
      </c>
      <c r="BG643" s="144">
        <f>IF(N643="zákl. přenesená",J643,0)</f>
        <v>0</v>
      </c>
      <c r="BH643" s="144">
        <f>IF(N643="sníž. přenesená",J643,0)</f>
        <v>0</v>
      </c>
      <c r="BI643" s="144">
        <f>IF(N643="nulová",J643,0)</f>
        <v>0</v>
      </c>
      <c r="BJ643" s="16" t="s">
        <v>81</v>
      </c>
      <c r="BK643" s="144">
        <f>ROUND(I643*H643,2)</f>
        <v>0</v>
      </c>
      <c r="BL643" s="16" t="s">
        <v>287</v>
      </c>
      <c r="BM643" s="143" t="s">
        <v>825</v>
      </c>
    </row>
    <row r="644" spans="2:51" s="14" customFormat="1" ht="11.25">
      <c r="B644" s="170"/>
      <c r="D644" s="146" t="s">
        <v>161</v>
      </c>
      <c r="E644" s="171" t="s">
        <v>1</v>
      </c>
      <c r="F644" s="172" t="s">
        <v>826</v>
      </c>
      <c r="H644" s="171" t="s">
        <v>1</v>
      </c>
      <c r="I644" s="173"/>
      <c r="L644" s="170"/>
      <c r="M644" s="174"/>
      <c r="T644" s="175"/>
      <c r="AT644" s="171" t="s">
        <v>161</v>
      </c>
      <c r="AU644" s="171" t="s">
        <v>83</v>
      </c>
      <c r="AV644" s="14" t="s">
        <v>81</v>
      </c>
      <c r="AW644" s="14" t="s">
        <v>30</v>
      </c>
      <c r="AX644" s="14" t="s">
        <v>73</v>
      </c>
      <c r="AY644" s="171" t="s">
        <v>151</v>
      </c>
    </row>
    <row r="645" spans="2:51" s="12" customFormat="1" ht="11.25">
      <c r="B645" s="145"/>
      <c r="D645" s="146" t="s">
        <v>161</v>
      </c>
      <c r="E645" s="147" t="s">
        <v>1</v>
      </c>
      <c r="F645" s="148" t="s">
        <v>83</v>
      </c>
      <c r="H645" s="149">
        <v>2</v>
      </c>
      <c r="I645" s="150"/>
      <c r="L645" s="145"/>
      <c r="M645" s="151"/>
      <c r="T645" s="152"/>
      <c r="AT645" s="147" t="s">
        <v>161</v>
      </c>
      <c r="AU645" s="147" t="s">
        <v>83</v>
      </c>
      <c r="AV645" s="12" t="s">
        <v>83</v>
      </c>
      <c r="AW645" s="12" t="s">
        <v>30</v>
      </c>
      <c r="AX645" s="12" t="s">
        <v>73</v>
      </c>
      <c r="AY645" s="147" t="s">
        <v>151</v>
      </c>
    </row>
    <row r="646" spans="2:51" s="13" customFormat="1" ht="11.25">
      <c r="B646" s="153"/>
      <c r="D646" s="146" t="s">
        <v>161</v>
      </c>
      <c r="E646" s="154" t="s">
        <v>1</v>
      </c>
      <c r="F646" s="155" t="s">
        <v>163</v>
      </c>
      <c r="H646" s="156">
        <v>2</v>
      </c>
      <c r="I646" s="157"/>
      <c r="L646" s="153"/>
      <c r="M646" s="158"/>
      <c r="T646" s="159"/>
      <c r="AT646" s="154" t="s">
        <v>161</v>
      </c>
      <c r="AU646" s="154" t="s">
        <v>83</v>
      </c>
      <c r="AV646" s="13" t="s">
        <v>159</v>
      </c>
      <c r="AW646" s="13" t="s">
        <v>30</v>
      </c>
      <c r="AX646" s="13" t="s">
        <v>81</v>
      </c>
      <c r="AY646" s="154" t="s">
        <v>151</v>
      </c>
    </row>
    <row r="647" spans="2:65" s="1" customFormat="1" ht="62.65" customHeight="1">
      <c r="B647" s="131"/>
      <c r="C647" s="132" t="s">
        <v>827</v>
      </c>
      <c r="D647" s="132" t="s">
        <v>154</v>
      </c>
      <c r="E647" s="133" t="s">
        <v>828</v>
      </c>
      <c r="F647" s="134" t="s">
        <v>829</v>
      </c>
      <c r="G647" s="135" t="s">
        <v>498</v>
      </c>
      <c r="H647" s="136">
        <v>2</v>
      </c>
      <c r="I647" s="137"/>
      <c r="J647" s="138">
        <f>ROUND(I647*H647,2)</f>
        <v>0</v>
      </c>
      <c r="K647" s="134" t="s">
        <v>1</v>
      </c>
      <c r="L647" s="31"/>
      <c r="M647" s="139" t="s">
        <v>1</v>
      </c>
      <c r="N647" s="140" t="s">
        <v>38</v>
      </c>
      <c r="P647" s="141">
        <f>O647*H647</f>
        <v>0</v>
      </c>
      <c r="Q647" s="141">
        <v>0</v>
      </c>
      <c r="R647" s="141">
        <f>Q647*H647</f>
        <v>0</v>
      </c>
      <c r="S647" s="141">
        <v>0</v>
      </c>
      <c r="T647" s="142">
        <f>S647*H647</f>
        <v>0</v>
      </c>
      <c r="AR647" s="143" t="s">
        <v>287</v>
      </c>
      <c r="AT647" s="143" t="s">
        <v>154</v>
      </c>
      <c r="AU647" s="143" t="s">
        <v>83</v>
      </c>
      <c r="AY647" s="16" t="s">
        <v>151</v>
      </c>
      <c r="BE647" s="144">
        <f>IF(N647="základní",J647,0)</f>
        <v>0</v>
      </c>
      <c r="BF647" s="144">
        <f>IF(N647="snížená",J647,0)</f>
        <v>0</v>
      </c>
      <c r="BG647" s="144">
        <f>IF(N647="zákl. přenesená",J647,0)</f>
        <v>0</v>
      </c>
      <c r="BH647" s="144">
        <f>IF(N647="sníž. přenesená",J647,0)</f>
        <v>0</v>
      </c>
      <c r="BI647" s="144">
        <f>IF(N647="nulová",J647,0)</f>
        <v>0</v>
      </c>
      <c r="BJ647" s="16" t="s">
        <v>81</v>
      </c>
      <c r="BK647" s="144">
        <f>ROUND(I647*H647,2)</f>
        <v>0</v>
      </c>
      <c r="BL647" s="16" t="s">
        <v>287</v>
      </c>
      <c r="BM647" s="143" t="s">
        <v>830</v>
      </c>
    </row>
    <row r="648" spans="2:51" s="14" customFormat="1" ht="11.25">
      <c r="B648" s="170"/>
      <c r="D648" s="146" t="s">
        <v>161</v>
      </c>
      <c r="E648" s="171" t="s">
        <v>1</v>
      </c>
      <c r="F648" s="172" t="s">
        <v>831</v>
      </c>
      <c r="H648" s="171" t="s">
        <v>1</v>
      </c>
      <c r="I648" s="173"/>
      <c r="L648" s="170"/>
      <c r="M648" s="174"/>
      <c r="T648" s="175"/>
      <c r="AT648" s="171" t="s">
        <v>161</v>
      </c>
      <c r="AU648" s="171" t="s">
        <v>83</v>
      </c>
      <c r="AV648" s="14" t="s">
        <v>81</v>
      </c>
      <c r="AW648" s="14" t="s">
        <v>30</v>
      </c>
      <c r="AX648" s="14" t="s">
        <v>73</v>
      </c>
      <c r="AY648" s="171" t="s">
        <v>151</v>
      </c>
    </row>
    <row r="649" spans="2:51" s="12" customFormat="1" ht="11.25">
      <c r="B649" s="145"/>
      <c r="D649" s="146" t="s">
        <v>161</v>
      </c>
      <c r="E649" s="147" t="s">
        <v>1</v>
      </c>
      <c r="F649" s="148" t="s">
        <v>83</v>
      </c>
      <c r="H649" s="149">
        <v>2</v>
      </c>
      <c r="I649" s="150"/>
      <c r="L649" s="145"/>
      <c r="M649" s="151"/>
      <c r="T649" s="152"/>
      <c r="AT649" s="147" t="s">
        <v>161</v>
      </c>
      <c r="AU649" s="147" t="s">
        <v>83</v>
      </c>
      <c r="AV649" s="12" t="s">
        <v>83</v>
      </c>
      <c r="AW649" s="12" t="s">
        <v>30</v>
      </c>
      <c r="AX649" s="12" t="s">
        <v>73</v>
      </c>
      <c r="AY649" s="147" t="s">
        <v>151</v>
      </c>
    </row>
    <row r="650" spans="2:51" s="13" customFormat="1" ht="11.25">
      <c r="B650" s="153"/>
      <c r="D650" s="146" t="s">
        <v>161</v>
      </c>
      <c r="E650" s="154" t="s">
        <v>1</v>
      </c>
      <c r="F650" s="155" t="s">
        <v>163</v>
      </c>
      <c r="H650" s="156">
        <v>2</v>
      </c>
      <c r="I650" s="157"/>
      <c r="L650" s="153"/>
      <c r="M650" s="158"/>
      <c r="T650" s="159"/>
      <c r="AT650" s="154" t="s">
        <v>161</v>
      </c>
      <c r="AU650" s="154" t="s">
        <v>83</v>
      </c>
      <c r="AV650" s="13" t="s">
        <v>159</v>
      </c>
      <c r="AW650" s="13" t="s">
        <v>30</v>
      </c>
      <c r="AX650" s="13" t="s">
        <v>81</v>
      </c>
      <c r="AY650" s="154" t="s">
        <v>151</v>
      </c>
    </row>
    <row r="651" spans="2:65" s="1" customFormat="1" ht="62.65" customHeight="1">
      <c r="B651" s="131"/>
      <c r="C651" s="132" t="s">
        <v>832</v>
      </c>
      <c r="D651" s="132" t="s">
        <v>154</v>
      </c>
      <c r="E651" s="133" t="s">
        <v>833</v>
      </c>
      <c r="F651" s="134" t="s">
        <v>829</v>
      </c>
      <c r="G651" s="135" t="s">
        <v>498</v>
      </c>
      <c r="H651" s="136">
        <v>8</v>
      </c>
      <c r="I651" s="137"/>
      <c r="J651" s="138">
        <f>ROUND(I651*H651,2)</f>
        <v>0</v>
      </c>
      <c r="K651" s="134" t="s">
        <v>1</v>
      </c>
      <c r="L651" s="31"/>
      <c r="M651" s="139" t="s">
        <v>1</v>
      </c>
      <c r="N651" s="140" t="s">
        <v>38</v>
      </c>
      <c r="P651" s="141">
        <f>O651*H651</f>
        <v>0</v>
      </c>
      <c r="Q651" s="141">
        <v>0</v>
      </c>
      <c r="R651" s="141">
        <f>Q651*H651</f>
        <v>0</v>
      </c>
      <c r="S651" s="141">
        <v>0</v>
      </c>
      <c r="T651" s="142">
        <f>S651*H651</f>
        <v>0</v>
      </c>
      <c r="AR651" s="143" t="s">
        <v>287</v>
      </c>
      <c r="AT651" s="143" t="s">
        <v>154</v>
      </c>
      <c r="AU651" s="143" t="s">
        <v>83</v>
      </c>
      <c r="AY651" s="16" t="s">
        <v>151</v>
      </c>
      <c r="BE651" s="144">
        <f>IF(N651="základní",J651,0)</f>
        <v>0</v>
      </c>
      <c r="BF651" s="144">
        <f>IF(N651="snížená",J651,0)</f>
        <v>0</v>
      </c>
      <c r="BG651" s="144">
        <f>IF(N651="zákl. přenesená",J651,0)</f>
        <v>0</v>
      </c>
      <c r="BH651" s="144">
        <f>IF(N651="sníž. přenesená",J651,0)</f>
        <v>0</v>
      </c>
      <c r="BI651" s="144">
        <f>IF(N651="nulová",J651,0)</f>
        <v>0</v>
      </c>
      <c r="BJ651" s="16" t="s">
        <v>81</v>
      </c>
      <c r="BK651" s="144">
        <f>ROUND(I651*H651,2)</f>
        <v>0</v>
      </c>
      <c r="BL651" s="16" t="s">
        <v>287</v>
      </c>
      <c r="BM651" s="143" t="s">
        <v>834</v>
      </c>
    </row>
    <row r="652" spans="2:51" s="14" customFormat="1" ht="11.25">
      <c r="B652" s="170"/>
      <c r="D652" s="146" t="s">
        <v>161</v>
      </c>
      <c r="E652" s="171" t="s">
        <v>1</v>
      </c>
      <c r="F652" s="172" t="s">
        <v>835</v>
      </c>
      <c r="H652" s="171" t="s">
        <v>1</v>
      </c>
      <c r="I652" s="173"/>
      <c r="L652" s="170"/>
      <c r="M652" s="174"/>
      <c r="T652" s="175"/>
      <c r="AT652" s="171" t="s">
        <v>161</v>
      </c>
      <c r="AU652" s="171" t="s">
        <v>83</v>
      </c>
      <c r="AV652" s="14" t="s">
        <v>81</v>
      </c>
      <c r="AW652" s="14" t="s">
        <v>30</v>
      </c>
      <c r="AX652" s="14" t="s">
        <v>73</v>
      </c>
      <c r="AY652" s="171" t="s">
        <v>151</v>
      </c>
    </row>
    <row r="653" spans="2:51" s="12" customFormat="1" ht="11.25">
      <c r="B653" s="145"/>
      <c r="D653" s="146" t="s">
        <v>161</v>
      </c>
      <c r="E653" s="147" t="s">
        <v>1</v>
      </c>
      <c r="F653" s="148" t="s">
        <v>175</v>
      </c>
      <c r="H653" s="149">
        <v>8</v>
      </c>
      <c r="I653" s="150"/>
      <c r="L653" s="145"/>
      <c r="M653" s="151"/>
      <c r="T653" s="152"/>
      <c r="AT653" s="147" t="s">
        <v>161</v>
      </c>
      <c r="AU653" s="147" t="s">
        <v>83</v>
      </c>
      <c r="AV653" s="12" t="s">
        <v>83</v>
      </c>
      <c r="AW653" s="12" t="s">
        <v>30</v>
      </c>
      <c r="AX653" s="12" t="s">
        <v>73</v>
      </c>
      <c r="AY653" s="147" t="s">
        <v>151</v>
      </c>
    </row>
    <row r="654" spans="2:51" s="13" customFormat="1" ht="11.25">
      <c r="B654" s="153"/>
      <c r="D654" s="146" t="s">
        <v>161</v>
      </c>
      <c r="E654" s="154" t="s">
        <v>1</v>
      </c>
      <c r="F654" s="155" t="s">
        <v>163</v>
      </c>
      <c r="H654" s="156">
        <v>8</v>
      </c>
      <c r="I654" s="157"/>
      <c r="L654" s="153"/>
      <c r="M654" s="158"/>
      <c r="T654" s="159"/>
      <c r="AT654" s="154" t="s">
        <v>161</v>
      </c>
      <c r="AU654" s="154" t="s">
        <v>83</v>
      </c>
      <c r="AV654" s="13" t="s">
        <v>159</v>
      </c>
      <c r="AW654" s="13" t="s">
        <v>30</v>
      </c>
      <c r="AX654" s="13" t="s">
        <v>81</v>
      </c>
      <c r="AY654" s="154" t="s">
        <v>151</v>
      </c>
    </row>
    <row r="655" spans="2:65" s="1" customFormat="1" ht="66.75" customHeight="1">
      <c r="B655" s="131"/>
      <c r="C655" s="132" t="s">
        <v>836</v>
      </c>
      <c r="D655" s="132" t="s">
        <v>154</v>
      </c>
      <c r="E655" s="133" t="s">
        <v>837</v>
      </c>
      <c r="F655" s="134" t="s">
        <v>838</v>
      </c>
      <c r="G655" s="135" t="s">
        <v>170</v>
      </c>
      <c r="H655" s="136">
        <v>1</v>
      </c>
      <c r="I655" s="137"/>
      <c r="J655" s="138">
        <f>ROUND(I655*H655,2)</f>
        <v>0</v>
      </c>
      <c r="K655" s="134" t="s">
        <v>1</v>
      </c>
      <c r="L655" s="31"/>
      <c r="M655" s="139" t="s">
        <v>1</v>
      </c>
      <c r="N655" s="140" t="s">
        <v>38</v>
      </c>
      <c r="P655" s="141">
        <f>O655*H655</f>
        <v>0</v>
      </c>
      <c r="Q655" s="141">
        <v>0</v>
      </c>
      <c r="R655" s="141">
        <f>Q655*H655</f>
        <v>0</v>
      </c>
      <c r="S655" s="141">
        <v>0</v>
      </c>
      <c r="T655" s="142">
        <f>S655*H655</f>
        <v>0</v>
      </c>
      <c r="AR655" s="143" t="s">
        <v>287</v>
      </c>
      <c r="AT655" s="143" t="s">
        <v>154</v>
      </c>
      <c r="AU655" s="143" t="s">
        <v>83</v>
      </c>
      <c r="AY655" s="16" t="s">
        <v>151</v>
      </c>
      <c r="BE655" s="144">
        <f>IF(N655="základní",J655,0)</f>
        <v>0</v>
      </c>
      <c r="BF655" s="144">
        <f>IF(N655="snížená",J655,0)</f>
        <v>0</v>
      </c>
      <c r="BG655" s="144">
        <f>IF(N655="zákl. přenesená",J655,0)</f>
        <v>0</v>
      </c>
      <c r="BH655" s="144">
        <f>IF(N655="sníž. přenesená",J655,0)</f>
        <v>0</v>
      </c>
      <c r="BI655" s="144">
        <f>IF(N655="nulová",J655,0)</f>
        <v>0</v>
      </c>
      <c r="BJ655" s="16" t="s">
        <v>81</v>
      </c>
      <c r="BK655" s="144">
        <f>ROUND(I655*H655,2)</f>
        <v>0</v>
      </c>
      <c r="BL655" s="16" t="s">
        <v>287</v>
      </c>
      <c r="BM655" s="143" t="s">
        <v>839</v>
      </c>
    </row>
    <row r="656" spans="2:51" s="14" customFormat="1" ht="11.25">
      <c r="B656" s="170"/>
      <c r="D656" s="146" t="s">
        <v>161</v>
      </c>
      <c r="E656" s="171" t="s">
        <v>1</v>
      </c>
      <c r="F656" s="172" t="s">
        <v>840</v>
      </c>
      <c r="H656" s="171" t="s">
        <v>1</v>
      </c>
      <c r="I656" s="173"/>
      <c r="L656" s="170"/>
      <c r="M656" s="174"/>
      <c r="T656" s="175"/>
      <c r="AT656" s="171" t="s">
        <v>161</v>
      </c>
      <c r="AU656" s="171" t="s">
        <v>83</v>
      </c>
      <c r="AV656" s="14" t="s">
        <v>81</v>
      </c>
      <c r="AW656" s="14" t="s">
        <v>30</v>
      </c>
      <c r="AX656" s="14" t="s">
        <v>73</v>
      </c>
      <c r="AY656" s="171" t="s">
        <v>151</v>
      </c>
    </row>
    <row r="657" spans="2:51" s="12" customFormat="1" ht="11.25">
      <c r="B657" s="145"/>
      <c r="D657" s="146" t="s">
        <v>161</v>
      </c>
      <c r="E657" s="147" t="s">
        <v>1</v>
      </c>
      <c r="F657" s="148" t="s">
        <v>81</v>
      </c>
      <c r="H657" s="149">
        <v>1</v>
      </c>
      <c r="I657" s="150"/>
      <c r="L657" s="145"/>
      <c r="M657" s="151"/>
      <c r="T657" s="152"/>
      <c r="AT657" s="147" t="s">
        <v>161</v>
      </c>
      <c r="AU657" s="147" t="s">
        <v>83</v>
      </c>
      <c r="AV657" s="12" t="s">
        <v>83</v>
      </c>
      <c r="AW657" s="12" t="s">
        <v>30</v>
      </c>
      <c r="AX657" s="12" t="s">
        <v>73</v>
      </c>
      <c r="AY657" s="147" t="s">
        <v>151</v>
      </c>
    </row>
    <row r="658" spans="2:51" s="13" customFormat="1" ht="11.25">
      <c r="B658" s="153"/>
      <c r="D658" s="146" t="s">
        <v>161</v>
      </c>
      <c r="E658" s="154" t="s">
        <v>1</v>
      </c>
      <c r="F658" s="155" t="s">
        <v>163</v>
      </c>
      <c r="H658" s="156">
        <v>1</v>
      </c>
      <c r="I658" s="157"/>
      <c r="L658" s="153"/>
      <c r="M658" s="158"/>
      <c r="T658" s="159"/>
      <c r="AT658" s="154" t="s">
        <v>161</v>
      </c>
      <c r="AU658" s="154" t="s">
        <v>83</v>
      </c>
      <c r="AV658" s="13" t="s">
        <v>159</v>
      </c>
      <c r="AW658" s="13" t="s">
        <v>30</v>
      </c>
      <c r="AX658" s="13" t="s">
        <v>81</v>
      </c>
      <c r="AY658" s="154" t="s">
        <v>151</v>
      </c>
    </row>
    <row r="659" spans="2:65" s="1" customFormat="1" ht="24.2" customHeight="1">
      <c r="B659" s="131"/>
      <c r="C659" s="132" t="s">
        <v>841</v>
      </c>
      <c r="D659" s="132" t="s">
        <v>154</v>
      </c>
      <c r="E659" s="133" t="s">
        <v>842</v>
      </c>
      <c r="F659" s="134" t="s">
        <v>843</v>
      </c>
      <c r="G659" s="135" t="s">
        <v>569</v>
      </c>
      <c r="H659" s="136">
        <v>48</v>
      </c>
      <c r="I659" s="137"/>
      <c r="J659" s="138">
        <f>ROUND(I659*H659,2)</f>
        <v>0</v>
      </c>
      <c r="K659" s="134" t="s">
        <v>1</v>
      </c>
      <c r="L659" s="31"/>
      <c r="M659" s="139" t="s">
        <v>1</v>
      </c>
      <c r="N659" s="140" t="s">
        <v>38</v>
      </c>
      <c r="P659" s="141">
        <f>O659*H659</f>
        <v>0</v>
      </c>
      <c r="Q659" s="141">
        <v>0</v>
      </c>
      <c r="R659" s="141">
        <f>Q659*H659</f>
        <v>0</v>
      </c>
      <c r="S659" s="141">
        <v>0</v>
      </c>
      <c r="T659" s="142">
        <f>S659*H659</f>
        <v>0</v>
      </c>
      <c r="AR659" s="143" t="s">
        <v>287</v>
      </c>
      <c r="AT659" s="143" t="s">
        <v>154</v>
      </c>
      <c r="AU659" s="143" t="s">
        <v>83</v>
      </c>
      <c r="AY659" s="16" t="s">
        <v>151</v>
      </c>
      <c r="BE659" s="144">
        <f>IF(N659="základní",J659,0)</f>
        <v>0</v>
      </c>
      <c r="BF659" s="144">
        <f>IF(N659="snížená",J659,0)</f>
        <v>0</v>
      </c>
      <c r="BG659" s="144">
        <f>IF(N659="zákl. přenesená",J659,0)</f>
        <v>0</v>
      </c>
      <c r="BH659" s="144">
        <f>IF(N659="sníž. přenesená",J659,0)</f>
        <v>0</v>
      </c>
      <c r="BI659" s="144">
        <f>IF(N659="nulová",J659,0)</f>
        <v>0</v>
      </c>
      <c r="BJ659" s="16" t="s">
        <v>81</v>
      </c>
      <c r="BK659" s="144">
        <f>ROUND(I659*H659,2)</f>
        <v>0</v>
      </c>
      <c r="BL659" s="16" t="s">
        <v>287</v>
      </c>
      <c r="BM659" s="143" t="s">
        <v>844</v>
      </c>
    </row>
    <row r="660" spans="2:51" s="14" customFormat="1" ht="11.25">
      <c r="B660" s="170"/>
      <c r="D660" s="146" t="s">
        <v>161</v>
      </c>
      <c r="E660" s="171" t="s">
        <v>1</v>
      </c>
      <c r="F660" s="172" t="s">
        <v>845</v>
      </c>
      <c r="H660" s="171" t="s">
        <v>1</v>
      </c>
      <c r="I660" s="173"/>
      <c r="L660" s="170"/>
      <c r="M660" s="174"/>
      <c r="T660" s="175"/>
      <c r="AT660" s="171" t="s">
        <v>161</v>
      </c>
      <c r="AU660" s="171" t="s">
        <v>83</v>
      </c>
      <c r="AV660" s="14" t="s">
        <v>81</v>
      </c>
      <c r="AW660" s="14" t="s">
        <v>30</v>
      </c>
      <c r="AX660" s="14" t="s">
        <v>73</v>
      </c>
      <c r="AY660" s="171" t="s">
        <v>151</v>
      </c>
    </row>
    <row r="661" spans="2:51" s="14" customFormat="1" ht="11.25">
      <c r="B661" s="170"/>
      <c r="D661" s="146" t="s">
        <v>161</v>
      </c>
      <c r="E661" s="171" t="s">
        <v>1</v>
      </c>
      <c r="F661" s="172" t="s">
        <v>792</v>
      </c>
      <c r="H661" s="171" t="s">
        <v>1</v>
      </c>
      <c r="I661" s="173"/>
      <c r="L661" s="170"/>
      <c r="M661" s="174"/>
      <c r="T661" s="175"/>
      <c r="AT661" s="171" t="s">
        <v>161</v>
      </c>
      <c r="AU661" s="171" t="s">
        <v>83</v>
      </c>
      <c r="AV661" s="14" t="s">
        <v>81</v>
      </c>
      <c r="AW661" s="14" t="s">
        <v>30</v>
      </c>
      <c r="AX661" s="14" t="s">
        <v>73</v>
      </c>
      <c r="AY661" s="171" t="s">
        <v>151</v>
      </c>
    </row>
    <row r="662" spans="2:51" s="12" customFormat="1" ht="11.25">
      <c r="B662" s="145"/>
      <c r="D662" s="146" t="s">
        <v>161</v>
      </c>
      <c r="E662" s="147" t="s">
        <v>1</v>
      </c>
      <c r="F662" s="148" t="s">
        <v>846</v>
      </c>
      <c r="H662" s="149">
        <v>6.4</v>
      </c>
      <c r="I662" s="150"/>
      <c r="L662" s="145"/>
      <c r="M662" s="151"/>
      <c r="T662" s="152"/>
      <c r="AT662" s="147" t="s">
        <v>161</v>
      </c>
      <c r="AU662" s="147" t="s">
        <v>83</v>
      </c>
      <c r="AV662" s="12" t="s">
        <v>83</v>
      </c>
      <c r="AW662" s="12" t="s">
        <v>30</v>
      </c>
      <c r="AX662" s="12" t="s">
        <v>73</v>
      </c>
      <c r="AY662" s="147" t="s">
        <v>151</v>
      </c>
    </row>
    <row r="663" spans="2:51" s="14" customFormat="1" ht="11.25">
      <c r="B663" s="170"/>
      <c r="D663" s="146" t="s">
        <v>161</v>
      </c>
      <c r="E663" s="171" t="s">
        <v>1</v>
      </c>
      <c r="F663" s="172" t="s">
        <v>726</v>
      </c>
      <c r="H663" s="171" t="s">
        <v>1</v>
      </c>
      <c r="I663" s="173"/>
      <c r="L663" s="170"/>
      <c r="M663" s="174"/>
      <c r="T663" s="175"/>
      <c r="AT663" s="171" t="s">
        <v>161</v>
      </c>
      <c r="AU663" s="171" t="s">
        <v>83</v>
      </c>
      <c r="AV663" s="14" t="s">
        <v>81</v>
      </c>
      <c r="AW663" s="14" t="s">
        <v>30</v>
      </c>
      <c r="AX663" s="14" t="s">
        <v>73</v>
      </c>
      <c r="AY663" s="171" t="s">
        <v>151</v>
      </c>
    </row>
    <row r="664" spans="2:51" s="12" customFormat="1" ht="11.25">
      <c r="B664" s="145"/>
      <c r="D664" s="146" t="s">
        <v>161</v>
      </c>
      <c r="E664" s="147" t="s">
        <v>1</v>
      </c>
      <c r="F664" s="148" t="s">
        <v>847</v>
      </c>
      <c r="H664" s="149">
        <v>16</v>
      </c>
      <c r="I664" s="150"/>
      <c r="L664" s="145"/>
      <c r="M664" s="151"/>
      <c r="T664" s="152"/>
      <c r="AT664" s="147" t="s">
        <v>161</v>
      </c>
      <c r="AU664" s="147" t="s">
        <v>83</v>
      </c>
      <c r="AV664" s="12" t="s">
        <v>83</v>
      </c>
      <c r="AW664" s="12" t="s">
        <v>30</v>
      </c>
      <c r="AX664" s="12" t="s">
        <v>73</v>
      </c>
      <c r="AY664" s="147" t="s">
        <v>151</v>
      </c>
    </row>
    <row r="665" spans="2:51" s="14" customFormat="1" ht="11.25">
      <c r="B665" s="170"/>
      <c r="D665" s="146" t="s">
        <v>161</v>
      </c>
      <c r="E665" s="171" t="s">
        <v>1</v>
      </c>
      <c r="F665" s="172" t="s">
        <v>807</v>
      </c>
      <c r="H665" s="171" t="s">
        <v>1</v>
      </c>
      <c r="I665" s="173"/>
      <c r="L665" s="170"/>
      <c r="M665" s="174"/>
      <c r="T665" s="175"/>
      <c r="AT665" s="171" t="s">
        <v>161</v>
      </c>
      <c r="AU665" s="171" t="s">
        <v>83</v>
      </c>
      <c r="AV665" s="14" t="s">
        <v>81</v>
      </c>
      <c r="AW665" s="14" t="s">
        <v>30</v>
      </c>
      <c r="AX665" s="14" t="s">
        <v>73</v>
      </c>
      <c r="AY665" s="171" t="s">
        <v>151</v>
      </c>
    </row>
    <row r="666" spans="2:51" s="12" customFormat="1" ht="11.25">
      <c r="B666" s="145"/>
      <c r="D666" s="146" t="s">
        <v>161</v>
      </c>
      <c r="E666" s="147" t="s">
        <v>1</v>
      </c>
      <c r="F666" s="148" t="s">
        <v>848</v>
      </c>
      <c r="H666" s="149">
        <v>5.6</v>
      </c>
      <c r="I666" s="150"/>
      <c r="L666" s="145"/>
      <c r="M666" s="151"/>
      <c r="T666" s="152"/>
      <c r="AT666" s="147" t="s">
        <v>161</v>
      </c>
      <c r="AU666" s="147" t="s">
        <v>83</v>
      </c>
      <c r="AV666" s="12" t="s">
        <v>83</v>
      </c>
      <c r="AW666" s="12" t="s">
        <v>30</v>
      </c>
      <c r="AX666" s="12" t="s">
        <v>73</v>
      </c>
      <c r="AY666" s="147" t="s">
        <v>151</v>
      </c>
    </row>
    <row r="667" spans="2:51" s="14" customFormat="1" ht="11.25">
      <c r="B667" s="170"/>
      <c r="D667" s="146" t="s">
        <v>161</v>
      </c>
      <c r="E667" s="171" t="s">
        <v>1</v>
      </c>
      <c r="F667" s="172" t="s">
        <v>817</v>
      </c>
      <c r="H667" s="171" t="s">
        <v>1</v>
      </c>
      <c r="I667" s="173"/>
      <c r="L667" s="170"/>
      <c r="M667" s="174"/>
      <c r="T667" s="175"/>
      <c r="AT667" s="171" t="s">
        <v>161</v>
      </c>
      <c r="AU667" s="171" t="s">
        <v>83</v>
      </c>
      <c r="AV667" s="14" t="s">
        <v>81</v>
      </c>
      <c r="AW667" s="14" t="s">
        <v>30</v>
      </c>
      <c r="AX667" s="14" t="s">
        <v>73</v>
      </c>
      <c r="AY667" s="171" t="s">
        <v>151</v>
      </c>
    </row>
    <row r="668" spans="2:51" s="12" customFormat="1" ht="11.25">
      <c r="B668" s="145"/>
      <c r="D668" s="146" t="s">
        <v>161</v>
      </c>
      <c r="E668" s="147" t="s">
        <v>1</v>
      </c>
      <c r="F668" s="148" t="s">
        <v>849</v>
      </c>
      <c r="H668" s="149">
        <v>2.4</v>
      </c>
      <c r="I668" s="150"/>
      <c r="L668" s="145"/>
      <c r="M668" s="151"/>
      <c r="T668" s="152"/>
      <c r="AT668" s="147" t="s">
        <v>161</v>
      </c>
      <c r="AU668" s="147" t="s">
        <v>83</v>
      </c>
      <c r="AV668" s="12" t="s">
        <v>83</v>
      </c>
      <c r="AW668" s="12" t="s">
        <v>30</v>
      </c>
      <c r="AX668" s="12" t="s">
        <v>73</v>
      </c>
      <c r="AY668" s="147" t="s">
        <v>151</v>
      </c>
    </row>
    <row r="669" spans="2:51" s="14" customFormat="1" ht="11.25">
      <c r="B669" s="170"/>
      <c r="D669" s="146" t="s">
        <v>161</v>
      </c>
      <c r="E669" s="171" t="s">
        <v>1</v>
      </c>
      <c r="F669" s="172" t="s">
        <v>802</v>
      </c>
      <c r="H669" s="171" t="s">
        <v>1</v>
      </c>
      <c r="I669" s="173"/>
      <c r="L669" s="170"/>
      <c r="M669" s="174"/>
      <c r="T669" s="175"/>
      <c r="AT669" s="171" t="s">
        <v>161</v>
      </c>
      <c r="AU669" s="171" t="s">
        <v>83</v>
      </c>
      <c r="AV669" s="14" t="s">
        <v>81</v>
      </c>
      <c r="AW669" s="14" t="s">
        <v>30</v>
      </c>
      <c r="AX669" s="14" t="s">
        <v>73</v>
      </c>
      <c r="AY669" s="171" t="s">
        <v>151</v>
      </c>
    </row>
    <row r="670" spans="2:51" s="12" customFormat="1" ht="11.25">
      <c r="B670" s="145"/>
      <c r="D670" s="146" t="s">
        <v>161</v>
      </c>
      <c r="E670" s="147" t="s">
        <v>1</v>
      </c>
      <c r="F670" s="148" t="s">
        <v>850</v>
      </c>
      <c r="H670" s="149">
        <v>3.2</v>
      </c>
      <c r="I670" s="150"/>
      <c r="L670" s="145"/>
      <c r="M670" s="151"/>
      <c r="T670" s="152"/>
      <c r="AT670" s="147" t="s">
        <v>161</v>
      </c>
      <c r="AU670" s="147" t="s">
        <v>83</v>
      </c>
      <c r="AV670" s="12" t="s">
        <v>83</v>
      </c>
      <c r="AW670" s="12" t="s">
        <v>30</v>
      </c>
      <c r="AX670" s="12" t="s">
        <v>73</v>
      </c>
      <c r="AY670" s="147" t="s">
        <v>151</v>
      </c>
    </row>
    <row r="671" spans="2:51" s="14" customFormat="1" ht="11.25">
      <c r="B671" s="170"/>
      <c r="D671" s="146" t="s">
        <v>161</v>
      </c>
      <c r="E671" s="171" t="s">
        <v>1</v>
      </c>
      <c r="F671" s="172" t="s">
        <v>821</v>
      </c>
      <c r="H671" s="171" t="s">
        <v>1</v>
      </c>
      <c r="I671" s="173"/>
      <c r="L671" s="170"/>
      <c r="M671" s="174"/>
      <c r="T671" s="175"/>
      <c r="AT671" s="171" t="s">
        <v>161</v>
      </c>
      <c r="AU671" s="171" t="s">
        <v>83</v>
      </c>
      <c r="AV671" s="14" t="s">
        <v>81</v>
      </c>
      <c r="AW671" s="14" t="s">
        <v>30</v>
      </c>
      <c r="AX671" s="14" t="s">
        <v>73</v>
      </c>
      <c r="AY671" s="171" t="s">
        <v>151</v>
      </c>
    </row>
    <row r="672" spans="2:51" s="12" customFormat="1" ht="11.25">
      <c r="B672" s="145"/>
      <c r="D672" s="146" t="s">
        <v>161</v>
      </c>
      <c r="E672" s="147" t="s">
        <v>1</v>
      </c>
      <c r="F672" s="148" t="s">
        <v>851</v>
      </c>
      <c r="H672" s="149">
        <v>4.8</v>
      </c>
      <c r="I672" s="150"/>
      <c r="L672" s="145"/>
      <c r="M672" s="151"/>
      <c r="T672" s="152"/>
      <c r="AT672" s="147" t="s">
        <v>161</v>
      </c>
      <c r="AU672" s="147" t="s">
        <v>83</v>
      </c>
      <c r="AV672" s="12" t="s">
        <v>83</v>
      </c>
      <c r="AW672" s="12" t="s">
        <v>30</v>
      </c>
      <c r="AX672" s="12" t="s">
        <v>73</v>
      </c>
      <c r="AY672" s="147" t="s">
        <v>151</v>
      </c>
    </row>
    <row r="673" spans="2:51" s="14" customFormat="1" ht="11.25">
      <c r="B673" s="170"/>
      <c r="D673" s="146" t="s">
        <v>161</v>
      </c>
      <c r="E673" s="171" t="s">
        <v>1</v>
      </c>
      <c r="F673" s="172" t="s">
        <v>835</v>
      </c>
      <c r="H673" s="171" t="s">
        <v>1</v>
      </c>
      <c r="I673" s="173"/>
      <c r="L673" s="170"/>
      <c r="M673" s="174"/>
      <c r="T673" s="175"/>
      <c r="AT673" s="171" t="s">
        <v>161</v>
      </c>
      <c r="AU673" s="171" t="s">
        <v>83</v>
      </c>
      <c r="AV673" s="14" t="s">
        <v>81</v>
      </c>
      <c r="AW673" s="14" t="s">
        <v>30</v>
      </c>
      <c r="AX673" s="14" t="s">
        <v>73</v>
      </c>
      <c r="AY673" s="171" t="s">
        <v>151</v>
      </c>
    </row>
    <row r="674" spans="2:51" s="12" customFormat="1" ht="11.25">
      <c r="B674" s="145"/>
      <c r="D674" s="146" t="s">
        <v>161</v>
      </c>
      <c r="E674" s="147" t="s">
        <v>1</v>
      </c>
      <c r="F674" s="148" t="s">
        <v>852</v>
      </c>
      <c r="H674" s="149">
        <v>9.6</v>
      </c>
      <c r="I674" s="150"/>
      <c r="L674" s="145"/>
      <c r="M674" s="151"/>
      <c r="T674" s="152"/>
      <c r="AT674" s="147" t="s">
        <v>161</v>
      </c>
      <c r="AU674" s="147" t="s">
        <v>83</v>
      </c>
      <c r="AV674" s="12" t="s">
        <v>83</v>
      </c>
      <c r="AW674" s="12" t="s">
        <v>30</v>
      </c>
      <c r="AX674" s="12" t="s">
        <v>73</v>
      </c>
      <c r="AY674" s="147" t="s">
        <v>151</v>
      </c>
    </row>
    <row r="675" spans="2:51" s="13" customFormat="1" ht="11.25">
      <c r="B675" s="153"/>
      <c r="D675" s="146" t="s">
        <v>161</v>
      </c>
      <c r="E675" s="154" t="s">
        <v>1</v>
      </c>
      <c r="F675" s="155" t="s">
        <v>163</v>
      </c>
      <c r="H675" s="156">
        <v>48</v>
      </c>
      <c r="I675" s="157"/>
      <c r="L675" s="153"/>
      <c r="M675" s="158"/>
      <c r="T675" s="159"/>
      <c r="AT675" s="154" t="s">
        <v>161</v>
      </c>
      <c r="AU675" s="154" t="s">
        <v>83</v>
      </c>
      <c r="AV675" s="13" t="s">
        <v>159</v>
      </c>
      <c r="AW675" s="13" t="s">
        <v>30</v>
      </c>
      <c r="AX675" s="13" t="s">
        <v>81</v>
      </c>
      <c r="AY675" s="154" t="s">
        <v>151</v>
      </c>
    </row>
    <row r="676" spans="2:65" s="1" customFormat="1" ht="24.2" customHeight="1">
      <c r="B676" s="131"/>
      <c r="C676" s="132" t="s">
        <v>853</v>
      </c>
      <c r="D676" s="132" t="s">
        <v>154</v>
      </c>
      <c r="E676" s="133" t="s">
        <v>854</v>
      </c>
      <c r="F676" s="134" t="s">
        <v>855</v>
      </c>
      <c r="G676" s="135" t="s">
        <v>170</v>
      </c>
      <c r="H676" s="136">
        <v>61</v>
      </c>
      <c r="I676" s="137"/>
      <c r="J676" s="138">
        <f>ROUND(I676*H676,2)</f>
        <v>0</v>
      </c>
      <c r="K676" s="134" t="s">
        <v>158</v>
      </c>
      <c r="L676" s="31"/>
      <c r="M676" s="139" t="s">
        <v>1</v>
      </c>
      <c r="N676" s="140" t="s">
        <v>38</v>
      </c>
      <c r="P676" s="141">
        <f>O676*H676</f>
        <v>0</v>
      </c>
      <c r="Q676" s="141">
        <v>0</v>
      </c>
      <c r="R676" s="141">
        <f>Q676*H676</f>
        <v>0</v>
      </c>
      <c r="S676" s="141">
        <v>0.024</v>
      </c>
      <c r="T676" s="142">
        <f>S676*H676</f>
        <v>1.464</v>
      </c>
      <c r="AR676" s="143" t="s">
        <v>287</v>
      </c>
      <c r="AT676" s="143" t="s">
        <v>154</v>
      </c>
      <c r="AU676" s="143" t="s">
        <v>83</v>
      </c>
      <c r="AY676" s="16" t="s">
        <v>151</v>
      </c>
      <c r="BE676" s="144">
        <f>IF(N676="základní",J676,0)</f>
        <v>0</v>
      </c>
      <c r="BF676" s="144">
        <f>IF(N676="snížená",J676,0)</f>
        <v>0</v>
      </c>
      <c r="BG676" s="144">
        <f>IF(N676="zákl. přenesená",J676,0)</f>
        <v>0</v>
      </c>
      <c r="BH676" s="144">
        <f>IF(N676="sníž. přenesená",J676,0)</f>
        <v>0</v>
      </c>
      <c r="BI676" s="144">
        <f>IF(N676="nulová",J676,0)</f>
        <v>0</v>
      </c>
      <c r="BJ676" s="16" t="s">
        <v>81</v>
      </c>
      <c r="BK676" s="144">
        <f>ROUND(I676*H676,2)</f>
        <v>0</v>
      </c>
      <c r="BL676" s="16" t="s">
        <v>287</v>
      </c>
      <c r="BM676" s="143" t="s">
        <v>856</v>
      </c>
    </row>
    <row r="677" spans="2:51" s="12" customFormat="1" ht="11.25">
      <c r="B677" s="145"/>
      <c r="D677" s="146" t="s">
        <v>161</v>
      </c>
      <c r="E677" s="147" t="s">
        <v>1</v>
      </c>
      <c r="F677" s="148" t="s">
        <v>857</v>
      </c>
      <c r="H677" s="149">
        <v>61</v>
      </c>
      <c r="I677" s="150"/>
      <c r="L677" s="145"/>
      <c r="M677" s="151"/>
      <c r="T677" s="152"/>
      <c r="AT677" s="147" t="s">
        <v>161</v>
      </c>
      <c r="AU677" s="147" t="s">
        <v>83</v>
      </c>
      <c r="AV677" s="12" t="s">
        <v>83</v>
      </c>
      <c r="AW677" s="12" t="s">
        <v>30</v>
      </c>
      <c r="AX677" s="12" t="s">
        <v>73</v>
      </c>
      <c r="AY677" s="147" t="s">
        <v>151</v>
      </c>
    </row>
    <row r="678" spans="2:51" s="13" customFormat="1" ht="11.25">
      <c r="B678" s="153"/>
      <c r="D678" s="146" t="s">
        <v>161</v>
      </c>
      <c r="E678" s="154" t="s">
        <v>1</v>
      </c>
      <c r="F678" s="155" t="s">
        <v>163</v>
      </c>
      <c r="H678" s="156">
        <v>61</v>
      </c>
      <c r="I678" s="157"/>
      <c r="L678" s="153"/>
      <c r="M678" s="158"/>
      <c r="T678" s="159"/>
      <c r="AT678" s="154" t="s">
        <v>161</v>
      </c>
      <c r="AU678" s="154" t="s">
        <v>83</v>
      </c>
      <c r="AV678" s="13" t="s">
        <v>159</v>
      </c>
      <c r="AW678" s="13" t="s">
        <v>30</v>
      </c>
      <c r="AX678" s="13" t="s">
        <v>81</v>
      </c>
      <c r="AY678" s="154" t="s">
        <v>151</v>
      </c>
    </row>
    <row r="679" spans="2:65" s="1" customFormat="1" ht="24.2" customHeight="1">
      <c r="B679" s="131"/>
      <c r="C679" s="132" t="s">
        <v>858</v>
      </c>
      <c r="D679" s="132" t="s">
        <v>154</v>
      </c>
      <c r="E679" s="133" t="s">
        <v>859</v>
      </c>
      <c r="F679" s="134" t="s">
        <v>860</v>
      </c>
      <c r="G679" s="135" t="s">
        <v>170</v>
      </c>
      <c r="H679" s="136">
        <v>7</v>
      </c>
      <c r="I679" s="137"/>
      <c r="J679" s="138">
        <f>ROUND(I679*H679,2)</f>
        <v>0</v>
      </c>
      <c r="K679" s="134" t="s">
        <v>158</v>
      </c>
      <c r="L679" s="31"/>
      <c r="M679" s="139" t="s">
        <v>1</v>
      </c>
      <c r="N679" s="140" t="s">
        <v>38</v>
      </c>
      <c r="P679" s="141">
        <f>O679*H679</f>
        <v>0</v>
      </c>
      <c r="Q679" s="141">
        <v>0</v>
      </c>
      <c r="R679" s="141">
        <f>Q679*H679</f>
        <v>0</v>
      </c>
      <c r="S679" s="141">
        <v>0.028</v>
      </c>
      <c r="T679" s="142">
        <f>S679*H679</f>
        <v>0.196</v>
      </c>
      <c r="AR679" s="143" t="s">
        <v>287</v>
      </c>
      <c r="AT679" s="143" t="s">
        <v>154</v>
      </c>
      <c r="AU679" s="143" t="s">
        <v>83</v>
      </c>
      <c r="AY679" s="16" t="s">
        <v>151</v>
      </c>
      <c r="BE679" s="144">
        <f>IF(N679="základní",J679,0)</f>
        <v>0</v>
      </c>
      <c r="BF679" s="144">
        <f>IF(N679="snížená",J679,0)</f>
        <v>0</v>
      </c>
      <c r="BG679" s="144">
        <f>IF(N679="zákl. přenesená",J679,0)</f>
        <v>0</v>
      </c>
      <c r="BH679" s="144">
        <f>IF(N679="sníž. přenesená",J679,0)</f>
        <v>0</v>
      </c>
      <c r="BI679" s="144">
        <f>IF(N679="nulová",J679,0)</f>
        <v>0</v>
      </c>
      <c r="BJ679" s="16" t="s">
        <v>81</v>
      </c>
      <c r="BK679" s="144">
        <f>ROUND(I679*H679,2)</f>
        <v>0</v>
      </c>
      <c r="BL679" s="16" t="s">
        <v>287</v>
      </c>
      <c r="BM679" s="143" t="s">
        <v>861</v>
      </c>
    </row>
    <row r="680" spans="2:51" s="12" customFormat="1" ht="11.25">
      <c r="B680" s="145"/>
      <c r="D680" s="146" t="s">
        <v>161</v>
      </c>
      <c r="E680" s="147" t="s">
        <v>1</v>
      </c>
      <c r="F680" s="148" t="s">
        <v>862</v>
      </c>
      <c r="H680" s="149">
        <v>7</v>
      </c>
      <c r="I680" s="150"/>
      <c r="L680" s="145"/>
      <c r="M680" s="151"/>
      <c r="T680" s="152"/>
      <c r="AT680" s="147" t="s">
        <v>161</v>
      </c>
      <c r="AU680" s="147" t="s">
        <v>83</v>
      </c>
      <c r="AV680" s="12" t="s">
        <v>83</v>
      </c>
      <c r="AW680" s="12" t="s">
        <v>30</v>
      </c>
      <c r="AX680" s="12" t="s">
        <v>73</v>
      </c>
      <c r="AY680" s="147" t="s">
        <v>151</v>
      </c>
    </row>
    <row r="681" spans="2:51" s="13" customFormat="1" ht="11.25">
      <c r="B681" s="153"/>
      <c r="D681" s="146" t="s">
        <v>161</v>
      </c>
      <c r="E681" s="154" t="s">
        <v>1</v>
      </c>
      <c r="F681" s="155" t="s">
        <v>163</v>
      </c>
      <c r="H681" s="156">
        <v>7</v>
      </c>
      <c r="I681" s="157"/>
      <c r="L681" s="153"/>
      <c r="M681" s="158"/>
      <c r="T681" s="159"/>
      <c r="AT681" s="154" t="s">
        <v>161</v>
      </c>
      <c r="AU681" s="154" t="s">
        <v>83</v>
      </c>
      <c r="AV681" s="13" t="s">
        <v>159</v>
      </c>
      <c r="AW681" s="13" t="s">
        <v>30</v>
      </c>
      <c r="AX681" s="13" t="s">
        <v>81</v>
      </c>
      <c r="AY681" s="154" t="s">
        <v>151</v>
      </c>
    </row>
    <row r="682" spans="2:65" s="1" customFormat="1" ht="24.2" customHeight="1">
      <c r="B682" s="131"/>
      <c r="C682" s="132" t="s">
        <v>863</v>
      </c>
      <c r="D682" s="132" t="s">
        <v>154</v>
      </c>
      <c r="E682" s="133" t="s">
        <v>864</v>
      </c>
      <c r="F682" s="134" t="s">
        <v>865</v>
      </c>
      <c r="G682" s="135" t="s">
        <v>170</v>
      </c>
      <c r="H682" s="136">
        <v>39</v>
      </c>
      <c r="I682" s="137"/>
      <c r="J682" s="138">
        <f>ROUND(I682*H682,2)</f>
        <v>0</v>
      </c>
      <c r="K682" s="134" t="s">
        <v>158</v>
      </c>
      <c r="L682" s="31"/>
      <c r="M682" s="139" t="s">
        <v>1</v>
      </c>
      <c r="N682" s="140" t="s">
        <v>38</v>
      </c>
      <c r="P682" s="141">
        <f>O682*H682</f>
        <v>0</v>
      </c>
      <c r="Q682" s="141">
        <v>0</v>
      </c>
      <c r="R682" s="141">
        <f>Q682*H682</f>
        <v>0</v>
      </c>
      <c r="S682" s="141">
        <v>0</v>
      </c>
      <c r="T682" s="142">
        <f>S682*H682</f>
        <v>0</v>
      </c>
      <c r="AR682" s="143" t="s">
        <v>287</v>
      </c>
      <c r="AT682" s="143" t="s">
        <v>154</v>
      </c>
      <c r="AU682" s="143" t="s">
        <v>83</v>
      </c>
      <c r="AY682" s="16" t="s">
        <v>151</v>
      </c>
      <c r="BE682" s="144">
        <f>IF(N682="základní",J682,0)</f>
        <v>0</v>
      </c>
      <c r="BF682" s="144">
        <f>IF(N682="snížená",J682,0)</f>
        <v>0</v>
      </c>
      <c r="BG682" s="144">
        <f>IF(N682="zákl. přenesená",J682,0)</f>
        <v>0</v>
      </c>
      <c r="BH682" s="144">
        <f>IF(N682="sníž. přenesená",J682,0)</f>
        <v>0</v>
      </c>
      <c r="BI682" s="144">
        <f>IF(N682="nulová",J682,0)</f>
        <v>0</v>
      </c>
      <c r="BJ682" s="16" t="s">
        <v>81</v>
      </c>
      <c r="BK682" s="144">
        <f>ROUND(I682*H682,2)</f>
        <v>0</v>
      </c>
      <c r="BL682" s="16" t="s">
        <v>287</v>
      </c>
      <c r="BM682" s="143" t="s">
        <v>866</v>
      </c>
    </row>
    <row r="683" spans="2:51" s="14" customFormat="1" ht="11.25">
      <c r="B683" s="170"/>
      <c r="D683" s="146" t="s">
        <v>161</v>
      </c>
      <c r="E683" s="171" t="s">
        <v>1</v>
      </c>
      <c r="F683" s="172" t="s">
        <v>351</v>
      </c>
      <c r="H683" s="171" t="s">
        <v>1</v>
      </c>
      <c r="I683" s="173"/>
      <c r="L683" s="170"/>
      <c r="M683" s="174"/>
      <c r="T683" s="175"/>
      <c r="AT683" s="171" t="s">
        <v>161</v>
      </c>
      <c r="AU683" s="171" t="s">
        <v>83</v>
      </c>
      <c r="AV683" s="14" t="s">
        <v>81</v>
      </c>
      <c r="AW683" s="14" t="s">
        <v>30</v>
      </c>
      <c r="AX683" s="14" t="s">
        <v>73</v>
      </c>
      <c r="AY683" s="171" t="s">
        <v>151</v>
      </c>
    </row>
    <row r="684" spans="2:51" s="12" customFormat="1" ht="11.25">
      <c r="B684" s="145"/>
      <c r="D684" s="146" t="s">
        <v>161</v>
      </c>
      <c r="E684" s="147" t="s">
        <v>1</v>
      </c>
      <c r="F684" s="148" t="s">
        <v>177</v>
      </c>
      <c r="H684" s="149">
        <v>5</v>
      </c>
      <c r="I684" s="150"/>
      <c r="L684" s="145"/>
      <c r="M684" s="151"/>
      <c r="T684" s="152"/>
      <c r="AT684" s="147" t="s">
        <v>161</v>
      </c>
      <c r="AU684" s="147" t="s">
        <v>83</v>
      </c>
      <c r="AV684" s="12" t="s">
        <v>83</v>
      </c>
      <c r="AW684" s="12" t="s">
        <v>30</v>
      </c>
      <c r="AX684" s="12" t="s">
        <v>73</v>
      </c>
      <c r="AY684" s="147" t="s">
        <v>151</v>
      </c>
    </row>
    <row r="685" spans="2:51" s="14" customFormat="1" ht="11.25">
      <c r="B685" s="170"/>
      <c r="D685" s="146" t="s">
        <v>161</v>
      </c>
      <c r="E685" s="171" t="s">
        <v>1</v>
      </c>
      <c r="F685" s="172" t="s">
        <v>363</v>
      </c>
      <c r="H685" s="171" t="s">
        <v>1</v>
      </c>
      <c r="I685" s="173"/>
      <c r="L685" s="170"/>
      <c r="M685" s="174"/>
      <c r="T685" s="175"/>
      <c r="AT685" s="171" t="s">
        <v>161</v>
      </c>
      <c r="AU685" s="171" t="s">
        <v>83</v>
      </c>
      <c r="AV685" s="14" t="s">
        <v>81</v>
      </c>
      <c r="AW685" s="14" t="s">
        <v>30</v>
      </c>
      <c r="AX685" s="14" t="s">
        <v>73</v>
      </c>
      <c r="AY685" s="171" t="s">
        <v>151</v>
      </c>
    </row>
    <row r="686" spans="2:51" s="12" customFormat="1" ht="11.25">
      <c r="B686" s="145"/>
      <c r="D686" s="146" t="s">
        <v>161</v>
      </c>
      <c r="E686" s="147" t="s">
        <v>1</v>
      </c>
      <c r="F686" s="148" t="s">
        <v>81</v>
      </c>
      <c r="H686" s="149">
        <v>1</v>
      </c>
      <c r="I686" s="150"/>
      <c r="L686" s="145"/>
      <c r="M686" s="151"/>
      <c r="T686" s="152"/>
      <c r="AT686" s="147" t="s">
        <v>161</v>
      </c>
      <c r="AU686" s="147" t="s">
        <v>83</v>
      </c>
      <c r="AV686" s="12" t="s">
        <v>83</v>
      </c>
      <c r="AW686" s="12" t="s">
        <v>30</v>
      </c>
      <c r="AX686" s="12" t="s">
        <v>73</v>
      </c>
      <c r="AY686" s="147" t="s">
        <v>151</v>
      </c>
    </row>
    <row r="687" spans="2:51" s="14" customFormat="1" ht="11.25">
      <c r="B687" s="170"/>
      <c r="D687" s="146" t="s">
        <v>161</v>
      </c>
      <c r="E687" s="171" t="s">
        <v>1</v>
      </c>
      <c r="F687" s="172" t="s">
        <v>346</v>
      </c>
      <c r="H687" s="171" t="s">
        <v>1</v>
      </c>
      <c r="I687" s="173"/>
      <c r="L687" s="170"/>
      <c r="M687" s="174"/>
      <c r="T687" s="175"/>
      <c r="AT687" s="171" t="s">
        <v>161</v>
      </c>
      <c r="AU687" s="171" t="s">
        <v>83</v>
      </c>
      <c r="AV687" s="14" t="s">
        <v>81</v>
      </c>
      <c r="AW687" s="14" t="s">
        <v>30</v>
      </c>
      <c r="AX687" s="14" t="s">
        <v>73</v>
      </c>
      <c r="AY687" s="171" t="s">
        <v>151</v>
      </c>
    </row>
    <row r="688" spans="2:51" s="12" customFormat="1" ht="11.25">
      <c r="B688" s="145"/>
      <c r="D688" s="146" t="s">
        <v>161</v>
      </c>
      <c r="E688" s="147" t="s">
        <v>1</v>
      </c>
      <c r="F688" s="148" t="s">
        <v>83</v>
      </c>
      <c r="H688" s="149">
        <v>2</v>
      </c>
      <c r="I688" s="150"/>
      <c r="L688" s="145"/>
      <c r="M688" s="151"/>
      <c r="T688" s="152"/>
      <c r="AT688" s="147" t="s">
        <v>161</v>
      </c>
      <c r="AU688" s="147" t="s">
        <v>83</v>
      </c>
      <c r="AV688" s="12" t="s">
        <v>83</v>
      </c>
      <c r="AW688" s="12" t="s">
        <v>30</v>
      </c>
      <c r="AX688" s="12" t="s">
        <v>73</v>
      </c>
      <c r="AY688" s="147" t="s">
        <v>151</v>
      </c>
    </row>
    <row r="689" spans="2:51" s="14" customFormat="1" ht="11.25">
      <c r="B689" s="170"/>
      <c r="D689" s="146" t="s">
        <v>161</v>
      </c>
      <c r="E689" s="171" t="s">
        <v>1</v>
      </c>
      <c r="F689" s="172" t="s">
        <v>731</v>
      </c>
      <c r="H689" s="171" t="s">
        <v>1</v>
      </c>
      <c r="I689" s="173"/>
      <c r="L689" s="170"/>
      <c r="M689" s="174"/>
      <c r="T689" s="175"/>
      <c r="AT689" s="171" t="s">
        <v>161</v>
      </c>
      <c r="AU689" s="171" t="s">
        <v>83</v>
      </c>
      <c r="AV689" s="14" t="s">
        <v>81</v>
      </c>
      <c r="AW689" s="14" t="s">
        <v>30</v>
      </c>
      <c r="AX689" s="14" t="s">
        <v>73</v>
      </c>
      <c r="AY689" s="171" t="s">
        <v>151</v>
      </c>
    </row>
    <row r="690" spans="2:51" s="12" customFormat="1" ht="11.25">
      <c r="B690" s="145"/>
      <c r="D690" s="146" t="s">
        <v>161</v>
      </c>
      <c r="E690" s="147" t="s">
        <v>1</v>
      </c>
      <c r="F690" s="148" t="s">
        <v>159</v>
      </c>
      <c r="H690" s="149">
        <v>4</v>
      </c>
      <c r="I690" s="150"/>
      <c r="L690" s="145"/>
      <c r="M690" s="151"/>
      <c r="T690" s="152"/>
      <c r="AT690" s="147" t="s">
        <v>161</v>
      </c>
      <c r="AU690" s="147" t="s">
        <v>83</v>
      </c>
      <c r="AV690" s="12" t="s">
        <v>83</v>
      </c>
      <c r="AW690" s="12" t="s">
        <v>30</v>
      </c>
      <c r="AX690" s="12" t="s">
        <v>73</v>
      </c>
      <c r="AY690" s="147" t="s">
        <v>151</v>
      </c>
    </row>
    <row r="691" spans="2:51" s="14" customFormat="1" ht="11.25">
      <c r="B691" s="170"/>
      <c r="D691" s="146" t="s">
        <v>161</v>
      </c>
      <c r="E691" s="171" t="s">
        <v>1</v>
      </c>
      <c r="F691" s="172" t="s">
        <v>357</v>
      </c>
      <c r="H691" s="171" t="s">
        <v>1</v>
      </c>
      <c r="I691" s="173"/>
      <c r="L691" s="170"/>
      <c r="M691" s="174"/>
      <c r="T691" s="175"/>
      <c r="AT691" s="171" t="s">
        <v>161</v>
      </c>
      <c r="AU691" s="171" t="s">
        <v>83</v>
      </c>
      <c r="AV691" s="14" t="s">
        <v>81</v>
      </c>
      <c r="AW691" s="14" t="s">
        <v>30</v>
      </c>
      <c r="AX691" s="14" t="s">
        <v>73</v>
      </c>
      <c r="AY691" s="171" t="s">
        <v>151</v>
      </c>
    </row>
    <row r="692" spans="2:51" s="12" customFormat="1" ht="11.25">
      <c r="B692" s="145"/>
      <c r="D692" s="146" t="s">
        <v>161</v>
      </c>
      <c r="E692" s="147" t="s">
        <v>1</v>
      </c>
      <c r="F692" s="148" t="s">
        <v>152</v>
      </c>
      <c r="H692" s="149">
        <v>3</v>
      </c>
      <c r="I692" s="150"/>
      <c r="L692" s="145"/>
      <c r="M692" s="151"/>
      <c r="T692" s="152"/>
      <c r="AT692" s="147" t="s">
        <v>161</v>
      </c>
      <c r="AU692" s="147" t="s">
        <v>83</v>
      </c>
      <c r="AV692" s="12" t="s">
        <v>83</v>
      </c>
      <c r="AW692" s="12" t="s">
        <v>30</v>
      </c>
      <c r="AX692" s="12" t="s">
        <v>73</v>
      </c>
      <c r="AY692" s="147" t="s">
        <v>151</v>
      </c>
    </row>
    <row r="693" spans="2:51" s="14" customFormat="1" ht="11.25">
      <c r="B693" s="170"/>
      <c r="D693" s="146" t="s">
        <v>161</v>
      </c>
      <c r="E693" s="171" t="s">
        <v>1</v>
      </c>
      <c r="F693" s="172" t="s">
        <v>358</v>
      </c>
      <c r="H693" s="171" t="s">
        <v>1</v>
      </c>
      <c r="I693" s="173"/>
      <c r="L693" s="170"/>
      <c r="M693" s="174"/>
      <c r="T693" s="175"/>
      <c r="AT693" s="171" t="s">
        <v>161</v>
      </c>
      <c r="AU693" s="171" t="s">
        <v>83</v>
      </c>
      <c r="AV693" s="14" t="s">
        <v>81</v>
      </c>
      <c r="AW693" s="14" t="s">
        <v>30</v>
      </c>
      <c r="AX693" s="14" t="s">
        <v>73</v>
      </c>
      <c r="AY693" s="171" t="s">
        <v>151</v>
      </c>
    </row>
    <row r="694" spans="2:51" s="12" customFormat="1" ht="11.25">
      <c r="B694" s="145"/>
      <c r="D694" s="146" t="s">
        <v>161</v>
      </c>
      <c r="E694" s="147" t="s">
        <v>1</v>
      </c>
      <c r="F694" s="148" t="s">
        <v>81</v>
      </c>
      <c r="H694" s="149">
        <v>1</v>
      </c>
      <c r="I694" s="150"/>
      <c r="L694" s="145"/>
      <c r="M694" s="151"/>
      <c r="T694" s="152"/>
      <c r="AT694" s="147" t="s">
        <v>161</v>
      </c>
      <c r="AU694" s="147" t="s">
        <v>83</v>
      </c>
      <c r="AV694" s="12" t="s">
        <v>83</v>
      </c>
      <c r="AW694" s="12" t="s">
        <v>30</v>
      </c>
      <c r="AX694" s="12" t="s">
        <v>73</v>
      </c>
      <c r="AY694" s="147" t="s">
        <v>151</v>
      </c>
    </row>
    <row r="695" spans="2:51" s="14" customFormat="1" ht="11.25">
      <c r="B695" s="170"/>
      <c r="D695" s="146" t="s">
        <v>161</v>
      </c>
      <c r="E695" s="171" t="s">
        <v>1</v>
      </c>
      <c r="F695" s="172" t="s">
        <v>365</v>
      </c>
      <c r="H695" s="171" t="s">
        <v>1</v>
      </c>
      <c r="I695" s="173"/>
      <c r="L695" s="170"/>
      <c r="M695" s="174"/>
      <c r="T695" s="175"/>
      <c r="AT695" s="171" t="s">
        <v>161</v>
      </c>
      <c r="AU695" s="171" t="s">
        <v>83</v>
      </c>
      <c r="AV695" s="14" t="s">
        <v>81</v>
      </c>
      <c r="AW695" s="14" t="s">
        <v>30</v>
      </c>
      <c r="AX695" s="14" t="s">
        <v>73</v>
      </c>
      <c r="AY695" s="171" t="s">
        <v>151</v>
      </c>
    </row>
    <row r="696" spans="2:51" s="12" customFormat="1" ht="11.25">
      <c r="B696" s="145"/>
      <c r="D696" s="146" t="s">
        <v>161</v>
      </c>
      <c r="E696" s="147" t="s">
        <v>1</v>
      </c>
      <c r="F696" s="148" t="s">
        <v>183</v>
      </c>
      <c r="H696" s="149">
        <v>6</v>
      </c>
      <c r="I696" s="150"/>
      <c r="L696" s="145"/>
      <c r="M696" s="151"/>
      <c r="T696" s="152"/>
      <c r="AT696" s="147" t="s">
        <v>161</v>
      </c>
      <c r="AU696" s="147" t="s">
        <v>83</v>
      </c>
      <c r="AV696" s="12" t="s">
        <v>83</v>
      </c>
      <c r="AW696" s="12" t="s">
        <v>30</v>
      </c>
      <c r="AX696" s="12" t="s">
        <v>73</v>
      </c>
      <c r="AY696" s="147" t="s">
        <v>151</v>
      </c>
    </row>
    <row r="697" spans="2:51" s="14" customFormat="1" ht="11.25">
      <c r="B697" s="170"/>
      <c r="D697" s="146" t="s">
        <v>161</v>
      </c>
      <c r="E697" s="171" t="s">
        <v>1</v>
      </c>
      <c r="F697" s="172" t="s">
        <v>352</v>
      </c>
      <c r="H697" s="171" t="s">
        <v>1</v>
      </c>
      <c r="I697" s="173"/>
      <c r="L697" s="170"/>
      <c r="M697" s="174"/>
      <c r="T697" s="175"/>
      <c r="AT697" s="171" t="s">
        <v>161</v>
      </c>
      <c r="AU697" s="171" t="s">
        <v>83</v>
      </c>
      <c r="AV697" s="14" t="s">
        <v>81</v>
      </c>
      <c r="AW697" s="14" t="s">
        <v>30</v>
      </c>
      <c r="AX697" s="14" t="s">
        <v>73</v>
      </c>
      <c r="AY697" s="171" t="s">
        <v>151</v>
      </c>
    </row>
    <row r="698" spans="2:51" s="12" customFormat="1" ht="11.25">
      <c r="B698" s="145"/>
      <c r="D698" s="146" t="s">
        <v>161</v>
      </c>
      <c r="E698" s="147" t="s">
        <v>1</v>
      </c>
      <c r="F698" s="148" t="s">
        <v>175</v>
      </c>
      <c r="H698" s="149">
        <v>8</v>
      </c>
      <c r="I698" s="150"/>
      <c r="L698" s="145"/>
      <c r="M698" s="151"/>
      <c r="T698" s="152"/>
      <c r="AT698" s="147" t="s">
        <v>161</v>
      </c>
      <c r="AU698" s="147" t="s">
        <v>83</v>
      </c>
      <c r="AV698" s="12" t="s">
        <v>83</v>
      </c>
      <c r="AW698" s="12" t="s">
        <v>30</v>
      </c>
      <c r="AX698" s="12" t="s">
        <v>73</v>
      </c>
      <c r="AY698" s="147" t="s">
        <v>151</v>
      </c>
    </row>
    <row r="699" spans="2:51" s="14" customFormat="1" ht="11.25">
      <c r="B699" s="170"/>
      <c r="D699" s="146" t="s">
        <v>161</v>
      </c>
      <c r="E699" s="171" t="s">
        <v>1</v>
      </c>
      <c r="F699" s="172" t="s">
        <v>729</v>
      </c>
      <c r="H699" s="171" t="s">
        <v>1</v>
      </c>
      <c r="I699" s="173"/>
      <c r="L699" s="170"/>
      <c r="M699" s="174"/>
      <c r="T699" s="175"/>
      <c r="AT699" s="171" t="s">
        <v>161</v>
      </c>
      <c r="AU699" s="171" t="s">
        <v>83</v>
      </c>
      <c r="AV699" s="14" t="s">
        <v>81</v>
      </c>
      <c r="AW699" s="14" t="s">
        <v>30</v>
      </c>
      <c r="AX699" s="14" t="s">
        <v>73</v>
      </c>
      <c r="AY699" s="171" t="s">
        <v>151</v>
      </c>
    </row>
    <row r="700" spans="2:51" s="12" customFormat="1" ht="11.25">
      <c r="B700" s="145"/>
      <c r="D700" s="146" t="s">
        <v>161</v>
      </c>
      <c r="E700" s="147" t="s">
        <v>1</v>
      </c>
      <c r="F700" s="148" t="s">
        <v>152</v>
      </c>
      <c r="H700" s="149">
        <v>3</v>
      </c>
      <c r="I700" s="150"/>
      <c r="L700" s="145"/>
      <c r="M700" s="151"/>
      <c r="T700" s="152"/>
      <c r="AT700" s="147" t="s">
        <v>161</v>
      </c>
      <c r="AU700" s="147" t="s">
        <v>83</v>
      </c>
      <c r="AV700" s="12" t="s">
        <v>83</v>
      </c>
      <c r="AW700" s="12" t="s">
        <v>30</v>
      </c>
      <c r="AX700" s="12" t="s">
        <v>73</v>
      </c>
      <c r="AY700" s="147" t="s">
        <v>151</v>
      </c>
    </row>
    <row r="701" spans="2:51" s="14" customFormat="1" ht="11.25">
      <c r="B701" s="170"/>
      <c r="D701" s="146" t="s">
        <v>161</v>
      </c>
      <c r="E701" s="171" t="s">
        <v>1</v>
      </c>
      <c r="F701" s="172" t="s">
        <v>730</v>
      </c>
      <c r="H701" s="171" t="s">
        <v>1</v>
      </c>
      <c r="I701" s="173"/>
      <c r="L701" s="170"/>
      <c r="M701" s="174"/>
      <c r="T701" s="175"/>
      <c r="AT701" s="171" t="s">
        <v>161</v>
      </c>
      <c r="AU701" s="171" t="s">
        <v>83</v>
      </c>
      <c r="AV701" s="14" t="s">
        <v>81</v>
      </c>
      <c r="AW701" s="14" t="s">
        <v>30</v>
      </c>
      <c r="AX701" s="14" t="s">
        <v>73</v>
      </c>
      <c r="AY701" s="171" t="s">
        <v>151</v>
      </c>
    </row>
    <row r="702" spans="2:51" s="12" customFormat="1" ht="11.25">
      <c r="B702" s="145"/>
      <c r="D702" s="146" t="s">
        <v>161</v>
      </c>
      <c r="E702" s="147" t="s">
        <v>1</v>
      </c>
      <c r="F702" s="148" t="s">
        <v>183</v>
      </c>
      <c r="H702" s="149">
        <v>6</v>
      </c>
      <c r="I702" s="150"/>
      <c r="L702" s="145"/>
      <c r="M702" s="151"/>
      <c r="T702" s="152"/>
      <c r="AT702" s="147" t="s">
        <v>161</v>
      </c>
      <c r="AU702" s="147" t="s">
        <v>83</v>
      </c>
      <c r="AV702" s="12" t="s">
        <v>83</v>
      </c>
      <c r="AW702" s="12" t="s">
        <v>30</v>
      </c>
      <c r="AX702" s="12" t="s">
        <v>73</v>
      </c>
      <c r="AY702" s="147" t="s">
        <v>151</v>
      </c>
    </row>
    <row r="703" spans="2:51" s="13" customFormat="1" ht="11.25">
      <c r="B703" s="153"/>
      <c r="D703" s="146" t="s">
        <v>161</v>
      </c>
      <c r="E703" s="154" t="s">
        <v>1</v>
      </c>
      <c r="F703" s="155" t="s">
        <v>163</v>
      </c>
      <c r="H703" s="156">
        <v>39</v>
      </c>
      <c r="I703" s="157"/>
      <c r="L703" s="153"/>
      <c r="M703" s="158"/>
      <c r="T703" s="159"/>
      <c r="AT703" s="154" t="s">
        <v>161</v>
      </c>
      <c r="AU703" s="154" t="s">
        <v>83</v>
      </c>
      <c r="AV703" s="13" t="s">
        <v>159</v>
      </c>
      <c r="AW703" s="13" t="s">
        <v>30</v>
      </c>
      <c r="AX703" s="13" t="s">
        <v>81</v>
      </c>
      <c r="AY703" s="154" t="s">
        <v>151</v>
      </c>
    </row>
    <row r="704" spans="2:65" s="1" customFormat="1" ht="16.5" customHeight="1">
      <c r="B704" s="131"/>
      <c r="C704" s="160" t="s">
        <v>867</v>
      </c>
      <c r="D704" s="160" t="s">
        <v>172</v>
      </c>
      <c r="E704" s="161" t="s">
        <v>868</v>
      </c>
      <c r="F704" s="162" t="s">
        <v>869</v>
      </c>
      <c r="G704" s="163" t="s">
        <v>170</v>
      </c>
      <c r="H704" s="164">
        <v>39</v>
      </c>
      <c r="I704" s="165"/>
      <c r="J704" s="166">
        <f>ROUND(I704*H704,2)</f>
        <v>0</v>
      </c>
      <c r="K704" s="162" t="s">
        <v>1</v>
      </c>
      <c r="L704" s="167"/>
      <c r="M704" s="168" t="s">
        <v>1</v>
      </c>
      <c r="N704" s="169" t="s">
        <v>38</v>
      </c>
      <c r="P704" s="141">
        <f>O704*H704</f>
        <v>0</v>
      </c>
      <c r="Q704" s="141">
        <v>0.00208</v>
      </c>
      <c r="R704" s="141">
        <f>Q704*H704</f>
        <v>0.08112</v>
      </c>
      <c r="S704" s="141">
        <v>0</v>
      </c>
      <c r="T704" s="142">
        <f>S704*H704</f>
        <v>0</v>
      </c>
      <c r="AR704" s="143" t="s">
        <v>390</v>
      </c>
      <c r="AT704" s="143" t="s">
        <v>172</v>
      </c>
      <c r="AU704" s="143" t="s">
        <v>83</v>
      </c>
      <c r="AY704" s="16" t="s">
        <v>151</v>
      </c>
      <c r="BE704" s="144">
        <f>IF(N704="základní",J704,0)</f>
        <v>0</v>
      </c>
      <c r="BF704" s="144">
        <f>IF(N704="snížená",J704,0)</f>
        <v>0</v>
      </c>
      <c r="BG704" s="144">
        <f>IF(N704="zákl. přenesená",J704,0)</f>
        <v>0</v>
      </c>
      <c r="BH704" s="144">
        <f>IF(N704="sníž. přenesená",J704,0)</f>
        <v>0</v>
      </c>
      <c r="BI704" s="144">
        <f>IF(N704="nulová",J704,0)</f>
        <v>0</v>
      </c>
      <c r="BJ704" s="16" t="s">
        <v>81</v>
      </c>
      <c r="BK704" s="144">
        <f>ROUND(I704*H704,2)</f>
        <v>0</v>
      </c>
      <c r="BL704" s="16" t="s">
        <v>287</v>
      </c>
      <c r="BM704" s="143" t="s">
        <v>870</v>
      </c>
    </row>
    <row r="705" spans="2:65" s="1" customFormat="1" ht="16.5" customHeight="1">
      <c r="B705" s="131"/>
      <c r="C705" s="132" t="s">
        <v>871</v>
      </c>
      <c r="D705" s="132" t="s">
        <v>154</v>
      </c>
      <c r="E705" s="133" t="s">
        <v>872</v>
      </c>
      <c r="F705" s="134" t="s">
        <v>873</v>
      </c>
      <c r="G705" s="135" t="s">
        <v>498</v>
      </c>
      <c r="H705" s="136">
        <v>1</v>
      </c>
      <c r="I705" s="137"/>
      <c r="J705" s="138">
        <f>ROUND(I705*H705,2)</f>
        <v>0</v>
      </c>
      <c r="K705" s="134" t="s">
        <v>1</v>
      </c>
      <c r="L705" s="31"/>
      <c r="M705" s="139" t="s">
        <v>1</v>
      </c>
      <c r="N705" s="140" t="s">
        <v>38</v>
      </c>
      <c r="P705" s="141">
        <f>O705*H705</f>
        <v>0</v>
      </c>
      <c r="Q705" s="141">
        <v>0</v>
      </c>
      <c r="R705" s="141">
        <f>Q705*H705</f>
        <v>0</v>
      </c>
      <c r="S705" s="141">
        <v>0</v>
      </c>
      <c r="T705" s="142">
        <f>S705*H705</f>
        <v>0</v>
      </c>
      <c r="AR705" s="143" t="s">
        <v>287</v>
      </c>
      <c r="AT705" s="143" t="s">
        <v>154</v>
      </c>
      <c r="AU705" s="143" t="s">
        <v>83</v>
      </c>
      <c r="AY705" s="16" t="s">
        <v>151</v>
      </c>
      <c r="BE705" s="144">
        <f>IF(N705="základní",J705,0)</f>
        <v>0</v>
      </c>
      <c r="BF705" s="144">
        <f>IF(N705="snížená",J705,0)</f>
        <v>0</v>
      </c>
      <c r="BG705" s="144">
        <f>IF(N705="zákl. přenesená",J705,0)</f>
        <v>0</v>
      </c>
      <c r="BH705" s="144">
        <f>IF(N705="sníž. přenesená",J705,0)</f>
        <v>0</v>
      </c>
      <c r="BI705" s="144">
        <f>IF(N705="nulová",J705,0)</f>
        <v>0</v>
      </c>
      <c r="BJ705" s="16" t="s">
        <v>81</v>
      </c>
      <c r="BK705" s="144">
        <f>ROUND(I705*H705,2)</f>
        <v>0</v>
      </c>
      <c r="BL705" s="16" t="s">
        <v>287</v>
      </c>
      <c r="BM705" s="143" t="s">
        <v>874</v>
      </c>
    </row>
    <row r="706" spans="2:51" s="12" customFormat="1" ht="11.25">
      <c r="B706" s="145"/>
      <c r="D706" s="146" t="s">
        <v>161</v>
      </c>
      <c r="E706" s="147" t="s">
        <v>1</v>
      </c>
      <c r="F706" s="148" t="s">
        <v>81</v>
      </c>
      <c r="H706" s="149">
        <v>1</v>
      </c>
      <c r="I706" s="150"/>
      <c r="L706" s="145"/>
      <c r="M706" s="151"/>
      <c r="T706" s="152"/>
      <c r="AT706" s="147" t="s">
        <v>161</v>
      </c>
      <c r="AU706" s="147" t="s">
        <v>83</v>
      </c>
      <c r="AV706" s="12" t="s">
        <v>83</v>
      </c>
      <c r="AW706" s="12" t="s">
        <v>30</v>
      </c>
      <c r="AX706" s="12" t="s">
        <v>73</v>
      </c>
      <c r="AY706" s="147" t="s">
        <v>151</v>
      </c>
    </row>
    <row r="707" spans="2:51" s="13" customFormat="1" ht="11.25">
      <c r="B707" s="153"/>
      <c r="D707" s="146" t="s">
        <v>161</v>
      </c>
      <c r="E707" s="154" t="s">
        <v>1</v>
      </c>
      <c r="F707" s="155" t="s">
        <v>163</v>
      </c>
      <c r="H707" s="156">
        <v>1</v>
      </c>
      <c r="I707" s="157"/>
      <c r="L707" s="153"/>
      <c r="M707" s="158"/>
      <c r="T707" s="159"/>
      <c r="AT707" s="154" t="s">
        <v>161</v>
      </c>
      <c r="AU707" s="154" t="s">
        <v>83</v>
      </c>
      <c r="AV707" s="13" t="s">
        <v>159</v>
      </c>
      <c r="AW707" s="13" t="s">
        <v>30</v>
      </c>
      <c r="AX707" s="13" t="s">
        <v>81</v>
      </c>
      <c r="AY707" s="154" t="s">
        <v>151</v>
      </c>
    </row>
    <row r="708" spans="2:65" s="1" customFormat="1" ht="24.2" customHeight="1">
      <c r="B708" s="131"/>
      <c r="C708" s="132" t="s">
        <v>875</v>
      </c>
      <c r="D708" s="132" t="s">
        <v>154</v>
      </c>
      <c r="E708" s="133" t="s">
        <v>876</v>
      </c>
      <c r="F708" s="134" t="s">
        <v>877</v>
      </c>
      <c r="G708" s="135" t="s">
        <v>170</v>
      </c>
      <c r="H708" s="136">
        <v>2</v>
      </c>
      <c r="I708" s="137"/>
      <c r="J708" s="138">
        <f>ROUND(I708*H708,2)</f>
        <v>0</v>
      </c>
      <c r="K708" s="134" t="s">
        <v>1</v>
      </c>
      <c r="L708" s="31"/>
      <c r="M708" s="139" t="s">
        <v>1</v>
      </c>
      <c r="N708" s="140" t="s">
        <v>38</v>
      </c>
      <c r="P708" s="141">
        <f>O708*H708</f>
        <v>0</v>
      </c>
      <c r="Q708" s="141">
        <v>0</v>
      </c>
      <c r="R708" s="141">
        <f>Q708*H708</f>
        <v>0</v>
      </c>
      <c r="S708" s="141">
        <v>0</v>
      </c>
      <c r="T708" s="142">
        <f>S708*H708</f>
        <v>0</v>
      </c>
      <c r="AR708" s="143" t="s">
        <v>287</v>
      </c>
      <c r="AT708" s="143" t="s">
        <v>154</v>
      </c>
      <c r="AU708" s="143" t="s">
        <v>83</v>
      </c>
      <c r="AY708" s="16" t="s">
        <v>151</v>
      </c>
      <c r="BE708" s="144">
        <f>IF(N708="základní",J708,0)</f>
        <v>0</v>
      </c>
      <c r="BF708" s="144">
        <f>IF(N708="snížená",J708,0)</f>
        <v>0</v>
      </c>
      <c r="BG708" s="144">
        <f>IF(N708="zákl. přenesená",J708,0)</f>
        <v>0</v>
      </c>
      <c r="BH708" s="144">
        <f>IF(N708="sníž. přenesená",J708,0)</f>
        <v>0</v>
      </c>
      <c r="BI708" s="144">
        <f>IF(N708="nulová",J708,0)</f>
        <v>0</v>
      </c>
      <c r="BJ708" s="16" t="s">
        <v>81</v>
      </c>
      <c r="BK708" s="144">
        <f>ROUND(I708*H708,2)</f>
        <v>0</v>
      </c>
      <c r="BL708" s="16" t="s">
        <v>287</v>
      </c>
      <c r="BM708" s="143" t="s">
        <v>878</v>
      </c>
    </row>
    <row r="709" spans="2:51" s="12" customFormat="1" ht="11.25">
      <c r="B709" s="145"/>
      <c r="D709" s="146" t="s">
        <v>161</v>
      </c>
      <c r="E709" s="147" t="s">
        <v>1</v>
      </c>
      <c r="F709" s="148" t="s">
        <v>83</v>
      </c>
      <c r="H709" s="149">
        <v>2</v>
      </c>
      <c r="I709" s="150"/>
      <c r="L709" s="145"/>
      <c r="M709" s="151"/>
      <c r="T709" s="152"/>
      <c r="AT709" s="147" t="s">
        <v>161</v>
      </c>
      <c r="AU709" s="147" t="s">
        <v>83</v>
      </c>
      <c r="AV709" s="12" t="s">
        <v>83</v>
      </c>
      <c r="AW709" s="12" t="s">
        <v>30</v>
      </c>
      <c r="AX709" s="12" t="s">
        <v>73</v>
      </c>
      <c r="AY709" s="147" t="s">
        <v>151</v>
      </c>
    </row>
    <row r="710" spans="2:51" s="13" customFormat="1" ht="11.25">
      <c r="B710" s="153"/>
      <c r="D710" s="146" t="s">
        <v>161</v>
      </c>
      <c r="E710" s="154" t="s">
        <v>1</v>
      </c>
      <c r="F710" s="155" t="s">
        <v>163</v>
      </c>
      <c r="H710" s="156">
        <v>2</v>
      </c>
      <c r="I710" s="157"/>
      <c r="L710" s="153"/>
      <c r="M710" s="158"/>
      <c r="T710" s="159"/>
      <c r="AT710" s="154" t="s">
        <v>161</v>
      </c>
      <c r="AU710" s="154" t="s">
        <v>83</v>
      </c>
      <c r="AV710" s="13" t="s">
        <v>159</v>
      </c>
      <c r="AW710" s="13" t="s">
        <v>30</v>
      </c>
      <c r="AX710" s="13" t="s">
        <v>81</v>
      </c>
      <c r="AY710" s="154" t="s">
        <v>151</v>
      </c>
    </row>
    <row r="711" spans="2:65" s="1" customFormat="1" ht="21.75" customHeight="1">
      <c r="B711" s="131"/>
      <c r="C711" s="132" t="s">
        <v>879</v>
      </c>
      <c r="D711" s="132" t="s">
        <v>154</v>
      </c>
      <c r="E711" s="133" t="s">
        <v>880</v>
      </c>
      <c r="F711" s="134" t="s">
        <v>881</v>
      </c>
      <c r="G711" s="135" t="s">
        <v>170</v>
      </c>
      <c r="H711" s="136">
        <v>481</v>
      </c>
      <c r="I711" s="137"/>
      <c r="J711" s="138">
        <f>ROUND(I711*H711,2)</f>
        <v>0</v>
      </c>
      <c r="K711" s="134" t="s">
        <v>1</v>
      </c>
      <c r="L711" s="31"/>
      <c r="M711" s="139" t="s">
        <v>1</v>
      </c>
      <c r="N711" s="140" t="s">
        <v>38</v>
      </c>
      <c r="P711" s="141">
        <f>O711*H711</f>
        <v>0</v>
      </c>
      <c r="Q711" s="141">
        <v>0</v>
      </c>
      <c r="R711" s="141">
        <f>Q711*H711</f>
        <v>0</v>
      </c>
      <c r="S711" s="141">
        <v>0</v>
      </c>
      <c r="T711" s="142">
        <f>S711*H711</f>
        <v>0</v>
      </c>
      <c r="AR711" s="143" t="s">
        <v>287</v>
      </c>
      <c r="AT711" s="143" t="s">
        <v>154</v>
      </c>
      <c r="AU711" s="143" t="s">
        <v>83</v>
      </c>
      <c r="AY711" s="16" t="s">
        <v>151</v>
      </c>
      <c r="BE711" s="144">
        <f>IF(N711="základní",J711,0)</f>
        <v>0</v>
      </c>
      <c r="BF711" s="144">
        <f>IF(N711="snížená",J711,0)</f>
        <v>0</v>
      </c>
      <c r="BG711" s="144">
        <f>IF(N711="zákl. přenesená",J711,0)</f>
        <v>0</v>
      </c>
      <c r="BH711" s="144">
        <f>IF(N711="sníž. přenesená",J711,0)</f>
        <v>0</v>
      </c>
      <c r="BI711" s="144">
        <f>IF(N711="nulová",J711,0)</f>
        <v>0</v>
      </c>
      <c r="BJ711" s="16" t="s">
        <v>81</v>
      </c>
      <c r="BK711" s="144">
        <f>ROUND(I711*H711,2)</f>
        <v>0</v>
      </c>
      <c r="BL711" s="16" t="s">
        <v>287</v>
      </c>
      <c r="BM711" s="143" t="s">
        <v>882</v>
      </c>
    </row>
    <row r="712" spans="2:51" s="12" customFormat="1" ht="11.25">
      <c r="B712" s="145"/>
      <c r="D712" s="146" t="s">
        <v>161</v>
      </c>
      <c r="E712" s="147" t="s">
        <v>1</v>
      </c>
      <c r="F712" s="148" t="s">
        <v>883</v>
      </c>
      <c r="H712" s="149">
        <v>481</v>
      </c>
      <c r="I712" s="150"/>
      <c r="L712" s="145"/>
      <c r="M712" s="151"/>
      <c r="T712" s="152"/>
      <c r="AT712" s="147" t="s">
        <v>161</v>
      </c>
      <c r="AU712" s="147" t="s">
        <v>83</v>
      </c>
      <c r="AV712" s="12" t="s">
        <v>83</v>
      </c>
      <c r="AW712" s="12" t="s">
        <v>30</v>
      </c>
      <c r="AX712" s="12" t="s">
        <v>73</v>
      </c>
      <c r="AY712" s="147" t="s">
        <v>151</v>
      </c>
    </row>
    <row r="713" spans="2:51" s="13" customFormat="1" ht="11.25">
      <c r="B713" s="153"/>
      <c r="D713" s="146" t="s">
        <v>161</v>
      </c>
      <c r="E713" s="154" t="s">
        <v>1</v>
      </c>
      <c r="F713" s="155" t="s">
        <v>163</v>
      </c>
      <c r="H713" s="156">
        <v>481</v>
      </c>
      <c r="I713" s="157"/>
      <c r="L713" s="153"/>
      <c r="M713" s="158"/>
      <c r="T713" s="159"/>
      <c r="AT713" s="154" t="s">
        <v>161</v>
      </c>
      <c r="AU713" s="154" t="s">
        <v>83</v>
      </c>
      <c r="AV713" s="13" t="s">
        <v>159</v>
      </c>
      <c r="AW713" s="13" t="s">
        <v>30</v>
      </c>
      <c r="AX713" s="13" t="s">
        <v>81</v>
      </c>
      <c r="AY713" s="154" t="s">
        <v>151</v>
      </c>
    </row>
    <row r="714" spans="2:65" s="1" customFormat="1" ht="37.9" customHeight="1">
      <c r="B714" s="131"/>
      <c r="C714" s="132" t="s">
        <v>884</v>
      </c>
      <c r="D714" s="132" t="s">
        <v>154</v>
      </c>
      <c r="E714" s="133" t="s">
        <v>885</v>
      </c>
      <c r="F714" s="134" t="s">
        <v>886</v>
      </c>
      <c r="G714" s="135" t="s">
        <v>170</v>
      </c>
      <c r="H714" s="136">
        <v>2</v>
      </c>
      <c r="I714" s="137"/>
      <c r="J714" s="138">
        <f>ROUND(I714*H714,2)</f>
        <v>0</v>
      </c>
      <c r="K714" s="134" t="s">
        <v>1</v>
      </c>
      <c r="L714" s="31"/>
      <c r="M714" s="139" t="s">
        <v>1</v>
      </c>
      <c r="N714" s="140" t="s">
        <v>38</v>
      </c>
      <c r="P714" s="141">
        <f>O714*H714</f>
        <v>0</v>
      </c>
      <c r="Q714" s="141">
        <v>0</v>
      </c>
      <c r="R714" s="141">
        <f>Q714*H714</f>
        <v>0</v>
      </c>
      <c r="S714" s="141">
        <v>0</v>
      </c>
      <c r="T714" s="142">
        <f>S714*H714</f>
        <v>0</v>
      </c>
      <c r="AR714" s="143" t="s">
        <v>287</v>
      </c>
      <c r="AT714" s="143" t="s">
        <v>154</v>
      </c>
      <c r="AU714" s="143" t="s">
        <v>83</v>
      </c>
      <c r="AY714" s="16" t="s">
        <v>151</v>
      </c>
      <c r="BE714" s="144">
        <f>IF(N714="základní",J714,0)</f>
        <v>0</v>
      </c>
      <c r="BF714" s="144">
        <f>IF(N714="snížená",J714,0)</f>
        <v>0</v>
      </c>
      <c r="BG714" s="144">
        <f>IF(N714="zákl. přenesená",J714,0)</f>
        <v>0</v>
      </c>
      <c r="BH714" s="144">
        <f>IF(N714="sníž. přenesená",J714,0)</f>
        <v>0</v>
      </c>
      <c r="BI714" s="144">
        <f>IF(N714="nulová",J714,0)</f>
        <v>0</v>
      </c>
      <c r="BJ714" s="16" t="s">
        <v>81</v>
      </c>
      <c r="BK714" s="144">
        <f>ROUND(I714*H714,2)</f>
        <v>0</v>
      </c>
      <c r="BL714" s="16" t="s">
        <v>287</v>
      </c>
      <c r="BM714" s="143" t="s">
        <v>887</v>
      </c>
    </row>
    <row r="715" spans="2:51" s="14" customFormat="1" ht="11.25">
      <c r="B715" s="170"/>
      <c r="D715" s="146" t="s">
        <v>161</v>
      </c>
      <c r="E715" s="171" t="s">
        <v>1</v>
      </c>
      <c r="F715" s="172" t="s">
        <v>888</v>
      </c>
      <c r="H715" s="171" t="s">
        <v>1</v>
      </c>
      <c r="I715" s="173"/>
      <c r="L715" s="170"/>
      <c r="M715" s="174"/>
      <c r="T715" s="175"/>
      <c r="AT715" s="171" t="s">
        <v>161</v>
      </c>
      <c r="AU715" s="171" t="s">
        <v>83</v>
      </c>
      <c r="AV715" s="14" t="s">
        <v>81</v>
      </c>
      <c r="AW715" s="14" t="s">
        <v>30</v>
      </c>
      <c r="AX715" s="14" t="s">
        <v>73</v>
      </c>
      <c r="AY715" s="171" t="s">
        <v>151</v>
      </c>
    </row>
    <row r="716" spans="2:51" s="12" customFormat="1" ht="11.25">
      <c r="B716" s="145"/>
      <c r="D716" s="146" t="s">
        <v>161</v>
      </c>
      <c r="E716" s="147" t="s">
        <v>1</v>
      </c>
      <c r="F716" s="148" t="s">
        <v>83</v>
      </c>
      <c r="H716" s="149">
        <v>2</v>
      </c>
      <c r="I716" s="150"/>
      <c r="L716" s="145"/>
      <c r="M716" s="151"/>
      <c r="T716" s="152"/>
      <c r="AT716" s="147" t="s">
        <v>161</v>
      </c>
      <c r="AU716" s="147" t="s">
        <v>83</v>
      </c>
      <c r="AV716" s="12" t="s">
        <v>83</v>
      </c>
      <c r="AW716" s="12" t="s">
        <v>30</v>
      </c>
      <c r="AX716" s="12" t="s">
        <v>73</v>
      </c>
      <c r="AY716" s="147" t="s">
        <v>151</v>
      </c>
    </row>
    <row r="717" spans="2:51" s="13" customFormat="1" ht="11.25">
      <c r="B717" s="153"/>
      <c r="D717" s="146" t="s">
        <v>161</v>
      </c>
      <c r="E717" s="154" t="s">
        <v>1</v>
      </c>
      <c r="F717" s="155" t="s">
        <v>163</v>
      </c>
      <c r="H717" s="156">
        <v>2</v>
      </c>
      <c r="I717" s="157"/>
      <c r="L717" s="153"/>
      <c r="M717" s="158"/>
      <c r="T717" s="159"/>
      <c r="AT717" s="154" t="s">
        <v>161</v>
      </c>
      <c r="AU717" s="154" t="s">
        <v>83</v>
      </c>
      <c r="AV717" s="13" t="s">
        <v>159</v>
      </c>
      <c r="AW717" s="13" t="s">
        <v>30</v>
      </c>
      <c r="AX717" s="13" t="s">
        <v>81</v>
      </c>
      <c r="AY717" s="154" t="s">
        <v>151</v>
      </c>
    </row>
    <row r="718" spans="2:65" s="1" customFormat="1" ht="37.9" customHeight="1">
      <c r="B718" s="131"/>
      <c r="C718" s="132" t="s">
        <v>889</v>
      </c>
      <c r="D718" s="132" t="s">
        <v>154</v>
      </c>
      <c r="E718" s="133" t="s">
        <v>890</v>
      </c>
      <c r="F718" s="134" t="s">
        <v>891</v>
      </c>
      <c r="G718" s="135" t="s">
        <v>170</v>
      </c>
      <c r="H718" s="136">
        <v>2</v>
      </c>
      <c r="I718" s="137"/>
      <c r="J718" s="138">
        <f>ROUND(I718*H718,2)</f>
        <v>0</v>
      </c>
      <c r="K718" s="134" t="s">
        <v>1</v>
      </c>
      <c r="L718" s="31"/>
      <c r="M718" s="139" t="s">
        <v>1</v>
      </c>
      <c r="N718" s="140" t="s">
        <v>38</v>
      </c>
      <c r="P718" s="141">
        <f>O718*H718</f>
        <v>0</v>
      </c>
      <c r="Q718" s="141">
        <v>0</v>
      </c>
      <c r="R718" s="141">
        <f>Q718*H718</f>
        <v>0</v>
      </c>
      <c r="S718" s="141">
        <v>0</v>
      </c>
      <c r="T718" s="142">
        <f>S718*H718</f>
        <v>0</v>
      </c>
      <c r="AR718" s="143" t="s">
        <v>287</v>
      </c>
      <c r="AT718" s="143" t="s">
        <v>154</v>
      </c>
      <c r="AU718" s="143" t="s">
        <v>83</v>
      </c>
      <c r="AY718" s="16" t="s">
        <v>151</v>
      </c>
      <c r="BE718" s="144">
        <f>IF(N718="základní",J718,0)</f>
        <v>0</v>
      </c>
      <c r="BF718" s="144">
        <f>IF(N718="snížená",J718,0)</f>
        <v>0</v>
      </c>
      <c r="BG718" s="144">
        <f>IF(N718="zákl. přenesená",J718,0)</f>
        <v>0</v>
      </c>
      <c r="BH718" s="144">
        <f>IF(N718="sníž. přenesená",J718,0)</f>
        <v>0</v>
      </c>
      <c r="BI718" s="144">
        <f>IF(N718="nulová",J718,0)</f>
        <v>0</v>
      </c>
      <c r="BJ718" s="16" t="s">
        <v>81</v>
      </c>
      <c r="BK718" s="144">
        <f>ROUND(I718*H718,2)</f>
        <v>0</v>
      </c>
      <c r="BL718" s="16" t="s">
        <v>287</v>
      </c>
      <c r="BM718" s="143" t="s">
        <v>892</v>
      </c>
    </row>
    <row r="719" spans="2:51" s="14" customFormat="1" ht="11.25">
      <c r="B719" s="170"/>
      <c r="D719" s="146" t="s">
        <v>161</v>
      </c>
      <c r="E719" s="171" t="s">
        <v>1</v>
      </c>
      <c r="F719" s="172" t="s">
        <v>893</v>
      </c>
      <c r="H719" s="171" t="s">
        <v>1</v>
      </c>
      <c r="I719" s="173"/>
      <c r="L719" s="170"/>
      <c r="M719" s="174"/>
      <c r="T719" s="175"/>
      <c r="AT719" s="171" t="s">
        <v>161</v>
      </c>
      <c r="AU719" s="171" t="s">
        <v>83</v>
      </c>
      <c r="AV719" s="14" t="s">
        <v>81</v>
      </c>
      <c r="AW719" s="14" t="s">
        <v>30</v>
      </c>
      <c r="AX719" s="14" t="s">
        <v>73</v>
      </c>
      <c r="AY719" s="171" t="s">
        <v>151</v>
      </c>
    </row>
    <row r="720" spans="2:51" s="12" customFormat="1" ht="11.25">
      <c r="B720" s="145"/>
      <c r="D720" s="146" t="s">
        <v>161</v>
      </c>
      <c r="E720" s="147" t="s">
        <v>1</v>
      </c>
      <c r="F720" s="148" t="s">
        <v>83</v>
      </c>
      <c r="H720" s="149">
        <v>2</v>
      </c>
      <c r="I720" s="150"/>
      <c r="L720" s="145"/>
      <c r="M720" s="151"/>
      <c r="T720" s="152"/>
      <c r="AT720" s="147" t="s">
        <v>161</v>
      </c>
      <c r="AU720" s="147" t="s">
        <v>83</v>
      </c>
      <c r="AV720" s="12" t="s">
        <v>83</v>
      </c>
      <c r="AW720" s="12" t="s">
        <v>30</v>
      </c>
      <c r="AX720" s="12" t="s">
        <v>73</v>
      </c>
      <c r="AY720" s="147" t="s">
        <v>151</v>
      </c>
    </row>
    <row r="721" spans="2:51" s="13" customFormat="1" ht="11.25">
      <c r="B721" s="153"/>
      <c r="D721" s="146" t="s">
        <v>161</v>
      </c>
      <c r="E721" s="154" t="s">
        <v>1</v>
      </c>
      <c r="F721" s="155" t="s">
        <v>163</v>
      </c>
      <c r="H721" s="156">
        <v>2</v>
      </c>
      <c r="I721" s="157"/>
      <c r="L721" s="153"/>
      <c r="M721" s="158"/>
      <c r="T721" s="159"/>
      <c r="AT721" s="154" t="s">
        <v>161</v>
      </c>
      <c r="AU721" s="154" t="s">
        <v>83</v>
      </c>
      <c r="AV721" s="13" t="s">
        <v>159</v>
      </c>
      <c r="AW721" s="13" t="s">
        <v>30</v>
      </c>
      <c r="AX721" s="13" t="s">
        <v>81</v>
      </c>
      <c r="AY721" s="154" t="s">
        <v>151</v>
      </c>
    </row>
    <row r="722" spans="2:65" s="1" customFormat="1" ht="37.9" customHeight="1">
      <c r="B722" s="131"/>
      <c r="C722" s="132" t="s">
        <v>894</v>
      </c>
      <c r="D722" s="132" t="s">
        <v>154</v>
      </c>
      <c r="E722" s="133" t="s">
        <v>895</v>
      </c>
      <c r="F722" s="134" t="s">
        <v>896</v>
      </c>
      <c r="G722" s="135" t="s">
        <v>170</v>
      </c>
      <c r="H722" s="136">
        <v>4</v>
      </c>
      <c r="I722" s="137"/>
      <c r="J722" s="138">
        <f>ROUND(I722*H722,2)</f>
        <v>0</v>
      </c>
      <c r="K722" s="134" t="s">
        <v>1</v>
      </c>
      <c r="L722" s="31"/>
      <c r="M722" s="139" t="s">
        <v>1</v>
      </c>
      <c r="N722" s="140" t="s">
        <v>38</v>
      </c>
      <c r="P722" s="141">
        <f>O722*H722</f>
        <v>0</v>
      </c>
      <c r="Q722" s="141">
        <v>0</v>
      </c>
      <c r="R722" s="141">
        <f>Q722*H722</f>
        <v>0</v>
      </c>
      <c r="S722" s="141">
        <v>0</v>
      </c>
      <c r="T722" s="142">
        <f>S722*H722</f>
        <v>0</v>
      </c>
      <c r="AR722" s="143" t="s">
        <v>287</v>
      </c>
      <c r="AT722" s="143" t="s">
        <v>154</v>
      </c>
      <c r="AU722" s="143" t="s">
        <v>83</v>
      </c>
      <c r="AY722" s="16" t="s">
        <v>151</v>
      </c>
      <c r="BE722" s="144">
        <f>IF(N722="základní",J722,0)</f>
        <v>0</v>
      </c>
      <c r="BF722" s="144">
        <f>IF(N722="snížená",J722,0)</f>
        <v>0</v>
      </c>
      <c r="BG722" s="144">
        <f>IF(N722="zákl. přenesená",J722,0)</f>
        <v>0</v>
      </c>
      <c r="BH722" s="144">
        <f>IF(N722="sníž. přenesená",J722,0)</f>
        <v>0</v>
      </c>
      <c r="BI722" s="144">
        <f>IF(N722="nulová",J722,0)</f>
        <v>0</v>
      </c>
      <c r="BJ722" s="16" t="s">
        <v>81</v>
      </c>
      <c r="BK722" s="144">
        <f>ROUND(I722*H722,2)</f>
        <v>0</v>
      </c>
      <c r="BL722" s="16" t="s">
        <v>287</v>
      </c>
      <c r="BM722" s="143" t="s">
        <v>897</v>
      </c>
    </row>
    <row r="723" spans="2:51" s="14" customFormat="1" ht="11.25">
      <c r="B723" s="170"/>
      <c r="D723" s="146" t="s">
        <v>161</v>
      </c>
      <c r="E723" s="171" t="s">
        <v>1</v>
      </c>
      <c r="F723" s="172" t="s">
        <v>898</v>
      </c>
      <c r="H723" s="171" t="s">
        <v>1</v>
      </c>
      <c r="I723" s="173"/>
      <c r="L723" s="170"/>
      <c r="M723" s="174"/>
      <c r="T723" s="175"/>
      <c r="AT723" s="171" t="s">
        <v>161</v>
      </c>
      <c r="AU723" s="171" t="s">
        <v>83</v>
      </c>
      <c r="AV723" s="14" t="s">
        <v>81</v>
      </c>
      <c r="AW723" s="14" t="s">
        <v>30</v>
      </c>
      <c r="AX723" s="14" t="s">
        <v>73</v>
      </c>
      <c r="AY723" s="171" t="s">
        <v>151</v>
      </c>
    </row>
    <row r="724" spans="2:51" s="12" customFormat="1" ht="11.25">
      <c r="B724" s="145"/>
      <c r="D724" s="146" t="s">
        <v>161</v>
      </c>
      <c r="E724" s="147" t="s">
        <v>1</v>
      </c>
      <c r="F724" s="148" t="s">
        <v>159</v>
      </c>
      <c r="H724" s="149">
        <v>4</v>
      </c>
      <c r="I724" s="150"/>
      <c r="L724" s="145"/>
      <c r="M724" s="151"/>
      <c r="T724" s="152"/>
      <c r="AT724" s="147" t="s">
        <v>161</v>
      </c>
      <c r="AU724" s="147" t="s">
        <v>83</v>
      </c>
      <c r="AV724" s="12" t="s">
        <v>83</v>
      </c>
      <c r="AW724" s="12" t="s">
        <v>30</v>
      </c>
      <c r="AX724" s="12" t="s">
        <v>73</v>
      </c>
      <c r="AY724" s="147" t="s">
        <v>151</v>
      </c>
    </row>
    <row r="725" spans="2:51" s="13" customFormat="1" ht="11.25">
      <c r="B725" s="153"/>
      <c r="D725" s="146" t="s">
        <v>161</v>
      </c>
      <c r="E725" s="154" t="s">
        <v>1</v>
      </c>
      <c r="F725" s="155" t="s">
        <v>163</v>
      </c>
      <c r="H725" s="156">
        <v>4</v>
      </c>
      <c r="I725" s="157"/>
      <c r="L725" s="153"/>
      <c r="M725" s="158"/>
      <c r="T725" s="159"/>
      <c r="AT725" s="154" t="s">
        <v>161</v>
      </c>
      <c r="AU725" s="154" t="s">
        <v>83</v>
      </c>
      <c r="AV725" s="13" t="s">
        <v>159</v>
      </c>
      <c r="AW725" s="13" t="s">
        <v>30</v>
      </c>
      <c r="AX725" s="13" t="s">
        <v>81</v>
      </c>
      <c r="AY725" s="154" t="s">
        <v>151</v>
      </c>
    </row>
    <row r="726" spans="2:65" s="1" customFormat="1" ht="49.15" customHeight="1">
      <c r="B726" s="131"/>
      <c r="C726" s="132" t="s">
        <v>899</v>
      </c>
      <c r="D726" s="132" t="s">
        <v>154</v>
      </c>
      <c r="E726" s="133" t="s">
        <v>900</v>
      </c>
      <c r="F726" s="134" t="s">
        <v>901</v>
      </c>
      <c r="G726" s="135" t="s">
        <v>170</v>
      </c>
      <c r="H726" s="136">
        <v>1</v>
      </c>
      <c r="I726" s="137"/>
      <c r="J726" s="138">
        <f>ROUND(I726*H726,2)</f>
        <v>0</v>
      </c>
      <c r="K726" s="134" t="s">
        <v>1</v>
      </c>
      <c r="L726" s="31"/>
      <c r="M726" s="139" t="s">
        <v>1</v>
      </c>
      <c r="N726" s="140" t="s">
        <v>38</v>
      </c>
      <c r="P726" s="141">
        <f>O726*H726</f>
        <v>0</v>
      </c>
      <c r="Q726" s="141">
        <v>0</v>
      </c>
      <c r="R726" s="141">
        <f>Q726*H726</f>
        <v>0</v>
      </c>
      <c r="S726" s="141">
        <v>0</v>
      </c>
      <c r="T726" s="142">
        <f>S726*H726</f>
        <v>0</v>
      </c>
      <c r="AR726" s="143" t="s">
        <v>287</v>
      </c>
      <c r="AT726" s="143" t="s">
        <v>154</v>
      </c>
      <c r="AU726" s="143" t="s">
        <v>83</v>
      </c>
      <c r="AY726" s="16" t="s">
        <v>151</v>
      </c>
      <c r="BE726" s="144">
        <f>IF(N726="základní",J726,0)</f>
        <v>0</v>
      </c>
      <c r="BF726" s="144">
        <f>IF(N726="snížená",J726,0)</f>
        <v>0</v>
      </c>
      <c r="BG726" s="144">
        <f>IF(N726="zákl. přenesená",J726,0)</f>
        <v>0</v>
      </c>
      <c r="BH726" s="144">
        <f>IF(N726="sníž. přenesená",J726,0)</f>
        <v>0</v>
      </c>
      <c r="BI726" s="144">
        <f>IF(N726="nulová",J726,0)</f>
        <v>0</v>
      </c>
      <c r="BJ726" s="16" t="s">
        <v>81</v>
      </c>
      <c r="BK726" s="144">
        <f>ROUND(I726*H726,2)</f>
        <v>0</v>
      </c>
      <c r="BL726" s="16" t="s">
        <v>287</v>
      </c>
      <c r="BM726" s="143" t="s">
        <v>902</v>
      </c>
    </row>
    <row r="727" spans="2:51" s="14" customFormat="1" ht="11.25">
      <c r="B727" s="170"/>
      <c r="D727" s="146" t="s">
        <v>161</v>
      </c>
      <c r="E727" s="171" t="s">
        <v>1</v>
      </c>
      <c r="F727" s="172" t="s">
        <v>903</v>
      </c>
      <c r="H727" s="171" t="s">
        <v>1</v>
      </c>
      <c r="I727" s="173"/>
      <c r="L727" s="170"/>
      <c r="M727" s="174"/>
      <c r="T727" s="175"/>
      <c r="AT727" s="171" t="s">
        <v>161</v>
      </c>
      <c r="AU727" s="171" t="s">
        <v>83</v>
      </c>
      <c r="AV727" s="14" t="s">
        <v>81</v>
      </c>
      <c r="AW727" s="14" t="s">
        <v>30</v>
      </c>
      <c r="AX727" s="14" t="s">
        <v>73</v>
      </c>
      <c r="AY727" s="171" t="s">
        <v>151</v>
      </c>
    </row>
    <row r="728" spans="2:51" s="12" customFormat="1" ht="11.25">
      <c r="B728" s="145"/>
      <c r="D728" s="146" t="s">
        <v>161</v>
      </c>
      <c r="E728" s="147" t="s">
        <v>1</v>
      </c>
      <c r="F728" s="148" t="s">
        <v>81</v>
      </c>
      <c r="H728" s="149">
        <v>1</v>
      </c>
      <c r="I728" s="150"/>
      <c r="L728" s="145"/>
      <c r="M728" s="151"/>
      <c r="T728" s="152"/>
      <c r="AT728" s="147" t="s">
        <v>161</v>
      </c>
      <c r="AU728" s="147" t="s">
        <v>83</v>
      </c>
      <c r="AV728" s="12" t="s">
        <v>83</v>
      </c>
      <c r="AW728" s="12" t="s">
        <v>30</v>
      </c>
      <c r="AX728" s="12" t="s">
        <v>73</v>
      </c>
      <c r="AY728" s="147" t="s">
        <v>151</v>
      </c>
    </row>
    <row r="729" spans="2:51" s="13" customFormat="1" ht="11.25">
      <c r="B729" s="153"/>
      <c r="D729" s="146" t="s">
        <v>161</v>
      </c>
      <c r="E729" s="154" t="s">
        <v>1</v>
      </c>
      <c r="F729" s="155" t="s">
        <v>163</v>
      </c>
      <c r="H729" s="156">
        <v>1</v>
      </c>
      <c r="I729" s="157"/>
      <c r="L729" s="153"/>
      <c r="M729" s="158"/>
      <c r="T729" s="159"/>
      <c r="AT729" s="154" t="s">
        <v>161</v>
      </c>
      <c r="AU729" s="154" t="s">
        <v>83</v>
      </c>
      <c r="AV729" s="13" t="s">
        <v>159</v>
      </c>
      <c r="AW729" s="13" t="s">
        <v>30</v>
      </c>
      <c r="AX729" s="13" t="s">
        <v>81</v>
      </c>
      <c r="AY729" s="154" t="s">
        <v>151</v>
      </c>
    </row>
    <row r="730" spans="2:65" s="1" customFormat="1" ht="55.5" customHeight="1">
      <c r="B730" s="131"/>
      <c r="C730" s="132" t="s">
        <v>904</v>
      </c>
      <c r="D730" s="132" t="s">
        <v>154</v>
      </c>
      <c r="E730" s="133" t="s">
        <v>905</v>
      </c>
      <c r="F730" s="134" t="s">
        <v>906</v>
      </c>
      <c r="G730" s="135" t="s">
        <v>170</v>
      </c>
      <c r="H730" s="136">
        <v>1</v>
      </c>
      <c r="I730" s="137"/>
      <c r="J730" s="138">
        <f>ROUND(I730*H730,2)</f>
        <v>0</v>
      </c>
      <c r="K730" s="134" t="s">
        <v>1</v>
      </c>
      <c r="L730" s="31"/>
      <c r="M730" s="139" t="s">
        <v>1</v>
      </c>
      <c r="N730" s="140" t="s">
        <v>38</v>
      </c>
      <c r="P730" s="141">
        <f>O730*H730</f>
        <v>0</v>
      </c>
      <c r="Q730" s="141">
        <v>0</v>
      </c>
      <c r="R730" s="141">
        <f>Q730*H730</f>
        <v>0</v>
      </c>
      <c r="S730" s="141">
        <v>0</v>
      </c>
      <c r="T730" s="142">
        <f>S730*H730</f>
        <v>0</v>
      </c>
      <c r="AR730" s="143" t="s">
        <v>287</v>
      </c>
      <c r="AT730" s="143" t="s">
        <v>154</v>
      </c>
      <c r="AU730" s="143" t="s">
        <v>83</v>
      </c>
      <c r="AY730" s="16" t="s">
        <v>151</v>
      </c>
      <c r="BE730" s="144">
        <f>IF(N730="základní",J730,0)</f>
        <v>0</v>
      </c>
      <c r="BF730" s="144">
        <f>IF(N730="snížená",J730,0)</f>
        <v>0</v>
      </c>
      <c r="BG730" s="144">
        <f>IF(N730="zákl. přenesená",J730,0)</f>
        <v>0</v>
      </c>
      <c r="BH730" s="144">
        <f>IF(N730="sníž. přenesená",J730,0)</f>
        <v>0</v>
      </c>
      <c r="BI730" s="144">
        <f>IF(N730="nulová",J730,0)</f>
        <v>0</v>
      </c>
      <c r="BJ730" s="16" t="s">
        <v>81</v>
      </c>
      <c r="BK730" s="144">
        <f>ROUND(I730*H730,2)</f>
        <v>0</v>
      </c>
      <c r="BL730" s="16" t="s">
        <v>287</v>
      </c>
      <c r="BM730" s="143" t="s">
        <v>907</v>
      </c>
    </row>
    <row r="731" spans="2:51" s="14" customFormat="1" ht="11.25">
      <c r="B731" s="170"/>
      <c r="D731" s="146" t="s">
        <v>161</v>
      </c>
      <c r="E731" s="171" t="s">
        <v>1</v>
      </c>
      <c r="F731" s="172" t="s">
        <v>908</v>
      </c>
      <c r="H731" s="171" t="s">
        <v>1</v>
      </c>
      <c r="I731" s="173"/>
      <c r="L731" s="170"/>
      <c r="M731" s="174"/>
      <c r="T731" s="175"/>
      <c r="AT731" s="171" t="s">
        <v>161</v>
      </c>
      <c r="AU731" s="171" t="s">
        <v>83</v>
      </c>
      <c r="AV731" s="14" t="s">
        <v>81</v>
      </c>
      <c r="AW731" s="14" t="s">
        <v>30</v>
      </c>
      <c r="AX731" s="14" t="s">
        <v>73</v>
      </c>
      <c r="AY731" s="171" t="s">
        <v>151</v>
      </c>
    </row>
    <row r="732" spans="2:51" s="12" customFormat="1" ht="11.25">
      <c r="B732" s="145"/>
      <c r="D732" s="146" t="s">
        <v>161</v>
      </c>
      <c r="E732" s="147" t="s">
        <v>1</v>
      </c>
      <c r="F732" s="148" t="s">
        <v>81</v>
      </c>
      <c r="H732" s="149">
        <v>1</v>
      </c>
      <c r="I732" s="150"/>
      <c r="L732" s="145"/>
      <c r="M732" s="151"/>
      <c r="T732" s="152"/>
      <c r="AT732" s="147" t="s">
        <v>161</v>
      </c>
      <c r="AU732" s="147" t="s">
        <v>83</v>
      </c>
      <c r="AV732" s="12" t="s">
        <v>83</v>
      </c>
      <c r="AW732" s="12" t="s">
        <v>30</v>
      </c>
      <c r="AX732" s="12" t="s">
        <v>73</v>
      </c>
      <c r="AY732" s="147" t="s">
        <v>151</v>
      </c>
    </row>
    <row r="733" spans="2:51" s="13" customFormat="1" ht="11.25">
      <c r="B733" s="153"/>
      <c r="D733" s="146" t="s">
        <v>161</v>
      </c>
      <c r="E733" s="154" t="s">
        <v>1</v>
      </c>
      <c r="F733" s="155" t="s">
        <v>163</v>
      </c>
      <c r="H733" s="156">
        <v>1</v>
      </c>
      <c r="I733" s="157"/>
      <c r="L733" s="153"/>
      <c r="M733" s="158"/>
      <c r="T733" s="159"/>
      <c r="AT733" s="154" t="s">
        <v>161</v>
      </c>
      <c r="AU733" s="154" t="s">
        <v>83</v>
      </c>
      <c r="AV733" s="13" t="s">
        <v>159</v>
      </c>
      <c r="AW733" s="13" t="s">
        <v>30</v>
      </c>
      <c r="AX733" s="13" t="s">
        <v>81</v>
      </c>
      <c r="AY733" s="154" t="s">
        <v>151</v>
      </c>
    </row>
    <row r="734" spans="2:65" s="1" customFormat="1" ht="55.5" customHeight="1">
      <c r="B734" s="131"/>
      <c r="C734" s="132" t="s">
        <v>909</v>
      </c>
      <c r="D734" s="132" t="s">
        <v>154</v>
      </c>
      <c r="E734" s="133" t="s">
        <v>910</v>
      </c>
      <c r="F734" s="134" t="s">
        <v>911</v>
      </c>
      <c r="G734" s="135" t="s">
        <v>170</v>
      </c>
      <c r="H734" s="136">
        <v>1</v>
      </c>
      <c r="I734" s="137"/>
      <c r="J734" s="138">
        <f>ROUND(I734*H734,2)</f>
        <v>0</v>
      </c>
      <c r="K734" s="134" t="s">
        <v>1</v>
      </c>
      <c r="L734" s="31"/>
      <c r="M734" s="139" t="s">
        <v>1</v>
      </c>
      <c r="N734" s="140" t="s">
        <v>38</v>
      </c>
      <c r="P734" s="141">
        <f>O734*H734</f>
        <v>0</v>
      </c>
      <c r="Q734" s="141">
        <v>0</v>
      </c>
      <c r="R734" s="141">
        <f>Q734*H734</f>
        <v>0</v>
      </c>
      <c r="S734" s="141">
        <v>0</v>
      </c>
      <c r="T734" s="142">
        <f>S734*H734</f>
        <v>0</v>
      </c>
      <c r="AR734" s="143" t="s">
        <v>287</v>
      </c>
      <c r="AT734" s="143" t="s">
        <v>154</v>
      </c>
      <c r="AU734" s="143" t="s">
        <v>83</v>
      </c>
      <c r="AY734" s="16" t="s">
        <v>151</v>
      </c>
      <c r="BE734" s="144">
        <f>IF(N734="základní",J734,0)</f>
        <v>0</v>
      </c>
      <c r="BF734" s="144">
        <f>IF(N734="snížená",J734,0)</f>
        <v>0</v>
      </c>
      <c r="BG734" s="144">
        <f>IF(N734="zákl. přenesená",J734,0)</f>
        <v>0</v>
      </c>
      <c r="BH734" s="144">
        <f>IF(N734="sníž. přenesená",J734,0)</f>
        <v>0</v>
      </c>
      <c r="BI734" s="144">
        <f>IF(N734="nulová",J734,0)</f>
        <v>0</v>
      </c>
      <c r="BJ734" s="16" t="s">
        <v>81</v>
      </c>
      <c r="BK734" s="144">
        <f>ROUND(I734*H734,2)</f>
        <v>0</v>
      </c>
      <c r="BL734" s="16" t="s">
        <v>287</v>
      </c>
      <c r="BM734" s="143" t="s">
        <v>912</v>
      </c>
    </row>
    <row r="735" spans="2:51" s="14" customFormat="1" ht="11.25">
      <c r="B735" s="170"/>
      <c r="D735" s="146" t="s">
        <v>161</v>
      </c>
      <c r="E735" s="171" t="s">
        <v>1</v>
      </c>
      <c r="F735" s="172" t="s">
        <v>913</v>
      </c>
      <c r="H735" s="171" t="s">
        <v>1</v>
      </c>
      <c r="I735" s="173"/>
      <c r="L735" s="170"/>
      <c r="M735" s="174"/>
      <c r="T735" s="175"/>
      <c r="AT735" s="171" t="s">
        <v>161</v>
      </c>
      <c r="AU735" s="171" t="s">
        <v>83</v>
      </c>
      <c r="AV735" s="14" t="s">
        <v>81</v>
      </c>
      <c r="AW735" s="14" t="s">
        <v>30</v>
      </c>
      <c r="AX735" s="14" t="s">
        <v>73</v>
      </c>
      <c r="AY735" s="171" t="s">
        <v>151</v>
      </c>
    </row>
    <row r="736" spans="2:51" s="12" customFormat="1" ht="11.25">
      <c r="B736" s="145"/>
      <c r="D736" s="146" t="s">
        <v>161</v>
      </c>
      <c r="E736" s="147" t="s">
        <v>1</v>
      </c>
      <c r="F736" s="148" t="s">
        <v>81</v>
      </c>
      <c r="H736" s="149">
        <v>1</v>
      </c>
      <c r="I736" s="150"/>
      <c r="L736" s="145"/>
      <c r="M736" s="151"/>
      <c r="T736" s="152"/>
      <c r="AT736" s="147" t="s">
        <v>161</v>
      </c>
      <c r="AU736" s="147" t="s">
        <v>83</v>
      </c>
      <c r="AV736" s="12" t="s">
        <v>83</v>
      </c>
      <c r="AW736" s="12" t="s">
        <v>30</v>
      </c>
      <c r="AX736" s="12" t="s">
        <v>73</v>
      </c>
      <c r="AY736" s="147" t="s">
        <v>151</v>
      </c>
    </row>
    <row r="737" spans="2:51" s="13" customFormat="1" ht="11.25">
      <c r="B737" s="153"/>
      <c r="D737" s="146" t="s">
        <v>161</v>
      </c>
      <c r="E737" s="154" t="s">
        <v>1</v>
      </c>
      <c r="F737" s="155" t="s">
        <v>163</v>
      </c>
      <c r="H737" s="156">
        <v>1</v>
      </c>
      <c r="I737" s="157"/>
      <c r="L737" s="153"/>
      <c r="M737" s="158"/>
      <c r="T737" s="159"/>
      <c r="AT737" s="154" t="s">
        <v>161</v>
      </c>
      <c r="AU737" s="154" t="s">
        <v>83</v>
      </c>
      <c r="AV737" s="13" t="s">
        <v>159</v>
      </c>
      <c r="AW737" s="13" t="s">
        <v>30</v>
      </c>
      <c r="AX737" s="13" t="s">
        <v>81</v>
      </c>
      <c r="AY737" s="154" t="s">
        <v>151</v>
      </c>
    </row>
    <row r="738" spans="2:65" s="1" customFormat="1" ht="55.5" customHeight="1">
      <c r="B738" s="131"/>
      <c r="C738" s="132" t="s">
        <v>914</v>
      </c>
      <c r="D738" s="132" t="s">
        <v>154</v>
      </c>
      <c r="E738" s="133" t="s">
        <v>915</v>
      </c>
      <c r="F738" s="134" t="s">
        <v>916</v>
      </c>
      <c r="G738" s="135" t="s">
        <v>170</v>
      </c>
      <c r="H738" s="136">
        <v>1</v>
      </c>
      <c r="I738" s="137"/>
      <c r="J738" s="138">
        <f>ROUND(I738*H738,2)</f>
        <v>0</v>
      </c>
      <c r="K738" s="134" t="s">
        <v>1</v>
      </c>
      <c r="L738" s="31"/>
      <c r="M738" s="139" t="s">
        <v>1</v>
      </c>
      <c r="N738" s="140" t="s">
        <v>38</v>
      </c>
      <c r="P738" s="141">
        <f>O738*H738</f>
        <v>0</v>
      </c>
      <c r="Q738" s="141">
        <v>0</v>
      </c>
      <c r="R738" s="141">
        <f>Q738*H738</f>
        <v>0</v>
      </c>
      <c r="S738" s="141">
        <v>0</v>
      </c>
      <c r="T738" s="142">
        <f>S738*H738</f>
        <v>0</v>
      </c>
      <c r="AR738" s="143" t="s">
        <v>287</v>
      </c>
      <c r="AT738" s="143" t="s">
        <v>154</v>
      </c>
      <c r="AU738" s="143" t="s">
        <v>83</v>
      </c>
      <c r="AY738" s="16" t="s">
        <v>151</v>
      </c>
      <c r="BE738" s="144">
        <f>IF(N738="základní",J738,0)</f>
        <v>0</v>
      </c>
      <c r="BF738" s="144">
        <f>IF(N738="snížená",J738,0)</f>
        <v>0</v>
      </c>
      <c r="BG738" s="144">
        <f>IF(N738="zákl. přenesená",J738,0)</f>
        <v>0</v>
      </c>
      <c r="BH738" s="144">
        <f>IF(N738="sníž. přenesená",J738,0)</f>
        <v>0</v>
      </c>
      <c r="BI738" s="144">
        <f>IF(N738="nulová",J738,0)</f>
        <v>0</v>
      </c>
      <c r="BJ738" s="16" t="s">
        <v>81</v>
      </c>
      <c r="BK738" s="144">
        <f>ROUND(I738*H738,2)</f>
        <v>0</v>
      </c>
      <c r="BL738" s="16" t="s">
        <v>287</v>
      </c>
      <c r="BM738" s="143" t="s">
        <v>917</v>
      </c>
    </row>
    <row r="739" spans="2:51" s="14" customFormat="1" ht="11.25">
      <c r="B739" s="170"/>
      <c r="D739" s="146" t="s">
        <v>161</v>
      </c>
      <c r="E739" s="171" t="s">
        <v>1</v>
      </c>
      <c r="F739" s="172" t="s">
        <v>913</v>
      </c>
      <c r="H739" s="171" t="s">
        <v>1</v>
      </c>
      <c r="I739" s="173"/>
      <c r="L739" s="170"/>
      <c r="M739" s="174"/>
      <c r="T739" s="175"/>
      <c r="AT739" s="171" t="s">
        <v>161</v>
      </c>
      <c r="AU739" s="171" t="s">
        <v>83</v>
      </c>
      <c r="AV739" s="14" t="s">
        <v>81</v>
      </c>
      <c r="AW739" s="14" t="s">
        <v>30</v>
      </c>
      <c r="AX739" s="14" t="s">
        <v>73</v>
      </c>
      <c r="AY739" s="171" t="s">
        <v>151</v>
      </c>
    </row>
    <row r="740" spans="2:51" s="12" customFormat="1" ht="11.25">
      <c r="B740" s="145"/>
      <c r="D740" s="146" t="s">
        <v>161</v>
      </c>
      <c r="E740" s="147" t="s">
        <v>1</v>
      </c>
      <c r="F740" s="148" t="s">
        <v>81</v>
      </c>
      <c r="H740" s="149">
        <v>1</v>
      </c>
      <c r="I740" s="150"/>
      <c r="L740" s="145"/>
      <c r="M740" s="151"/>
      <c r="T740" s="152"/>
      <c r="AT740" s="147" t="s">
        <v>161</v>
      </c>
      <c r="AU740" s="147" t="s">
        <v>83</v>
      </c>
      <c r="AV740" s="12" t="s">
        <v>83</v>
      </c>
      <c r="AW740" s="12" t="s">
        <v>30</v>
      </c>
      <c r="AX740" s="12" t="s">
        <v>73</v>
      </c>
      <c r="AY740" s="147" t="s">
        <v>151</v>
      </c>
    </row>
    <row r="741" spans="2:51" s="13" customFormat="1" ht="11.25">
      <c r="B741" s="153"/>
      <c r="D741" s="146" t="s">
        <v>161</v>
      </c>
      <c r="E741" s="154" t="s">
        <v>1</v>
      </c>
      <c r="F741" s="155" t="s">
        <v>163</v>
      </c>
      <c r="H741" s="156">
        <v>1</v>
      </c>
      <c r="I741" s="157"/>
      <c r="L741" s="153"/>
      <c r="M741" s="158"/>
      <c r="T741" s="159"/>
      <c r="AT741" s="154" t="s">
        <v>161</v>
      </c>
      <c r="AU741" s="154" t="s">
        <v>83</v>
      </c>
      <c r="AV741" s="13" t="s">
        <v>159</v>
      </c>
      <c r="AW741" s="13" t="s">
        <v>30</v>
      </c>
      <c r="AX741" s="13" t="s">
        <v>81</v>
      </c>
      <c r="AY741" s="154" t="s">
        <v>151</v>
      </c>
    </row>
    <row r="742" spans="2:65" s="1" customFormat="1" ht="37.9" customHeight="1">
      <c r="B742" s="131"/>
      <c r="C742" s="132" t="s">
        <v>918</v>
      </c>
      <c r="D742" s="132" t="s">
        <v>154</v>
      </c>
      <c r="E742" s="133" t="s">
        <v>919</v>
      </c>
      <c r="F742" s="134" t="s">
        <v>920</v>
      </c>
      <c r="G742" s="135" t="s">
        <v>186</v>
      </c>
      <c r="H742" s="136">
        <v>14.125</v>
      </c>
      <c r="I742" s="137"/>
      <c r="J742" s="138">
        <f>ROUND(I742*H742,2)</f>
        <v>0</v>
      </c>
      <c r="K742" s="134" t="s">
        <v>1</v>
      </c>
      <c r="L742" s="31"/>
      <c r="M742" s="139" t="s">
        <v>1</v>
      </c>
      <c r="N742" s="140" t="s">
        <v>38</v>
      </c>
      <c r="P742" s="141">
        <f>O742*H742</f>
        <v>0</v>
      </c>
      <c r="Q742" s="141">
        <v>0</v>
      </c>
      <c r="R742" s="141">
        <f>Q742*H742</f>
        <v>0</v>
      </c>
      <c r="S742" s="141">
        <v>0</v>
      </c>
      <c r="T742" s="142">
        <f>S742*H742</f>
        <v>0</v>
      </c>
      <c r="AR742" s="143" t="s">
        <v>287</v>
      </c>
      <c r="AT742" s="143" t="s">
        <v>154</v>
      </c>
      <c r="AU742" s="143" t="s">
        <v>83</v>
      </c>
      <c r="AY742" s="16" t="s">
        <v>151</v>
      </c>
      <c r="BE742" s="144">
        <f>IF(N742="základní",J742,0)</f>
        <v>0</v>
      </c>
      <c r="BF742" s="144">
        <f>IF(N742="snížená",J742,0)</f>
        <v>0</v>
      </c>
      <c r="BG742" s="144">
        <f>IF(N742="zákl. přenesená",J742,0)</f>
        <v>0</v>
      </c>
      <c r="BH742" s="144">
        <f>IF(N742="sníž. přenesená",J742,0)</f>
        <v>0</v>
      </c>
      <c r="BI742" s="144">
        <f>IF(N742="nulová",J742,0)</f>
        <v>0</v>
      </c>
      <c r="BJ742" s="16" t="s">
        <v>81</v>
      </c>
      <c r="BK742" s="144">
        <f>ROUND(I742*H742,2)</f>
        <v>0</v>
      </c>
      <c r="BL742" s="16" t="s">
        <v>287</v>
      </c>
      <c r="BM742" s="143" t="s">
        <v>921</v>
      </c>
    </row>
    <row r="743" spans="2:51" s="14" customFormat="1" ht="11.25">
      <c r="B743" s="170"/>
      <c r="D743" s="146" t="s">
        <v>161</v>
      </c>
      <c r="E743" s="171" t="s">
        <v>1</v>
      </c>
      <c r="F743" s="172" t="s">
        <v>922</v>
      </c>
      <c r="H743" s="171" t="s">
        <v>1</v>
      </c>
      <c r="I743" s="173"/>
      <c r="L743" s="170"/>
      <c r="M743" s="174"/>
      <c r="T743" s="175"/>
      <c r="AT743" s="171" t="s">
        <v>161</v>
      </c>
      <c r="AU743" s="171" t="s">
        <v>83</v>
      </c>
      <c r="AV743" s="14" t="s">
        <v>81</v>
      </c>
      <c r="AW743" s="14" t="s">
        <v>30</v>
      </c>
      <c r="AX743" s="14" t="s">
        <v>73</v>
      </c>
      <c r="AY743" s="171" t="s">
        <v>151</v>
      </c>
    </row>
    <row r="744" spans="2:51" s="12" customFormat="1" ht="11.25">
      <c r="B744" s="145"/>
      <c r="D744" s="146" t="s">
        <v>161</v>
      </c>
      <c r="E744" s="147" t="s">
        <v>1</v>
      </c>
      <c r="F744" s="148" t="s">
        <v>923</v>
      </c>
      <c r="H744" s="149">
        <v>14.125</v>
      </c>
      <c r="I744" s="150"/>
      <c r="L744" s="145"/>
      <c r="M744" s="151"/>
      <c r="T744" s="152"/>
      <c r="AT744" s="147" t="s">
        <v>161</v>
      </c>
      <c r="AU744" s="147" t="s">
        <v>83</v>
      </c>
      <c r="AV744" s="12" t="s">
        <v>83</v>
      </c>
      <c r="AW744" s="12" t="s">
        <v>30</v>
      </c>
      <c r="AX744" s="12" t="s">
        <v>73</v>
      </c>
      <c r="AY744" s="147" t="s">
        <v>151</v>
      </c>
    </row>
    <row r="745" spans="2:51" s="13" customFormat="1" ht="11.25">
      <c r="B745" s="153"/>
      <c r="D745" s="146" t="s">
        <v>161</v>
      </c>
      <c r="E745" s="154" t="s">
        <v>1</v>
      </c>
      <c r="F745" s="155" t="s">
        <v>163</v>
      </c>
      <c r="H745" s="156">
        <v>14.125</v>
      </c>
      <c r="I745" s="157"/>
      <c r="L745" s="153"/>
      <c r="M745" s="158"/>
      <c r="T745" s="159"/>
      <c r="AT745" s="154" t="s">
        <v>161</v>
      </c>
      <c r="AU745" s="154" t="s">
        <v>83</v>
      </c>
      <c r="AV745" s="13" t="s">
        <v>159</v>
      </c>
      <c r="AW745" s="13" t="s">
        <v>30</v>
      </c>
      <c r="AX745" s="13" t="s">
        <v>81</v>
      </c>
      <c r="AY745" s="154" t="s">
        <v>151</v>
      </c>
    </row>
    <row r="746" spans="2:65" s="1" customFormat="1" ht="24.2" customHeight="1">
      <c r="B746" s="131"/>
      <c r="C746" s="132" t="s">
        <v>924</v>
      </c>
      <c r="D746" s="132" t="s">
        <v>154</v>
      </c>
      <c r="E746" s="133" t="s">
        <v>925</v>
      </c>
      <c r="F746" s="134" t="s">
        <v>926</v>
      </c>
      <c r="G746" s="135" t="s">
        <v>498</v>
      </c>
      <c r="H746" s="136">
        <v>1</v>
      </c>
      <c r="I746" s="137"/>
      <c r="J746" s="138">
        <f>ROUND(I746*H746,2)</f>
        <v>0</v>
      </c>
      <c r="K746" s="134" t="s">
        <v>1</v>
      </c>
      <c r="L746" s="31"/>
      <c r="M746" s="139" t="s">
        <v>1</v>
      </c>
      <c r="N746" s="140" t="s">
        <v>38</v>
      </c>
      <c r="P746" s="141">
        <f>O746*H746</f>
        <v>0</v>
      </c>
      <c r="Q746" s="141">
        <v>0</v>
      </c>
      <c r="R746" s="141">
        <f>Q746*H746</f>
        <v>0</v>
      </c>
      <c r="S746" s="141">
        <v>0</v>
      </c>
      <c r="T746" s="142">
        <f>S746*H746</f>
        <v>0</v>
      </c>
      <c r="AR746" s="143" t="s">
        <v>287</v>
      </c>
      <c r="AT746" s="143" t="s">
        <v>154</v>
      </c>
      <c r="AU746" s="143" t="s">
        <v>83</v>
      </c>
      <c r="AY746" s="16" t="s">
        <v>151</v>
      </c>
      <c r="BE746" s="144">
        <f>IF(N746="základní",J746,0)</f>
        <v>0</v>
      </c>
      <c r="BF746" s="144">
        <f>IF(N746="snížená",J746,0)</f>
        <v>0</v>
      </c>
      <c r="BG746" s="144">
        <f>IF(N746="zákl. přenesená",J746,0)</f>
        <v>0</v>
      </c>
      <c r="BH746" s="144">
        <f>IF(N746="sníž. přenesená",J746,0)</f>
        <v>0</v>
      </c>
      <c r="BI746" s="144">
        <f>IF(N746="nulová",J746,0)</f>
        <v>0</v>
      </c>
      <c r="BJ746" s="16" t="s">
        <v>81</v>
      </c>
      <c r="BK746" s="144">
        <f>ROUND(I746*H746,2)</f>
        <v>0</v>
      </c>
      <c r="BL746" s="16" t="s">
        <v>287</v>
      </c>
      <c r="BM746" s="143" t="s">
        <v>927</v>
      </c>
    </row>
    <row r="747" spans="2:51" s="14" customFormat="1" ht="11.25">
      <c r="B747" s="170"/>
      <c r="D747" s="146" t="s">
        <v>161</v>
      </c>
      <c r="E747" s="171" t="s">
        <v>1</v>
      </c>
      <c r="F747" s="172" t="s">
        <v>928</v>
      </c>
      <c r="H747" s="171" t="s">
        <v>1</v>
      </c>
      <c r="I747" s="173"/>
      <c r="L747" s="170"/>
      <c r="M747" s="174"/>
      <c r="T747" s="175"/>
      <c r="AT747" s="171" t="s">
        <v>161</v>
      </c>
      <c r="AU747" s="171" t="s">
        <v>83</v>
      </c>
      <c r="AV747" s="14" t="s">
        <v>81</v>
      </c>
      <c r="AW747" s="14" t="s">
        <v>30</v>
      </c>
      <c r="AX747" s="14" t="s">
        <v>73</v>
      </c>
      <c r="AY747" s="171" t="s">
        <v>151</v>
      </c>
    </row>
    <row r="748" spans="2:51" s="12" customFormat="1" ht="11.25">
      <c r="B748" s="145"/>
      <c r="D748" s="146" t="s">
        <v>161</v>
      </c>
      <c r="E748" s="147" t="s">
        <v>1</v>
      </c>
      <c r="F748" s="148" t="s">
        <v>81</v>
      </c>
      <c r="H748" s="149">
        <v>1</v>
      </c>
      <c r="I748" s="150"/>
      <c r="L748" s="145"/>
      <c r="M748" s="151"/>
      <c r="T748" s="152"/>
      <c r="AT748" s="147" t="s">
        <v>161</v>
      </c>
      <c r="AU748" s="147" t="s">
        <v>83</v>
      </c>
      <c r="AV748" s="12" t="s">
        <v>83</v>
      </c>
      <c r="AW748" s="12" t="s">
        <v>30</v>
      </c>
      <c r="AX748" s="12" t="s">
        <v>73</v>
      </c>
      <c r="AY748" s="147" t="s">
        <v>151</v>
      </c>
    </row>
    <row r="749" spans="2:51" s="13" customFormat="1" ht="11.25">
      <c r="B749" s="153"/>
      <c r="D749" s="146" t="s">
        <v>161</v>
      </c>
      <c r="E749" s="154" t="s">
        <v>1</v>
      </c>
      <c r="F749" s="155" t="s">
        <v>163</v>
      </c>
      <c r="H749" s="156">
        <v>1</v>
      </c>
      <c r="I749" s="157"/>
      <c r="L749" s="153"/>
      <c r="M749" s="158"/>
      <c r="T749" s="159"/>
      <c r="AT749" s="154" t="s">
        <v>161</v>
      </c>
      <c r="AU749" s="154" t="s">
        <v>83</v>
      </c>
      <c r="AV749" s="13" t="s">
        <v>159</v>
      </c>
      <c r="AW749" s="13" t="s">
        <v>30</v>
      </c>
      <c r="AX749" s="13" t="s">
        <v>81</v>
      </c>
      <c r="AY749" s="154" t="s">
        <v>151</v>
      </c>
    </row>
    <row r="750" spans="2:65" s="1" customFormat="1" ht="24.2" customHeight="1">
      <c r="B750" s="131"/>
      <c r="C750" s="132" t="s">
        <v>929</v>
      </c>
      <c r="D750" s="132" t="s">
        <v>154</v>
      </c>
      <c r="E750" s="133" t="s">
        <v>930</v>
      </c>
      <c r="F750" s="134" t="s">
        <v>931</v>
      </c>
      <c r="G750" s="135" t="s">
        <v>170</v>
      </c>
      <c r="H750" s="136">
        <v>48</v>
      </c>
      <c r="I750" s="137"/>
      <c r="J750" s="138">
        <f>ROUND(I750*H750,2)</f>
        <v>0</v>
      </c>
      <c r="K750" s="134" t="s">
        <v>1</v>
      </c>
      <c r="L750" s="31"/>
      <c r="M750" s="139" t="s">
        <v>1</v>
      </c>
      <c r="N750" s="140" t="s">
        <v>38</v>
      </c>
      <c r="P750" s="141">
        <f>O750*H750</f>
        <v>0</v>
      </c>
      <c r="Q750" s="141">
        <v>0</v>
      </c>
      <c r="R750" s="141">
        <f>Q750*H750</f>
        <v>0</v>
      </c>
      <c r="S750" s="141">
        <v>0</v>
      </c>
      <c r="T750" s="142">
        <f>S750*H750</f>
        <v>0</v>
      </c>
      <c r="AR750" s="143" t="s">
        <v>287</v>
      </c>
      <c r="AT750" s="143" t="s">
        <v>154</v>
      </c>
      <c r="AU750" s="143" t="s">
        <v>83</v>
      </c>
      <c r="AY750" s="16" t="s">
        <v>151</v>
      </c>
      <c r="BE750" s="144">
        <f>IF(N750="základní",J750,0)</f>
        <v>0</v>
      </c>
      <c r="BF750" s="144">
        <f>IF(N750="snížená",J750,0)</f>
        <v>0</v>
      </c>
      <c r="BG750" s="144">
        <f>IF(N750="zákl. přenesená",J750,0)</f>
        <v>0</v>
      </c>
      <c r="BH750" s="144">
        <f>IF(N750="sníž. přenesená",J750,0)</f>
        <v>0</v>
      </c>
      <c r="BI750" s="144">
        <f>IF(N750="nulová",J750,0)</f>
        <v>0</v>
      </c>
      <c r="BJ750" s="16" t="s">
        <v>81</v>
      </c>
      <c r="BK750" s="144">
        <f>ROUND(I750*H750,2)</f>
        <v>0</v>
      </c>
      <c r="BL750" s="16" t="s">
        <v>287</v>
      </c>
      <c r="BM750" s="143" t="s">
        <v>932</v>
      </c>
    </row>
    <row r="751" spans="2:51" s="14" customFormat="1" ht="11.25">
      <c r="B751" s="170"/>
      <c r="D751" s="146" t="s">
        <v>161</v>
      </c>
      <c r="E751" s="171" t="s">
        <v>1</v>
      </c>
      <c r="F751" s="172" t="s">
        <v>933</v>
      </c>
      <c r="H751" s="171" t="s">
        <v>1</v>
      </c>
      <c r="I751" s="173"/>
      <c r="L751" s="170"/>
      <c r="M751" s="174"/>
      <c r="T751" s="175"/>
      <c r="AT751" s="171" t="s">
        <v>161</v>
      </c>
      <c r="AU751" s="171" t="s">
        <v>83</v>
      </c>
      <c r="AV751" s="14" t="s">
        <v>81</v>
      </c>
      <c r="AW751" s="14" t="s">
        <v>30</v>
      </c>
      <c r="AX751" s="14" t="s">
        <v>73</v>
      </c>
      <c r="AY751" s="171" t="s">
        <v>151</v>
      </c>
    </row>
    <row r="752" spans="2:51" s="12" customFormat="1" ht="11.25">
      <c r="B752" s="145"/>
      <c r="D752" s="146" t="s">
        <v>161</v>
      </c>
      <c r="E752" s="147" t="s">
        <v>1</v>
      </c>
      <c r="F752" s="148" t="s">
        <v>457</v>
      </c>
      <c r="H752" s="149">
        <v>48</v>
      </c>
      <c r="I752" s="150"/>
      <c r="L752" s="145"/>
      <c r="M752" s="151"/>
      <c r="T752" s="152"/>
      <c r="AT752" s="147" t="s">
        <v>161</v>
      </c>
      <c r="AU752" s="147" t="s">
        <v>83</v>
      </c>
      <c r="AV752" s="12" t="s">
        <v>83</v>
      </c>
      <c r="AW752" s="12" t="s">
        <v>30</v>
      </c>
      <c r="AX752" s="12" t="s">
        <v>73</v>
      </c>
      <c r="AY752" s="147" t="s">
        <v>151</v>
      </c>
    </row>
    <row r="753" spans="2:51" s="13" customFormat="1" ht="11.25">
      <c r="B753" s="153"/>
      <c r="D753" s="146" t="s">
        <v>161</v>
      </c>
      <c r="E753" s="154" t="s">
        <v>1</v>
      </c>
      <c r="F753" s="155" t="s">
        <v>163</v>
      </c>
      <c r="H753" s="156">
        <v>48</v>
      </c>
      <c r="I753" s="157"/>
      <c r="L753" s="153"/>
      <c r="M753" s="158"/>
      <c r="T753" s="159"/>
      <c r="AT753" s="154" t="s">
        <v>161</v>
      </c>
      <c r="AU753" s="154" t="s">
        <v>83</v>
      </c>
      <c r="AV753" s="13" t="s">
        <v>159</v>
      </c>
      <c r="AW753" s="13" t="s">
        <v>30</v>
      </c>
      <c r="AX753" s="13" t="s">
        <v>81</v>
      </c>
      <c r="AY753" s="154" t="s">
        <v>151</v>
      </c>
    </row>
    <row r="754" spans="2:65" s="1" customFormat="1" ht="24.2" customHeight="1">
      <c r="B754" s="131"/>
      <c r="C754" s="132" t="s">
        <v>934</v>
      </c>
      <c r="D754" s="132" t="s">
        <v>154</v>
      </c>
      <c r="E754" s="133" t="s">
        <v>935</v>
      </c>
      <c r="F754" s="134" t="s">
        <v>936</v>
      </c>
      <c r="G754" s="135" t="s">
        <v>170</v>
      </c>
      <c r="H754" s="136">
        <v>481</v>
      </c>
      <c r="I754" s="137"/>
      <c r="J754" s="138">
        <f>ROUND(I754*H754,2)</f>
        <v>0</v>
      </c>
      <c r="K754" s="134" t="s">
        <v>1</v>
      </c>
      <c r="L754" s="31"/>
      <c r="M754" s="139" t="s">
        <v>1</v>
      </c>
      <c r="N754" s="140" t="s">
        <v>38</v>
      </c>
      <c r="P754" s="141">
        <f>O754*H754</f>
        <v>0</v>
      </c>
      <c r="Q754" s="141">
        <v>0</v>
      </c>
      <c r="R754" s="141">
        <f>Q754*H754</f>
        <v>0</v>
      </c>
      <c r="S754" s="141">
        <v>0</v>
      </c>
      <c r="T754" s="142">
        <f>S754*H754</f>
        <v>0</v>
      </c>
      <c r="AR754" s="143" t="s">
        <v>287</v>
      </c>
      <c r="AT754" s="143" t="s">
        <v>154</v>
      </c>
      <c r="AU754" s="143" t="s">
        <v>83</v>
      </c>
      <c r="AY754" s="16" t="s">
        <v>151</v>
      </c>
      <c r="BE754" s="144">
        <f>IF(N754="základní",J754,0)</f>
        <v>0</v>
      </c>
      <c r="BF754" s="144">
        <f>IF(N754="snížená",J754,0)</f>
        <v>0</v>
      </c>
      <c r="BG754" s="144">
        <f>IF(N754="zákl. přenesená",J754,0)</f>
        <v>0</v>
      </c>
      <c r="BH754" s="144">
        <f>IF(N754="sníž. přenesená",J754,0)</f>
        <v>0</v>
      </c>
      <c r="BI754" s="144">
        <f>IF(N754="nulová",J754,0)</f>
        <v>0</v>
      </c>
      <c r="BJ754" s="16" t="s">
        <v>81</v>
      </c>
      <c r="BK754" s="144">
        <f>ROUND(I754*H754,2)</f>
        <v>0</v>
      </c>
      <c r="BL754" s="16" t="s">
        <v>287</v>
      </c>
      <c r="BM754" s="143" t="s">
        <v>937</v>
      </c>
    </row>
    <row r="755" spans="2:51" s="14" customFormat="1" ht="11.25">
      <c r="B755" s="170"/>
      <c r="D755" s="146" t="s">
        <v>161</v>
      </c>
      <c r="E755" s="171" t="s">
        <v>1</v>
      </c>
      <c r="F755" s="172" t="s">
        <v>938</v>
      </c>
      <c r="H755" s="171" t="s">
        <v>1</v>
      </c>
      <c r="I755" s="173"/>
      <c r="L755" s="170"/>
      <c r="M755" s="174"/>
      <c r="T755" s="175"/>
      <c r="AT755" s="171" t="s">
        <v>161</v>
      </c>
      <c r="AU755" s="171" t="s">
        <v>83</v>
      </c>
      <c r="AV755" s="14" t="s">
        <v>81</v>
      </c>
      <c r="AW755" s="14" t="s">
        <v>30</v>
      </c>
      <c r="AX755" s="14" t="s">
        <v>73</v>
      </c>
      <c r="AY755" s="171" t="s">
        <v>151</v>
      </c>
    </row>
    <row r="756" spans="2:51" s="12" customFormat="1" ht="11.25">
      <c r="B756" s="145"/>
      <c r="D756" s="146" t="s">
        <v>161</v>
      </c>
      <c r="E756" s="147" t="s">
        <v>1</v>
      </c>
      <c r="F756" s="148" t="s">
        <v>883</v>
      </c>
      <c r="H756" s="149">
        <v>481</v>
      </c>
      <c r="I756" s="150"/>
      <c r="L756" s="145"/>
      <c r="M756" s="151"/>
      <c r="T756" s="152"/>
      <c r="AT756" s="147" t="s">
        <v>161</v>
      </c>
      <c r="AU756" s="147" t="s">
        <v>83</v>
      </c>
      <c r="AV756" s="12" t="s">
        <v>83</v>
      </c>
      <c r="AW756" s="12" t="s">
        <v>30</v>
      </c>
      <c r="AX756" s="12" t="s">
        <v>73</v>
      </c>
      <c r="AY756" s="147" t="s">
        <v>151</v>
      </c>
    </row>
    <row r="757" spans="2:51" s="13" customFormat="1" ht="11.25">
      <c r="B757" s="153"/>
      <c r="D757" s="146" t="s">
        <v>161</v>
      </c>
      <c r="E757" s="154" t="s">
        <v>1</v>
      </c>
      <c r="F757" s="155" t="s">
        <v>163</v>
      </c>
      <c r="H757" s="156">
        <v>481</v>
      </c>
      <c r="I757" s="157"/>
      <c r="L757" s="153"/>
      <c r="M757" s="158"/>
      <c r="T757" s="159"/>
      <c r="AT757" s="154" t="s">
        <v>161</v>
      </c>
      <c r="AU757" s="154" t="s">
        <v>83</v>
      </c>
      <c r="AV757" s="13" t="s">
        <v>159</v>
      </c>
      <c r="AW757" s="13" t="s">
        <v>30</v>
      </c>
      <c r="AX757" s="13" t="s">
        <v>81</v>
      </c>
      <c r="AY757" s="154" t="s">
        <v>151</v>
      </c>
    </row>
    <row r="758" spans="2:65" s="1" customFormat="1" ht="24.2" customHeight="1">
      <c r="B758" s="131"/>
      <c r="C758" s="132" t="s">
        <v>939</v>
      </c>
      <c r="D758" s="132" t="s">
        <v>154</v>
      </c>
      <c r="E758" s="133" t="s">
        <v>940</v>
      </c>
      <c r="F758" s="134" t="s">
        <v>941</v>
      </c>
      <c r="G758" s="135" t="s">
        <v>580</v>
      </c>
      <c r="H758" s="176"/>
      <c r="I758" s="137"/>
      <c r="J758" s="138">
        <f>ROUND(I758*H758,2)</f>
        <v>0</v>
      </c>
      <c r="K758" s="134" t="s">
        <v>158</v>
      </c>
      <c r="L758" s="31"/>
      <c r="M758" s="139" t="s">
        <v>1</v>
      </c>
      <c r="N758" s="140" t="s">
        <v>38</v>
      </c>
      <c r="P758" s="141">
        <f>O758*H758</f>
        <v>0</v>
      </c>
      <c r="Q758" s="141">
        <v>0</v>
      </c>
      <c r="R758" s="141">
        <f>Q758*H758</f>
        <v>0</v>
      </c>
      <c r="S758" s="141">
        <v>0</v>
      </c>
      <c r="T758" s="142">
        <f>S758*H758</f>
        <v>0</v>
      </c>
      <c r="AR758" s="143" t="s">
        <v>287</v>
      </c>
      <c r="AT758" s="143" t="s">
        <v>154</v>
      </c>
      <c r="AU758" s="143" t="s">
        <v>83</v>
      </c>
      <c r="AY758" s="16" t="s">
        <v>151</v>
      </c>
      <c r="BE758" s="144">
        <f>IF(N758="základní",J758,0)</f>
        <v>0</v>
      </c>
      <c r="BF758" s="144">
        <f>IF(N758="snížená",J758,0)</f>
        <v>0</v>
      </c>
      <c r="BG758" s="144">
        <f>IF(N758="zákl. přenesená",J758,0)</f>
        <v>0</v>
      </c>
      <c r="BH758" s="144">
        <f>IF(N758="sníž. přenesená",J758,0)</f>
        <v>0</v>
      </c>
      <c r="BI758" s="144">
        <f>IF(N758="nulová",J758,0)</f>
        <v>0</v>
      </c>
      <c r="BJ758" s="16" t="s">
        <v>81</v>
      </c>
      <c r="BK758" s="144">
        <f>ROUND(I758*H758,2)</f>
        <v>0</v>
      </c>
      <c r="BL758" s="16" t="s">
        <v>287</v>
      </c>
      <c r="BM758" s="143" t="s">
        <v>942</v>
      </c>
    </row>
    <row r="759" spans="2:63" s="11" customFormat="1" ht="22.9" customHeight="1">
      <c r="B759" s="119"/>
      <c r="D759" s="120" t="s">
        <v>72</v>
      </c>
      <c r="E759" s="129" t="s">
        <v>943</v>
      </c>
      <c r="F759" s="129" t="s">
        <v>944</v>
      </c>
      <c r="I759" s="122"/>
      <c r="J759" s="130">
        <f>BK759</f>
        <v>0</v>
      </c>
      <c r="L759" s="119"/>
      <c r="M759" s="124"/>
      <c r="P759" s="125">
        <f>SUM(P760:P840)</f>
        <v>0</v>
      </c>
      <c r="R759" s="125">
        <f>SUM(R760:R840)</f>
        <v>0.4027924</v>
      </c>
      <c r="T759" s="126">
        <f>SUM(T760:T840)</f>
        <v>1.19694</v>
      </c>
      <c r="AR759" s="120" t="s">
        <v>83</v>
      </c>
      <c r="AT759" s="127" t="s">
        <v>72</v>
      </c>
      <c r="AU759" s="127" t="s">
        <v>81</v>
      </c>
      <c r="AY759" s="120" t="s">
        <v>151</v>
      </c>
      <c r="BK759" s="128">
        <f>SUM(BK760:BK840)</f>
        <v>0</v>
      </c>
    </row>
    <row r="760" spans="2:65" s="1" customFormat="1" ht="24.2" customHeight="1">
      <c r="B760" s="131"/>
      <c r="C760" s="132" t="s">
        <v>945</v>
      </c>
      <c r="D760" s="132" t="s">
        <v>154</v>
      </c>
      <c r="E760" s="133" t="s">
        <v>946</v>
      </c>
      <c r="F760" s="134" t="s">
        <v>947</v>
      </c>
      <c r="G760" s="135" t="s">
        <v>170</v>
      </c>
      <c r="H760" s="136">
        <v>4</v>
      </c>
      <c r="I760" s="137"/>
      <c r="J760" s="138">
        <f>ROUND(I760*H760,2)</f>
        <v>0</v>
      </c>
      <c r="K760" s="134" t="s">
        <v>158</v>
      </c>
      <c r="L760" s="31"/>
      <c r="M760" s="139" t="s">
        <v>1</v>
      </c>
      <c r="N760" s="140" t="s">
        <v>38</v>
      </c>
      <c r="P760" s="141">
        <f>O760*H760</f>
        <v>0</v>
      </c>
      <c r="Q760" s="141">
        <v>0</v>
      </c>
      <c r="R760" s="141">
        <f>Q760*H760</f>
        <v>0</v>
      </c>
      <c r="S760" s="141">
        <v>0</v>
      </c>
      <c r="T760" s="142">
        <f>S760*H760</f>
        <v>0</v>
      </c>
      <c r="AR760" s="143" t="s">
        <v>287</v>
      </c>
      <c r="AT760" s="143" t="s">
        <v>154</v>
      </c>
      <c r="AU760" s="143" t="s">
        <v>83</v>
      </c>
      <c r="AY760" s="16" t="s">
        <v>151</v>
      </c>
      <c r="BE760" s="144">
        <f>IF(N760="základní",J760,0)</f>
        <v>0</v>
      </c>
      <c r="BF760" s="144">
        <f>IF(N760="snížená",J760,0)</f>
        <v>0</v>
      </c>
      <c r="BG760" s="144">
        <f>IF(N760="zákl. přenesená",J760,0)</f>
        <v>0</v>
      </c>
      <c r="BH760" s="144">
        <f>IF(N760="sníž. přenesená",J760,0)</f>
        <v>0</v>
      </c>
      <c r="BI760" s="144">
        <f>IF(N760="nulová",J760,0)</f>
        <v>0</v>
      </c>
      <c r="BJ760" s="16" t="s">
        <v>81</v>
      </c>
      <c r="BK760" s="144">
        <f>ROUND(I760*H760,2)</f>
        <v>0</v>
      </c>
      <c r="BL760" s="16" t="s">
        <v>287</v>
      </c>
      <c r="BM760" s="143" t="s">
        <v>948</v>
      </c>
    </row>
    <row r="761" spans="2:51" s="14" customFormat="1" ht="11.25">
      <c r="B761" s="170"/>
      <c r="D761" s="146" t="s">
        <v>161</v>
      </c>
      <c r="E761" s="171" t="s">
        <v>1</v>
      </c>
      <c r="F761" s="172" t="s">
        <v>949</v>
      </c>
      <c r="H761" s="171" t="s">
        <v>1</v>
      </c>
      <c r="I761" s="173"/>
      <c r="L761" s="170"/>
      <c r="M761" s="174"/>
      <c r="T761" s="175"/>
      <c r="AT761" s="171" t="s">
        <v>161</v>
      </c>
      <c r="AU761" s="171" t="s">
        <v>83</v>
      </c>
      <c r="AV761" s="14" t="s">
        <v>81</v>
      </c>
      <c r="AW761" s="14" t="s">
        <v>30</v>
      </c>
      <c r="AX761" s="14" t="s">
        <v>73</v>
      </c>
      <c r="AY761" s="171" t="s">
        <v>151</v>
      </c>
    </row>
    <row r="762" spans="2:51" s="12" customFormat="1" ht="11.25">
      <c r="B762" s="145"/>
      <c r="D762" s="146" t="s">
        <v>161</v>
      </c>
      <c r="E762" s="147" t="s">
        <v>1</v>
      </c>
      <c r="F762" s="148" t="s">
        <v>159</v>
      </c>
      <c r="H762" s="149">
        <v>4</v>
      </c>
      <c r="I762" s="150"/>
      <c r="L762" s="145"/>
      <c r="M762" s="151"/>
      <c r="T762" s="152"/>
      <c r="AT762" s="147" t="s">
        <v>161</v>
      </c>
      <c r="AU762" s="147" t="s">
        <v>83</v>
      </c>
      <c r="AV762" s="12" t="s">
        <v>83</v>
      </c>
      <c r="AW762" s="12" t="s">
        <v>30</v>
      </c>
      <c r="AX762" s="12" t="s">
        <v>73</v>
      </c>
      <c r="AY762" s="147" t="s">
        <v>151</v>
      </c>
    </row>
    <row r="763" spans="2:51" s="13" customFormat="1" ht="11.25">
      <c r="B763" s="153"/>
      <c r="D763" s="146" t="s">
        <v>161</v>
      </c>
      <c r="E763" s="154" t="s">
        <v>1</v>
      </c>
      <c r="F763" s="155" t="s">
        <v>163</v>
      </c>
      <c r="H763" s="156">
        <v>4</v>
      </c>
      <c r="I763" s="157"/>
      <c r="L763" s="153"/>
      <c r="M763" s="158"/>
      <c r="T763" s="159"/>
      <c r="AT763" s="154" t="s">
        <v>161</v>
      </c>
      <c r="AU763" s="154" t="s">
        <v>83</v>
      </c>
      <c r="AV763" s="13" t="s">
        <v>159</v>
      </c>
      <c r="AW763" s="13" t="s">
        <v>30</v>
      </c>
      <c r="AX763" s="13" t="s">
        <v>81</v>
      </c>
      <c r="AY763" s="154" t="s">
        <v>151</v>
      </c>
    </row>
    <row r="764" spans="2:65" s="1" customFormat="1" ht="16.5" customHeight="1">
      <c r="B764" s="131"/>
      <c r="C764" s="160" t="s">
        <v>950</v>
      </c>
      <c r="D764" s="160" t="s">
        <v>172</v>
      </c>
      <c r="E764" s="161" t="s">
        <v>951</v>
      </c>
      <c r="F764" s="162" t="s">
        <v>952</v>
      </c>
      <c r="G764" s="163" t="s">
        <v>186</v>
      </c>
      <c r="H764" s="164">
        <v>4.8</v>
      </c>
      <c r="I764" s="165"/>
      <c r="J764" s="166">
        <f>ROUND(I764*H764,2)</f>
        <v>0</v>
      </c>
      <c r="K764" s="162" t="s">
        <v>158</v>
      </c>
      <c r="L764" s="167"/>
      <c r="M764" s="168" t="s">
        <v>1</v>
      </c>
      <c r="N764" s="169" t="s">
        <v>38</v>
      </c>
      <c r="P764" s="141">
        <f>O764*H764</f>
        <v>0</v>
      </c>
      <c r="Q764" s="141">
        <v>0.016</v>
      </c>
      <c r="R764" s="141">
        <f>Q764*H764</f>
        <v>0.0768</v>
      </c>
      <c r="S764" s="141">
        <v>0</v>
      </c>
      <c r="T764" s="142">
        <f>S764*H764</f>
        <v>0</v>
      </c>
      <c r="AR764" s="143" t="s">
        <v>390</v>
      </c>
      <c r="AT764" s="143" t="s">
        <v>172</v>
      </c>
      <c r="AU764" s="143" t="s">
        <v>83</v>
      </c>
      <c r="AY764" s="16" t="s">
        <v>151</v>
      </c>
      <c r="BE764" s="144">
        <f>IF(N764="základní",J764,0)</f>
        <v>0</v>
      </c>
      <c r="BF764" s="144">
        <f>IF(N764="snížená",J764,0)</f>
        <v>0</v>
      </c>
      <c r="BG764" s="144">
        <f>IF(N764="zákl. přenesená",J764,0)</f>
        <v>0</v>
      </c>
      <c r="BH764" s="144">
        <f>IF(N764="sníž. přenesená",J764,0)</f>
        <v>0</v>
      </c>
      <c r="BI764" s="144">
        <f>IF(N764="nulová",J764,0)</f>
        <v>0</v>
      </c>
      <c r="BJ764" s="16" t="s">
        <v>81</v>
      </c>
      <c r="BK764" s="144">
        <f>ROUND(I764*H764,2)</f>
        <v>0</v>
      </c>
      <c r="BL764" s="16" t="s">
        <v>287</v>
      </c>
      <c r="BM764" s="143" t="s">
        <v>953</v>
      </c>
    </row>
    <row r="765" spans="2:51" s="12" customFormat="1" ht="11.25">
      <c r="B765" s="145"/>
      <c r="D765" s="146" t="s">
        <v>161</v>
      </c>
      <c r="F765" s="148" t="s">
        <v>954</v>
      </c>
      <c r="H765" s="149">
        <v>4.8</v>
      </c>
      <c r="I765" s="150"/>
      <c r="L765" s="145"/>
      <c r="M765" s="151"/>
      <c r="T765" s="152"/>
      <c r="AT765" s="147" t="s">
        <v>161</v>
      </c>
      <c r="AU765" s="147" t="s">
        <v>83</v>
      </c>
      <c r="AV765" s="12" t="s">
        <v>83</v>
      </c>
      <c r="AW765" s="12" t="s">
        <v>3</v>
      </c>
      <c r="AX765" s="12" t="s">
        <v>81</v>
      </c>
      <c r="AY765" s="147" t="s">
        <v>151</v>
      </c>
    </row>
    <row r="766" spans="2:65" s="1" customFormat="1" ht="21.75" customHeight="1">
      <c r="B766" s="131"/>
      <c r="C766" s="132" t="s">
        <v>955</v>
      </c>
      <c r="D766" s="132" t="s">
        <v>154</v>
      </c>
      <c r="E766" s="133" t="s">
        <v>956</v>
      </c>
      <c r="F766" s="134" t="s">
        <v>957</v>
      </c>
      <c r="G766" s="135" t="s">
        <v>186</v>
      </c>
      <c r="H766" s="136">
        <v>39.24</v>
      </c>
      <c r="I766" s="137"/>
      <c r="J766" s="138">
        <f>ROUND(I766*H766,2)</f>
        <v>0</v>
      </c>
      <c r="K766" s="134" t="s">
        <v>1</v>
      </c>
      <c r="L766" s="31"/>
      <c r="M766" s="139" t="s">
        <v>1</v>
      </c>
      <c r="N766" s="140" t="s">
        <v>38</v>
      </c>
      <c r="P766" s="141">
        <f>O766*H766</f>
        <v>0</v>
      </c>
      <c r="Q766" s="141">
        <v>1E-05</v>
      </c>
      <c r="R766" s="141">
        <f>Q766*H766</f>
        <v>0.00039240000000000005</v>
      </c>
      <c r="S766" s="141">
        <v>0</v>
      </c>
      <c r="T766" s="142">
        <f>S766*H766</f>
        <v>0</v>
      </c>
      <c r="AR766" s="143" t="s">
        <v>287</v>
      </c>
      <c r="AT766" s="143" t="s">
        <v>154</v>
      </c>
      <c r="AU766" s="143" t="s">
        <v>83</v>
      </c>
      <c r="AY766" s="16" t="s">
        <v>151</v>
      </c>
      <c r="BE766" s="144">
        <f>IF(N766="základní",J766,0)</f>
        <v>0</v>
      </c>
      <c r="BF766" s="144">
        <f>IF(N766="snížená",J766,0)</f>
        <v>0</v>
      </c>
      <c r="BG766" s="144">
        <f>IF(N766="zákl. přenesená",J766,0)</f>
        <v>0</v>
      </c>
      <c r="BH766" s="144">
        <f>IF(N766="sníž. přenesená",J766,0)</f>
        <v>0</v>
      </c>
      <c r="BI766" s="144">
        <f>IF(N766="nulová",J766,0)</f>
        <v>0</v>
      </c>
      <c r="BJ766" s="16" t="s">
        <v>81</v>
      </c>
      <c r="BK766" s="144">
        <f>ROUND(I766*H766,2)</f>
        <v>0</v>
      </c>
      <c r="BL766" s="16" t="s">
        <v>287</v>
      </c>
      <c r="BM766" s="143" t="s">
        <v>958</v>
      </c>
    </row>
    <row r="767" spans="2:51" s="14" customFormat="1" ht="11.25">
      <c r="B767" s="170"/>
      <c r="D767" s="146" t="s">
        <v>161</v>
      </c>
      <c r="E767" s="171" t="s">
        <v>1</v>
      </c>
      <c r="F767" s="172" t="s">
        <v>959</v>
      </c>
      <c r="H767" s="171" t="s">
        <v>1</v>
      </c>
      <c r="I767" s="173"/>
      <c r="L767" s="170"/>
      <c r="M767" s="174"/>
      <c r="T767" s="175"/>
      <c r="AT767" s="171" t="s">
        <v>161</v>
      </c>
      <c r="AU767" s="171" t="s">
        <v>83</v>
      </c>
      <c r="AV767" s="14" t="s">
        <v>81</v>
      </c>
      <c r="AW767" s="14" t="s">
        <v>30</v>
      </c>
      <c r="AX767" s="14" t="s">
        <v>73</v>
      </c>
      <c r="AY767" s="171" t="s">
        <v>151</v>
      </c>
    </row>
    <row r="768" spans="2:51" s="12" customFormat="1" ht="11.25">
      <c r="B768" s="145"/>
      <c r="D768" s="146" t="s">
        <v>161</v>
      </c>
      <c r="E768" s="147" t="s">
        <v>1</v>
      </c>
      <c r="F768" s="148" t="s">
        <v>960</v>
      </c>
      <c r="H768" s="149">
        <v>2.4</v>
      </c>
      <c r="I768" s="150"/>
      <c r="L768" s="145"/>
      <c r="M768" s="151"/>
      <c r="T768" s="152"/>
      <c r="AT768" s="147" t="s">
        <v>161</v>
      </c>
      <c r="AU768" s="147" t="s">
        <v>83</v>
      </c>
      <c r="AV768" s="12" t="s">
        <v>83</v>
      </c>
      <c r="AW768" s="12" t="s">
        <v>30</v>
      </c>
      <c r="AX768" s="12" t="s">
        <v>73</v>
      </c>
      <c r="AY768" s="147" t="s">
        <v>151</v>
      </c>
    </row>
    <row r="769" spans="2:51" s="12" customFormat="1" ht="11.25">
      <c r="B769" s="145"/>
      <c r="D769" s="146" t="s">
        <v>161</v>
      </c>
      <c r="E769" s="147" t="s">
        <v>1</v>
      </c>
      <c r="F769" s="148" t="s">
        <v>961</v>
      </c>
      <c r="H769" s="149">
        <v>3.24</v>
      </c>
      <c r="I769" s="150"/>
      <c r="L769" s="145"/>
      <c r="M769" s="151"/>
      <c r="T769" s="152"/>
      <c r="AT769" s="147" t="s">
        <v>161</v>
      </c>
      <c r="AU769" s="147" t="s">
        <v>83</v>
      </c>
      <c r="AV769" s="12" t="s">
        <v>83</v>
      </c>
      <c r="AW769" s="12" t="s">
        <v>30</v>
      </c>
      <c r="AX769" s="12" t="s">
        <v>73</v>
      </c>
      <c r="AY769" s="147" t="s">
        <v>151</v>
      </c>
    </row>
    <row r="770" spans="2:51" s="12" customFormat="1" ht="11.25">
      <c r="B770" s="145"/>
      <c r="D770" s="146" t="s">
        <v>161</v>
      </c>
      <c r="E770" s="147" t="s">
        <v>1</v>
      </c>
      <c r="F770" s="148" t="s">
        <v>962</v>
      </c>
      <c r="H770" s="149">
        <v>33.6</v>
      </c>
      <c r="I770" s="150"/>
      <c r="L770" s="145"/>
      <c r="M770" s="151"/>
      <c r="T770" s="152"/>
      <c r="AT770" s="147" t="s">
        <v>161</v>
      </c>
      <c r="AU770" s="147" t="s">
        <v>83</v>
      </c>
      <c r="AV770" s="12" t="s">
        <v>83</v>
      </c>
      <c r="AW770" s="12" t="s">
        <v>30</v>
      </c>
      <c r="AX770" s="12" t="s">
        <v>73</v>
      </c>
      <c r="AY770" s="147" t="s">
        <v>151</v>
      </c>
    </row>
    <row r="771" spans="2:51" s="13" customFormat="1" ht="11.25">
      <c r="B771" s="153"/>
      <c r="D771" s="146" t="s">
        <v>161</v>
      </c>
      <c r="E771" s="154" t="s">
        <v>1</v>
      </c>
      <c r="F771" s="155" t="s">
        <v>163</v>
      </c>
      <c r="H771" s="156">
        <v>39.24</v>
      </c>
      <c r="I771" s="157"/>
      <c r="L771" s="153"/>
      <c r="M771" s="158"/>
      <c r="T771" s="159"/>
      <c r="AT771" s="154" t="s">
        <v>161</v>
      </c>
      <c r="AU771" s="154" t="s">
        <v>83</v>
      </c>
      <c r="AV771" s="13" t="s">
        <v>159</v>
      </c>
      <c r="AW771" s="13" t="s">
        <v>30</v>
      </c>
      <c r="AX771" s="13" t="s">
        <v>81</v>
      </c>
      <c r="AY771" s="154" t="s">
        <v>151</v>
      </c>
    </row>
    <row r="772" spans="2:65" s="1" customFormat="1" ht="24.2" customHeight="1">
      <c r="B772" s="131"/>
      <c r="C772" s="132" t="s">
        <v>963</v>
      </c>
      <c r="D772" s="132" t="s">
        <v>154</v>
      </c>
      <c r="E772" s="133" t="s">
        <v>964</v>
      </c>
      <c r="F772" s="134" t="s">
        <v>965</v>
      </c>
      <c r="G772" s="135" t="s">
        <v>170</v>
      </c>
      <c r="H772" s="136">
        <v>16</v>
      </c>
      <c r="I772" s="137"/>
      <c r="J772" s="138">
        <f>ROUND(I772*H772,2)</f>
        <v>0</v>
      </c>
      <c r="K772" s="134" t="s">
        <v>1</v>
      </c>
      <c r="L772" s="31"/>
      <c r="M772" s="139" t="s">
        <v>1</v>
      </c>
      <c r="N772" s="140" t="s">
        <v>38</v>
      </c>
      <c r="P772" s="141">
        <f>O772*H772</f>
        <v>0</v>
      </c>
      <c r="Q772" s="141">
        <v>1E-05</v>
      </c>
      <c r="R772" s="141">
        <f>Q772*H772</f>
        <v>0.00016</v>
      </c>
      <c r="S772" s="141">
        <v>0</v>
      </c>
      <c r="T772" s="142">
        <f>S772*H772</f>
        <v>0</v>
      </c>
      <c r="AR772" s="143" t="s">
        <v>287</v>
      </c>
      <c r="AT772" s="143" t="s">
        <v>154</v>
      </c>
      <c r="AU772" s="143" t="s">
        <v>83</v>
      </c>
      <c r="AY772" s="16" t="s">
        <v>151</v>
      </c>
      <c r="BE772" s="144">
        <f>IF(N772="základní",J772,0)</f>
        <v>0</v>
      </c>
      <c r="BF772" s="144">
        <f>IF(N772="snížená",J772,0)</f>
        <v>0</v>
      </c>
      <c r="BG772" s="144">
        <f>IF(N772="zákl. přenesená",J772,0)</f>
        <v>0</v>
      </c>
      <c r="BH772" s="144">
        <f>IF(N772="sníž. přenesená",J772,0)</f>
        <v>0</v>
      </c>
      <c r="BI772" s="144">
        <f>IF(N772="nulová",J772,0)</f>
        <v>0</v>
      </c>
      <c r="BJ772" s="16" t="s">
        <v>81</v>
      </c>
      <c r="BK772" s="144">
        <f>ROUND(I772*H772,2)</f>
        <v>0</v>
      </c>
      <c r="BL772" s="16" t="s">
        <v>287</v>
      </c>
      <c r="BM772" s="143" t="s">
        <v>966</v>
      </c>
    </row>
    <row r="773" spans="2:51" s="14" customFormat="1" ht="11.25">
      <c r="B773" s="170"/>
      <c r="D773" s="146" t="s">
        <v>161</v>
      </c>
      <c r="E773" s="171" t="s">
        <v>1</v>
      </c>
      <c r="F773" s="172" t="s">
        <v>967</v>
      </c>
      <c r="H773" s="171" t="s">
        <v>1</v>
      </c>
      <c r="I773" s="173"/>
      <c r="L773" s="170"/>
      <c r="M773" s="174"/>
      <c r="T773" s="175"/>
      <c r="AT773" s="171" t="s">
        <v>161</v>
      </c>
      <c r="AU773" s="171" t="s">
        <v>83</v>
      </c>
      <c r="AV773" s="14" t="s">
        <v>81</v>
      </c>
      <c r="AW773" s="14" t="s">
        <v>30</v>
      </c>
      <c r="AX773" s="14" t="s">
        <v>73</v>
      </c>
      <c r="AY773" s="171" t="s">
        <v>151</v>
      </c>
    </row>
    <row r="774" spans="2:51" s="12" customFormat="1" ht="11.25">
      <c r="B774" s="145"/>
      <c r="D774" s="146" t="s">
        <v>161</v>
      </c>
      <c r="E774" s="147" t="s">
        <v>1</v>
      </c>
      <c r="F774" s="148" t="s">
        <v>183</v>
      </c>
      <c r="H774" s="149">
        <v>6</v>
      </c>
      <c r="I774" s="150"/>
      <c r="L774" s="145"/>
      <c r="M774" s="151"/>
      <c r="T774" s="152"/>
      <c r="AT774" s="147" t="s">
        <v>161</v>
      </c>
      <c r="AU774" s="147" t="s">
        <v>83</v>
      </c>
      <c r="AV774" s="12" t="s">
        <v>83</v>
      </c>
      <c r="AW774" s="12" t="s">
        <v>30</v>
      </c>
      <c r="AX774" s="12" t="s">
        <v>73</v>
      </c>
      <c r="AY774" s="147" t="s">
        <v>151</v>
      </c>
    </row>
    <row r="775" spans="2:51" s="14" customFormat="1" ht="11.25">
      <c r="B775" s="170"/>
      <c r="D775" s="146" t="s">
        <v>161</v>
      </c>
      <c r="E775" s="171" t="s">
        <v>1</v>
      </c>
      <c r="F775" s="172" t="s">
        <v>968</v>
      </c>
      <c r="H775" s="171" t="s">
        <v>1</v>
      </c>
      <c r="I775" s="173"/>
      <c r="L775" s="170"/>
      <c r="M775" s="174"/>
      <c r="T775" s="175"/>
      <c r="AT775" s="171" t="s">
        <v>161</v>
      </c>
      <c r="AU775" s="171" t="s">
        <v>83</v>
      </c>
      <c r="AV775" s="14" t="s">
        <v>81</v>
      </c>
      <c r="AW775" s="14" t="s">
        <v>30</v>
      </c>
      <c r="AX775" s="14" t="s">
        <v>73</v>
      </c>
      <c r="AY775" s="171" t="s">
        <v>151</v>
      </c>
    </row>
    <row r="776" spans="2:51" s="12" customFormat="1" ht="11.25">
      <c r="B776" s="145"/>
      <c r="D776" s="146" t="s">
        <v>161</v>
      </c>
      <c r="E776" s="147" t="s">
        <v>1</v>
      </c>
      <c r="F776" s="148" t="s">
        <v>159</v>
      </c>
      <c r="H776" s="149">
        <v>4</v>
      </c>
      <c r="I776" s="150"/>
      <c r="L776" s="145"/>
      <c r="M776" s="151"/>
      <c r="T776" s="152"/>
      <c r="AT776" s="147" t="s">
        <v>161</v>
      </c>
      <c r="AU776" s="147" t="s">
        <v>83</v>
      </c>
      <c r="AV776" s="12" t="s">
        <v>83</v>
      </c>
      <c r="AW776" s="12" t="s">
        <v>30</v>
      </c>
      <c r="AX776" s="12" t="s">
        <v>73</v>
      </c>
      <c r="AY776" s="147" t="s">
        <v>151</v>
      </c>
    </row>
    <row r="777" spans="2:51" s="14" customFormat="1" ht="11.25">
      <c r="B777" s="170"/>
      <c r="D777" s="146" t="s">
        <v>161</v>
      </c>
      <c r="E777" s="171" t="s">
        <v>1</v>
      </c>
      <c r="F777" s="172" t="s">
        <v>969</v>
      </c>
      <c r="H777" s="171" t="s">
        <v>1</v>
      </c>
      <c r="I777" s="173"/>
      <c r="L777" s="170"/>
      <c r="M777" s="174"/>
      <c r="T777" s="175"/>
      <c r="AT777" s="171" t="s">
        <v>161</v>
      </c>
      <c r="AU777" s="171" t="s">
        <v>83</v>
      </c>
      <c r="AV777" s="14" t="s">
        <v>81</v>
      </c>
      <c r="AW777" s="14" t="s">
        <v>30</v>
      </c>
      <c r="AX777" s="14" t="s">
        <v>73</v>
      </c>
      <c r="AY777" s="171" t="s">
        <v>151</v>
      </c>
    </row>
    <row r="778" spans="2:51" s="12" customFormat="1" ht="11.25">
      <c r="B778" s="145"/>
      <c r="D778" s="146" t="s">
        <v>161</v>
      </c>
      <c r="E778" s="147" t="s">
        <v>1</v>
      </c>
      <c r="F778" s="148" t="s">
        <v>183</v>
      </c>
      <c r="H778" s="149">
        <v>6</v>
      </c>
      <c r="I778" s="150"/>
      <c r="L778" s="145"/>
      <c r="M778" s="151"/>
      <c r="T778" s="152"/>
      <c r="AT778" s="147" t="s">
        <v>161</v>
      </c>
      <c r="AU778" s="147" t="s">
        <v>83</v>
      </c>
      <c r="AV778" s="12" t="s">
        <v>83</v>
      </c>
      <c r="AW778" s="12" t="s">
        <v>30</v>
      </c>
      <c r="AX778" s="12" t="s">
        <v>73</v>
      </c>
      <c r="AY778" s="147" t="s">
        <v>151</v>
      </c>
    </row>
    <row r="779" spans="2:51" s="13" customFormat="1" ht="11.25">
      <c r="B779" s="153"/>
      <c r="D779" s="146" t="s">
        <v>161</v>
      </c>
      <c r="E779" s="154" t="s">
        <v>1</v>
      </c>
      <c r="F779" s="155" t="s">
        <v>163</v>
      </c>
      <c r="H779" s="156">
        <v>16</v>
      </c>
      <c r="I779" s="157"/>
      <c r="L779" s="153"/>
      <c r="M779" s="158"/>
      <c r="T779" s="159"/>
      <c r="AT779" s="154" t="s">
        <v>161</v>
      </c>
      <c r="AU779" s="154" t="s">
        <v>83</v>
      </c>
      <c r="AV779" s="13" t="s">
        <v>159</v>
      </c>
      <c r="AW779" s="13" t="s">
        <v>30</v>
      </c>
      <c r="AX779" s="13" t="s">
        <v>81</v>
      </c>
      <c r="AY779" s="154" t="s">
        <v>151</v>
      </c>
    </row>
    <row r="780" spans="2:65" s="1" customFormat="1" ht="37.9" customHeight="1">
      <c r="B780" s="131"/>
      <c r="C780" s="132" t="s">
        <v>970</v>
      </c>
      <c r="D780" s="132" t="s">
        <v>154</v>
      </c>
      <c r="E780" s="133" t="s">
        <v>971</v>
      </c>
      <c r="F780" s="134" t="s">
        <v>972</v>
      </c>
      <c r="G780" s="135" t="s">
        <v>170</v>
      </c>
      <c r="H780" s="136">
        <v>2</v>
      </c>
      <c r="I780" s="137"/>
      <c r="J780" s="138">
        <f>ROUND(I780*H780,2)</f>
        <v>0</v>
      </c>
      <c r="K780" s="134" t="s">
        <v>158</v>
      </c>
      <c r="L780" s="31"/>
      <c r="M780" s="139" t="s">
        <v>1</v>
      </c>
      <c r="N780" s="140" t="s">
        <v>38</v>
      </c>
      <c r="P780" s="141">
        <f>O780*H780</f>
        <v>0</v>
      </c>
      <c r="Q780" s="141">
        <v>0</v>
      </c>
      <c r="R780" s="141">
        <f>Q780*H780</f>
        <v>0</v>
      </c>
      <c r="S780" s="141">
        <v>0</v>
      </c>
      <c r="T780" s="142">
        <f>S780*H780</f>
        <v>0</v>
      </c>
      <c r="AR780" s="143" t="s">
        <v>287</v>
      </c>
      <c r="AT780" s="143" t="s">
        <v>154</v>
      </c>
      <c r="AU780" s="143" t="s">
        <v>83</v>
      </c>
      <c r="AY780" s="16" t="s">
        <v>151</v>
      </c>
      <c r="BE780" s="144">
        <f>IF(N780="základní",J780,0)</f>
        <v>0</v>
      </c>
      <c r="BF780" s="144">
        <f>IF(N780="snížená",J780,0)</f>
        <v>0</v>
      </c>
      <c r="BG780" s="144">
        <f>IF(N780="zákl. přenesená",J780,0)</f>
        <v>0</v>
      </c>
      <c r="BH780" s="144">
        <f>IF(N780="sníž. přenesená",J780,0)</f>
        <v>0</v>
      </c>
      <c r="BI780" s="144">
        <f>IF(N780="nulová",J780,0)</f>
        <v>0</v>
      </c>
      <c r="BJ780" s="16" t="s">
        <v>81</v>
      </c>
      <c r="BK780" s="144">
        <f>ROUND(I780*H780,2)</f>
        <v>0</v>
      </c>
      <c r="BL780" s="16" t="s">
        <v>287</v>
      </c>
      <c r="BM780" s="143" t="s">
        <v>973</v>
      </c>
    </row>
    <row r="781" spans="2:65" s="1" customFormat="1" ht="55.5" customHeight="1">
      <c r="B781" s="131"/>
      <c r="C781" s="160" t="s">
        <v>974</v>
      </c>
      <c r="D781" s="160" t="s">
        <v>172</v>
      </c>
      <c r="E781" s="161" t="s">
        <v>975</v>
      </c>
      <c r="F781" s="162" t="s">
        <v>976</v>
      </c>
      <c r="G781" s="163" t="s">
        <v>170</v>
      </c>
      <c r="H781" s="164">
        <v>2</v>
      </c>
      <c r="I781" s="165"/>
      <c r="J781" s="166">
        <f>ROUND(I781*H781,2)</f>
        <v>0</v>
      </c>
      <c r="K781" s="162" t="s">
        <v>1</v>
      </c>
      <c r="L781" s="167"/>
      <c r="M781" s="168" t="s">
        <v>1</v>
      </c>
      <c r="N781" s="169" t="s">
        <v>38</v>
      </c>
      <c r="P781" s="141">
        <f>O781*H781</f>
        <v>0</v>
      </c>
      <c r="Q781" s="141">
        <v>0.153</v>
      </c>
      <c r="R781" s="141">
        <f>Q781*H781</f>
        <v>0.306</v>
      </c>
      <c r="S781" s="141">
        <v>0</v>
      </c>
      <c r="T781" s="142">
        <f>S781*H781</f>
        <v>0</v>
      </c>
      <c r="AR781" s="143" t="s">
        <v>390</v>
      </c>
      <c r="AT781" s="143" t="s">
        <v>172</v>
      </c>
      <c r="AU781" s="143" t="s">
        <v>83</v>
      </c>
      <c r="AY781" s="16" t="s">
        <v>151</v>
      </c>
      <c r="BE781" s="144">
        <f>IF(N781="základní",J781,0)</f>
        <v>0</v>
      </c>
      <c r="BF781" s="144">
        <f>IF(N781="snížená",J781,0)</f>
        <v>0</v>
      </c>
      <c r="BG781" s="144">
        <f>IF(N781="zákl. přenesená",J781,0)</f>
        <v>0</v>
      </c>
      <c r="BH781" s="144">
        <f>IF(N781="sníž. přenesená",J781,0)</f>
        <v>0</v>
      </c>
      <c r="BI781" s="144">
        <f>IF(N781="nulová",J781,0)</f>
        <v>0</v>
      </c>
      <c r="BJ781" s="16" t="s">
        <v>81</v>
      </c>
      <c r="BK781" s="144">
        <f>ROUND(I781*H781,2)</f>
        <v>0</v>
      </c>
      <c r="BL781" s="16" t="s">
        <v>287</v>
      </c>
      <c r="BM781" s="143" t="s">
        <v>977</v>
      </c>
    </row>
    <row r="782" spans="2:65" s="1" customFormat="1" ht="21.75" customHeight="1">
      <c r="B782" s="131"/>
      <c r="C782" s="132" t="s">
        <v>978</v>
      </c>
      <c r="D782" s="132" t="s">
        <v>154</v>
      </c>
      <c r="E782" s="133" t="s">
        <v>979</v>
      </c>
      <c r="F782" s="134" t="s">
        <v>980</v>
      </c>
      <c r="G782" s="135" t="s">
        <v>170</v>
      </c>
      <c r="H782" s="136">
        <v>54</v>
      </c>
      <c r="I782" s="137"/>
      <c r="J782" s="138">
        <f>ROUND(I782*H782,2)</f>
        <v>0</v>
      </c>
      <c r="K782" s="134" t="s">
        <v>158</v>
      </c>
      <c r="L782" s="31"/>
      <c r="M782" s="139" t="s">
        <v>1</v>
      </c>
      <c r="N782" s="140" t="s">
        <v>38</v>
      </c>
      <c r="P782" s="141">
        <f>O782*H782</f>
        <v>0</v>
      </c>
      <c r="Q782" s="141">
        <v>0</v>
      </c>
      <c r="R782" s="141">
        <f>Q782*H782</f>
        <v>0</v>
      </c>
      <c r="S782" s="141">
        <v>0.013</v>
      </c>
      <c r="T782" s="142">
        <f>S782*H782</f>
        <v>0.702</v>
      </c>
      <c r="AR782" s="143" t="s">
        <v>287</v>
      </c>
      <c r="AT782" s="143" t="s">
        <v>154</v>
      </c>
      <c r="AU782" s="143" t="s">
        <v>83</v>
      </c>
      <c r="AY782" s="16" t="s">
        <v>151</v>
      </c>
      <c r="BE782" s="144">
        <f>IF(N782="základní",J782,0)</f>
        <v>0</v>
      </c>
      <c r="BF782" s="144">
        <f>IF(N782="snížená",J782,0)</f>
        <v>0</v>
      </c>
      <c r="BG782" s="144">
        <f>IF(N782="zákl. přenesená",J782,0)</f>
        <v>0</v>
      </c>
      <c r="BH782" s="144">
        <f>IF(N782="sníž. přenesená",J782,0)</f>
        <v>0</v>
      </c>
      <c r="BI782" s="144">
        <f>IF(N782="nulová",J782,0)</f>
        <v>0</v>
      </c>
      <c r="BJ782" s="16" t="s">
        <v>81</v>
      </c>
      <c r="BK782" s="144">
        <f>ROUND(I782*H782,2)</f>
        <v>0</v>
      </c>
      <c r="BL782" s="16" t="s">
        <v>287</v>
      </c>
      <c r="BM782" s="143" t="s">
        <v>981</v>
      </c>
    </row>
    <row r="783" spans="2:51" s="12" customFormat="1" ht="11.25">
      <c r="B783" s="145"/>
      <c r="D783" s="146" t="s">
        <v>161</v>
      </c>
      <c r="E783" s="147" t="s">
        <v>1</v>
      </c>
      <c r="F783" s="148" t="s">
        <v>982</v>
      </c>
      <c r="H783" s="149">
        <v>54</v>
      </c>
      <c r="I783" s="150"/>
      <c r="L783" s="145"/>
      <c r="M783" s="151"/>
      <c r="T783" s="152"/>
      <c r="AT783" s="147" t="s">
        <v>161</v>
      </c>
      <c r="AU783" s="147" t="s">
        <v>83</v>
      </c>
      <c r="AV783" s="12" t="s">
        <v>83</v>
      </c>
      <c r="AW783" s="12" t="s">
        <v>30</v>
      </c>
      <c r="AX783" s="12" t="s">
        <v>73</v>
      </c>
      <c r="AY783" s="147" t="s">
        <v>151</v>
      </c>
    </row>
    <row r="784" spans="2:51" s="13" customFormat="1" ht="11.25">
      <c r="B784" s="153"/>
      <c r="D784" s="146" t="s">
        <v>161</v>
      </c>
      <c r="E784" s="154" t="s">
        <v>1</v>
      </c>
      <c r="F784" s="155" t="s">
        <v>163</v>
      </c>
      <c r="H784" s="156">
        <v>54</v>
      </c>
      <c r="I784" s="157"/>
      <c r="L784" s="153"/>
      <c r="M784" s="158"/>
      <c r="T784" s="159"/>
      <c r="AT784" s="154" t="s">
        <v>161</v>
      </c>
      <c r="AU784" s="154" t="s">
        <v>83</v>
      </c>
      <c r="AV784" s="13" t="s">
        <v>159</v>
      </c>
      <c r="AW784" s="13" t="s">
        <v>30</v>
      </c>
      <c r="AX784" s="13" t="s">
        <v>81</v>
      </c>
      <c r="AY784" s="154" t="s">
        <v>151</v>
      </c>
    </row>
    <row r="785" spans="2:65" s="1" customFormat="1" ht="24.2" customHeight="1">
      <c r="B785" s="131"/>
      <c r="C785" s="132" t="s">
        <v>983</v>
      </c>
      <c r="D785" s="132" t="s">
        <v>154</v>
      </c>
      <c r="E785" s="133" t="s">
        <v>984</v>
      </c>
      <c r="F785" s="134" t="s">
        <v>985</v>
      </c>
      <c r="G785" s="135" t="s">
        <v>170</v>
      </c>
      <c r="H785" s="136">
        <v>6</v>
      </c>
      <c r="I785" s="137"/>
      <c r="J785" s="138">
        <f>ROUND(I785*H785,2)</f>
        <v>0</v>
      </c>
      <c r="K785" s="134" t="s">
        <v>158</v>
      </c>
      <c r="L785" s="31"/>
      <c r="M785" s="139" t="s">
        <v>1</v>
      </c>
      <c r="N785" s="140" t="s">
        <v>38</v>
      </c>
      <c r="P785" s="141">
        <f>O785*H785</f>
        <v>0</v>
      </c>
      <c r="Q785" s="141">
        <v>0</v>
      </c>
      <c r="R785" s="141">
        <f>Q785*H785</f>
        <v>0</v>
      </c>
      <c r="S785" s="141">
        <v>0.015</v>
      </c>
      <c r="T785" s="142">
        <f>S785*H785</f>
        <v>0.09</v>
      </c>
      <c r="AR785" s="143" t="s">
        <v>287</v>
      </c>
      <c r="AT785" s="143" t="s">
        <v>154</v>
      </c>
      <c r="AU785" s="143" t="s">
        <v>83</v>
      </c>
      <c r="AY785" s="16" t="s">
        <v>151</v>
      </c>
      <c r="BE785" s="144">
        <f>IF(N785="základní",J785,0)</f>
        <v>0</v>
      </c>
      <c r="BF785" s="144">
        <f>IF(N785="snížená",J785,0)</f>
        <v>0</v>
      </c>
      <c r="BG785" s="144">
        <f>IF(N785="zákl. přenesená",J785,0)</f>
        <v>0</v>
      </c>
      <c r="BH785" s="144">
        <f>IF(N785="sníž. přenesená",J785,0)</f>
        <v>0</v>
      </c>
      <c r="BI785" s="144">
        <f>IF(N785="nulová",J785,0)</f>
        <v>0</v>
      </c>
      <c r="BJ785" s="16" t="s">
        <v>81</v>
      </c>
      <c r="BK785" s="144">
        <f>ROUND(I785*H785,2)</f>
        <v>0</v>
      </c>
      <c r="BL785" s="16" t="s">
        <v>287</v>
      </c>
      <c r="BM785" s="143" t="s">
        <v>986</v>
      </c>
    </row>
    <row r="786" spans="2:51" s="12" customFormat="1" ht="11.25">
      <c r="B786" s="145"/>
      <c r="D786" s="146" t="s">
        <v>161</v>
      </c>
      <c r="E786" s="147" t="s">
        <v>1</v>
      </c>
      <c r="F786" s="148" t="s">
        <v>987</v>
      </c>
      <c r="H786" s="149">
        <v>6</v>
      </c>
      <c r="I786" s="150"/>
      <c r="L786" s="145"/>
      <c r="M786" s="151"/>
      <c r="T786" s="152"/>
      <c r="AT786" s="147" t="s">
        <v>161</v>
      </c>
      <c r="AU786" s="147" t="s">
        <v>83</v>
      </c>
      <c r="AV786" s="12" t="s">
        <v>83</v>
      </c>
      <c r="AW786" s="12" t="s">
        <v>30</v>
      </c>
      <c r="AX786" s="12" t="s">
        <v>73</v>
      </c>
      <c r="AY786" s="147" t="s">
        <v>151</v>
      </c>
    </row>
    <row r="787" spans="2:51" s="13" customFormat="1" ht="11.25">
      <c r="B787" s="153"/>
      <c r="D787" s="146" t="s">
        <v>161</v>
      </c>
      <c r="E787" s="154" t="s">
        <v>1</v>
      </c>
      <c r="F787" s="155" t="s">
        <v>163</v>
      </c>
      <c r="H787" s="156">
        <v>6</v>
      </c>
      <c r="I787" s="157"/>
      <c r="L787" s="153"/>
      <c r="M787" s="158"/>
      <c r="T787" s="159"/>
      <c r="AT787" s="154" t="s">
        <v>161</v>
      </c>
      <c r="AU787" s="154" t="s">
        <v>83</v>
      </c>
      <c r="AV787" s="13" t="s">
        <v>159</v>
      </c>
      <c r="AW787" s="13" t="s">
        <v>30</v>
      </c>
      <c r="AX787" s="13" t="s">
        <v>81</v>
      </c>
      <c r="AY787" s="154" t="s">
        <v>151</v>
      </c>
    </row>
    <row r="788" spans="2:65" s="1" customFormat="1" ht="16.5" customHeight="1">
      <c r="B788" s="131"/>
      <c r="C788" s="132" t="s">
        <v>988</v>
      </c>
      <c r="D788" s="132" t="s">
        <v>154</v>
      </c>
      <c r="E788" s="133" t="s">
        <v>989</v>
      </c>
      <c r="F788" s="134" t="s">
        <v>990</v>
      </c>
      <c r="G788" s="135" t="s">
        <v>186</v>
      </c>
      <c r="H788" s="136">
        <v>20.247</v>
      </c>
      <c r="I788" s="137"/>
      <c r="J788" s="138">
        <f>ROUND(I788*H788,2)</f>
        <v>0</v>
      </c>
      <c r="K788" s="134" t="s">
        <v>158</v>
      </c>
      <c r="L788" s="31"/>
      <c r="M788" s="139" t="s">
        <v>1</v>
      </c>
      <c r="N788" s="140" t="s">
        <v>38</v>
      </c>
      <c r="P788" s="141">
        <f>O788*H788</f>
        <v>0</v>
      </c>
      <c r="Q788" s="141">
        <v>0</v>
      </c>
      <c r="R788" s="141">
        <f>Q788*H788</f>
        <v>0</v>
      </c>
      <c r="S788" s="141">
        <v>0.02</v>
      </c>
      <c r="T788" s="142">
        <f>S788*H788</f>
        <v>0.40494</v>
      </c>
      <c r="AR788" s="143" t="s">
        <v>287</v>
      </c>
      <c r="AT788" s="143" t="s">
        <v>154</v>
      </c>
      <c r="AU788" s="143" t="s">
        <v>83</v>
      </c>
      <c r="AY788" s="16" t="s">
        <v>151</v>
      </c>
      <c r="BE788" s="144">
        <f>IF(N788="základní",J788,0)</f>
        <v>0</v>
      </c>
      <c r="BF788" s="144">
        <f>IF(N788="snížená",J788,0)</f>
        <v>0</v>
      </c>
      <c r="BG788" s="144">
        <f>IF(N788="zákl. přenesená",J788,0)</f>
        <v>0</v>
      </c>
      <c r="BH788" s="144">
        <f>IF(N788="sníž. přenesená",J788,0)</f>
        <v>0</v>
      </c>
      <c r="BI788" s="144">
        <f>IF(N788="nulová",J788,0)</f>
        <v>0</v>
      </c>
      <c r="BJ788" s="16" t="s">
        <v>81</v>
      </c>
      <c r="BK788" s="144">
        <f>ROUND(I788*H788,2)</f>
        <v>0</v>
      </c>
      <c r="BL788" s="16" t="s">
        <v>287</v>
      </c>
      <c r="BM788" s="143" t="s">
        <v>991</v>
      </c>
    </row>
    <row r="789" spans="2:51" s="12" customFormat="1" ht="11.25">
      <c r="B789" s="145"/>
      <c r="D789" s="146" t="s">
        <v>161</v>
      </c>
      <c r="E789" s="147" t="s">
        <v>1</v>
      </c>
      <c r="F789" s="148" t="s">
        <v>992</v>
      </c>
      <c r="H789" s="149">
        <v>9.747</v>
      </c>
      <c r="I789" s="150"/>
      <c r="L789" s="145"/>
      <c r="M789" s="151"/>
      <c r="T789" s="152"/>
      <c r="AT789" s="147" t="s">
        <v>161</v>
      </c>
      <c r="AU789" s="147" t="s">
        <v>83</v>
      </c>
      <c r="AV789" s="12" t="s">
        <v>83</v>
      </c>
      <c r="AW789" s="12" t="s">
        <v>30</v>
      </c>
      <c r="AX789" s="12" t="s">
        <v>73</v>
      </c>
      <c r="AY789" s="147" t="s">
        <v>151</v>
      </c>
    </row>
    <row r="790" spans="2:51" s="12" customFormat="1" ht="11.25">
      <c r="B790" s="145"/>
      <c r="D790" s="146" t="s">
        <v>161</v>
      </c>
      <c r="E790" s="147" t="s">
        <v>1</v>
      </c>
      <c r="F790" s="148" t="s">
        <v>993</v>
      </c>
      <c r="H790" s="149">
        <v>10.5</v>
      </c>
      <c r="I790" s="150"/>
      <c r="L790" s="145"/>
      <c r="M790" s="151"/>
      <c r="T790" s="152"/>
      <c r="AT790" s="147" t="s">
        <v>161</v>
      </c>
      <c r="AU790" s="147" t="s">
        <v>83</v>
      </c>
      <c r="AV790" s="12" t="s">
        <v>83</v>
      </c>
      <c r="AW790" s="12" t="s">
        <v>30</v>
      </c>
      <c r="AX790" s="12" t="s">
        <v>73</v>
      </c>
      <c r="AY790" s="147" t="s">
        <v>151</v>
      </c>
    </row>
    <row r="791" spans="2:51" s="13" customFormat="1" ht="11.25">
      <c r="B791" s="153"/>
      <c r="D791" s="146" t="s">
        <v>161</v>
      </c>
      <c r="E791" s="154" t="s">
        <v>1</v>
      </c>
      <c r="F791" s="155" t="s">
        <v>163</v>
      </c>
      <c r="H791" s="156">
        <v>20.247</v>
      </c>
      <c r="I791" s="157"/>
      <c r="L791" s="153"/>
      <c r="M791" s="158"/>
      <c r="T791" s="159"/>
      <c r="AT791" s="154" t="s">
        <v>161</v>
      </c>
      <c r="AU791" s="154" t="s">
        <v>83</v>
      </c>
      <c r="AV791" s="13" t="s">
        <v>159</v>
      </c>
      <c r="AW791" s="13" t="s">
        <v>30</v>
      </c>
      <c r="AX791" s="13" t="s">
        <v>81</v>
      </c>
      <c r="AY791" s="154" t="s">
        <v>151</v>
      </c>
    </row>
    <row r="792" spans="2:65" s="1" customFormat="1" ht="24.2" customHeight="1">
      <c r="B792" s="131"/>
      <c r="C792" s="132" t="s">
        <v>994</v>
      </c>
      <c r="D792" s="132" t="s">
        <v>154</v>
      </c>
      <c r="E792" s="133" t="s">
        <v>995</v>
      </c>
      <c r="F792" s="134" t="s">
        <v>996</v>
      </c>
      <c r="G792" s="135" t="s">
        <v>548</v>
      </c>
      <c r="H792" s="136">
        <v>324</v>
      </c>
      <c r="I792" s="137"/>
      <c r="J792" s="138">
        <f>ROUND(I792*H792,2)</f>
        <v>0</v>
      </c>
      <c r="K792" s="134" t="s">
        <v>158</v>
      </c>
      <c r="L792" s="31"/>
      <c r="M792" s="139" t="s">
        <v>1</v>
      </c>
      <c r="N792" s="140" t="s">
        <v>38</v>
      </c>
      <c r="P792" s="141">
        <f>O792*H792</f>
        <v>0</v>
      </c>
      <c r="Q792" s="141">
        <v>6E-05</v>
      </c>
      <c r="R792" s="141">
        <f>Q792*H792</f>
        <v>0.01944</v>
      </c>
      <c r="S792" s="141">
        <v>0</v>
      </c>
      <c r="T792" s="142">
        <f>S792*H792</f>
        <v>0</v>
      </c>
      <c r="AR792" s="143" t="s">
        <v>287</v>
      </c>
      <c r="AT792" s="143" t="s">
        <v>154</v>
      </c>
      <c r="AU792" s="143" t="s">
        <v>83</v>
      </c>
      <c r="AY792" s="16" t="s">
        <v>151</v>
      </c>
      <c r="BE792" s="144">
        <f>IF(N792="základní",J792,0)</f>
        <v>0</v>
      </c>
      <c r="BF792" s="144">
        <f>IF(N792="snížená",J792,0)</f>
        <v>0</v>
      </c>
      <c r="BG792" s="144">
        <f>IF(N792="zákl. přenesená",J792,0)</f>
        <v>0</v>
      </c>
      <c r="BH792" s="144">
        <f>IF(N792="sníž. přenesená",J792,0)</f>
        <v>0</v>
      </c>
      <c r="BI792" s="144">
        <f>IF(N792="nulová",J792,0)</f>
        <v>0</v>
      </c>
      <c r="BJ792" s="16" t="s">
        <v>81</v>
      </c>
      <c r="BK792" s="144">
        <f>ROUND(I792*H792,2)</f>
        <v>0</v>
      </c>
      <c r="BL792" s="16" t="s">
        <v>287</v>
      </c>
      <c r="BM792" s="143" t="s">
        <v>997</v>
      </c>
    </row>
    <row r="793" spans="2:51" s="14" customFormat="1" ht="11.25">
      <c r="B793" s="170"/>
      <c r="D793" s="146" t="s">
        <v>161</v>
      </c>
      <c r="E793" s="171" t="s">
        <v>1</v>
      </c>
      <c r="F793" s="172" t="s">
        <v>998</v>
      </c>
      <c r="H793" s="171" t="s">
        <v>1</v>
      </c>
      <c r="I793" s="173"/>
      <c r="L793" s="170"/>
      <c r="M793" s="174"/>
      <c r="T793" s="175"/>
      <c r="AT793" s="171" t="s">
        <v>161</v>
      </c>
      <c r="AU793" s="171" t="s">
        <v>83</v>
      </c>
      <c r="AV793" s="14" t="s">
        <v>81</v>
      </c>
      <c r="AW793" s="14" t="s">
        <v>30</v>
      </c>
      <c r="AX793" s="14" t="s">
        <v>73</v>
      </c>
      <c r="AY793" s="171" t="s">
        <v>151</v>
      </c>
    </row>
    <row r="794" spans="2:51" s="12" customFormat="1" ht="11.25">
      <c r="B794" s="145"/>
      <c r="D794" s="146" t="s">
        <v>161</v>
      </c>
      <c r="E794" s="147" t="s">
        <v>1</v>
      </c>
      <c r="F794" s="148" t="s">
        <v>999</v>
      </c>
      <c r="H794" s="149">
        <v>324</v>
      </c>
      <c r="I794" s="150"/>
      <c r="L794" s="145"/>
      <c r="M794" s="151"/>
      <c r="T794" s="152"/>
      <c r="AT794" s="147" t="s">
        <v>161</v>
      </c>
      <c r="AU794" s="147" t="s">
        <v>83</v>
      </c>
      <c r="AV794" s="12" t="s">
        <v>83</v>
      </c>
      <c r="AW794" s="12" t="s">
        <v>30</v>
      </c>
      <c r="AX794" s="12" t="s">
        <v>73</v>
      </c>
      <c r="AY794" s="147" t="s">
        <v>151</v>
      </c>
    </row>
    <row r="795" spans="2:51" s="13" customFormat="1" ht="11.25">
      <c r="B795" s="153"/>
      <c r="D795" s="146" t="s">
        <v>161</v>
      </c>
      <c r="E795" s="154" t="s">
        <v>1</v>
      </c>
      <c r="F795" s="155" t="s">
        <v>163</v>
      </c>
      <c r="H795" s="156">
        <v>324</v>
      </c>
      <c r="I795" s="157"/>
      <c r="L795" s="153"/>
      <c r="M795" s="158"/>
      <c r="T795" s="159"/>
      <c r="AT795" s="154" t="s">
        <v>161</v>
      </c>
      <c r="AU795" s="154" t="s">
        <v>83</v>
      </c>
      <c r="AV795" s="13" t="s">
        <v>159</v>
      </c>
      <c r="AW795" s="13" t="s">
        <v>30</v>
      </c>
      <c r="AX795" s="13" t="s">
        <v>81</v>
      </c>
      <c r="AY795" s="154" t="s">
        <v>151</v>
      </c>
    </row>
    <row r="796" spans="2:65" s="1" customFormat="1" ht="16.5" customHeight="1">
      <c r="B796" s="131"/>
      <c r="C796" s="160" t="s">
        <v>1000</v>
      </c>
      <c r="D796" s="160" t="s">
        <v>172</v>
      </c>
      <c r="E796" s="161" t="s">
        <v>1001</v>
      </c>
      <c r="F796" s="162" t="s">
        <v>1002</v>
      </c>
      <c r="G796" s="163" t="s">
        <v>569</v>
      </c>
      <c r="H796" s="164">
        <v>72</v>
      </c>
      <c r="I796" s="165"/>
      <c r="J796" s="166">
        <f>ROUND(I796*H796,2)</f>
        <v>0</v>
      </c>
      <c r="K796" s="162" t="s">
        <v>1</v>
      </c>
      <c r="L796" s="167"/>
      <c r="M796" s="168" t="s">
        <v>1</v>
      </c>
      <c r="N796" s="169" t="s">
        <v>38</v>
      </c>
      <c r="P796" s="141">
        <f>O796*H796</f>
        <v>0</v>
      </c>
      <c r="Q796" s="141">
        <v>0</v>
      </c>
      <c r="R796" s="141">
        <f>Q796*H796</f>
        <v>0</v>
      </c>
      <c r="S796" s="141">
        <v>0</v>
      </c>
      <c r="T796" s="142">
        <f>S796*H796</f>
        <v>0</v>
      </c>
      <c r="AR796" s="143" t="s">
        <v>390</v>
      </c>
      <c r="AT796" s="143" t="s">
        <v>172</v>
      </c>
      <c r="AU796" s="143" t="s">
        <v>83</v>
      </c>
      <c r="AY796" s="16" t="s">
        <v>151</v>
      </c>
      <c r="BE796" s="144">
        <f>IF(N796="základní",J796,0)</f>
        <v>0</v>
      </c>
      <c r="BF796" s="144">
        <f>IF(N796="snížená",J796,0)</f>
        <v>0</v>
      </c>
      <c r="BG796" s="144">
        <f>IF(N796="zákl. přenesená",J796,0)</f>
        <v>0</v>
      </c>
      <c r="BH796" s="144">
        <f>IF(N796="sníž. přenesená",J796,0)</f>
        <v>0</v>
      </c>
      <c r="BI796" s="144">
        <f>IF(N796="nulová",J796,0)</f>
        <v>0</v>
      </c>
      <c r="BJ796" s="16" t="s">
        <v>81</v>
      </c>
      <c r="BK796" s="144">
        <f>ROUND(I796*H796,2)</f>
        <v>0</v>
      </c>
      <c r="BL796" s="16" t="s">
        <v>287</v>
      </c>
      <c r="BM796" s="143" t="s">
        <v>1003</v>
      </c>
    </row>
    <row r="797" spans="2:51" s="14" customFormat="1" ht="11.25">
      <c r="B797" s="170"/>
      <c r="D797" s="146" t="s">
        <v>161</v>
      </c>
      <c r="E797" s="171" t="s">
        <v>1</v>
      </c>
      <c r="F797" s="172" t="s">
        <v>1004</v>
      </c>
      <c r="H797" s="171" t="s">
        <v>1</v>
      </c>
      <c r="I797" s="173"/>
      <c r="L797" s="170"/>
      <c r="M797" s="174"/>
      <c r="T797" s="175"/>
      <c r="AT797" s="171" t="s">
        <v>161</v>
      </c>
      <c r="AU797" s="171" t="s">
        <v>83</v>
      </c>
      <c r="AV797" s="14" t="s">
        <v>81</v>
      </c>
      <c r="AW797" s="14" t="s">
        <v>30</v>
      </c>
      <c r="AX797" s="14" t="s">
        <v>73</v>
      </c>
      <c r="AY797" s="171" t="s">
        <v>151</v>
      </c>
    </row>
    <row r="798" spans="2:51" s="12" customFormat="1" ht="11.25">
      <c r="B798" s="145"/>
      <c r="D798" s="146" t="s">
        <v>161</v>
      </c>
      <c r="E798" s="147" t="s">
        <v>1</v>
      </c>
      <c r="F798" s="148" t="s">
        <v>1005</v>
      </c>
      <c r="H798" s="149">
        <v>72</v>
      </c>
      <c r="I798" s="150"/>
      <c r="L798" s="145"/>
      <c r="M798" s="151"/>
      <c r="T798" s="152"/>
      <c r="AT798" s="147" t="s">
        <v>161</v>
      </c>
      <c r="AU798" s="147" t="s">
        <v>83</v>
      </c>
      <c r="AV798" s="12" t="s">
        <v>83</v>
      </c>
      <c r="AW798" s="12" t="s">
        <v>30</v>
      </c>
      <c r="AX798" s="12" t="s">
        <v>73</v>
      </c>
      <c r="AY798" s="147" t="s">
        <v>151</v>
      </c>
    </row>
    <row r="799" spans="2:51" s="13" customFormat="1" ht="11.25">
      <c r="B799" s="153"/>
      <c r="D799" s="146" t="s">
        <v>161</v>
      </c>
      <c r="E799" s="154" t="s">
        <v>1</v>
      </c>
      <c r="F799" s="155" t="s">
        <v>163</v>
      </c>
      <c r="H799" s="156">
        <v>72</v>
      </c>
      <c r="I799" s="157"/>
      <c r="L799" s="153"/>
      <c r="M799" s="158"/>
      <c r="T799" s="159"/>
      <c r="AT799" s="154" t="s">
        <v>161</v>
      </c>
      <c r="AU799" s="154" t="s">
        <v>83</v>
      </c>
      <c r="AV799" s="13" t="s">
        <v>159</v>
      </c>
      <c r="AW799" s="13" t="s">
        <v>30</v>
      </c>
      <c r="AX799" s="13" t="s">
        <v>81</v>
      </c>
      <c r="AY799" s="154" t="s">
        <v>151</v>
      </c>
    </row>
    <row r="800" spans="2:65" s="1" customFormat="1" ht="55.5" customHeight="1">
      <c r="B800" s="131"/>
      <c r="C800" s="132" t="s">
        <v>1006</v>
      </c>
      <c r="D800" s="132" t="s">
        <v>154</v>
      </c>
      <c r="E800" s="133" t="s">
        <v>1007</v>
      </c>
      <c r="F800" s="134" t="s">
        <v>1008</v>
      </c>
      <c r="G800" s="135" t="s">
        <v>170</v>
      </c>
      <c r="H800" s="136">
        <v>1</v>
      </c>
      <c r="I800" s="137"/>
      <c r="J800" s="138">
        <f>ROUND(I800*H800,2)</f>
        <v>0</v>
      </c>
      <c r="K800" s="134" t="s">
        <v>1</v>
      </c>
      <c r="L800" s="31"/>
      <c r="M800" s="139" t="s">
        <v>1</v>
      </c>
      <c r="N800" s="140" t="s">
        <v>38</v>
      </c>
      <c r="P800" s="141">
        <f>O800*H800</f>
        <v>0</v>
      </c>
      <c r="Q800" s="141">
        <v>0</v>
      </c>
      <c r="R800" s="141">
        <f>Q800*H800</f>
        <v>0</v>
      </c>
      <c r="S800" s="141">
        <v>0</v>
      </c>
      <c r="T800" s="142">
        <f>S800*H800</f>
        <v>0</v>
      </c>
      <c r="AR800" s="143" t="s">
        <v>287</v>
      </c>
      <c r="AT800" s="143" t="s">
        <v>154</v>
      </c>
      <c r="AU800" s="143" t="s">
        <v>83</v>
      </c>
      <c r="AY800" s="16" t="s">
        <v>151</v>
      </c>
      <c r="BE800" s="144">
        <f>IF(N800="základní",J800,0)</f>
        <v>0</v>
      </c>
      <c r="BF800" s="144">
        <f>IF(N800="snížená",J800,0)</f>
        <v>0</v>
      </c>
      <c r="BG800" s="144">
        <f>IF(N800="zákl. přenesená",J800,0)</f>
        <v>0</v>
      </c>
      <c r="BH800" s="144">
        <f>IF(N800="sníž. přenesená",J800,0)</f>
        <v>0</v>
      </c>
      <c r="BI800" s="144">
        <f>IF(N800="nulová",J800,0)</f>
        <v>0</v>
      </c>
      <c r="BJ800" s="16" t="s">
        <v>81</v>
      </c>
      <c r="BK800" s="144">
        <f>ROUND(I800*H800,2)</f>
        <v>0</v>
      </c>
      <c r="BL800" s="16" t="s">
        <v>287</v>
      </c>
      <c r="BM800" s="143" t="s">
        <v>1009</v>
      </c>
    </row>
    <row r="801" spans="2:51" s="14" customFormat="1" ht="11.25">
      <c r="B801" s="170"/>
      <c r="D801" s="146" t="s">
        <v>161</v>
      </c>
      <c r="E801" s="171" t="s">
        <v>1</v>
      </c>
      <c r="F801" s="172" t="s">
        <v>1010</v>
      </c>
      <c r="H801" s="171" t="s">
        <v>1</v>
      </c>
      <c r="I801" s="173"/>
      <c r="L801" s="170"/>
      <c r="M801" s="174"/>
      <c r="T801" s="175"/>
      <c r="AT801" s="171" t="s">
        <v>161</v>
      </c>
      <c r="AU801" s="171" t="s">
        <v>83</v>
      </c>
      <c r="AV801" s="14" t="s">
        <v>81</v>
      </c>
      <c r="AW801" s="14" t="s">
        <v>30</v>
      </c>
      <c r="AX801" s="14" t="s">
        <v>73</v>
      </c>
      <c r="AY801" s="171" t="s">
        <v>151</v>
      </c>
    </row>
    <row r="802" spans="2:51" s="12" customFormat="1" ht="11.25">
      <c r="B802" s="145"/>
      <c r="D802" s="146" t="s">
        <v>161</v>
      </c>
      <c r="E802" s="147" t="s">
        <v>1</v>
      </c>
      <c r="F802" s="148" t="s">
        <v>81</v>
      </c>
      <c r="H802" s="149">
        <v>1</v>
      </c>
      <c r="I802" s="150"/>
      <c r="L802" s="145"/>
      <c r="M802" s="151"/>
      <c r="T802" s="152"/>
      <c r="AT802" s="147" t="s">
        <v>161</v>
      </c>
      <c r="AU802" s="147" t="s">
        <v>83</v>
      </c>
      <c r="AV802" s="12" t="s">
        <v>83</v>
      </c>
      <c r="AW802" s="12" t="s">
        <v>30</v>
      </c>
      <c r="AX802" s="12" t="s">
        <v>73</v>
      </c>
      <c r="AY802" s="147" t="s">
        <v>151</v>
      </c>
    </row>
    <row r="803" spans="2:51" s="13" customFormat="1" ht="11.25">
      <c r="B803" s="153"/>
      <c r="D803" s="146" t="s">
        <v>161</v>
      </c>
      <c r="E803" s="154" t="s">
        <v>1</v>
      </c>
      <c r="F803" s="155" t="s">
        <v>163</v>
      </c>
      <c r="H803" s="156">
        <v>1</v>
      </c>
      <c r="I803" s="157"/>
      <c r="L803" s="153"/>
      <c r="M803" s="158"/>
      <c r="T803" s="159"/>
      <c r="AT803" s="154" t="s">
        <v>161</v>
      </c>
      <c r="AU803" s="154" t="s">
        <v>83</v>
      </c>
      <c r="AV803" s="13" t="s">
        <v>159</v>
      </c>
      <c r="AW803" s="13" t="s">
        <v>30</v>
      </c>
      <c r="AX803" s="13" t="s">
        <v>81</v>
      </c>
      <c r="AY803" s="154" t="s">
        <v>151</v>
      </c>
    </row>
    <row r="804" spans="2:65" s="1" customFormat="1" ht="24.2" customHeight="1">
      <c r="B804" s="131"/>
      <c r="C804" s="132" t="s">
        <v>1011</v>
      </c>
      <c r="D804" s="132" t="s">
        <v>154</v>
      </c>
      <c r="E804" s="133" t="s">
        <v>1012</v>
      </c>
      <c r="F804" s="134" t="s">
        <v>1013</v>
      </c>
      <c r="G804" s="135" t="s">
        <v>170</v>
      </c>
      <c r="H804" s="136">
        <v>1</v>
      </c>
      <c r="I804" s="137"/>
      <c r="J804" s="138">
        <f>ROUND(I804*H804,2)</f>
        <v>0</v>
      </c>
      <c r="K804" s="134" t="s">
        <v>1</v>
      </c>
      <c r="L804" s="31"/>
      <c r="M804" s="139" t="s">
        <v>1</v>
      </c>
      <c r="N804" s="140" t="s">
        <v>38</v>
      </c>
      <c r="P804" s="141">
        <f>O804*H804</f>
        <v>0</v>
      </c>
      <c r="Q804" s="141">
        <v>0</v>
      </c>
      <c r="R804" s="141">
        <f>Q804*H804</f>
        <v>0</v>
      </c>
      <c r="S804" s="141">
        <v>0</v>
      </c>
      <c r="T804" s="142">
        <f>S804*H804</f>
        <v>0</v>
      </c>
      <c r="AR804" s="143" t="s">
        <v>287</v>
      </c>
      <c r="AT804" s="143" t="s">
        <v>154</v>
      </c>
      <c r="AU804" s="143" t="s">
        <v>83</v>
      </c>
      <c r="AY804" s="16" t="s">
        <v>151</v>
      </c>
      <c r="BE804" s="144">
        <f>IF(N804="základní",J804,0)</f>
        <v>0</v>
      </c>
      <c r="BF804" s="144">
        <f>IF(N804="snížená",J804,0)</f>
        <v>0</v>
      </c>
      <c r="BG804" s="144">
        <f>IF(N804="zákl. přenesená",J804,0)</f>
        <v>0</v>
      </c>
      <c r="BH804" s="144">
        <f>IF(N804="sníž. přenesená",J804,0)</f>
        <v>0</v>
      </c>
      <c r="BI804" s="144">
        <f>IF(N804="nulová",J804,0)</f>
        <v>0</v>
      </c>
      <c r="BJ804" s="16" t="s">
        <v>81</v>
      </c>
      <c r="BK804" s="144">
        <f>ROUND(I804*H804,2)</f>
        <v>0</v>
      </c>
      <c r="BL804" s="16" t="s">
        <v>287</v>
      </c>
      <c r="BM804" s="143" t="s">
        <v>1014</v>
      </c>
    </row>
    <row r="805" spans="2:51" s="14" customFormat="1" ht="11.25">
      <c r="B805" s="170"/>
      <c r="D805" s="146" t="s">
        <v>161</v>
      </c>
      <c r="E805" s="171" t="s">
        <v>1</v>
      </c>
      <c r="F805" s="172" t="s">
        <v>1015</v>
      </c>
      <c r="H805" s="171" t="s">
        <v>1</v>
      </c>
      <c r="I805" s="173"/>
      <c r="L805" s="170"/>
      <c r="M805" s="174"/>
      <c r="T805" s="175"/>
      <c r="AT805" s="171" t="s">
        <v>161</v>
      </c>
      <c r="AU805" s="171" t="s">
        <v>83</v>
      </c>
      <c r="AV805" s="14" t="s">
        <v>81</v>
      </c>
      <c r="AW805" s="14" t="s">
        <v>30</v>
      </c>
      <c r="AX805" s="14" t="s">
        <v>73</v>
      </c>
      <c r="AY805" s="171" t="s">
        <v>151</v>
      </c>
    </row>
    <row r="806" spans="2:51" s="12" customFormat="1" ht="11.25">
      <c r="B806" s="145"/>
      <c r="D806" s="146" t="s">
        <v>161</v>
      </c>
      <c r="E806" s="147" t="s">
        <v>1</v>
      </c>
      <c r="F806" s="148" t="s">
        <v>81</v>
      </c>
      <c r="H806" s="149">
        <v>1</v>
      </c>
      <c r="I806" s="150"/>
      <c r="L806" s="145"/>
      <c r="M806" s="151"/>
      <c r="T806" s="152"/>
      <c r="AT806" s="147" t="s">
        <v>161</v>
      </c>
      <c r="AU806" s="147" t="s">
        <v>83</v>
      </c>
      <c r="AV806" s="12" t="s">
        <v>83</v>
      </c>
      <c r="AW806" s="12" t="s">
        <v>30</v>
      </c>
      <c r="AX806" s="12" t="s">
        <v>73</v>
      </c>
      <c r="AY806" s="147" t="s">
        <v>151</v>
      </c>
    </row>
    <row r="807" spans="2:51" s="13" customFormat="1" ht="11.25">
      <c r="B807" s="153"/>
      <c r="D807" s="146" t="s">
        <v>161</v>
      </c>
      <c r="E807" s="154" t="s">
        <v>1</v>
      </c>
      <c r="F807" s="155" t="s">
        <v>163</v>
      </c>
      <c r="H807" s="156">
        <v>1</v>
      </c>
      <c r="I807" s="157"/>
      <c r="L807" s="153"/>
      <c r="M807" s="158"/>
      <c r="T807" s="159"/>
      <c r="AT807" s="154" t="s">
        <v>161</v>
      </c>
      <c r="AU807" s="154" t="s">
        <v>83</v>
      </c>
      <c r="AV807" s="13" t="s">
        <v>159</v>
      </c>
      <c r="AW807" s="13" t="s">
        <v>30</v>
      </c>
      <c r="AX807" s="13" t="s">
        <v>81</v>
      </c>
      <c r="AY807" s="154" t="s">
        <v>151</v>
      </c>
    </row>
    <row r="808" spans="2:65" s="1" customFormat="1" ht="37.9" customHeight="1">
      <c r="B808" s="131"/>
      <c r="C808" s="132" t="s">
        <v>1016</v>
      </c>
      <c r="D808" s="132" t="s">
        <v>154</v>
      </c>
      <c r="E808" s="133" t="s">
        <v>1017</v>
      </c>
      <c r="F808" s="134" t="s">
        <v>1018</v>
      </c>
      <c r="G808" s="135" t="s">
        <v>170</v>
      </c>
      <c r="H808" s="136">
        <v>3</v>
      </c>
      <c r="I808" s="137"/>
      <c r="J808" s="138">
        <f>ROUND(I808*H808,2)</f>
        <v>0</v>
      </c>
      <c r="K808" s="134" t="s">
        <v>1</v>
      </c>
      <c r="L808" s="31"/>
      <c r="M808" s="139" t="s">
        <v>1</v>
      </c>
      <c r="N808" s="140" t="s">
        <v>38</v>
      </c>
      <c r="P808" s="141">
        <f>O808*H808</f>
        <v>0</v>
      </c>
      <c r="Q808" s="141">
        <v>0</v>
      </c>
      <c r="R808" s="141">
        <f>Q808*H808</f>
        <v>0</v>
      </c>
      <c r="S808" s="141">
        <v>0</v>
      </c>
      <c r="T808" s="142">
        <f>S808*H808</f>
        <v>0</v>
      </c>
      <c r="AR808" s="143" t="s">
        <v>287</v>
      </c>
      <c r="AT808" s="143" t="s">
        <v>154</v>
      </c>
      <c r="AU808" s="143" t="s">
        <v>83</v>
      </c>
      <c r="AY808" s="16" t="s">
        <v>151</v>
      </c>
      <c r="BE808" s="144">
        <f>IF(N808="základní",J808,0)</f>
        <v>0</v>
      </c>
      <c r="BF808" s="144">
        <f>IF(N808="snížená",J808,0)</f>
        <v>0</v>
      </c>
      <c r="BG808" s="144">
        <f>IF(N808="zákl. přenesená",J808,0)</f>
        <v>0</v>
      </c>
      <c r="BH808" s="144">
        <f>IF(N808="sníž. přenesená",J808,0)</f>
        <v>0</v>
      </c>
      <c r="BI808" s="144">
        <f>IF(N808="nulová",J808,0)</f>
        <v>0</v>
      </c>
      <c r="BJ808" s="16" t="s">
        <v>81</v>
      </c>
      <c r="BK808" s="144">
        <f>ROUND(I808*H808,2)</f>
        <v>0</v>
      </c>
      <c r="BL808" s="16" t="s">
        <v>287</v>
      </c>
      <c r="BM808" s="143" t="s">
        <v>1019</v>
      </c>
    </row>
    <row r="809" spans="2:51" s="14" customFormat="1" ht="11.25">
      <c r="B809" s="170"/>
      <c r="D809" s="146" t="s">
        <v>161</v>
      </c>
      <c r="E809" s="171" t="s">
        <v>1</v>
      </c>
      <c r="F809" s="172" t="s">
        <v>1020</v>
      </c>
      <c r="H809" s="171" t="s">
        <v>1</v>
      </c>
      <c r="I809" s="173"/>
      <c r="L809" s="170"/>
      <c r="M809" s="174"/>
      <c r="T809" s="175"/>
      <c r="AT809" s="171" t="s">
        <v>161</v>
      </c>
      <c r="AU809" s="171" t="s">
        <v>83</v>
      </c>
      <c r="AV809" s="14" t="s">
        <v>81</v>
      </c>
      <c r="AW809" s="14" t="s">
        <v>30</v>
      </c>
      <c r="AX809" s="14" t="s">
        <v>73</v>
      </c>
      <c r="AY809" s="171" t="s">
        <v>151</v>
      </c>
    </row>
    <row r="810" spans="2:51" s="12" customFormat="1" ht="11.25">
      <c r="B810" s="145"/>
      <c r="D810" s="146" t="s">
        <v>161</v>
      </c>
      <c r="E810" s="147" t="s">
        <v>1</v>
      </c>
      <c r="F810" s="148" t="s">
        <v>152</v>
      </c>
      <c r="H810" s="149">
        <v>3</v>
      </c>
      <c r="I810" s="150"/>
      <c r="L810" s="145"/>
      <c r="M810" s="151"/>
      <c r="T810" s="152"/>
      <c r="AT810" s="147" t="s">
        <v>161</v>
      </c>
      <c r="AU810" s="147" t="s">
        <v>83</v>
      </c>
      <c r="AV810" s="12" t="s">
        <v>83</v>
      </c>
      <c r="AW810" s="12" t="s">
        <v>30</v>
      </c>
      <c r="AX810" s="12" t="s">
        <v>73</v>
      </c>
      <c r="AY810" s="147" t="s">
        <v>151</v>
      </c>
    </row>
    <row r="811" spans="2:51" s="13" customFormat="1" ht="11.25">
      <c r="B811" s="153"/>
      <c r="D811" s="146" t="s">
        <v>161</v>
      </c>
      <c r="E811" s="154" t="s">
        <v>1</v>
      </c>
      <c r="F811" s="155" t="s">
        <v>163</v>
      </c>
      <c r="H811" s="156">
        <v>3</v>
      </c>
      <c r="I811" s="157"/>
      <c r="L811" s="153"/>
      <c r="M811" s="158"/>
      <c r="T811" s="159"/>
      <c r="AT811" s="154" t="s">
        <v>161</v>
      </c>
      <c r="AU811" s="154" t="s">
        <v>83</v>
      </c>
      <c r="AV811" s="13" t="s">
        <v>159</v>
      </c>
      <c r="AW811" s="13" t="s">
        <v>30</v>
      </c>
      <c r="AX811" s="13" t="s">
        <v>81</v>
      </c>
      <c r="AY811" s="154" t="s">
        <v>151</v>
      </c>
    </row>
    <row r="812" spans="2:65" s="1" customFormat="1" ht="37.9" customHeight="1">
      <c r="B812" s="131"/>
      <c r="C812" s="132" t="s">
        <v>1021</v>
      </c>
      <c r="D812" s="132" t="s">
        <v>154</v>
      </c>
      <c r="E812" s="133" t="s">
        <v>1022</v>
      </c>
      <c r="F812" s="134" t="s">
        <v>1023</v>
      </c>
      <c r="G812" s="135" t="s">
        <v>569</v>
      </c>
      <c r="H812" s="136">
        <v>29.24</v>
      </c>
      <c r="I812" s="137"/>
      <c r="J812" s="138">
        <f>ROUND(I812*H812,2)</f>
        <v>0</v>
      </c>
      <c r="K812" s="134" t="s">
        <v>1</v>
      </c>
      <c r="L812" s="31"/>
      <c r="M812" s="139" t="s">
        <v>1</v>
      </c>
      <c r="N812" s="140" t="s">
        <v>38</v>
      </c>
      <c r="P812" s="141">
        <f>O812*H812</f>
        <v>0</v>
      </c>
      <c r="Q812" s="141">
        <v>0</v>
      </c>
      <c r="R812" s="141">
        <f>Q812*H812</f>
        <v>0</v>
      </c>
      <c r="S812" s="141">
        <v>0</v>
      </c>
      <c r="T812" s="142">
        <f>S812*H812</f>
        <v>0</v>
      </c>
      <c r="AR812" s="143" t="s">
        <v>287</v>
      </c>
      <c r="AT812" s="143" t="s">
        <v>154</v>
      </c>
      <c r="AU812" s="143" t="s">
        <v>83</v>
      </c>
      <c r="AY812" s="16" t="s">
        <v>151</v>
      </c>
      <c r="BE812" s="144">
        <f>IF(N812="základní",J812,0)</f>
        <v>0</v>
      </c>
      <c r="BF812" s="144">
        <f>IF(N812="snížená",J812,0)</f>
        <v>0</v>
      </c>
      <c r="BG812" s="144">
        <f>IF(N812="zákl. přenesená",J812,0)</f>
        <v>0</v>
      </c>
      <c r="BH812" s="144">
        <f>IF(N812="sníž. přenesená",J812,0)</f>
        <v>0</v>
      </c>
      <c r="BI812" s="144">
        <f>IF(N812="nulová",J812,0)</f>
        <v>0</v>
      </c>
      <c r="BJ812" s="16" t="s">
        <v>81</v>
      </c>
      <c r="BK812" s="144">
        <f>ROUND(I812*H812,2)</f>
        <v>0</v>
      </c>
      <c r="BL812" s="16" t="s">
        <v>287</v>
      </c>
      <c r="BM812" s="143" t="s">
        <v>1024</v>
      </c>
    </row>
    <row r="813" spans="2:51" s="14" customFormat="1" ht="11.25">
      <c r="B813" s="170"/>
      <c r="D813" s="146" t="s">
        <v>161</v>
      </c>
      <c r="E813" s="171" t="s">
        <v>1</v>
      </c>
      <c r="F813" s="172" t="s">
        <v>1025</v>
      </c>
      <c r="H813" s="171" t="s">
        <v>1</v>
      </c>
      <c r="I813" s="173"/>
      <c r="L813" s="170"/>
      <c r="M813" s="174"/>
      <c r="T813" s="175"/>
      <c r="AT813" s="171" t="s">
        <v>161</v>
      </c>
      <c r="AU813" s="171" t="s">
        <v>83</v>
      </c>
      <c r="AV813" s="14" t="s">
        <v>81</v>
      </c>
      <c r="AW813" s="14" t="s">
        <v>30</v>
      </c>
      <c r="AX813" s="14" t="s">
        <v>73</v>
      </c>
      <c r="AY813" s="171" t="s">
        <v>151</v>
      </c>
    </row>
    <row r="814" spans="2:51" s="12" customFormat="1" ht="11.25">
      <c r="B814" s="145"/>
      <c r="D814" s="146" t="s">
        <v>161</v>
      </c>
      <c r="E814" s="147" t="s">
        <v>1</v>
      </c>
      <c r="F814" s="148" t="s">
        <v>1026</v>
      </c>
      <c r="H814" s="149">
        <v>29.24</v>
      </c>
      <c r="I814" s="150"/>
      <c r="L814" s="145"/>
      <c r="M814" s="151"/>
      <c r="T814" s="152"/>
      <c r="AT814" s="147" t="s">
        <v>161</v>
      </c>
      <c r="AU814" s="147" t="s">
        <v>83</v>
      </c>
      <c r="AV814" s="12" t="s">
        <v>83</v>
      </c>
      <c r="AW814" s="12" t="s">
        <v>30</v>
      </c>
      <c r="AX814" s="12" t="s">
        <v>73</v>
      </c>
      <c r="AY814" s="147" t="s">
        <v>151</v>
      </c>
    </row>
    <row r="815" spans="2:51" s="13" customFormat="1" ht="11.25">
      <c r="B815" s="153"/>
      <c r="D815" s="146" t="s">
        <v>161</v>
      </c>
      <c r="E815" s="154" t="s">
        <v>1</v>
      </c>
      <c r="F815" s="155" t="s">
        <v>163</v>
      </c>
      <c r="H815" s="156">
        <v>29.24</v>
      </c>
      <c r="I815" s="157"/>
      <c r="L815" s="153"/>
      <c r="M815" s="158"/>
      <c r="T815" s="159"/>
      <c r="AT815" s="154" t="s">
        <v>161</v>
      </c>
      <c r="AU815" s="154" t="s">
        <v>83</v>
      </c>
      <c r="AV815" s="13" t="s">
        <v>159</v>
      </c>
      <c r="AW815" s="13" t="s">
        <v>30</v>
      </c>
      <c r="AX815" s="13" t="s">
        <v>81</v>
      </c>
      <c r="AY815" s="154" t="s">
        <v>151</v>
      </c>
    </row>
    <row r="816" spans="2:65" s="1" customFormat="1" ht="37.9" customHeight="1">
      <c r="B816" s="131"/>
      <c r="C816" s="132" t="s">
        <v>1027</v>
      </c>
      <c r="D816" s="132" t="s">
        <v>154</v>
      </c>
      <c r="E816" s="133" t="s">
        <v>1028</v>
      </c>
      <c r="F816" s="134" t="s">
        <v>1029</v>
      </c>
      <c r="G816" s="135" t="s">
        <v>569</v>
      </c>
      <c r="H816" s="136">
        <v>12.4</v>
      </c>
      <c r="I816" s="137"/>
      <c r="J816" s="138">
        <f>ROUND(I816*H816,2)</f>
        <v>0</v>
      </c>
      <c r="K816" s="134" t="s">
        <v>1</v>
      </c>
      <c r="L816" s="31"/>
      <c r="M816" s="139" t="s">
        <v>1</v>
      </c>
      <c r="N816" s="140" t="s">
        <v>38</v>
      </c>
      <c r="P816" s="141">
        <f>O816*H816</f>
        <v>0</v>
      </c>
      <c r="Q816" s="141">
        <v>0</v>
      </c>
      <c r="R816" s="141">
        <f>Q816*H816</f>
        <v>0</v>
      </c>
      <c r="S816" s="141">
        <v>0</v>
      </c>
      <c r="T816" s="142">
        <f>S816*H816</f>
        <v>0</v>
      </c>
      <c r="AR816" s="143" t="s">
        <v>287</v>
      </c>
      <c r="AT816" s="143" t="s">
        <v>154</v>
      </c>
      <c r="AU816" s="143" t="s">
        <v>83</v>
      </c>
      <c r="AY816" s="16" t="s">
        <v>151</v>
      </c>
      <c r="BE816" s="144">
        <f>IF(N816="základní",J816,0)</f>
        <v>0</v>
      </c>
      <c r="BF816" s="144">
        <f>IF(N816="snížená",J816,0)</f>
        <v>0</v>
      </c>
      <c r="BG816" s="144">
        <f>IF(N816="zákl. přenesená",J816,0)</f>
        <v>0</v>
      </c>
      <c r="BH816" s="144">
        <f>IF(N816="sníž. přenesená",J816,0)</f>
        <v>0</v>
      </c>
      <c r="BI816" s="144">
        <f>IF(N816="nulová",J816,0)</f>
        <v>0</v>
      </c>
      <c r="BJ816" s="16" t="s">
        <v>81</v>
      </c>
      <c r="BK816" s="144">
        <f>ROUND(I816*H816,2)</f>
        <v>0</v>
      </c>
      <c r="BL816" s="16" t="s">
        <v>287</v>
      </c>
      <c r="BM816" s="143" t="s">
        <v>1030</v>
      </c>
    </row>
    <row r="817" spans="2:51" s="14" customFormat="1" ht="11.25">
      <c r="B817" s="170"/>
      <c r="D817" s="146" t="s">
        <v>161</v>
      </c>
      <c r="E817" s="171" t="s">
        <v>1</v>
      </c>
      <c r="F817" s="172" t="s">
        <v>1031</v>
      </c>
      <c r="H817" s="171" t="s">
        <v>1</v>
      </c>
      <c r="I817" s="173"/>
      <c r="L817" s="170"/>
      <c r="M817" s="174"/>
      <c r="T817" s="175"/>
      <c r="AT817" s="171" t="s">
        <v>161</v>
      </c>
      <c r="AU817" s="171" t="s">
        <v>83</v>
      </c>
      <c r="AV817" s="14" t="s">
        <v>81</v>
      </c>
      <c r="AW817" s="14" t="s">
        <v>30</v>
      </c>
      <c r="AX817" s="14" t="s">
        <v>73</v>
      </c>
      <c r="AY817" s="171" t="s">
        <v>151</v>
      </c>
    </row>
    <row r="818" spans="2:51" s="12" customFormat="1" ht="11.25">
      <c r="B818" s="145"/>
      <c r="D818" s="146" t="s">
        <v>161</v>
      </c>
      <c r="E818" s="147" t="s">
        <v>1</v>
      </c>
      <c r="F818" s="148" t="s">
        <v>1032</v>
      </c>
      <c r="H818" s="149">
        <v>12.4</v>
      </c>
      <c r="I818" s="150"/>
      <c r="L818" s="145"/>
      <c r="M818" s="151"/>
      <c r="T818" s="152"/>
      <c r="AT818" s="147" t="s">
        <v>161</v>
      </c>
      <c r="AU818" s="147" t="s">
        <v>83</v>
      </c>
      <c r="AV818" s="12" t="s">
        <v>83</v>
      </c>
      <c r="AW818" s="12" t="s">
        <v>30</v>
      </c>
      <c r="AX818" s="12" t="s">
        <v>73</v>
      </c>
      <c r="AY818" s="147" t="s">
        <v>151</v>
      </c>
    </row>
    <row r="819" spans="2:51" s="13" customFormat="1" ht="11.25">
      <c r="B819" s="153"/>
      <c r="D819" s="146" t="s">
        <v>161</v>
      </c>
      <c r="E819" s="154" t="s">
        <v>1</v>
      </c>
      <c r="F819" s="155" t="s">
        <v>163</v>
      </c>
      <c r="H819" s="156">
        <v>12.4</v>
      </c>
      <c r="I819" s="157"/>
      <c r="L819" s="153"/>
      <c r="M819" s="158"/>
      <c r="T819" s="159"/>
      <c r="AT819" s="154" t="s">
        <v>161</v>
      </c>
      <c r="AU819" s="154" t="s">
        <v>83</v>
      </c>
      <c r="AV819" s="13" t="s">
        <v>159</v>
      </c>
      <c r="AW819" s="13" t="s">
        <v>30</v>
      </c>
      <c r="AX819" s="13" t="s">
        <v>81</v>
      </c>
      <c r="AY819" s="154" t="s">
        <v>151</v>
      </c>
    </row>
    <row r="820" spans="2:65" s="1" customFormat="1" ht="49.15" customHeight="1">
      <c r="B820" s="131"/>
      <c r="C820" s="132" t="s">
        <v>1033</v>
      </c>
      <c r="D820" s="132" t="s">
        <v>154</v>
      </c>
      <c r="E820" s="133" t="s">
        <v>1034</v>
      </c>
      <c r="F820" s="134" t="s">
        <v>1035</v>
      </c>
      <c r="G820" s="135" t="s">
        <v>498</v>
      </c>
      <c r="H820" s="136">
        <v>1</v>
      </c>
      <c r="I820" s="137"/>
      <c r="J820" s="138">
        <f>ROUND(I820*H820,2)</f>
        <v>0</v>
      </c>
      <c r="K820" s="134" t="s">
        <v>1</v>
      </c>
      <c r="L820" s="31"/>
      <c r="M820" s="139" t="s">
        <v>1</v>
      </c>
      <c r="N820" s="140" t="s">
        <v>38</v>
      </c>
      <c r="P820" s="141">
        <f>O820*H820</f>
        <v>0</v>
      </c>
      <c r="Q820" s="141">
        <v>0</v>
      </c>
      <c r="R820" s="141">
        <f>Q820*H820</f>
        <v>0</v>
      </c>
      <c r="S820" s="141">
        <v>0</v>
      </c>
      <c r="T820" s="142">
        <f>S820*H820</f>
        <v>0</v>
      </c>
      <c r="AR820" s="143" t="s">
        <v>287</v>
      </c>
      <c r="AT820" s="143" t="s">
        <v>154</v>
      </c>
      <c r="AU820" s="143" t="s">
        <v>83</v>
      </c>
      <c r="AY820" s="16" t="s">
        <v>151</v>
      </c>
      <c r="BE820" s="144">
        <f>IF(N820="základní",J820,0)</f>
        <v>0</v>
      </c>
      <c r="BF820" s="144">
        <f>IF(N820="snížená",J820,0)</f>
        <v>0</v>
      </c>
      <c r="BG820" s="144">
        <f>IF(N820="zákl. přenesená",J820,0)</f>
        <v>0</v>
      </c>
      <c r="BH820" s="144">
        <f>IF(N820="sníž. přenesená",J820,0)</f>
        <v>0</v>
      </c>
      <c r="BI820" s="144">
        <f>IF(N820="nulová",J820,0)</f>
        <v>0</v>
      </c>
      <c r="BJ820" s="16" t="s">
        <v>81</v>
      </c>
      <c r="BK820" s="144">
        <f>ROUND(I820*H820,2)</f>
        <v>0</v>
      </c>
      <c r="BL820" s="16" t="s">
        <v>287</v>
      </c>
      <c r="BM820" s="143" t="s">
        <v>1036</v>
      </c>
    </row>
    <row r="821" spans="2:51" s="14" customFormat="1" ht="11.25">
      <c r="B821" s="170"/>
      <c r="D821" s="146" t="s">
        <v>161</v>
      </c>
      <c r="E821" s="171" t="s">
        <v>1</v>
      </c>
      <c r="F821" s="172" t="s">
        <v>1037</v>
      </c>
      <c r="H821" s="171" t="s">
        <v>1</v>
      </c>
      <c r="I821" s="173"/>
      <c r="L821" s="170"/>
      <c r="M821" s="174"/>
      <c r="T821" s="175"/>
      <c r="AT821" s="171" t="s">
        <v>161</v>
      </c>
      <c r="AU821" s="171" t="s">
        <v>83</v>
      </c>
      <c r="AV821" s="14" t="s">
        <v>81</v>
      </c>
      <c r="AW821" s="14" t="s">
        <v>30</v>
      </c>
      <c r="AX821" s="14" t="s">
        <v>73</v>
      </c>
      <c r="AY821" s="171" t="s">
        <v>151</v>
      </c>
    </row>
    <row r="822" spans="2:51" s="12" customFormat="1" ht="11.25">
      <c r="B822" s="145"/>
      <c r="D822" s="146" t="s">
        <v>161</v>
      </c>
      <c r="E822" s="147" t="s">
        <v>1</v>
      </c>
      <c r="F822" s="148" t="s">
        <v>81</v>
      </c>
      <c r="H822" s="149">
        <v>1</v>
      </c>
      <c r="I822" s="150"/>
      <c r="L822" s="145"/>
      <c r="M822" s="151"/>
      <c r="T822" s="152"/>
      <c r="AT822" s="147" t="s">
        <v>161</v>
      </c>
      <c r="AU822" s="147" t="s">
        <v>83</v>
      </c>
      <c r="AV822" s="12" t="s">
        <v>83</v>
      </c>
      <c r="AW822" s="12" t="s">
        <v>30</v>
      </c>
      <c r="AX822" s="12" t="s">
        <v>73</v>
      </c>
      <c r="AY822" s="147" t="s">
        <v>151</v>
      </c>
    </row>
    <row r="823" spans="2:51" s="13" customFormat="1" ht="11.25">
      <c r="B823" s="153"/>
      <c r="D823" s="146" t="s">
        <v>161</v>
      </c>
      <c r="E823" s="154" t="s">
        <v>1</v>
      </c>
      <c r="F823" s="155" t="s">
        <v>163</v>
      </c>
      <c r="H823" s="156">
        <v>1</v>
      </c>
      <c r="I823" s="157"/>
      <c r="L823" s="153"/>
      <c r="M823" s="158"/>
      <c r="T823" s="159"/>
      <c r="AT823" s="154" t="s">
        <v>161</v>
      </c>
      <c r="AU823" s="154" t="s">
        <v>83</v>
      </c>
      <c r="AV823" s="13" t="s">
        <v>159</v>
      </c>
      <c r="AW823" s="13" t="s">
        <v>30</v>
      </c>
      <c r="AX823" s="13" t="s">
        <v>81</v>
      </c>
      <c r="AY823" s="154" t="s">
        <v>151</v>
      </c>
    </row>
    <row r="824" spans="2:65" s="1" customFormat="1" ht="49.15" customHeight="1">
      <c r="B824" s="131"/>
      <c r="C824" s="132" t="s">
        <v>1038</v>
      </c>
      <c r="D824" s="132" t="s">
        <v>154</v>
      </c>
      <c r="E824" s="133" t="s">
        <v>1039</v>
      </c>
      <c r="F824" s="134" t="s">
        <v>1040</v>
      </c>
      <c r="G824" s="135" t="s">
        <v>498</v>
      </c>
      <c r="H824" s="136">
        <v>1</v>
      </c>
      <c r="I824" s="137"/>
      <c r="J824" s="138">
        <f>ROUND(I824*H824,2)</f>
        <v>0</v>
      </c>
      <c r="K824" s="134" t="s">
        <v>1</v>
      </c>
      <c r="L824" s="31"/>
      <c r="M824" s="139" t="s">
        <v>1</v>
      </c>
      <c r="N824" s="140" t="s">
        <v>38</v>
      </c>
      <c r="P824" s="141">
        <f>O824*H824</f>
        <v>0</v>
      </c>
      <c r="Q824" s="141">
        <v>0</v>
      </c>
      <c r="R824" s="141">
        <f>Q824*H824</f>
        <v>0</v>
      </c>
      <c r="S824" s="141">
        <v>0</v>
      </c>
      <c r="T824" s="142">
        <f>S824*H824</f>
        <v>0</v>
      </c>
      <c r="AR824" s="143" t="s">
        <v>287</v>
      </c>
      <c r="AT824" s="143" t="s">
        <v>154</v>
      </c>
      <c r="AU824" s="143" t="s">
        <v>83</v>
      </c>
      <c r="AY824" s="16" t="s">
        <v>151</v>
      </c>
      <c r="BE824" s="144">
        <f>IF(N824="základní",J824,0)</f>
        <v>0</v>
      </c>
      <c r="BF824" s="144">
        <f>IF(N824="snížená",J824,0)</f>
        <v>0</v>
      </c>
      <c r="BG824" s="144">
        <f>IF(N824="zákl. přenesená",J824,0)</f>
        <v>0</v>
      </c>
      <c r="BH824" s="144">
        <f>IF(N824="sníž. přenesená",J824,0)</f>
        <v>0</v>
      </c>
      <c r="BI824" s="144">
        <f>IF(N824="nulová",J824,0)</f>
        <v>0</v>
      </c>
      <c r="BJ824" s="16" t="s">
        <v>81</v>
      </c>
      <c r="BK824" s="144">
        <f>ROUND(I824*H824,2)</f>
        <v>0</v>
      </c>
      <c r="BL824" s="16" t="s">
        <v>287</v>
      </c>
      <c r="BM824" s="143" t="s">
        <v>1041</v>
      </c>
    </row>
    <row r="825" spans="2:51" s="14" customFormat="1" ht="22.5">
      <c r="B825" s="170"/>
      <c r="D825" s="146" t="s">
        <v>161</v>
      </c>
      <c r="E825" s="171" t="s">
        <v>1</v>
      </c>
      <c r="F825" s="172" t="s">
        <v>1042</v>
      </c>
      <c r="H825" s="171" t="s">
        <v>1</v>
      </c>
      <c r="I825" s="173"/>
      <c r="L825" s="170"/>
      <c r="M825" s="174"/>
      <c r="T825" s="175"/>
      <c r="AT825" s="171" t="s">
        <v>161</v>
      </c>
      <c r="AU825" s="171" t="s">
        <v>83</v>
      </c>
      <c r="AV825" s="14" t="s">
        <v>81</v>
      </c>
      <c r="AW825" s="14" t="s">
        <v>30</v>
      </c>
      <c r="AX825" s="14" t="s">
        <v>73</v>
      </c>
      <c r="AY825" s="171" t="s">
        <v>151</v>
      </c>
    </row>
    <row r="826" spans="2:51" s="12" customFormat="1" ht="11.25">
      <c r="B826" s="145"/>
      <c r="D826" s="146" t="s">
        <v>161</v>
      </c>
      <c r="E826" s="147" t="s">
        <v>1</v>
      </c>
      <c r="F826" s="148" t="s">
        <v>81</v>
      </c>
      <c r="H826" s="149">
        <v>1</v>
      </c>
      <c r="I826" s="150"/>
      <c r="L826" s="145"/>
      <c r="M826" s="151"/>
      <c r="T826" s="152"/>
      <c r="AT826" s="147" t="s">
        <v>161</v>
      </c>
      <c r="AU826" s="147" t="s">
        <v>83</v>
      </c>
      <c r="AV826" s="12" t="s">
        <v>83</v>
      </c>
      <c r="AW826" s="12" t="s">
        <v>30</v>
      </c>
      <c r="AX826" s="12" t="s">
        <v>73</v>
      </c>
      <c r="AY826" s="147" t="s">
        <v>151</v>
      </c>
    </row>
    <row r="827" spans="2:51" s="13" customFormat="1" ht="11.25">
      <c r="B827" s="153"/>
      <c r="D827" s="146" t="s">
        <v>161</v>
      </c>
      <c r="E827" s="154" t="s">
        <v>1</v>
      </c>
      <c r="F827" s="155" t="s">
        <v>163</v>
      </c>
      <c r="H827" s="156">
        <v>1</v>
      </c>
      <c r="I827" s="157"/>
      <c r="L827" s="153"/>
      <c r="M827" s="158"/>
      <c r="T827" s="159"/>
      <c r="AT827" s="154" t="s">
        <v>161</v>
      </c>
      <c r="AU827" s="154" t="s">
        <v>83</v>
      </c>
      <c r="AV827" s="13" t="s">
        <v>159</v>
      </c>
      <c r="AW827" s="13" t="s">
        <v>30</v>
      </c>
      <c r="AX827" s="13" t="s">
        <v>81</v>
      </c>
      <c r="AY827" s="154" t="s">
        <v>151</v>
      </c>
    </row>
    <row r="828" spans="2:65" s="1" customFormat="1" ht="44.25" customHeight="1">
      <c r="B828" s="131"/>
      <c r="C828" s="132" t="s">
        <v>1043</v>
      </c>
      <c r="D828" s="132" t="s">
        <v>154</v>
      </c>
      <c r="E828" s="133" t="s">
        <v>1044</v>
      </c>
      <c r="F828" s="134" t="s">
        <v>1045</v>
      </c>
      <c r="G828" s="135" t="s">
        <v>498</v>
      </c>
      <c r="H828" s="136">
        <v>1</v>
      </c>
      <c r="I828" s="137"/>
      <c r="J828" s="138">
        <f>ROUND(I828*H828,2)</f>
        <v>0</v>
      </c>
      <c r="K828" s="134" t="s">
        <v>1</v>
      </c>
      <c r="L828" s="31"/>
      <c r="M828" s="139" t="s">
        <v>1</v>
      </c>
      <c r="N828" s="140" t="s">
        <v>38</v>
      </c>
      <c r="P828" s="141">
        <f>O828*H828</f>
        <v>0</v>
      </c>
      <c r="Q828" s="141">
        <v>0</v>
      </c>
      <c r="R828" s="141">
        <f>Q828*H828</f>
        <v>0</v>
      </c>
      <c r="S828" s="141">
        <v>0</v>
      </c>
      <c r="T828" s="142">
        <f>S828*H828</f>
        <v>0</v>
      </c>
      <c r="AR828" s="143" t="s">
        <v>287</v>
      </c>
      <c r="AT828" s="143" t="s">
        <v>154</v>
      </c>
      <c r="AU828" s="143" t="s">
        <v>83</v>
      </c>
      <c r="AY828" s="16" t="s">
        <v>151</v>
      </c>
      <c r="BE828" s="144">
        <f>IF(N828="základní",J828,0)</f>
        <v>0</v>
      </c>
      <c r="BF828" s="144">
        <f>IF(N828="snížená",J828,0)</f>
        <v>0</v>
      </c>
      <c r="BG828" s="144">
        <f>IF(N828="zákl. přenesená",J828,0)</f>
        <v>0</v>
      </c>
      <c r="BH828" s="144">
        <f>IF(N828="sníž. přenesená",J828,0)</f>
        <v>0</v>
      </c>
      <c r="BI828" s="144">
        <f>IF(N828="nulová",J828,0)</f>
        <v>0</v>
      </c>
      <c r="BJ828" s="16" t="s">
        <v>81</v>
      </c>
      <c r="BK828" s="144">
        <f>ROUND(I828*H828,2)</f>
        <v>0</v>
      </c>
      <c r="BL828" s="16" t="s">
        <v>287</v>
      </c>
      <c r="BM828" s="143" t="s">
        <v>1046</v>
      </c>
    </row>
    <row r="829" spans="2:51" s="14" customFormat="1" ht="11.25">
      <c r="B829" s="170"/>
      <c r="D829" s="146" t="s">
        <v>161</v>
      </c>
      <c r="E829" s="171" t="s">
        <v>1</v>
      </c>
      <c r="F829" s="172" t="s">
        <v>1047</v>
      </c>
      <c r="H829" s="171" t="s">
        <v>1</v>
      </c>
      <c r="I829" s="173"/>
      <c r="L829" s="170"/>
      <c r="M829" s="174"/>
      <c r="T829" s="175"/>
      <c r="AT829" s="171" t="s">
        <v>161</v>
      </c>
      <c r="AU829" s="171" t="s">
        <v>83</v>
      </c>
      <c r="AV829" s="14" t="s">
        <v>81</v>
      </c>
      <c r="AW829" s="14" t="s">
        <v>30</v>
      </c>
      <c r="AX829" s="14" t="s">
        <v>73</v>
      </c>
      <c r="AY829" s="171" t="s">
        <v>151</v>
      </c>
    </row>
    <row r="830" spans="2:51" s="12" customFormat="1" ht="11.25">
      <c r="B830" s="145"/>
      <c r="D830" s="146" t="s">
        <v>161</v>
      </c>
      <c r="E830" s="147" t="s">
        <v>1</v>
      </c>
      <c r="F830" s="148" t="s">
        <v>81</v>
      </c>
      <c r="H830" s="149">
        <v>1</v>
      </c>
      <c r="I830" s="150"/>
      <c r="L830" s="145"/>
      <c r="M830" s="151"/>
      <c r="T830" s="152"/>
      <c r="AT830" s="147" t="s">
        <v>161</v>
      </c>
      <c r="AU830" s="147" t="s">
        <v>83</v>
      </c>
      <c r="AV830" s="12" t="s">
        <v>83</v>
      </c>
      <c r="AW830" s="12" t="s">
        <v>30</v>
      </c>
      <c r="AX830" s="12" t="s">
        <v>73</v>
      </c>
      <c r="AY830" s="147" t="s">
        <v>151</v>
      </c>
    </row>
    <row r="831" spans="2:51" s="13" customFormat="1" ht="11.25">
      <c r="B831" s="153"/>
      <c r="D831" s="146" t="s">
        <v>161</v>
      </c>
      <c r="E831" s="154" t="s">
        <v>1</v>
      </c>
      <c r="F831" s="155" t="s">
        <v>163</v>
      </c>
      <c r="H831" s="156">
        <v>1</v>
      </c>
      <c r="I831" s="157"/>
      <c r="L831" s="153"/>
      <c r="M831" s="158"/>
      <c r="T831" s="159"/>
      <c r="AT831" s="154" t="s">
        <v>161</v>
      </c>
      <c r="AU831" s="154" t="s">
        <v>83</v>
      </c>
      <c r="AV831" s="13" t="s">
        <v>159</v>
      </c>
      <c r="AW831" s="13" t="s">
        <v>30</v>
      </c>
      <c r="AX831" s="13" t="s">
        <v>81</v>
      </c>
      <c r="AY831" s="154" t="s">
        <v>151</v>
      </c>
    </row>
    <row r="832" spans="2:65" s="1" customFormat="1" ht="37.9" customHeight="1">
      <c r="B832" s="131"/>
      <c r="C832" s="132" t="s">
        <v>1048</v>
      </c>
      <c r="D832" s="132" t="s">
        <v>154</v>
      </c>
      <c r="E832" s="133" t="s">
        <v>1049</v>
      </c>
      <c r="F832" s="134" t="s">
        <v>1050</v>
      </c>
      <c r="G832" s="135" t="s">
        <v>498</v>
      </c>
      <c r="H832" s="136">
        <v>1</v>
      </c>
      <c r="I832" s="137"/>
      <c r="J832" s="138">
        <f>ROUND(I832*H832,2)</f>
        <v>0</v>
      </c>
      <c r="K832" s="134" t="s">
        <v>1</v>
      </c>
      <c r="L832" s="31"/>
      <c r="M832" s="139" t="s">
        <v>1</v>
      </c>
      <c r="N832" s="140" t="s">
        <v>38</v>
      </c>
      <c r="P832" s="141">
        <f>O832*H832</f>
        <v>0</v>
      </c>
      <c r="Q832" s="141">
        <v>0</v>
      </c>
      <c r="R832" s="141">
        <f>Q832*H832</f>
        <v>0</v>
      </c>
      <c r="S832" s="141">
        <v>0</v>
      </c>
      <c r="T832" s="142">
        <f>S832*H832</f>
        <v>0</v>
      </c>
      <c r="AR832" s="143" t="s">
        <v>287</v>
      </c>
      <c r="AT832" s="143" t="s">
        <v>154</v>
      </c>
      <c r="AU832" s="143" t="s">
        <v>83</v>
      </c>
      <c r="AY832" s="16" t="s">
        <v>151</v>
      </c>
      <c r="BE832" s="144">
        <f>IF(N832="základní",J832,0)</f>
        <v>0</v>
      </c>
      <c r="BF832" s="144">
        <f>IF(N832="snížená",J832,0)</f>
        <v>0</v>
      </c>
      <c r="BG832" s="144">
        <f>IF(N832="zákl. přenesená",J832,0)</f>
        <v>0</v>
      </c>
      <c r="BH832" s="144">
        <f>IF(N832="sníž. přenesená",J832,0)</f>
        <v>0</v>
      </c>
      <c r="BI832" s="144">
        <f>IF(N832="nulová",J832,0)</f>
        <v>0</v>
      </c>
      <c r="BJ832" s="16" t="s">
        <v>81</v>
      </c>
      <c r="BK832" s="144">
        <f>ROUND(I832*H832,2)</f>
        <v>0</v>
      </c>
      <c r="BL832" s="16" t="s">
        <v>287</v>
      </c>
      <c r="BM832" s="143" t="s">
        <v>1051</v>
      </c>
    </row>
    <row r="833" spans="2:51" s="14" customFormat="1" ht="11.25">
      <c r="B833" s="170"/>
      <c r="D833" s="146" t="s">
        <v>161</v>
      </c>
      <c r="E833" s="171" t="s">
        <v>1</v>
      </c>
      <c r="F833" s="172" t="s">
        <v>1052</v>
      </c>
      <c r="H833" s="171" t="s">
        <v>1</v>
      </c>
      <c r="I833" s="173"/>
      <c r="L833" s="170"/>
      <c r="M833" s="174"/>
      <c r="T833" s="175"/>
      <c r="AT833" s="171" t="s">
        <v>161</v>
      </c>
      <c r="AU833" s="171" t="s">
        <v>83</v>
      </c>
      <c r="AV833" s="14" t="s">
        <v>81</v>
      </c>
      <c r="AW833" s="14" t="s">
        <v>30</v>
      </c>
      <c r="AX833" s="14" t="s">
        <v>73</v>
      </c>
      <c r="AY833" s="171" t="s">
        <v>151</v>
      </c>
    </row>
    <row r="834" spans="2:51" s="12" customFormat="1" ht="11.25">
      <c r="B834" s="145"/>
      <c r="D834" s="146" t="s">
        <v>161</v>
      </c>
      <c r="E834" s="147" t="s">
        <v>1</v>
      </c>
      <c r="F834" s="148" t="s">
        <v>81</v>
      </c>
      <c r="H834" s="149">
        <v>1</v>
      </c>
      <c r="I834" s="150"/>
      <c r="L834" s="145"/>
      <c r="M834" s="151"/>
      <c r="T834" s="152"/>
      <c r="AT834" s="147" t="s">
        <v>161</v>
      </c>
      <c r="AU834" s="147" t="s">
        <v>83</v>
      </c>
      <c r="AV834" s="12" t="s">
        <v>83</v>
      </c>
      <c r="AW834" s="12" t="s">
        <v>30</v>
      </c>
      <c r="AX834" s="12" t="s">
        <v>73</v>
      </c>
      <c r="AY834" s="147" t="s">
        <v>151</v>
      </c>
    </row>
    <row r="835" spans="2:51" s="13" customFormat="1" ht="11.25">
      <c r="B835" s="153"/>
      <c r="D835" s="146" t="s">
        <v>161</v>
      </c>
      <c r="E835" s="154" t="s">
        <v>1</v>
      </c>
      <c r="F835" s="155" t="s">
        <v>163</v>
      </c>
      <c r="H835" s="156">
        <v>1</v>
      </c>
      <c r="I835" s="157"/>
      <c r="L835" s="153"/>
      <c r="M835" s="158"/>
      <c r="T835" s="159"/>
      <c r="AT835" s="154" t="s">
        <v>161</v>
      </c>
      <c r="AU835" s="154" t="s">
        <v>83</v>
      </c>
      <c r="AV835" s="13" t="s">
        <v>159</v>
      </c>
      <c r="AW835" s="13" t="s">
        <v>30</v>
      </c>
      <c r="AX835" s="13" t="s">
        <v>81</v>
      </c>
      <c r="AY835" s="154" t="s">
        <v>151</v>
      </c>
    </row>
    <row r="836" spans="2:65" s="1" customFormat="1" ht="37.9" customHeight="1">
      <c r="B836" s="131"/>
      <c r="C836" s="132" t="s">
        <v>1053</v>
      </c>
      <c r="D836" s="132" t="s">
        <v>154</v>
      </c>
      <c r="E836" s="133" t="s">
        <v>1054</v>
      </c>
      <c r="F836" s="134" t="s">
        <v>1055</v>
      </c>
      <c r="G836" s="135" t="s">
        <v>498</v>
      </c>
      <c r="H836" s="136">
        <v>1</v>
      </c>
      <c r="I836" s="137"/>
      <c r="J836" s="138">
        <f>ROUND(I836*H836,2)</f>
        <v>0</v>
      </c>
      <c r="K836" s="134" t="s">
        <v>1</v>
      </c>
      <c r="L836" s="31"/>
      <c r="M836" s="139" t="s">
        <v>1</v>
      </c>
      <c r="N836" s="140" t="s">
        <v>38</v>
      </c>
      <c r="P836" s="141">
        <f>O836*H836</f>
        <v>0</v>
      </c>
      <c r="Q836" s="141">
        <v>0</v>
      </c>
      <c r="R836" s="141">
        <f>Q836*H836</f>
        <v>0</v>
      </c>
      <c r="S836" s="141">
        <v>0</v>
      </c>
      <c r="T836" s="142">
        <f>S836*H836</f>
        <v>0</v>
      </c>
      <c r="AR836" s="143" t="s">
        <v>287</v>
      </c>
      <c r="AT836" s="143" t="s">
        <v>154</v>
      </c>
      <c r="AU836" s="143" t="s">
        <v>83</v>
      </c>
      <c r="AY836" s="16" t="s">
        <v>151</v>
      </c>
      <c r="BE836" s="144">
        <f>IF(N836="základní",J836,0)</f>
        <v>0</v>
      </c>
      <c r="BF836" s="144">
        <f>IF(N836="snížená",J836,0)</f>
        <v>0</v>
      </c>
      <c r="BG836" s="144">
        <f>IF(N836="zákl. přenesená",J836,0)</f>
        <v>0</v>
      </c>
      <c r="BH836" s="144">
        <f>IF(N836="sníž. přenesená",J836,0)</f>
        <v>0</v>
      </c>
      <c r="BI836" s="144">
        <f>IF(N836="nulová",J836,0)</f>
        <v>0</v>
      </c>
      <c r="BJ836" s="16" t="s">
        <v>81</v>
      </c>
      <c r="BK836" s="144">
        <f>ROUND(I836*H836,2)</f>
        <v>0</v>
      </c>
      <c r="BL836" s="16" t="s">
        <v>287</v>
      </c>
      <c r="BM836" s="143" t="s">
        <v>1056</v>
      </c>
    </row>
    <row r="837" spans="2:51" s="14" customFormat="1" ht="11.25">
      <c r="B837" s="170"/>
      <c r="D837" s="146" t="s">
        <v>161</v>
      </c>
      <c r="E837" s="171" t="s">
        <v>1</v>
      </c>
      <c r="F837" s="172" t="s">
        <v>1057</v>
      </c>
      <c r="H837" s="171" t="s">
        <v>1</v>
      </c>
      <c r="I837" s="173"/>
      <c r="L837" s="170"/>
      <c r="M837" s="174"/>
      <c r="T837" s="175"/>
      <c r="AT837" s="171" t="s">
        <v>161</v>
      </c>
      <c r="AU837" s="171" t="s">
        <v>83</v>
      </c>
      <c r="AV837" s="14" t="s">
        <v>81</v>
      </c>
      <c r="AW837" s="14" t="s">
        <v>30</v>
      </c>
      <c r="AX837" s="14" t="s">
        <v>73</v>
      </c>
      <c r="AY837" s="171" t="s">
        <v>151</v>
      </c>
    </row>
    <row r="838" spans="2:51" s="12" customFormat="1" ht="11.25">
      <c r="B838" s="145"/>
      <c r="D838" s="146" t="s">
        <v>161</v>
      </c>
      <c r="E838" s="147" t="s">
        <v>1</v>
      </c>
      <c r="F838" s="148" t="s">
        <v>81</v>
      </c>
      <c r="H838" s="149">
        <v>1</v>
      </c>
      <c r="I838" s="150"/>
      <c r="L838" s="145"/>
      <c r="M838" s="151"/>
      <c r="T838" s="152"/>
      <c r="AT838" s="147" t="s">
        <v>161</v>
      </c>
      <c r="AU838" s="147" t="s">
        <v>83</v>
      </c>
      <c r="AV838" s="12" t="s">
        <v>83</v>
      </c>
      <c r="AW838" s="12" t="s">
        <v>30</v>
      </c>
      <c r="AX838" s="12" t="s">
        <v>73</v>
      </c>
      <c r="AY838" s="147" t="s">
        <v>151</v>
      </c>
    </row>
    <row r="839" spans="2:51" s="13" customFormat="1" ht="11.25">
      <c r="B839" s="153"/>
      <c r="D839" s="146" t="s">
        <v>161</v>
      </c>
      <c r="E839" s="154" t="s">
        <v>1</v>
      </c>
      <c r="F839" s="155" t="s">
        <v>163</v>
      </c>
      <c r="H839" s="156">
        <v>1</v>
      </c>
      <c r="I839" s="157"/>
      <c r="L839" s="153"/>
      <c r="M839" s="158"/>
      <c r="T839" s="159"/>
      <c r="AT839" s="154" t="s">
        <v>161</v>
      </c>
      <c r="AU839" s="154" t="s">
        <v>83</v>
      </c>
      <c r="AV839" s="13" t="s">
        <v>159</v>
      </c>
      <c r="AW839" s="13" t="s">
        <v>30</v>
      </c>
      <c r="AX839" s="13" t="s">
        <v>81</v>
      </c>
      <c r="AY839" s="154" t="s">
        <v>151</v>
      </c>
    </row>
    <row r="840" spans="2:65" s="1" customFormat="1" ht="24.2" customHeight="1">
      <c r="B840" s="131"/>
      <c r="C840" s="132" t="s">
        <v>1058</v>
      </c>
      <c r="D840" s="132" t="s">
        <v>154</v>
      </c>
      <c r="E840" s="133" t="s">
        <v>1059</v>
      </c>
      <c r="F840" s="134" t="s">
        <v>1060</v>
      </c>
      <c r="G840" s="135" t="s">
        <v>580</v>
      </c>
      <c r="H840" s="176"/>
      <c r="I840" s="137"/>
      <c r="J840" s="138">
        <f>ROUND(I840*H840,2)</f>
        <v>0</v>
      </c>
      <c r="K840" s="134" t="s">
        <v>158</v>
      </c>
      <c r="L840" s="31"/>
      <c r="M840" s="139" t="s">
        <v>1</v>
      </c>
      <c r="N840" s="140" t="s">
        <v>38</v>
      </c>
      <c r="P840" s="141">
        <f>O840*H840</f>
        <v>0</v>
      </c>
      <c r="Q840" s="141">
        <v>0</v>
      </c>
      <c r="R840" s="141">
        <f>Q840*H840</f>
        <v>0</v>
      </c>
      <c r="S840" s="141">
        <v>0</v>
      </c>
      <c r="T840" s="142">
        <f>S840*H840</f>
        <v>0</v>
      </c>
      <c r="AR840" s="143" t="s">
        <v>287</v>
      </c>
      <c r="AT840" s="143" t="s">
        <v>154</v>
      </c>
      <c r="AU840" s="143" t="s">
        <v>83</v>
      </c>
      <c r="AY840" s="16" t="s">
        <v>151</v>
      </c>
      <c r="BE840" s="144">
        <f>IF(N840="základní",J840,0)</f>
        <v>0</v>
      </c>
      <c r="BF840" s="144">
        <f>IF(N840="snížená",J840,0)</f>
        <v>0</v>
      </c>
      <c r="BG840" s="144">
        <f>IF(N840="zákl. přenesená",J840,0)</f>
        <v>0</v>
      </c>
      <c r="BH840" s="144">
        <f>IF(N840="sníž. přenesená",J840,0)</f>
        <v>0</v>
      </c>
      <c r="BI840" s="144">
        <f>IF(N840="nulová",J840,0)</f>
        <v>0</v>
      </c>
      <c r="BJ840" s="16" t="s">
        <v>81</v>
      </c>
      <c r="BK840" s="144">
        <f>ROUND(I840*H840,2)</f>
        <v>0</v>
      </c>
      <c r="BL840" s="16" t="s">
        <v>287</v>
      </c>
      <c r="BM840" s="143" t="s">
        <v>1061</v>
      </c>
    </row>
    <row r="841" spans="2:63" s="11" customFormat="1" ht="22.9" customHeight="1">
      <c r="B841" s="119"/>
      <c r="D841" s="120" t="s">
        <v>72</v>
      </c>
      <c r="E841" s="129" t="s">
        <v>1062</v>
      </c>
      <c r="F841" s="129" t="s">
        <v>1063</v>
      </c>
      <c r="I841" s="122"/>
      <c r="J841" s="130">
        <f>BK841</f>
        <v>0</v>
      </c>
      <c r="L841" s="119"/>
      <c r="M841" s="124"/>
      <c r="P841" s="125">
        <f>SUM(P842:P900)</f>
        <v>0</v>
      </c>
      <c r="R841" s="125">
        <f>SUM(R842:R900)</f>
        <v>2.8445465</v>
      </c>
      <c r="T841" s="126">
        <f>SUM(T842:T900)</f>
        <v>7.2391168</v>
      </c>
      <c r="AR841" s="120" t="s">
        <v>83</v>
      </c>
      <c r="AT841" s="127" t="s">
        <v>72</v>
      </c>
      <c r="AU841" s="127" t="s">
        <v>81</v>
      </c>
      <c r="AY841" s="120" t="s">
        <v>151</v>
      </c>
      <c r="BK841" s="128">
        <f>SUM(BK842:BK900)</f>
        <v>0</v>
      </c>
    </row>
    <row r="842" spans="2:65" s="1" customFormat="1" ht="24.2" customHeight="1">
      <c r="B842" s="131"/>
      <c r="C842" s="132" t="s">
        <v>1064</v>
      </c>
      <c r="D842" s="132" t="s">
        <v>154</v>
      </c>
      <c r="E842" s="133" t="s">
        <v>1065</v>
      </c>
      <c r="F842" s="134" t="s">
        <v>1066</v>
      </c>
      <c r="G842" s="135" t="s">
        <v>186</v>
      </c>
      <c r="H842" s="136">
        <v>87.04</v>
      </c>
      <c r="I842" s="137"/>
      <c r="J842" s="138">
        <f>ROUND(I842*H842,2)</f>
        <v>0</v>
      </c>
      <c r="K842" s="134" t="s">
        <v>158</v>
      </c>
      <c r="L842" s="31"/>
      <c r="M842" s="139" t="s">
        <v>1</v>
      </c>
      <c r="N842" s="140" t="s">
        <v>38</v>
      </c>
      <c r="P842" s="141">
        <f>O842*H842</f>
        <v>0</v>
      </c>
      <c r="Q842" s="141">
        <v>0</v>
      </c>
      <c r="R842" s="141">
        <f>Q842*H842</f>
        <v>0</v>
      </c>
      <c r="S842" s="141">
        <v>0.08317</v>
      </c>
      <c r="T842" s="142">
        <f>S842*H842</f>
        <v>7.2391168</v>
      </c>
      <c r="AR842" s="143" t="s">
        <v>287</v>
      </c>
      <c r="AT842" s="143" t="s">
        <v>154</v>
      </c>
      <c r="AU842" s="143" t="s">
        <v>83</v>
      </c>
      <c r="AY842" s="16" t="s">
        <v>151</v>
      </c>
      <c r="BE842" s="144">
        <f>IF(N842="základní",J842,0)</f>
        <v>0</v>
      </c>
      <c r="BF842" s="144">
        <f>IF(N842="snížená",J842,0)</f>
        <v>0</v>
      </c>
      <c r="BG842" s="144">
        <f>IF(N842="zákl. přenesená",J842,0)</f>
        <v>0</v>
      </c>
      <c r="BH842" s="144">
        <f>IF(N842="sníž. přenesená",J842,0)</f>
        <v>0</v>
      </c>
      <c r="BI842" s="144">
        <f>IF(N842="nulová",J842,0)</f>
        <v>0</v>
      </c>
      <c r="BJ842" s="16" t="s">
        <v>81</v>
      </c>
      <c r="BK842" s="144">
        <f>ROUND(I842*H842,2)</f>
        <v>0</v>
      </c>
      <c r="BL842" s="16" t="s">
        <v>287</v>
      </c>
      <c r="BM842" s="143" t="s">
        <v>1067</v>
      </c>
    </row>
    <row r="843" spans="2:51" s="14" customFormat="1" ht="11.25">
      <c r="B843" s="170"/>
      <c r="D843" s="146" t="s">
        <v>161</v>
      </c>
      <c r="E843" s="171" t="s">
        <v>1</v>
      </c>
      <c r="F843" s="172" t="s">
        <v>1068</v>
      </c>
      <c r="H843" s="171" t="s">
        <v>1</v>
      </c>
      <c r="I843" s="173"/>
      <c r="L843" s="170"/>
      <c r="M843" s="174"/>
      <c r="T843" s="175"/>
      <c r="AT843" s="171" t="s">
        <v>161</v>
      </c>
      <c r="AU843" s="171" t="s">
        <v>83</v>
      </c>
      <c r="AV843" s="14" t="s">
        <v>81</v>
      </c>
      <c r="AW843" s="14" t="s">
        <v>30</v>
      </c>
      <c r="AX843" s="14" t="s">
        <v>73</v>
      </c>
      <c r="AY843" s="171" t="s">
        <v>151</v>
      </c>
    </row>
    <row r="844" spans="2:51" s="12" customFormat="1" ht="22.5">
      <c r="B844" s="145"/>
      <c r="D844" s="146" t="s">
        <v>161</v>
      </c>
      <c r="E844" s="147" t="s">
        <v>1</v>
      </c>
      <c r="F844" s="148" t="s">
        <v>1069</v>
      </c>
      <c r="H844" s="149">
        <v>65.6</v>
      </c>
      <c r="I844" s="150"/>
      <c r="L844" s="145"/>
      <c r="M844" s="151"/>
      <c r="T844" s="152"/>
      <c r="AT844" s="147" t="s">
        <v>161</v>
      </c>
      <c r="AU844" s="147" t="s">
        <v>83</v>
      </c>
      <c r="AV844" s="12" t="s">
        <v>83</v>
      </c>
      <c r="AW844" s="12" t="s">
        <v>30</v>
      </c>
      <c r="AX844" s="12" t="s">
        <v>73</v>
      </c>
      <c r="AY844" s="147" t="s">
        <v>151</v>
      </c>
    </row>
    <row r="845" spans="2:51" s="12" customFormat="1" ht="11.25">
      <c r="B845" s="145"/>
      <c r="D845" s="146" t="s">
        <v>161</v>
      </c>
      <c r="E845" s="147" t="s">
        <v>1</v>
      </c>
      <c r="F845" s="148" t="s">
        <v>1070</v>
      </c>
      <c r="H845" s="149">
        <v>21.44</v>
      </c>
      <c r="I845" s="150"/>
      <c r="L845" s="145"/>
      <c r="M845" s="151"/>
      <c r="T845" s="152"/>
      <c r="AT845" s="147" t="s">
        <v>161</v>
      </c>
      <c r="AU845" s="147" t="s">
        <v>83</v>
      </c>
      <c r="AV845" s="12" t="s">
        <v>83</v>
      </c>
      <c r="AW845" s="12" t="s">
        <v>30</v>
      </c>
      <c r="AX845" s="12" t="s">
        <v>73</v>
      </c>
      <c r="AY845" s="147" t="s">
        <v>151</v>
      </c>
    </row>
    <row r="846" spans="2:51" s="13" customFormat="1" ht="11.25">
      <c r="B846" s="153"/>
      <c r="D846" s="146" t="s">
        <v>161</v>
      </c>
      <c r="E846" s="154" t="s">
        <v>1</v>
      </c>
      <c r="F846" s="155" t="s">
        <v>163</v>
      </c>
      <c r="H846" s="156">
        <v>87.03999999999999</v>
      </c>
      <c r="I846" s="157"/>
      <c r="L846" s="153"/>
      <c r="M846" s="158"/>
      <c r="T846" s="159"/>
      <c r="AT846" s="154" t="s">
        <v>161</v>
      </c>
      <c r="AU846" s="154" t="s">
        <v>83</v>
      </c>
      <c r="AV846" s="13" t="s">
        <v>159</v>
      </c>
      <c r="AW846" s="13" t="s">
        <v>30</v>
      </c>
      <c r="AX846" s="13" t="s">
        <v>81</v>
      </c>
      <c r="AY846" s="154" t="s">
        <v>151</v>
      </c>
    </row>
    <row r="847" spans="2:65" s="1" customFormat="1" ht="21.75" customHeight="1">
      <c r="B847" s="131"/>
      <c r="C847" s="132" t="s">
        <v>1071</v>
      </c>
      <c r="D847" s="132" t="s">
        <v>154</v>
      </c>
      <c r="E847" s="133" t="s">
        <v>1072</v>
      </c>
      <c r="F847" s="134" t="s">
        <v>1073</v>
      </c>
      <c r="G847" s="135" t="s">
        <v>186</v>
      </c>
      <c r="H847" s="136">
        <v>87.04</v>
      </c>
      <c r="I847" s="137"/>
      <c r="J847" s="138">
        <f>ROUND(I847*H847,2)</f>
        <v>0</v>
      </c>
      <c r="K847" s="134" t="s">
        <v>1</v>
      </c>
      <c r="L847" s="31"/>
      <c r="M847" s="139" t="s">
        <v>1</v>
      </c>
      <c r="N847" s="140" t="s">
        <v>38</v>
      </c>
      <c r="P847" s="141">
        <f>O847*H847</f>
        <v>0</v>
      </c>
      <c r="Q847" s="141">
        <v>0</v>
      </c>
      <c r="R847" s="141">
        <f>Q847*H847</f>
        <v>0</v>
      </c>
      <c r="S847" s="141">
        <v>0</v>
      </c>
      <c r="T847" s="142">
        <f>S847*H847</f>
        <v>0</v>
      </c>
      <c r="AR847" s="143" t="s">
        <v>159</v>
      </c>
      <c r="AT847" s="143" t="s">
        <v>154</v>
      </c>
      <c r="AU847" s="143" t="s">
        <v>83</v>
      </c>
      <c r="AY847" s="16" t="s">
        <v>151</v>
      </c>
      <c r="BE847" s="144">
        <f>IF(N847="základní",J847,0)</f>
        <v>0</v>
      </c>
      <c r="BF847" s="144">
        <f>IF(N847="snížená",J847,0)</f>
        <v>0</v>
      </c>
      <c r="BG847" s="144">
        <f>IF(N847="zákl. přenesená",J847,0)</f>
        <v>0</v>
      </c>
      <c r="BH847" s="144">
        <f>IF(N847="sníž. přenesená",J847,0)</f>
        <v>0</v>
      </c>
      <c r="BI847" s="144">
        <f>IF(N847="nulová",J847,0)</f>
        <v>0</v>
      </c>
      <c r="BJ847" s="16" t="s">
        <v>81</v>
      </c>
      <c r="BK847" s="144">
        <f>ROUND(I847*H847,2)</f>
        <v>0</v>
      </c>
      <c r="BL847" s="16" t="s">
        <v>159</v>
      </c>
      <c r="BM847" s="143" t="s">
        <v>1074</v>
      </c>
    </row>
    <row r="848" spans="2:51" s="14" customFormat="1" ht="11.25">
      <c r="B848" s="170"/>
      <c r="D848" s="146" t="s">
        <v>161</v>
      </c>
      <c r="E848" s="171" t="s">
        <v>1</v>
      </c>
      <c r="F848" s="172" t="s">
        <v>1068</v>
      </c>
      <c r="H848" s="171" t="s">
        <v>1</v>
      </c>
      <c r="I848" s="173"/>
      <c r="L848" s="170"/>
      <c r="M848" s="174"/>
      <c r="T848" s="175"/>
      <c r="AT848" s="171" t="s">
        <v>161</v>
      </c>
      <c r="AU848" s="171" t="s">
        <v>83</v>
      </c>
      <c r="AV848" s="14" t="s">
        <v>81</v>
      </c>
      <c r="AW848" s="14" t="s">
        <v>30</v>
      </c>
      <c r="AX848" s="14" t="s">
        <v>73</v>
      </c>
      <c r="AY848" s="171" t="s">
        <v>151</v>
      </c>
    </row>
    <row r="849" spans="2:51" s="12" customFormat="1" ht="22.5">
      <c r="B849" s="145"/>
      <c r="D849" s="146" t="s">
        <v>161</v>
      </c>
      <c r="E849" s="147" t="s">
        <v>1</v>
      </c>
      <c r="F849" s="148" t="s">
        <v>1069</v>
      </c>
      <c r="H849" s="149">
        <v>65.6</v>
      </c>
      <c r="I849" s="150"/>
      <c r="L849" s="145"/>
      <c r="M849" s="151"/>
      <c r="T849" s="152"/>
      <c r="AT849" s="147" t="s">
        <v>161</v>
      </c>
      <c r="AU849" s="147" t="s">
        <v>83</v>
      </c>
      <c r="AV849" s="12" t="s">
        <v>83</v>
      </c>
      <c r="AW849" s="12" t="s">
        <v>30</v>
      </c>
      <c r="AX849" s="12" t="s">
        <v>73</v>
      </c>
      <c r="AY849" s="147" t="s">
        <v>151</v>
      </c>
    </row>
    <row r="850" spans="2:51" s="12" customFormat="1" ht="11.25">
      <c r="B850" s="145"/>
      <c r="D850" s="146" t="s">
        <v>161</v>
      </c>
      <c r="E850" s="147" t="s">
        <v>1</v>
      </c>
      <c r="F850" s="148" t="s">
        <v>1070</v>
      </c>
      <c r="H850" s="149">
        <v>21.44</v>
      </c>
      <c r="I850" s="150"/>
      <c r="L850" s="145"/>
      <c r="M850" s="151"/>
      <c r="T850" s="152"/>
      <c r="AT850" s="147" t="s">
        <v>161</v>
      </c>
      <c r="AU850" s="147" t="s">
        <v>83</v>
      </c>
      <c r="AV850" s="12" t="s">
        <v>83</v>
      </c>
      <c r="AW850" s="12" t="s">
        <v>30</v>
      </c>
      <c r="AX850" s="12" t="s">
        <v>73</v>
      </c>
      <c r="AY850" s="147" t="s">
        <v>151</v>
      </c>
    </row>
    <row r="851" spans="2:51" s="13" customFormat="1" ht="11.25">
      <c r="B851" s="153"/>
      <c r="D851" s="146" t="s">
        <v>161</v>
      </c>
      <c r="E851" s="154" t="s">
        <v>1</v>
      </c>
      <c r="F851" s="155" t="s">
        <v>163</v>
      </c>
      <c r="H851" s="156">
        <v>87.03999999999999</v>
      </c>
      <c r="I851" s="157"/>
      <c r="L851" s="153"/>
      <c r="M851" s="158"/>
      <c r="T851" s="159"/>
      <c r="AT851" s="154" t="s">
        <v>161</v>
      </c>
      <c r="AU851" s="154" t="s">
        <v>83</v>
      </c>
      <c r="AV851" s="13" t="s">
        <v>159</v>
      </c>
      <c r="AW851" s="13" t="s">
        <v>30</v>
      </c>
      <c r="AX851" s="13" t="s">
        <v>81</v>
      </c>
      <c r="AY851" s="154" t="s">
        <v>151</v>
      </c>
    </row>
    <row r="852" spans="2:65" s="1" customFormat="1" ht="16.5" customHeight="1">
      <c r="B852" s="131"/>
      <c r="C852" s="132" t="s">
        <v>1075</v>
      </c>
      <c r="D852" s="132" t="s">
        <v>154</v>
      </c>
      <c r="E852" s="133" t="s">
        <v>1076</v>
      </c>
      <c r="F852" s="134" t="s">
        <v>1077</v>
      </c>
      <c r="G852" s="135" t="s">
        <v>186</v>
      </c>
      <c r="H852" s="136">
        <v>73.42</v>
      </c>
      <c r="I852" s="137"/>
      <c r="J852" s="138">
        <f>ROUND(I852*H852,2)</f>
        <v>0</v>
      </c>
      <c r="K852" s="134" t="s">
        <v>158</v>
      </c>
      <c r="L852" s="31"/>
      <c r="M852" s="139" t="s">
        <v>1</v>
      </c>
      <c r="N852" s="140" t="s">
        <v>38</v>
      </c>
      <c r="P852" s="141">
        <f>O852*H852</f>
        <v>0</v>
      </c>
      <c r="Q852" s="141">
        <v>0</v>
      </c>
      <c r="R852" s="141">
        <f>Q852*H852</f>
        <v>0</v>
      </c>
      <c r="S852" s="141">
        <v>0</v>
      </c>
      <c r="T852" s="142">
        <f>S852*H852</f>
        <v>0</v>
      </c>
      <c r="AR852" s="143" t="s">
        <v>287</v>
      </c>
      <c r="AT852" s="143" t="s">
        <v>154</v>
      </c>
      <c r="AU852" s="143" t="s">
        <v>83</v>
      </c>
      <c r="AY852" s="16" t="s">
        <v>151</v>
      </c>
      <c r="BE852" s="144">
        <f>IF(N852="základní",J852,0)</f>
        <v>0</v>
      </c>
      <c r="BF852" s="144">
        <f>IF(N852="snížená",J852,0)</f>
        <v>0</v>
      </c>
      <c r="BG852" s="144">
        <f>IF(N852="zákl. přenesená",J852,0)</f>
        <v>0</v>
      </c>
      <c r="BH852" s="144">
        <f>IF(N852="sníž. přenesená",J852,0)</f>
        <v>0</v>
      </c>
      <c r="BI852" s="144">
        <f>IF(N852="nulová",J852,0)</f>
        <v>0</v>
      </c>
      <c r="BJ852" s="16" t="s">
        <v>81</v>
      </c>
      <c r="BK852" s="144">
        <f>ROUND(I852*H852,2)</f>
        <v>0</v>
      </c>
      <c r="BL852" s="16" t="s">
        <v>287</v>
      </c>
      <c r="BM852" s="143" t="s">
        <v>1078</v>
      </c>
    </row>
    <row r="853" spans="2:51" s="14" customFormat="1" ht="11.25">
      <c r="B853" s="170"/>
      <c r="D853" s="146" t="s">
        <v>161</v>
      </c>
      <c r="E853" s="171" t="s">
        <v>1</v>
      </c>
      <c r="F853" s="172" t="s">
        <v>542</v>
      </c>
      <c r="H853" s="171" t="s">
        <v>1</v>
      </c>
      <c r="I853" s="173"/>
      <c r="L853" s="170"/>
      <c r="M853" s="174"/>
      <c r="T853" s="175"/>
      <c r="AT853" s="171" t="s">
        <v>161</v>
      </c>
      <c r="AU853" s="171" t="s">
        <v>83</v>
      </c>
      <c r="AV853" s="14" t="s">
        <v>81</v>
      </c>
      <c r="AW853" s="14" t="s">
        <v>30</v>
      </c>
      <c r="AX853" s="14" t="s">
        <v>73</v>
      </c>
      <c r="AY853" s="171" t="s">
        <v>151</v>
      </c>
    </row>
    <row r="854" spans="2:51" s="12" customFormat="1" ht="11.25">
      <c r="B854" s="145"/>
      <c r="D854" s="146" t="s">
        <v>161</v>
      </c>
      <c r="E854" s="147" t="s">
        <v>1</v>
      </c>
      <c r="F854" s="148" t="s">
        <v>543</v>
      </c>
      <c r="H854" s="149">
        <v>31.65</v>
      </c>
      <c r="I854" s="150"/>
      <c r="L854" s="145"/>
      <c r="M854" s="151"/>
      <c r="T854" s="152"/>
      <c r="AT854" s="147" t="s">
        <v>161</v>
      </c>
      <c r="AU854" s="147" t="s">
        <v>83</v>
      </c>
      <c r="AV854" s="12" t="s">
        <v>83</v>
      </c>
      <c r="AW854" s="12" t="s">
        <v>30</v>
      </c>
      <c r="AX854" s="12" t="s">
        <v>73</v>
      </c>
      <c r="AY854" s="147" t="s">
        <v>151</v>
      </c>
    </row>
    <row r="855" spans="2:51" s="12" customFormat="1" ht="11.25">
      <c r="B855" s="145"/>
      <c r="D855" s="146" t="s">
        <v>161</v>
      </c>
      <c r="E855" s="147" t="s">
        <v>1</v>
      </c>
      <c r="F855" s="148" t="s">
        <v>544</v>
      </c>
      <c r="H855" s="149">
        <v>41.77</v>
      </c>
      <c r="I855" s="150"/>
      <c r="L855" s="145"/>
      <c r="M855" s="151"/>
      <c r="T855" s="152"/>
      <c r="AT855" s="147" t="s">
        <v>161</v>
      </c>
      <c r="AU855" s="147" t="s">
        <v>83</v>
      </c>
      <c r="AV855" s="12" t="s">
        <v>83</v>
      </c>
      <c r="AW855" s="12" t="s">
        <v>30</v>
      </c>
      <c r="AX855" s="12" t="s">
        <v>73</v>
      </c>
      <c r="AY855" s="147" t="s">
        <v>151</v>
      </c>
    </row>
    <row r="856" spans="2:51" s="13" customFormat="1" ht="11.25">
      <c r="B856" s="153"/>
      <c r="D856" s="146" t="s">
        <v>161</v>
      </c>
      <c r="E856" s="154" t="s">
        <v>1</v>
      </c>
      <c r="F856" s="155" t="s">
        <v>163</v>
      </c>
      <c r="H856" s="156">
        <v>73.42</v>
      </c>
      <c r="I856" s="157"/>
      <c r="L856" s="153"/>
      <c r="M856" s="158"/>
      <c r="T856" s="159"/>
      <c r="AT856" s="154" t="s">
        <v>161</v>
      </c>
      <c r="AU856" s="154" t="s">
        <v>83</v>
      </c>
      <c r="AV856" s="13" t="s">
        <v>159</v>
      </c>
      <c r="AW856" s="13" t="s">
        <v>30</v>
      </c>
      <c r="AX856" s="13" t="s">
        <v>81</v>
      </c>
      <c r="AY856" s="154" t="s">
        <v>151</v>
      </c>
    </row>
    <row r="857" spans="2:65" s="1" customFormat="1" ht="16.5" customHeight="1">
      <c r="B857" s="131"/>
      <c r="C857" s="132" t="s">
        <v>1079</v>
      </c>
      <c r="D857" s="132" t="s">
        <v>154</v>
      </c>
      <c r="E857" s="133" t="s">
        <v>1080</v>
      </c>
      <c r="F857" s="134" t="s">
        <v>1081</v>
      </c>
      <c r="G857" s="135" t="s">
        <v>186</v>
      </c>
      <c r="H857" s="136">
        <v>73.42</v>
      </c>
      <c r="I857" s="137"/>
      <c r="J857" s="138">
        <f>ROUND(I857*H857,2)</f>
        <v>0</v>
      </c>
      <c r="K857" s="134" t="s">
        <v>158</v>
      </c>
      <c r="L857" s="31"/>
      <c r="M857" s="139" t="s">
        <v>1</v>
      </c>
      <c r="N857" s="140" t="s">
        <v>38</v>
      </c>
      <c r="P857" s="141">
        <f>O857*H857</f>
        <v>0</v>
      </c>
      <c r="Q857" s="141">
        <v>0.0003</v>
      </c>
      <c r="R857" s="141">
        <f>Q857*H857</f>
        <v>0.022025999999999997</v>
      </c>
      <c r="S857" s="141">
        <v>0</v>
      </c>
      <c r="T857" s="142">
        <f>S857*H857</f>
        <v>0</v>
      </c>
      <c r="AR857" s="143" t="s">
        <v>287</v>
      </c>
      <c r="AT857" s="143" t="s">
        <v>154</v>
      </c>
      <c r="AU857" s="143" t="s">
        <v>83</v>
      </c>
      <c r="AY857" s="16" t="s">
        <v>151</v>
      </c>
      <c r="BE857" s="144">
        <f>IF(N857="základní",J857,0)</f>
        <v>0</v>
      </c>
      <c r="BF857" s="144">
        <f>IF(N857="snížená",J857,0)</f>
        <v>0</v>
      </c>
      <c r="BG857" s="144">
        <f>IF(N857="zákl. přenesená",J857,0)</f>
        <v>0</v>
      </c>
      <c r="BH857" s="144">
        <f>IF(N857="sníž. přenesená",J857,0)</f>
        <v>0</v>
      </c>
      <c r="BI857" s="144">
        <f>IF(N857="nulová",J857,0)</f>
        <v>0</v>
      </c>
      <c r="BJ857" s="16" t="s">
        <v>81</v>
      </c>
      <c r="BK857" s="144">
        <f>ROUND(I857*H857,2)</f>
        <v>0</v>
      </c>
      <c r="BL857" s="16" t="s">
        <v>287</v>
      </c>
      <c r="BM857" s="143" t="s">
        <v>1082</v>
      </c>
    </row>
    <row r="858" spans="2:51" s="14" customFormat="1" ht="11.25">
      <c r="B858" s="170"/>
      <c r="D858" s="146" t="s">
        <v>161</v>
      </c>
      <c r="E858" s="171" t="s">
        <v>1</v>
      </c>
      <c r="F858" s="172" t="s">
        <v>542</v>
      </c>
      <c r="H858" s="171" t="s">
        <v>1</v>
      </c>
      <c r="I858" s="173"/>
      <c r="L858" s="170"/>
      <c r="M858" s="174"/>
      <c r="T858" s="175"/>
      <c r="AT858" s="171" t="s">
        <v>161</v>
      </c>
      <c r="AU858" s="171" t="s">
        <v>83</v>
      </c>
      <c r="AV858" s="14" t="s">
        <v>81</v>
      </c>
      <c r="AW858" s="14" t="s">
        <v>30</v>
      </c>
      <c r="AX858" s="14" t="s">
        <v>73</v>
      </c>
      <c r="AY858" s="171" t="s">
        <v>151</v>
      </c>
    </row>
    <row r="859" spans="2:51" s="12" customFormat="1" ht="11.25">
      <c r="B859" s="145"/>
      <c r="D859" s="146" t="s">
        <v>161</v>
      </c>
      <c r="E859" s="147" t="s">
        <v>1</v>
      </c>
      <c r="F859" s="148" t="s">
        <v>543</v>
      </c>
      <c r="H859" s="149">
        <v>31.65</v>
      </c>
      <c r="I859" s="150"/>
      <c r="L859" s="145"/>
      <c r="M859" s="151"/>
      <c r="T859" s="152"/>
      <c r="AT859" s="147" t="s">
        <v>161</v>
      </c>
      <c r="AU859" s="147" t="s">
        <v>83</v>
      </c>
      <c r="AV859" s="12" t="s">
        <v>83</v>
      </c>
      <c r="AW859" s="12" t="s">
        <v>30</v>
      </c>
      <c r="AX859" s="12" t="s">
        <v>73</v>
      </c>
      <c r="AY859" s="147" t="s">
        <v>151</v>
      </c>
    </row>
    <row r="860" spans="2:51" s="12" customFormat="1" ht="11.25">
      <c r="B860" s="145"/>
      <c r="D860" s="146" t="s">
        <v>161</v>
      </c>
      <c r="E860" s="147" t="s">
        <v>1</v>
      </c>
      <c r="F860" s="148" t="s">
        <v>544</v>
      </c>
      <c r="H860" s="149">
        <v>41.77</v>
      </c>
      <c r="I860" s="150"/>
      <c r="L860" s="145"/>
      <c r="M860" s="151"/>
      <c r="T860" s="152"/>
      <c r="AT860" s="147" t="s">
        <v>161</v>
      </c>
      <c r="AU860" s="147" t="s">
        <v>83</v>
      </c>
      <c r="AV860" s="12" t="s">
        <v>83</v>
      </c>
      <c r="AW860" s="12" t="s">
        <v>30</v>
      </c>
      <c r="AX860" s="12" t="s">
        <v>73</v>
      </c>
      <c r="AY860" s="147" t="s">
        <v>151</v>
      </c>
    </row>
    <row r="861" spans="2:51" s="13" customFormat="1" ht="11.25">
      <c r="B861" s="153"/>
      <c r="D861" s="146" t="s">
        <v>161</v>
      </c>
      <c r="E861" s="154" t="s">
        <v>1</v>
      </c>
      <c r="F861" s="155" t="s">
        <v>163</v>
      </c>
      <c r="H861" s="156">
        <v>73.42</v>
      </c>
      <c r="I861" s="157"/>
      <c r="L861" s="153"/>
      <c r="M861" s="158"/>
      <c r="T861" s="159"/>
      <c r="AT861" s="154" t="s">
        <v>161</v>
      </c>
      <c r="AU861" s="154" t="s">
        <v>83</v>
      </c>
      <c r="AV861" s="13" t="s">
        <v>159</v>
      </c>
      <c r="AW861" s="13" t="s">
        <v>30</v>
      </c>
      <c r="AX861" s="13" t="s">
        <v>81</v>
      </c>
      <c r="AY861" s="154" t="s">
        <v>151</v>
      </c>
    </row>
    <row r="862" spans="2:65" s="1" customFormat="1" ht="24.2" customHeight="1">
      <c r="B862" s="131"/>
      <c r="C862" s="132" t="s">
        <v>1083</v>
      </c>
      <c r="D862" s="132" t="s">
        <v>154</v>
      </c>
      <c r="E862" s="133" t="s">
        <v>1084</v>
      </c>
      <c r="F862" s="134" t="s">
        <v>1085</v>
      </c>
      <c r="G862" s="135" t="s">
        <v>186</v>
      </c>
      <c r="H862" s="136">
        <v>73.42</v>
      </c>
      <c r="I862" s="137"/>
      <c r="J862" s="138">
        <f>ROUND(I862*H862,2)</f>
        <v>0</v>
      </c>
      <c r="K862" s="134" t="s">
        <v>158</v>
      </c>
      <c r="L862" s="31"/>
      <c r="M862" s="139" t="s">
        <v>1</v>
      </c>
      <c r="N862" s="140" t="s">
        <v>38</v>
      </c>
      <c r="P862" s="141">
        <f>O862*H862</f>
        <v>0</v>
      </c>
      <c r="Q862" s="141">
        <v>0.00758</v>
      </c>
      <c r="R862" s="141">
        <f>Q862*H862</f>
        <v>0.5565236</v>
      </c>
      <c r="S862" s="141">
        <v>0</v>
      </c>
      <c r="T862" s="142">
        <f>S862*H862</f>
        <v>0</v>
      </c>
      <c r="AR862" s="143" t="s">
        <v>287</v>
      </c>
      <c r="AT862" s="143" t="s">
        <v>154</v>
      </c>
      <c r="AU862" s="143" t="s">
        <v>83</v>
      </c>
      <c r="AY862" s="16" t="s">
        <v>151</v>
      </c>
      <c r="BE862" s="144">
        <f>IF(N862="základní",J862,0)</f>
        <v>0</v>
      </c>
      <c r="BF862" s="144">
        <f>IF(N862="snížená",J862,0)</f>
        <v>0</v>
      </c>
      <c r="BG862" s="144">
        <f>IF(N862="zákl. přenesená",J862,0)</f>
        <v>0</v>
      </c>
      <c r="BH862" s="144">
        <f>IF(N862="sníž. přenesená",J862,0)</f>
        <v>0</v>
      </c>
      <c r="BI862" s="144">
        <f>IF(N862="nulová",J862,0)</f>
        <v>0</v>
      </c>
      <c r="BJ862" s="16" t="s">
        <v>81</v>
      </c>
      <c r="BK862" s="144">
        <f>ROUND(I862*H862,2)</f>
        <v>0</v>
      </c>
      <c r="BL862" s="16" t="s">
        <v>287</v>
      </c>
      <c r="BM862" s="143" t="s">
        <v>1086</v>
      </c>
    </row>
    <row r="863" spans="2:51" s="14" customFormat="1" ht="11.25">
      <c r="B863" s="170"/>
      <c r="D863" s="146" t="s">
        <v>161</v>
      </c>
      <c r="E863" s="171" t="s">
        <v>1</v>
      </c>
      <c r="F863" s="172" t="s">
        <v>542</v>
      </c>
      <c r="H863" s="171" t="s">
        <v>1</v>
      </c>
      <c r="I863" s="173"/>
      <c r="L863" s="170"/>
      <c r="M863" s="174"/>
      <c r="T863" s="175"/>
      <c r="AT863" s="171" t="s">
        <v>161</v>
      </c>
      <c r="AU863" s="171" t="s">
        <v>83</v>
      </c>
      <c r="AV863" s="14" t="s">
        <v>81</v>
      </c>
      <c r="AW863" s="14" t="s">
        <v>30</v>
      </c>
      <c r="AX863" s="14" t="s">
        <v>73</v>
      </c>
      <c r="AY863" s="171" t="s">
        <v>151</v>
      </c>
    </row>
    <row r="864" spans="2:51" s="12" customFormat="1" ht="11.25">
      <c r="B864" s="145"/>
      <c r="D864" s="146" t="s">
        <v>161</v>
      </c>
      <c r="E864" s="147" t="s">
        <v>1</v>
      </c>
      <c r="F864" s="148" t="s">
        <v>543</v>
      </c>
      <c r="H864" s="149">
        <v>31.65</v>
      </c>
      <c r="I864" s="150"/>
      <c r="L864" s="145"/>
      <c r="M864" s="151"/>
      <c r="T864" s="152"/>
      <c r="AT864" s="147" t="s">
        <v>161</v>
      </c>
      <c r="AU864" s="147" t="s">
        <v>83</v>
      </c>
      <c r="AV864" s="12" t="s">
        <v>83</v>
      </c>
      <c r="AW864" s="12" t="s">
        <v>30</v>
      </c>
      <c r="AX864" s="12" t="s">
        <v>73</v>
      </c>
      <c r="AY864" s="147" t="s">
        <v>151</v>
      </c>
    </row>
    <row r="865" spans="2:51" s="12" customFormat="1" ht="11.25">
      <c r="B865" s="145"/>
      <c r="D865" s="146" t="s">
        <v>161</v>
      </c>
      <c r="E865" s="147" t="s">
        <v>1</v>
      </c>
      <c r="F865" s="148" t="s">
        <v>544</v>
      </c>
      <c r="H865" s="149">
        <v>41.77</v>
      </c>
      <c r="I865" s="150"/>
      <c r="L865" s="145"/>
      <c r="M865" s="151"/>
      <c r="T865" s="152"/>
      <c r="AT865" s="147" t="s">
        <v>161</v>
      </c>
      <c r="AU865" s="147" t="s">
        <v>83</v>
      </c>
      <c r="AV865" s="12" t="s">
        <v>83</v>
      </c>
      <c r="AW865" s="12" t="s">
        <v>30</v>
      </c>
      <c r="AX865" s="12" t="s">
        <v>73</v>
      </c>
      <c r="AY865" s="147" t="s">
        <v>151</v>
      </c>
    </row>
    <row r="866" spans="2:51" s="13" customFormat="1" ht="11.25">
      <c r="B866" s="153"/>
      <c r="D866" s="146" t="s">
        <v>161</v>
      </c>
      <c r="E866" s="154" t="s">
        <v>1</v>
      </c>
      <c r="F866" s="155" t="s">
        <v>163</v>
      </c>
      <c r="H866" s="156">
        <v>73.42</v>
      </c>
      <c r="I866" s="157"/>
      <c r="L866" s="153"/>
      <c r="M866" s="158"/>
      <c r="T866" s="159"/>
      <c r="AT866" s="154" t="s">
        <v>161</v>
      </c>
      <c r="AU866" s="154" t="s">
        <v>83</v>
      </c>
      <c r="AV866" s="13" t="s">
        <v>159</v>
      </c>
      <c r="AW866" s="13" t="s">
        <v>30</v>
      </c>
      <c r="AX866" s="13" t="s">
        <v>81</v>
      </c>
      <c r="AY866" s="154" t="s">
        <v>151</v>
      </c>
    </row>
    <row r="867" spans="2:65" s="1" customFormat="1" ht="16.5" customHeight="1">
      <c r="B867" s="131"/>
      <c r="C867" s="132" t="s">
        <v>1087</v>
      </c>
      <c r="D867" s="132" t="s">
        <v>154</v>
      </c>
      <c r="E867" s="133" t="s">
        <v>1088</v>
      </c>
      <c r="F867" s="134" t="s">
        <v>1089</v>
      </c>
      <c r="G867" s="135" t="s">
        <v>569</v>
      </c>
      <c r="H867" s="136">
        <v>144.42</v>
      </c>
      <c r="I867" s="137"/>
      <c r="J867" s="138">
        <f>ROUND(I867*H867,2)</f>
        <v>0</v>
      </c>
      <c r="K867" s="134" t="s">
        <v>158</v>
      </c>
      <c r="L867" s="31"/>
      <c r="M867" s="139" t="s">
        <v>1</v>
      </c>
      <c r="N867" s="140" t="s">
        <v>38</v>
      </c>
      <c r="P867" s="141">
        <f>O867*H867</f>
        <v>0</v>
      </c>
      <c r="Q867" s="141">
        <v>0.00032</v>
      </c>
      <c r="R867" s="141">
        <f>Q867*H867</f>
        <v>0.0462144</v>
      </c>
      <c r="S867" s="141">
        <v>0</v>
      </c>
      <c r="T867" s="142">
        <f>S867*H867</f>
        <v>0</v>
      </c>
      <c r="AR867" s="143" t="s">
        <v>287</v>
      </c>
      <c r="AT867" s="143" t="s">
        <v>154</v>
      </c>
      <c r="AU867" s="143" t="s">
        <v>83</v>
      </c>
      <c r="AY867" s="16" t="s">
        <v>151</v>
      </c>
      <c r="BE867" s="144">
        <f>IF(N867="základní",J867,0)</f>
        <v>0</v>
      </c>
      <c r="BF867" s="144">
        <f>IF(N867="snížená",J867,0)</f>
        <v>0</v>
      </c>
      <c r="BG867" s="144">
        <f>IF(N867="zákl. přenesená",J867,0)</f>
        <v>0</v>
      </c>
      <c r="BH867" s="144">
        <f>IF(N867="sníž. přenesená",J867,0)</f>
        <v>0</v>
      </c>
      <c r="BI867" s="144">
        <f>IF(N867="nulová",J867,0)</f>
        <v>0</v>
      </c>
      <c r="BJ867" s="16" t="s">
        <v>81</v>
      </c>
      <c r="BK867" s="144">
        <f>ROUND(I867*H867,2)</f>
        <v>0</v>
      </c>
      <c r="BL867" s="16" t="s">
        <v>287</v>
      </c>
      <c r="BM867" s="143" t="s">
        <v>1090</v>
      </c>
    </row>
    <row r="868" spans="2:51" s="14" customFormat="1" ht="11.25">
      <c r="B868" s="170"/>
      <c r="D868" s="146" t="s">
        <v>161</v>
      </c>
      <c r="E868" s="171" t="s">
        <v>1</v>
      </c>
      <c r="F868" s="172" t="s">
        <v>542</v>
      </c>
      <c r="H868" s="171" t="s">
        <v>1</v>
      </c>
      <c r="I868" s="173"/>
      <c r="L868" s="170"/>
      <c r="M868" s="174"/>
      <c r="T868" s="175"/>
      <c r="AT868" s="171" t="s">
        <v>161</v>
      </c>
      <c r="AU868" s="171" t="s">
        <v>83</v>
      </c>
      <c r="AV868" s="14" t="s">
        <v>81</v>
      </c>
      <c r="AW868" s="14" t="s">
        <v>30</v>
      </c>
      <c r="AX868" s="14" t="s">
        <v>73</v>
      </c>
      <c r="AY868" s="171" t="s">
        <v>151</v>
      </c>
    </row>
    <row r="869" spans="2:51" s="12" customFormat="1" ht="22.5">
      <c r="B869" s="145"/>
      <c r="D869" s="146" t="s">
        <v>161</v>
      </c>
      <c r="E869" s="147" t="s">
        <v>1</v>
      </c>
      <c r="F869" s="148" t="s">
        <v>1091</v>
      </c>
      <c r="H869" s="149">
        <v>144.42</v>
      </c>
      <c r="I869" s="150"/>
      <c r="L869" s="145"/>
      <c r="M869" s="151"/>
      <c r="T869" s="152"/>
      <c r="AT869" s="147" t="s">
        <v>161</v>
      </c>
      <c r="AU869" s="147" t="s">
        <v>83</v>
      </c>
      <c r="AV869" s="12" t="s">
        <v>83</v>
      </c>
      <c r="AW869" s="12" t="s">
        <v>30</v>
      </c>
      <c r="AX869" s="12" t="s">
        <v>73</v>
      </c>
      <c r="AY869" s="147" t="s">
        <v>151</v>
      </c>
    </row>
    <row r="870" spans="2:51" s="13" customFormat="1" ht="11.25">
      <c r="B870" s="153"/>
      <c r="D870" s="146" t="s">
        <v>161</v>
      </c>
      <c r="E870" s="154" t="s">
        <v>1</v>
      </c>
      <c r="F870" s="155" t="s">
        <v>163</v>
      </c>
      <c r="H870" s="156">
        <v>144.42</v>
      </c>
      <c r="I870" s="157"/>
      <c r="L870" s="153"/>
      <c r="M870" s="158"/>
      <c r="T870" s="159"/>
      <c r="AT870" s="154" t="s">
        <v>161</v>
      </c>
      <c r="AU870" s="154" t="s">
        <v>83</v>
      </c>
      <c r="AV870" s="13" t="s">
        <v>159</v>
      </c>
      <c r="AW870" s="13" t="s">
        <v>30</v>
      </c>
      <c r="AX870" s="13" t="s">
        <v>81</v>
      </c>
      <c r="AY870" s="154" t="s">
        <v>151</v>
      </c>
    </row>
    <row r="871" spans="2:65" s="1" customFormat="1" ht="16.5" customHeight="1">
      <c r="B871" s="131"/>
      <c r="C871" s="132" t="s">
        <v>1092</v>
      </c>
      <c r="D871" s="132" t="s">
        <v>154</v>
      </c>
      <c r="E871" s="133" t="s">
        <v>1093</v>
      </c>
      <c r="F871" s="134" t="s">
        <v>1094</v>
      </c>
      <c r="G871" s="135" t="s">
        <v>170</v>
      </c>
      <c r="H871" s="136">
        <v>68</v>
      </c>
      <c r="I871" s="137"/>
      <c r="J871" s="138">
        <f>ROUND(I871*H871,2)</f>
        <v>0</v>
      </c>
      <c r="K871" s="134" t="s">
        <v>158</v>
      </c>
      <c r="L871" s="31"/>
      <c r="M871" s="139" t="s">
        <v>1</v>
      </c>
      <c r="N871" s="140" t="s">
        <v>38</v>
      </c>
      <c r="P871" s="141">
        <f>O871*H871</f>
        <v>0</v>
      </c>
      <c r="Q871" s="141">
        <v>0.00021</v>
      </c>
      <c r="R871" s="141">
        <f>Q871*H871</f>
        <v>0.014280000000000001</v>
      </c>
      <c r="S871" s="141">
        <v>0</v>
      </c>
      <c r="T871" s="142">
        <f>S871*H871</f>
        <v>0</v>
      </c>
      <c r="AR871" s="143" t="s">
        <v>287</v>
      </c>
      <c r="AT871" s="143" t="s">
        <v>154</v>
      </c>
      <c r="AU871" s="143" t="s">
        <v>83</v>
      </c>
      <c r="AY871" s="16" t="s">
        <v>151</v>
      </c>
      <c r="BE871" s="144">
        <f>IF(N871="základní",J871,0)</f>
        <v>0</v>
      </c>
      <c r="BF871" s="144">
        <f>IF(N871="snížená",J871,0)</f>
        <v>0</v>
      </c>
      <c r="BG871" s="144">
        <f>IF(N871="zákl. přenesená",J871,0)</f>
        <v>0</v>
      </c>
      <c r="BH871" s="144">
        <f>IF(N871="sníž. přenesená",J871,0)</f>
        <v>0</v>
      </c>
      <c r="BI871" s="144">
        <f>IF(N871="nulová",J871,0)</f>
        <v>0</v>
      </c>
      <c r="BJ871" s="16" t="s">
        <v>81</v>
      </c>
      <c r="BK871" s="144">
        <f>ROUND(I871*H871,2)</f>
        <v>0</v>
      </c>
      <c r="BL871" s="16" t="s">
        <v>287</v>
      </c>
      <c r="BM871" s="143" t="s">
        <v>1095</v>
      </c>
    </row>
    <row r="872" spans="2:51" s="12" customFormat="1" ht="11.25">
      <c r="B872" s="145"/>
      <c r="D872" s="146" t="s">
        <v>161</v>
      </c>
      <c r="E872" s="147" t="s">
        <v>1</v>
      </c>
      <c r="F872" s="148" t="s">
        <v>572</v>
      </c>
      <c r="H872" s="149">
        <v>68</v>
      </c>
      <c r="I872" s="150"/>
      <c r="L872" s="145"/>
      <c r="M872" s="151"/>
      <c r="T872" s="152"/>
      <c r="AT872" s="147" t="s">
        <v>161</v>
      </c>
      <c r="AU872" s="147" t="s">
        <v>83</v>
      </c>
      <c r="AV872" s="12" t="s">
        <v>83</v>
      </c>
      <c r="AW872" s="12" t="s">
        <v>30</v>
      </c>
      <c r="AX872" s="12" t="s">
        <v>73</v>
      </c>
      <c r="AY872" s="147" t="s">
        <v>151</v>
      </c>
    </row>
    <row r="873" spans="2:51" s="13" customFormat="1" ht="11.25">
      <c r="B873" s="153"/>
      <c r="D873" s="146" t="s">
        <v>161</v>
      </c>
      <c r="E873" s="154" t="s">
        <v>1</v>
      </c>
      <c r="F873" s="155" t="s">
        <v>163</v>
      </c>
      <c r="H873" s="156">
        <v>68</v>
      </c>
      <c r="I873" s="157"/>
      <c r="L873" s="153"/>
      <c r="M873" s="158"/>
      <c r="T873" s="159"/>
      <c r="AT873" s="154" t="s">
        <v>161</v>
      </c>
      <c r="AU873" s="154" t="s">
        <v>83</v>
      </c>
      <c r="AV873" s="13" t="s">
        <v>159</v>
      </c>
      <c r="AW873" s="13" t="s">
        <v>30</v>
      </c>
      <c r="AX873" s="13" t="s">
        <v>81</v>
      </c>
      <c r="AY873" s="154" t="s">
        <v>151</v>
      </c>
    </row>
    <row r="874" spans="2:65" s="1" customFormat="1" ht="24.2" customHeight="1">
      <c r="B874" s="131"/>
      <c r="C874" s="132" t="s">
        <v>1096</v>
      </c>
      <c r="D874" s="132" t="s">
        <v>154</v>
      </c>
      <c r="E874" s="133" t="s">
        <v>1097</v>
      </c>
      <c r="F874" s="134" t="s">
        <v>1098</v>
      </c>
      <c r="G874" s="135" t="s">
        <v>569</v>
      </c>
      <c r="H874" s="136">
        <v>10.2</v>
      </c>
      <c r="I874" s="137"/>
      <c r="J874" s="138">
        <f>ROUND(I874*H874,2)</f>
        <v>0</v>
      </c>
      <c r="K874" s="134" t="s">
        <v>158</v>
      </c>
      <c r="L874" s="31"/>
      <c r="M874" s="139" t="s">
        <v>1</v>
      </c>
      <c r="N874" s="140" t="s">
        <v>38</v>
      </c>
      <c r="P874" s="141">
        <f>O874*H874</f>
        <v>0</v>
      </c>
      <c r="Q874" s="141">
        <v>0.00033</v>
      </c>
      <c r="R874" s="141">
        <f>Q874*H874</f>
        <v>0.0033659999999999996</v>
      </c>
      <c r="S874" s="141">
        <v>0</v>
      </c>
      <c r="T874" s="142">
        <f>S874*H874</f>
        <v>0</v>
      </c>
      <c r="AR874" s="143" t="s">
        <v>287</v>
      </c>
      <c r="AT874" s="143" t="s">
        <v>154</v>
      </c>
      <c r="AU874" s="143" t="s">
        <v>83</v>
      </c>
      <c r="AY874" s="16" t="s">
        <v>151</v>
      </c>
      <c r="BE874" s="144">
        <f>IF(N874="základní",J874,0)</f>
        <v>0</v>
      </c>
      <c r="BF874" s="144">
        <f>IF(N874="snížená",J874,0)</f>
        <v>0</v>
      </c>
      <c r="BG874" s="144">
        <f>IF(N874="zákl. přenesená",J874,0)</f>
        <v>0</v>
      </c>
      <c r="BH874" s="144">
        <f>IF(N874="sníž. přenesená",J874,0)</f>
        <v>0</v>
      </c>
      <c r="BI874" s="144">
        <f>IF(N874="nulová",J874,0)</f>
        <v>0</v>
      </c>
      <c r="BJ874" s="16" t="s">
        <v>81</v>
      </c>
      <c r="BK874" s="144">
        <f>ROUND(I874*H874,2)</f>
        <v>0</v>
      </c>
      <c r="BL874" s="16" t="s">
        <v>287</v>
      </c>
      <c r="BM874" s="143" t="s">
        <v>1099</v>
      </c>
    </row>
    <row r="875" spans="2:51" s="12" customFormat="1" ht="11.25">
      <c r="B875" s="145"/>
      <c r="D875" s="146" t="s">
        <v>161</v>
      </c>
      <c r="E875" s="147" t="s">
        <v>1</v>
      </c>
      <c r="F875" s="148" t="s">
        <v>1100</v>
      </c>
      <c r="H875" s="149">
        <v>10.2</v>
      </c>
      <c r="I875" s="150"/>
      <c r="L875" s="145"/>
      <c r="M875" s="151"/>
      <c r="T875" s="152"/>
      <c r="AT875" s="147" t="s">
        <v>161</v>
      </c>
      <c r="AU875" s="147" t="s">
        <v>83</v>
      </c>
      <c r="AV875" s="12" t="s">
        <v>83</v>
      </c>
      <c r="AW875" s="12" t="s">
        <v>30</v>
      </c>
      <c r="AX875" s="12" t="s">
        <v>73</v>
      </c>
      <c r="AY875" s="147" t="s">
        <v>151</v>
      </c>
    </row>
    <row r="876" spans="2:51" s="13" customFormat="1" ht="11.25">
      <c r="B876" s="153"/>
      <c r="D876" s="146" t="s">
        <v>161</v>
      </c>
      <c r="E876" s="154" t="s">
        <v>1</v>
      </c>
      <c r="F876" s="155" t="s">
        <v>163</v>
      </c>
      <c r="H876" s="156">
        <v>10.2</v>
      </c>
      <c r="I876" s="157"/>
      <c r="L876" s="153"/>
      <c r="M876" s="158"/>
      <c r="T876" s="159"/>
      <c r="AT876" s="154" t="s">
        <v>161</v>
      </c>
      <c r="AU876" s="154" t="s">
        <v>83</v>
      </c>
      <c r="AV876" s="13" t="s">
        <v>159</v>
      </c>
      <c r="AW876" s="13" t="s">
        <v>30</v>
      </c>
      <c r="AX876" s="13" t="s">
        <v>81</v>
      </c>
      <c r="AY876" s="154" t="s">
        <v>151</v>
      </c>
    </row>
    <row r="877" spans="2:65" s="1" customFormat="1" ht="33" customHeight="1">
      <c r="B877" s="131"/>
      <c r="C877" s="132" t="s">
        <v>1101</v>
      </c>
      <c r="D877" s="132" t="s">
        <v>154</v>
      </c>
      <c r="E877" s="133" t="s">
        <v>1102</v>
      </c>
      <c r="F877" s="134" t="s">
        <v>1103</v>
      </c>
      <c r="G877" s="135" t="s">
        <v>186</v>
      </c>
      <c r="H877" s="136">
        <v>73.42</v>
      </c>
      <c r="I877" s="137"/>
      <c r="J877" s="138">
        <f>ROUND(I877*H877,2)</f>
        <v>0</v>
      </c>
      <c r="K877" s="134" t="s">
        <v>158</v>
      </c>
      <c r="L877" s="31"/>
      <c r="M877" s="139" t="s">
        <v>1</v>
      </c>
      <c r="N877" s="140" t="s">
        <v>38</v>
      </c>
      <c r="P877" s="141">
        <f>O877*H877</f>
        <v>0</v>
      </c>
      <c r="Q877" s="141">
        <v>0.00562</v>
      </c>
      <c r="R877" s="141">
        <f>Q877*H877</f>
        <v>0.4126204</v>
      </c>
      <c r="S877" s="141">
        <v>0</v>
      </c>
      <c r="T877" s="142">
        <f>S877*H877</f>
        <v>0</v>
      </c>
      <c r="AR877" s="143" t="s">
        <v>287</v>
      </c>
      <c r="AT877" s="143" t="s">
        <v>154</v>
      </c>
      <c r="AU877" s="143" t="s">
        <v>83</v>
      </c>
      <c r="AY877" s="16" t="s">
        <v>151</v>
      </c>
      <c r="BE877" s="144">
        <f>IF(N877="základní",J877,0)</f>
        <v>0</v>
      </c>
      <c r="BF877" s="144">
        <f>IF(N877="snížená",J877,0)</f>
        <v>0</v>
      </c>
      <c r="BG877" s="144">
        <f>IF(N877="zákl. přenesená",J877,0)</f>
        <v>0</v>
      </c>
      <c r="BH877" s="144">
        <f>IF(N877="sníž. přenesená",J877,0)</f>
        <v>0</v>
      </c>
      <c r="BI877" s="144">
        <f>IF(N877="nulová",J877,0)</f>
        <v>0</v>
      </c>
      <c r="BJ877" s="16" t="s">
        <v>81</v>
      </c>
      <c r="BK877" s="144">
        <f>ROUND(I877*H877,2)</f>
        <v>0</v>
      </c>
      <c r="BL877" s="16" t="s">
        <v>287</v>
      </c>
      <c r="BM877" s="143" t="s">
        <v>1104</v>
      </c>
    </row>
    <row r="878" spans="2:51" s="14" customFormat="1" ht="11.25">
      <c r="B878" s="170"/>
      <c r="D878" s="146" t="s">
        <v>161</v>
      </c>
      <c r="E878" s="171" t="s">
        <v>1</v>
      </c>
      <c r="F878" s="172" t="s">
        <v>542</v>
      </c>
      <c r="H878" s="171" t="s">
        <v>1</v>
      </c>
      <c r="I878" s="173"/>
      <c r="L878" s="170"/>
      <c r="M878" s="174"/>
      <c r="T878" s="175"/>
      <c r="AT878" s="171" t="s">
        <v>161</v>
      </c>
      <c r="AU878" s="171" t="s">
        <v>83</v>
      </c>
      <c r="AV878" s="14" t="s">
        <v>81</v>
      </c>
      <c r="AW878" s="14" t="s">
        <v>30</v>
      </c>
      <c r="AX878" s="14" t="s">
        <v>73</v>
      </c>
      <c r="AY878" s="171" t="s">
        <v>151</v>
      </c>
    </row>
    <row r="879" spans="2:51" s="12" customFormat="1" ht="11.25">
      <c r="B879" s="145"/>
      <c r="D879" s="146" t="s">
        <v>161</v>
      </c>
      <c r="E879" s="147" t="s">
        <v>1</v>
      </c>
      <c r="F879" s="148" t="s">
        <v>543</v>
      </c>
      <c r="H879" s="149">
        <v>31.65</v>
      </c>
      <c r="I879" s="150"/>
      <c r="L879" s="145"/>
      <c r="M879" s="151"/>
      <c r="T879" s="152"/>
      <c r="AT879" s="147" t="s">
        <v>161</v>
      </c>
      <c r="AU879" s="147" t="s">
        <v>83</v>
      </c>
      <c r="AV879" s="12" t="s">
        <v>83</v>
      </c>
      <c r="AW879" s="12" t="s">
        <v>30</v>
      </c>
      <c r="AX879" s="12" t="s">
        <v>73</v>
      </c>
      <c r="AY879" s="147" t="s">
        <v>151</v>
      </c>
    </row>
    <row r="880" spans="2:51" s="12" customFormat="1" ht="11.25">
      <c r="B880" s="145"/>
      <c r="D880" s="146" t="s">
        <v>161</v>
      </c>
      <c r="E880" s="147" t="s">
        <v>1</v>
      </c>
      <c r="F880" s="148" t="s">
        <v>544</v>
      </c>
      <c r="H880" s="149">
        <v>41.77</v>
      </c>
      <c r="I880" s="150"/>
      <c r="L880" s="145"/>
      <c r="M880" s="151"/>
      <c r="T880" s="152"/>
      <c r="AT880" s="147" t="s">
        <v>161</v>
      </c>
      <c r="AU880" s="147" t="s">
        <v>83</v>
      </c>
      <c r="AV880" s="12" t="s">
        <v>83</v>
      </c>
      <c r="AW880" s="12" t="s">
        <v>30</v>
      </c>
      <c r="AX880" s="12" t="s">
        <v>73</v>
      </c>
      <c r="AY880" s="147" t="s">
        <v>151</v>
      </c>
    </row>
    <row r="881" spans="2:51" s="13" customFormat="1" ht="11.25">
      <c r="B881" s="153"/>
      <c r="D881" s="146" t="s">
        <v>161</v>
      </c>
      <c r="E881" s="154" t="s">
        <v>1</v>
      </c>
      <c r="F881" s="155" t="s">
        <v>163</v>
      </c>
      <c r="H881" s="156">
        <v>73.42</v>
      </c>
      <c r="I881" s="157"/>
      <c r="L881" s="153"/>
      <c r="M881" s="158"/>
      <c r="T881" s="159"/>
      <c r="AT881" s="154" t="s">
        <v>161</v>
      </c>
      <c r="AU881" s="154" t="s">
        <v>83</v>
      </c>
      <c r="AV881" s="13" t="s">
        <v>159</v>
      </c>
      <c r="AW881" s="13" t="s">
        <v>30</v>
      </c>
      <c r="AX881" s="13" t="s">
        <v>81</v>
      </c>
      <c r="AY881" s="154" t="s">
        <v>151</v>
      </c>
    </row>
    <row r="882" spans="2:65" s="1" customFormat="1" ht="33" customHeight="1">
      <c r="B882" s="131"/>
      <c r="C882" s="160" t="s">
        <v>1105</v>
      </c>
      <c r="D882" s="160" t="s">
        <v>172</v>
      </c>
      <c r="E882" s="161" t="s">
        <v>1106</v>
      </c>
      <c r="F882" s="162" t="s">
        <v>1107</v>
      </c>
      <c r="G882" s="163" t="s">
        <v>186</v>
      </c>
      <c r="H882" s="164">
        <v>80.762</v>
      </c>
      <c r="I882" s="165"/>
      <c r="J882" s="166">
        <f>ROUND(I882*H882,2)</f>
        <v>0</v>
      </c>
      <c r="K882" s="162" t="s">
        <v>158</v>
      </c>
      <c r="L882" s="167"/>
      <c r="M882" s="168" t="s">
        <v>1</v>
      </c>
      <c r="N882" s="169" t="s">
        <v>38</v>
      </c>
      <c r="P882" s="141">
        <f>O882*H882</f>
        <v>0</v>
      </c>
      <c r="Q882" s="141">
        <v>0.022</v>
      </c>
      <c r="R882" s="141">
        <f>Q882*H882</f>
        <v>1.776764</v>
      </c>
      <c r="S882" s="141">
        <v>0</v>
      </c>
      <c r="T882" s="142">
        <f>S882*H882</f>
        <v>0</v>
      </c>
      <c r="AR882" s="143" t="s">
        <v>390</v>
      </c>
      <c r="AT882" s="143" t="s">
        <v>172</v>
      </c>
      <c r="AU882" s="143" t="s">
        <v>83</v>
      </c>
      <c r="AY882" s="16" t="s">
        <v>151</v>
      </c>
      <c r="BE882" s="144">
        <f>IF(N882="základní",J882,0)</f>
        <v>0</v>
      </c>
      <c r="BF882" s="144">
        <f>IF(N882="snížená",J882,0)</f>
        <v>0</v>
      </c>
      <c r="BG882" s="144">
        <f>IF(N882="zákl. přenesená",J882,0)</f>
        <v>0</v>
      </c>
      <c r="BH882" s="144">
        <f>IF(N882="sníž. přenesená",J882,0)</f>
        <v>0</v>
      </c>
      <c r="BI882" s="144">
        <f>IF(N882="nulová",J882,0)</f>
        <v>0</v>
      </c>
      <c r="BJ882" s="16" t="s">
        <v>81</v>
      </c>
      <c r="BK882" s="144">
        <f>ROUND(I882*H882,2)</f>
        <v>0</v>
      </c>
      <c r="BL882" s="16" t="s">
        <v>287</v>
      </c>
      <c r="BM882" s="143" t="s">
        <v>1108</v>
      </c>
    </row>
    <row r="883" spans="2:51" s="12" customFormat="1" ht="11.25">
      <c r="B883" s="145"/>
      <c r="D883" s="146" t="s">
        <v>161</v>
      </c>
      <c r="F883" s="148" t="s">
        <v>1109</v>
      </c>
      <c r="H883" s="149">
        <v>80.762</v>
      </c>
      <c r="I883" s="150"/>
      <c r="L883" s="145"/>
      <c r="M883" s="151"/>
      <c r="T883" s="152"/>
      <c r="AT883" s="147" t="s">
        <v>161</v>
      </c>
      <c r="AU883" s="147" t="s">
        <v>83</v>
      </c>
      <c r="AV883" s="12" t="s">
        <v>83</v>
      </c>
      <c r="AW883" s="12" t="s">
        <v>3</v>
      </c>
      <c r="AX883" s="12" t="s">
        <v>81</v>
      </c>
      <c r="AY883" s="147" t="s">
        <v>151</v>
      </c>
    </row>
    <row r="884" spans="2:65" s="1" customFormat="1" ht="33" customHeight="1">
      <c r="B884" s="131"/>
      <c r="C884" s="132" t="s">
        <v>1110</v>
      </c>
      <c r="D884" s="132" t="s">
        <v>154</v>
      </c>
      <c r="E884" s="133" t="s">
        <v>1111</v>
      </c>
      <c r="F884" s="134" t="s">
        <v>1112</v>
      </c>
      <c r="G884" s="135" t="s">
        <v>186</v>
      </c>
      <c r="H884" s="136">
        <v>73.42</v>
      </c>
      <c r="I884" s="137"/>
      <c r="J884" s="138">
        <f>ROUND(I884*H884,2)</f>
        <v>0</v>
      </c>
      <c r="K884" s="134" t="s">
        <v>158</v>
      </c>
      <c r="L884" s="31"/>
      <c r="M884" s="139" t="s">
        <v>1</v>
      </c>
      <c r="N884" s="140" t="s">
        <v>38</v>
      </c>
      <c r="P884" s="141">
        <f>O884*H884</f>
        <v>0</v>
      </c>
      <c r="Q884" s="141">
        <v>0</v>
      </c>
      <c r="R884" s="141">
        <f>Q884*H884</f>
        <v>0</v>
      </c>
      <c r="S884" s="141">
        <v>0</v>
      </c>
      <c r="T884" s="142">
        <f>S884*H884</f>
        <v>0</v>
      </c>
      <c r="AR884" s="143" t="s">
        <v>287</v>
      </c>
      <c r="AT884" s="143" t="s">
        <v>154</v>
      </c>
      <c r="AU884" s="143" t="s">
        <v>83</v>
      </c>
      <c r="AY884" s="16" t="s">
        <v>151</v>
      </c>
      <c r="BE884" s="144">
        <f>IF(N884="základní",J884,0)</f>
        <v>0</v>
      </c>
      <c r="BF884" s="144">
        <f>IF(N884="snížená",J884,0)</f>
        <v>0</v>
      </c>
      <c r="BG884" s="144">
        <f>IF(N884="zákl. přenesená",J884,0)</f>
        <v>0</v>
      </c>
      <c r="BH884" s="144">
        <f>IF(N884="sníž. přenesená",J884,0)</f>
        <v>0</v>
      </c>
      <c r="BI884" s="144">
        <f>IF(N884="nulová",J884,0)</f>
        <v>0</v>
      </c>
      <c r="BJ884" s="16" t="s">
        <v>81</v>
      </c>
      <c r="BK884" s="144">
        <f>ROUND(I884*H884,2)</f>
        <v>0</v>
      </c>
      <c r="BL884" s="16" t="s">
        <v>287</v>
      </c>
      <c r="BM884" s="143" t="s">
        <v>1113</v>
      </c>
    </row>
    <row r="885" spans="2:51" s="14" customFormat="1" ht="11.25">
      <c r="B885" s="170"/>
      <c r="D885" s="146" t="s">
        <v>161</v>
      </c>
      <c r="E885" s="171" t="s">
        <v>1</v>
      </c>
      <c r="F885" s="172" t="s">
        <v>542</v>
      </c>
      <c r="H885" s="171" t="s">
        <v>1</v>
      </c>
      <c r="I885" s="173"/>
      <c r="L885" s="170"/>
      <c r="M885" s="174"/>
      <c r="T885" s="175"/>
      <c r="AT885" s="171" t="s">
        <v>161</v>
      </c>
      <c r="AU885" s="171" t="s">
        <v>83</v>
      </c>
      <c r="AV885" s="14" t="s">
        <v>81</v>
      </c>
      <c r="AW885" s="14" t="s">
        <v>30</v>
      </c>
      <c r="AX885" s="14" t="s">
        <v>73</v>
      </c>
      <c r="AY885" s="171" t="s">
        <v>151</v>
      </c>
    </row>
    <row r="886" spans="2:51" s="12" customFormat="1" ht="11.25">
      <c r="B886" s="145"/>
      <c r="D886" s="146" t="s">
        <v>161</v>
      </c>
      <c r="E886" s="147" t="s">
        <v>1</v>
      </c>
      <c r="F886" s="148" t="s">
        <v>543</v>
      </c>
      <c r="H886" s="149">
        <v>31.65</v>
      </c>
      <c r="I886" s="150"/>
      <c r="L886" s="145"/>
      <c r="M886" s="151"/>
      <c r="T886" s="152"/>
      <c r="AT886" s="147" t="s">
        <v>161</v>
      </c>
      <c r="AU886" s="147" t="s">
        <v>83</v>
      </c>
      <c r="AV886" s="12" t="s">
        <v>83</v>
      </c>
      <c r="AW886" s="12" t="s">
        <v>30</v>
      </c>
      <c r="AX886" s="12" t="s">
        <v>73</v>
      </c>
      <c r="AY886" s="147" t="s">
        <v>151</v>
      </c>
    </row>
    <row r="887" spans="2:51" s="12" customFormat="1" ht="11.25">
      <c r="B887" s="145"/>
      <c r="D887" s="146" t="s">
        <v>161</v>
      </c>
      <c r="E887" s="147" t="s">
        <v>1</v>
      </c>
      <c r="F887" s="148" t="s">
        <v>544</v>
      </c>
      <c r="H887" s="149">
        <v>41.77</v>
      </c>
      <c r="I887" s="150"/>
      <c r="L887" s="145"/>
      <c r="M887" s="151"/>
      <c r="T887" s="152"/>
      <c r="AT887" s="147" t="s">
        <v>161</v>
      </c>
      <c r="AU887" s="147" t="s">
        <v>83</v>
      </c>
      <c r="AV887" s="12" t="s">
        <v>83</v>
      </c>
      <c r="AW887" s="12" t="s">
        <v>30</v>
      </c>
      <c r="AX887" s="12" t="s">
        <v>73</v>
      </c>
      <c r="AY887" s="147" t="s">
        <v>151</v>
      </c>
    </row>
    <row r="888" spans="2:51" s="13" customFormat="1" ht="11.25">
      <c r="B888" s="153"/>
      <c r="D888" s="146" t="s">
        <v>161</v>
      </c>
      <c r="E888" s="154" t="s">
        <v>1</v>
      </c>
      <c r="F888" s="155" t="s">
        <v>163</v>
      </c>
      <c r="H888" s="156">
        <v>73.42</v>
      </c>
      <c r="I888" s="157"/>
      <c r="L888" s="153"/>
      <c r="M888" s="158"/>
      <c r="T888" s="159"/>
      <c r="AT888" s="154" t="s">
        <v>161</v>
      </c>
      <c r="AU888" s="154" t="s">
        <v>83</v>
      </c>
      <c r="AV888" s="13" t="s">
        <v>159</v>
      </c>
      <c r="AW888" s="13" t="s">
        <v>30</v>
      </c>
      <c r="AX888" s="13" t="s">
        <v>81</v>
      </c>
      <c r="AY888" s="154" t="s">
        <v>151</v>
      </c>
    </row>
    <row r="889" spans="2:65" s="1" customFormat="1" ht="16.5" customHeight="1">
      <c r="B889" s="131"/>
      <c r="C889" s="132" t="s">
        <v>1114</v>
      </c>
      <c r="D889" s="132" t="s">
        <v>154</v>
      </c>
      <c r="E889" s="133" t="s">
        <v>1115</v>
      </c>
      <c r="F889" s="134" t="s">
        <v>1116</v>
      </c>
      <c r="G889" s="135" t="s">
        <v>569</v>
      </c>
      <c r="H889" s="136">
        <v>144.42</v>
      </c>
      <c r="I889" s="137"/>
      <c r="J889" s="138">
        <f>ROUND(I889*H889,2)</f>
        <v>0</v>
      </c>
      <c r="K889" s="134" t="s">
        <v>158</v>
      </c>
      <c r="L889" s="31"/>
      <c r="M889" s="139" t="s">
        <v>1</v>
      </c>
      <c r="N889" s="140" t="s">
        <v>38</v>
      </c>
      <c r="P889" s="141">
        <f>O889*H889</f>
        <v>0</v>
      </c>
      <c r="Q889" s="141">
        <v>3E-05</v>
      </c>
      <c r="R889" s="141">
        <f>Q889*H889</f>
        <v>0.0043326</v>
      </c>
      <c r="S889" s="141">
        <v>0</v>
      </c>
      <c r="T889" s="142">
        <f>S889*H889</f>
        <v>0</v>
      </c>
      <c r="AR889" s="143" t="s">
        <v>287</v>
      </c>
      <c r="AT889" s="143" t="s">
        <v>154</v>
      </c>
      <c r="AU889" s="143" t="s">
        <v>83</v>
      </c>
      <c r="AY889" s="16" t="s">
        <v>151</v>
      </c>
      <c r="BE889" s="144">
        <f>IF(N889="základní",J889,0)</f>
        <v>0</v>
      </c>
      <c r="BF889" s="144">
        <f>IF(N889="snížená",J889,0)</f>
        <v>0</v>
      </c>
      <c r="BG889" s="144">
        <f>IF(N889="zákl. přenesená",J889,0)</f>
        <v>0</v>
      </c>
      <c r="BH889" s="144">
        <f>IF(N889="sníž. přenesená",J889,0)</f>
        <v>0</v>
      </c>
      <c r="BI889" s="144">
        <f>IF(N889="nulová",J889,0)</f>
        <v>0</v>
      </c>
      <c r="BJ889" s="16" t="s">
        <v>81</v>
      </c>
      <c r="BK889" s="144">
        <f>ROUND(I889*H889,2)</f>
        <v>0</v>
      </c>
      <c r="BL889" s="16" t="s">
        <v>287</v>
      </c>
      <c r="BM889" s="143" t="s">
        <v>1117</v>
      </c>
    </row>
    <row r="890" spans="2:51" s="14" customFormat="1" ht="11.25">
      <c r="B890" s="170"/>
      <c r="D890" s="146" t="s">
        <v>161</v>
      </c>
      <c r="E890" s="171" t="s">
        <v>1</v>
      </c>
      <c r="F890" s="172" t="s">
        <v>542</v>
      </c>
      <c r="H890" s="171" t="s">
        <v>1</v>
      </c>
      <c r="I890" s="173"/>
      <c r="L890" s="170"/>
      <c r="M890" s="174"/>
      <c r="T890" s="175"/>
      <c r="AT890" s="171" t="s">
        <v>161</v>
      </c>
      <c r="AU890" s="171" t="s">
        <v>83</v>
      </c>
      <c r="AV890" s="14" t="s">
        <v>81</v>
      </c>
      <c r="AW890" s="14" t="s">
        <v>30</v>
      </c>
      <c r="AX890" s="14" t="s">
        <v>73</v>
      </c>
      <c r="AY890" s="171" t="s">
        <v>151</v>
      </c>
    </row>
    <row r="891" spans="2:51" s="12" customFormat="1" ht="22.5">
      <c r="B891" s="145"/>
      <c r="D891" s="146" t="s">
        <v>161</v>
      </c>
      <c r="E891" s="147" t="s">
        <v>1</v>
      </c>
      <c r="F891" s="148" t="s">
        <v>1091</v>
      </c>
      <c r="H891" s="149">
        <v>144.42</v>
      </c>
      <c r="I891" s="150"/>
      <c r="L891" s="145"/>
      <c r="M891" s="151"/>
      <c r="T891" s="152"/>
      <c r="AT891" s="147" t="s">
        <v>161</v>
      </c>
      <c r="AU891" s="147" t="s">
        <v>83</v>
      </c>
      <c r="AV891" s="12" t="s">
        <v>83</v>
      </c>
      <c r="AW891" s="12" t="s">
        <v>30</v>
      </c>
      <c r="AX891" s="12" t="s">
        <v>73</v>
      </c>
      <c r="AY891" s="147" t="s">
        <v>151</v>
      </c>
    </row>
    <row r="892" spans="2:51" s="13" customFormat="1" ht="11.25">
      <c r="B892" s="153"/>
      <c r="D892" s="146" t="s">
        <v>161</v>
      </c>
      <c r="E892" s="154" t="s">
        <v>1</v>
      </c>
      <c r="F892" s="155" t="s">
        <v>163</v>
      </c>
      <c r="H892" s="156">
        <v>144.42</v>
      </c>
      <c r="I892" s="157"/>
      <c r="L892" s="153"/>
      <c r="M892" s="158"/>
      <c r="T892" s="159"/>
      <c r="AT892" s="154" t="s">
        <v>161</v>
      </c>
      <c r="AU892" s="154" t="s">
        <v>83</v>
      </c>
      <c r="AV892" s="13" t="s">
        <v>159</v>
      </c>
      <c r="AW892" s="13" t="s">
        <v>30</v>
      </c>
      <c r="AX892" s="13" t="s">
        <v>81</v>
      </c>
      <c r="AY892" s="154" t="s">
        <v>151</v>
      </c>
    </row>
    <row r="893" spans="2:65" s="1" customFormat="1" ht="24.2" customHeight="1">
      <c r="B893" s="131"/>
      <c r="C893" s="132" t="s">
        <v>1118</v>
      </c>
      <c r="D893" s="132" t="s">
        <v>154</v>
      </c>
      <c r="E893" s="133" t="s">
        <v>1119</v>
      </c>
      <c r="F893" s="134" t="s">
        <v>1120</v>
      </c>
      <c r="G893" s="135" t="s">
        <v>186</v>
      </c>
      <c r="H893" s="136">
        <v>168.39</v>
      </c>
      <c r="I893" s="137"/>
      <c r="J893" s="138">
        <f>ROUND(I893*H893,2)</f>
        <v>0</v>
      </c>
      <c r="K893" s="134" t="s">
        <v>158</v>
      </c>
      <c r="L893" s="31"/>
      <c r="M893" s="139" t="s">
        <v>1</v>
      </c>
      <c r="N893" s="140" t="s">
        <v>38</v>
      </c>
      <c r="P893" s="141">
        <f>O893*H893</f>
        <v>0</v>
      </c>
      <c r="Q893" s="141">
        <v>5E-05</v>
      </c>
      <c r="R893" s="141">
        <f>Q893*H893</f>
        <v>0.0084195</v>
      </c>
      <c r="S893" s="141">
        <v>0</v>
      </c>
      <c r="T893" s="142">
        <f>S893*H893</f>
        <v>0</v>
      </c>
      <c r="AR893" s="143" t="s">
        <v>287</v>
      </c>
      <c r="AT893" s="143" t="s">
        <v>154</v>
      </c>
      <c r="AU893" s="143" t="s">
        <v>83</v>
      </c>
      <c r="AY893" s="16" t="s">
        <v>151</v>
      </c>
      <c r="BE893" s="144">
        <f>IF(N893="základní",J893,0)</f>
        <v>0</v>
      </c>
      <c r="BF893" s="144">
        <f>IF(N893="snížená",J893,0)</f>
        <v>0</v>
      </c>
      <c r="BG893" s="144">
        <f>IF(N893="zákl. přenesená",J893,0)</f>
        <v>0</v>
      </c>
      <c r="BH893" s="144">
        <f>IF(N893="sníž. přenesená",J893,0)</f>
        <v>0</v>
      </c>
      <c r="BI893" s="144">
        <f>IF(N893="nulová",J893,0)</f>
        <v>0</v>
      </c>
      <c r="BJ893" s="16" t="s">
        <v>81</v>
      </c>
      <c r="BK893" s="144">
        <f>ROUND(I893*H893,2)</f>
        <v>0</v>
      </c>
      <c r="BL893" s="16" t="s">
        <v>287</v>
      </c>
      <c r="BM893" s="143" t="s">
        <v>1121</v>
      </c>
    </row>
    <row r="894" spans="2:51" s="14" customFormat="1" ht="11.25">
      <c r="B894" s="170"/>
      <c r="D894" s="146" t="s">
        <v>161</v>
      </c>
      <c r="E894" s="171" t="s">
        <v>1</v>
      </c>
      <c r="F894" s="172" t="s">
        <v>299</v>
      </c>
      <c r="H894" s="171" t="s">
        <v>1</v>
      </c>
      <c r="I894" s="173"/>
      <c r="L894" s="170"/>
      <c r="M894" s="174"/>
      <c r="T894" s="175"/>
      <c r="AT894" s="171" t="s">
        <v>161</v>
      </c>
      <c r="AU894" s="171" t="s">
        <v>83</v>
      </c>
      <c r="AV894" s="14" t="s">
        <v>81</v>
      </c>
      <c r="AW894" s="14" t="s">
        <v>30</v>
      </c>
      <c r="AX894" s="14" t="s">
        <v>73</v>
      </c>
      <c r="AY894" s="171" t="s">
        <v>151</v>
      </c>
    </row>
    <row r="895" spans="2:51" s="12" customFormat="1" ht="33.75">
      <c r="B895" s="145"/>
      <c r="D895" s="146" t="s">
        <v>161</v>
      </c>
      <c r="E895" s="147" t="s">
        <v>1</v>
      </c>
      <c r="F895" s="148" t="s">
        <v>300</v>
      </c>
      <c r="H895" s="149">
        <v>94.97</v>
      </c>
      <c r="I895" s="150"/>
      <c r="L895" s="145"/>
      <c r="M895" s="151"/>
      <c r="T895" s="152"/>
      <c r="AT895" s="147" t="s">
        <v>161</v>
      </c>
      <c r="AU895" s="147" t="s">
        <v>83</v>
      </c>
      <c r="AV895" s="12" t="s">
        <v>83</v>
      </c>
      <c r="AW895" s="12" t="s">
        <v>30</v>
      </c>
      <c r="AX895" s="12" t="s">
        <v>73</v>
      </c>
      <c r="AY895" s="147" t="s">
        <v>151</v>
      </c>
    </row>
    <row r="896" spans="2:51" s="14" customFormat="1" ht="11.25">
      <c r="B896" s="170"/>
      <c r="D896" s="146" t="s">
        <v>161</v>
      </c>
      <c r="E896" s="171" t="s">
        <v>1</v>
      </c>
      <c r="F896" s="172" t="s">
        <v>542</v>
      </c>
      <c r="H896" s="171" t="s">
        <v>1</v>
      </c>
      <c r="I896" s="173"/>
      <c r="L896" s="170"/>
      <c r="M896" s="174"/>
      <c r="T896" s="175"/>
      <c r="AT896" s="171" t="s">
        <v>161</v>
      </c>
      <c r="AU896" s="171" t="s">
        <v>83</v>
      </c>
      <c r="AV896" s="14" t="s">
        <v>81</v>
      </c>
      <c r="AW896" s="14" t="s">
        <v>30</v>
      </c>
      <c r="AX896" s="14" t="s">
        <v>73</v>
      </c>
      <c r="AY896" s="171" t="s">
        <v>151</v>
      </c>
    </row>
    <row r="897" spans="2:51" s="12" customFormat="1" ht="11.25">
      <c r="B897" s="145"/>
      <c r="D897" s="146" t="s">
        <v>161</v>
      </c>
      <c r="E897" s="147" t="s">
        <v>1</v>
      </c>
      <c r="F897" s="148" t="s">
        <v>543</v>
      </c>
      <c r="H897" s="149">
        <v>31.65</v>
      </c>
      <c r="I897" s="150"/>
      <c r="L897" s="145"/>
      <c r="M897" s="151"/>
      <c r="T897" s="152"/>
      <c r="AT897" s="147" t="s">
        <v>161</v>
      </c>
      <c r="AU897" s="147" t="s">
        <v>83</v>
      </c>
      <c r="AV897" s="12" t="s">
        <v>83</v>
      </c>
      <c r="AW897" s="12" t="s">
        <v>30</v>
      </c>
      <c r="AX897" s="12" t="s">
        <v>73</v>
      </c>
      <c r="AY897" s="147" t="s">
        <v>151</v>
      </c>
    </row>
    <row r="898" spans="2:51" s="12" customFormat="1" ht="11.25">
      <c r="B898" s="145"/>
      <c r="D898" s="146" t="s">
        <v>161</v>
      </c>
      <c r="E898" s="147" t="s">
        <v>1</v>
      </c>
      <c r="F898" s="148" t="s">
        <v>544</v>
      </c>
      <c r="H898" s="149">
        <v>41.77</v>
      </c>
      <c r="I898" s="150"/>
      <c r="L898" s="145"/>
      <c r="M898" s="151"/>
      <c r="T898" s="152"/>
      <c r="AT898" s="147" t="s">
        <v>161</v>
      </c>
      <c r="AU898" s="147" t="s">
        <v>83</v>
      </c>
      <c r="AV898" s="12" t="s">
        <v>83</v>
      </c>
      <c r="AW898" s="12" t="s">
        <v>30</v>
      </c>
      <c r="AX898" s="12" t="s">
        <v>73</v>
      </c>
      <c r="AY898" s="147" t="s">
        <v>151</v>
      </c>
    </row>
    <row r="899" spans="2:51" s="13" customFormat="1" ht="11.25">
      <c r="B899" s="153"/>
      <c r="D899" s="146" t="s">
        <v>161</v>
      </c>
      <c r="E899" s="154" t="s">
        <v>1</v>
      </c>
      <c r="F899" s="155" t="s">
        <v>163</v>
      </c>
      <c r="H899" s="156">
        <v>168.39000000000001</v>
      </c>
      <c r="I899" s="157"/>
      <c r="L899" s="153"/>
      <c r="M899" s="158"/>
      <c r="T899" s="159"/>
      <c r="AT899" s="154" t="s">
        <v>161</v>
      </c>
      <c r="AU899" s="154" t="s">
        <v>83</v>
      </c>
      <c r="AV899" s="13" t="s">
        <v>159</v>
      </c>
      <c r="AW899" s="13" t="s">
        <v>30</v>
      </c>
      <c r="AX899" s="13" t="s">
        <v>81</v>
      </c>
      <c r="AY899" s="154" t="s">
        <v>151</v>
      </c>
    </row>
    <row r="900" spans="2:65" s="1" customFormat="1" ht="24.2" customHeight="1">
      <c r="B900" s="131"/>
      <c r="C900" s="132" t="s">
        <v>1122</v>
      </c>
      <c r="D900" s="132" t="s">
        <v>154</v>
      </c>
      <c r="E900" s="133" t="s">
        <v>1123</v>
      </c>
      <c r="F900" s="134" t="s">
        <v>1124</v>
      </c>
      <c r="G900" s="135" t="s">
        <v>580</v>
      </c>
      <c r="H900" s="176"/>
      <c r="I900" s="137"/>
      <c r="J900" s="138">
        <f>ROUND(I900*H900,2)</f>
        <v>0</v>
      </c>
      <c r="K900" s="134" t="s">
        <v>158</v>
      </c>
      <c r="L900" s="31"/>
      <c r="M900" s="139" t="s">
        <v>1</v>
      </c>
      <c r="N900" s="140" t="s">
        <v>38</v>
      </c>
      <c r="P900" s="141">
        <f>O900*H900</f>
        <v>0</v>
      </c>
      <c r="Q900" s="141">
        <v>0</v>
      </c>
      <c r="R900" s="141">
        <f>Q900*H900</f>
        <v>0</v>
      </c>
      <c r="S900" s="141">
        <v>0</v>
      </c>
      <c r="T900" s="142">
        <f>S900*H900</f>
        <v>0</v>
      </c>
      <c r="AR900" s="143" t="s">
        <v>287</v>
      </c>
      <c r="AT900" s="143" t="s">
        <v>154</v>
      </c>
      <c r="AU900" s="143" t="s">
        <v>83</v>
      </c>
      <c r="AY900" s="16" t="s">
        <v>151</v>
      </c>
      <c r="BE900" s="144">
        <f>IF(N900="základní",J900,0)</f>
        <v>0</v>
      </c>
      <c r="BF900" s="144">
        <f>IF(N900="snížená",J900,0)</f>
        <v>0</v>
      </c>
      <c r="BG900" s="144">
        <f>IF(N900="zákl. přenesená",J900,0)</f>
        <v>0</v>
      </c>
      <c r="BH900" s="144">
        <f>IF(N900="sníž. přenesená",J900,0)</f>
        <v>0</v>
      </c>
      <c r="BI900" s="144">
        <f>IF(N900="nulová",J900,0)</f>
        <v>0</v>
      </c>
      <c r="BJ900" s="16" t="s">
        <v>81</v>
      </c>
      <c r="BK900" s="144">
        <f>ROUND(I900*H900,2)</f>
        <v>0</v>
      </c>
      <c r="BL900" s="16" t="s">
        <v>287</v>
      </c>
      <c r="BM900" s="143" t="s">
        <v>1125</v>
      </c>
    </row>
    <row r="901" spans="2:63" s="11" customFormat="1" ht="22.9" customHeight="1">
      <c r="B901" s="119"/>
      <c r="D901" s="120" t="s">
        <v>72</v>
      </c>
      <c r="E901" s="129" t="s">
        <v>1126</v>
      </c>
      <c r="F901" s="129" t="s">
        <v>1127</v>
      </c>
      <c r="I901" s="122"/>
      <c r="J901" s="130">
        <f>BK901</f>
        <v>0</v>
      </c>
      <c r="L901" s="119"/>
      <c r="M901" s="124"/>
      <c r="P901" s="125">
        <f>SUM(P902:P924)</f>
        <v>0</v>
      </c>
      <c r="R901" s="125">
        <f>SUM(R902:R924)</f>
        <v>0.4515868</v>
      </c>
      <c r="T901" s="126">
        <f>SUM(T902:T924)</f>
        <v>0.1512</v>
      </c>
      <c r="AR901" s="120" t="s">
        <v>83</v>
      </c>
      <c r="AT901" s="127" t="s">
        <v>72</v>
      </c>
      <c r="AU901" s="127" t="s">
        <v>81</v>
      </c>
      <c r="AY901" s="120" t="s">
        <v>151</v>
      </c>
      <c r="BK901" s="128">
        <f>SUM(BK902:BK924)</f>
        <v>0</v>
      </c>
    </row>
    <row r="902" spans="2:65" s="1" customFormat="1" ht="33" customHeight="1">
      <c r="B902" s="131"/>
      <c r="C902" s="132" t="s">
        <v>1128</v>
      </c>
      <c r="D902" s="132" t="s">
        <v>154</v>
      </c>
      <c r="E902" s="133" t="s">
        <v>1129</v>
      </c>
      <c r="F902" s="134" t="s">
        <v>1130</v>
      </c>
      <c r="G902" s="135" t="s">
        <v>170</v>
      </c>
      <c r="H902" s="136">
        <v>8</v>
      </c>
      <c r="I902" s="137"/>
      <c r="J902" s="138">
        <f>ROUND(I902*H902,2)</f>
        <v>0</v>
      </c>
      <c r="K902" s="134" t="s">
        <v>158</v>
      </c>
      <c r="L902" s="31"/>
      <c r="M902" s="139" t="s">
        <v>1</v>
      </c>
      <c r="N902" s="140" t="s">
        <v>38</v>
      </c>
      <c r="P902" s="141">
        <f>O902*H902</f>
        <v>0</v>
      </c>
      <c r="Q902" s="141">
        <v>0.0044</v>
      </c>
      <c r="R902" s="141">
        <f>Q902*H902</f>
        <v>0.0352</v>
      </c>
      <c r="S902" s="141">
        <v>0.0189</v>
      </c>
      <c r="T902" s="142">
        <f>S902*H902</f>
        <v>0.1512</v>
      </c>
      <c r="AR902" s="143" t="s">
        <v>287</v>
      </c>
      <c r="AT902" s="143" t="s">
        <v>154</v>
      </c>
      <c r="AU902" s="143" t="s">
        <v>83</v>
      </c>
      <c r="AY902" s="16" t="s">
        <v>151</v>
      </c>
      <c r="BE902" s="144">
        <f>IF(N902="základní",J902,0)</f>
        <v>0</v>
      </c>
      <c r="BF902" s="144">
        <f>IF(N902="snížená",J902,0)</f>
        <v>0</v>
      </c>
      <c r="BG902" s="144">
        <f>IF(N902="zákl. přenesená",J902,0)</f>
        <v>0</v>
      </c>
      <c r="BH902" s="144">
        <f>IF(N902="sníž. přenesená",J902,0)</f>
        <v>0</v>
      </c>
      <c r="BI902" s="144">
        <f>IF(N902="nulová",J902,0)</f>
        <v>0</v>
      </c>
      <c r="BJ902" s="16" t="s">
        <v>81</v>
      </c>
      <c r="BK902" s="144">
        <f>ROUND(I902*H902,2)</f>
        <v>0</v>
      </c>
      <c r="BL902" s="16" t="s">
        <v>287</v>
      </c>
      <c r="BM902" s="143" t="s">
        <v>1131</v>
      </c>
    </row>
    <row r="903" spans="2:65" s="1" customFormat="1" ht="21.75" customHeight="1">
      <c r="B903" s="131"/>
      <c r="C903" s="160" t="s">
        <v>1132</v>
      </c>
      <c r="D903" s="160" t="s">
        <v>172</v>
      </c>
      <c r="E903" s="161" t="s">
        <v>1133</v>
      </c>
      <c r="F903" s="162" t="s">
        <v>1134</v>
      </c>
      <c r="G903" s="163" t="s">
        <v>186</v>
      </c>
      <c r="H903" s="164">
        <v>4</v>
      </c>
      <c r="I903" s="165"/>
      <c r="J903" s="166">
        <f>ROUND(I903*H903,2)</f>
        <v>0</v>
      </c>
      <c r="K903" s="162" t="s">
        <v>158</v>
      </c>
      <c r="L903" s="167"/>
      <c r="M903" s="168" t="s">
        <v>1</v>
      </c>
      <c r="N903" s="169" t="s">
        <v>38</v>
      </c>
      <c r="P903" s="141">
        <f>O903*H903</f>
        <v>0</v>
      </c>
      <c r="Q903" s="141">
        <v>0.081</v>
      </c>
      <c r="R903" s="141">
        <f>Q903*H903</f>
        <v>0.324</v>
      </c>
      <c r="S903" s="141">
        <v>0</v>
      </c>
      <c r="T903" s="142">
        <f>S903*H903</f>
        <v>0</v>
      </c>
      <c r="AR903" s="143" t="s">
        <v>390</v>
      </c>
      <c r="AT903" s="143" t="s">
        <v>172</v>
      </c>
      <c r="AU903" s="143" t="s">
        <v>83</v>
      </c>
      <c r="AY903" s="16" t="s">
        <v>151</v>
      </c>
      <c r="BE903" s="144">
        <f>IF(N903="základní",J903,0)</f>
        <v>0</v>
      </c>
      <c r="BF903" s="144">
        <f>IF(N903="snížená",J903,0)</f>
        <v>0</v>
      </c>
      <c r="BG903" s="144">
        <f>IF(N903="zákl. přenesená",J903,0)</f>
        <v>0</v>
      </c>
      <c r="BH903" s="144">
        <f>IF(N903="sníž. přenesená",J903,0)</f>
        <v>0</v>
      </c>
      <c r="BI903" s="144">
        <f>IF(N903="nulová",J903,0)</f>
        <v>0</v>
      </c>
      <c r="BJ903" s="16" t="s">
        <v>81</v>
      </c>
      <c r="BK903" s="144">
        <f>ROUND(I903*H903,2)</f>
        <v>0</v>
      </c>
      <c r="BL903" s="16" t="s">
        <v>287</v>
      </c>
      <c r="BM903" s="143" t="s">
        <v>1135</v>
      </c>
    </row>
    <row r="904" spans="2:65" s="1" customFormat="1" ht="24.2" customHeight="1">
      <c r="B904" s="131"/>
      <c r="C904" s="132" t="s">
        <v>1136</v>
      </c>
      <c r="D904" s="132" t="s">
        <v>154</v>
      </c>
      <c r="E904" s="133" t="s">
        <v>1137</v>
      </c>
      <c r="F904" s="134" t="s">
        <v>1138</v>
      </c>
      <c r="G904" s="135" t="s">
        <v>186</v>
      </c>
      <c r="H904" s="136">
        <v>256.63</v>
      </c>
      <c r="I904" s="137"/>
      <c r="J904" s="138">
        <f>ROUND(I904*H904,2)</f>
        <v>0</v>
      </c>
      <c r="K904" s="134" t="s">
        <v>158</v>
      </c>
      <c r="L904" s="31"/>
      <c r="M904" s="139" t="s">
        <v>1</v>
      </c>
      <c r="N904" s="140" t="s">
        <v>38</v>
      </c>
      <c r="P904" s="141">
        <f>O904*H904</f>
        <v>0</v>
      </c>
      <c r="Q904" s="141">
        <v>0</v>
      </c>
      <c r="R904" s="141">
        <f>Q904*H904</f>
        <v>0</v>
      </c>
      <c r="S904" s="141">
        <v>0</v>
      </c>
      <c r="T904" s="142">
        <f>S904*H904</f>
        <v>0</v>
      </c>
      <c r="AR904" s="143" t="s">
        <v>287</v>
      </c>
      <c r="AT904" s="143" t="s">
        <v>154</v>
      </c>
      <c r="AU904" s="143" t="s">
        <v>83</v>
      </c>
      <c r="AY904" s="16" t="s">
        <v>151</v>
      </c>
      <c r="BE904" s="144">
        <f>IF(N904="základní",J904,0)</f>
        <v>0</v>
      </c>
      <c r="BF904" s="144">
        <f>IF(N904="snížená",J904,0)</f>
        <v>0</v>
      </c>
      <c r="BG904" s="144">
        <f>IF(N904="zákl. přenesená",J904,0)</f>
        <v>0</v>
      </c>
      <c r="BH904" s="144">
        <f>IF(N904="sníž. přenesená",J904,0)</f>
        <v>0</v>
      </c>
      <c r="BI904" s="144">
        <f>IF(N904="nulová",J904,0)</f>
        <v>0</v>
      </c>
      <c r="BJ904" s="16" t="s">
        <v>81</v>
      </c>
      <c r="BK904" s="144">
        <f>ROUND(I904*H904,2)</f>
        <v>0</v>
      </c>
      <c r="BL904" s="16" t="s">
        <v>287</v>
      </c>
      <c r="BM904" s="143" t="s">
        <v>1139</v>
      </c>
    </row>
    <row r="905" spans="2:51" s="14" customFormat="1" ht="11.25">
      <c r="B905" s="170"/>
      <c r="D905" s="146" t="s">
        <v>161</v>
      </c>
      <c r="E905" s="171" t="s">
        <v>1</v>
      </c>
      <c r="F905" s="172" t="s">
        <v>301</v>
      </c>
      <c r="H905" s="171" t="s">
        <v>1</v>
      </c>
      <c r="I905" s="173"/>
      <c r="L905" s="170"/>
      <c r="M905" s="174"/>
      <c r="T905" s="175"/>
      <c r="AT905" s="171" t="s">
        <v>161</v>
      </c>
      <c r="AU905" s="171" t="s">
        <v>83</v>
      </c>
      <c r="AV905" s="14" t="s">
        <v>81</v>
      </c>
      <c r="AW905" s="14" t="s">
        <v>30</v>
      </c>
      <c r="AX905" s="14" t="s">
        <v>73</v>
      </c>
      <c r="AY905" s="171" t="s">
        <v>151</v>
      </c>
    </row>
    <row r="906" spans="2:51" s="12" customFormat="1" ht="11.25">
      <c r="B906" s="145"/>
      <c r="D906" s="146" t="s">
        <v>161</v>
      </c>
      <c r="E906" s="147" t="s">
        <v>1</v>
      </c>
      <c r="F906" s="148" t="s">
        <v>302</v>
      </c>
      <c r="H906" s="149">
        <v>256.63</v>
      </c>
      <c r="I906" s="150"/>
      <c r="L906" s="145"/>
      <c r="M906" s="151"/>
      <c r="T906" s="152"/>
      <c r="AT906" s="147" t="s">
        <v>161</v>
      </c>
      <c r="AU906" s="147" t="s">
        <v>83</v>
      </c>
      <c r="AV906" s="12" t="s">
        <v>83</v>
      </c>
      <c r="AW906" s="12" t="s">
        <v>30</v>
      </c>
      <c r="AX906" s="12" t="s">
        <v>73</v>
      </c>
      <c r="AY906" s="147" t="s">
        <v>151</v>
      </c>
    </row>
    <row r="907" spans="2:51" s="13" customFormat="1" ht="11.25">
      <c r="B907" s="153"/>
      <c r="D907" s="146" t="s">
        <v>161</v>
      </c>
      <c r="E907" s="154" t="s">
        <v>1</v>
      </c>
      <c r="F907" s="155" t="s">
        <v>163</v>
      </c>
      <c r="H907" s="156">
        <v>256.63</v>
      </c>
      <c r="I907" s="157"/>
      <c r="L907" s="153"/>
      <c r="M907" s="158"/>
      <c r="T907" s="159"/>
      <c r="AT907" s="154" t="s">
        <v>161</v>
      </c>
      <c r="AU907" s="154" t="s">
        <v>83</v>
      </c>
      <c r="AV907" s="13" t="s">
        <v>159</v>
      </c>
      <c r="AW907" s="13" t="s">
        <v>30</v>
      </c>
      <c r="AX907" s="13" t="s">
        <v>81</v>
      </c>
      <c r="AY907" s="154" t="s">
        <v>151</v>
      </c>
    </row>
    <row r="908" spans="2:65" s="1" customFormat="1" ht="24.2" customHeight="1">
      <c r="B908" s="131"/>
      <c r="C908" s="132" t="s">
        <v>1140</v>
      </c>
      <c r="D908" s="132" t="s">
        <v>154</v>
      </c>
      <c r="E908" s="133" t="s">
        <v>1141</v>
      </c>
      <c r="F908" s="134" t="s">
        <v>1142</v>
      </c>
      <c r="G908" s="135" t="s">
        <v>186</v>
      </c>
      <c r="H908" s="136">
        <v>256.63</v>
      </c>
      <c r="I908" s="137"/>
      <c r="J908" s="138">
        <f>ROUND(I908*H908,2)</f>
        <v>0</v>
      </c>
      <c r="K908" s="134" t="s">
        <v>158</v>
      </c>
      <c r="L908" s="31"/>
      <c r="M908" s="139" t="s">
        <v>1</v>
      </c>
      <c r="N908" s="140" t="s">
        <v>38</v>
      </c>
      <c r="P908" s="141">
        <f>O908*H908</f>
        <v>0</v>
      </c>
      <c r="Q908" s="141">
        <v>0</v>
      </c>
      <c r="R908" s="141">
        <f>Q908*H908</f>
        <v>0</v>
      </c>
      <c r="S908" s="141">
        <v>0</v>
      </c>
      <c r="T908" s="142">
        <f>S908*H908</f>
        <v>0</v>
      </c>
      <c r="AR908" s="143" t="s">
        <v>287</v>
      </c>
      <c r="AT908" s="143" t="s">
        <v>154</v>
      </c>
      <c r="AU908" s="143" t="s">
        <v>83</v>
      </c>
      <c r="AY908" s="16" t="s">
        <v>151</v>
      </c>
      <c r="BE908" s="144">
        <f>IF(N908="základní",J908,0)</f>
        <v>0</v>
      </c>
      <c r="BF908" s="144">
        <f>IF(N908="snížená",J908,0)</f>
        <v>0</v>
      </c>
      <c r="BG908" s="144">
        <f>IF(N908="zákl. přenesená",J908,0)</f>
        <v>0</v>
      </c>
      <c r="BH908" s="144">
        <f>IF(N908="sníž. přenesená",J908,0)</f>
        <v>0</v>
      </c>
      <c r="BI908" s="144">
        <f>IF(N908="nulová",J908,0)</f>
        <v>0</v>
      </c>
      <c r="BJ908" s="16" t="s">
        <v>81</v>
      </c>
      <c r="BK908" s="144">
        <f>ROUND(I908*H908,2)</f>
        <v>0</v>
      </c>
      <c r="BL908" s="16" t="s">
        <v>287</v>
      </c>
      <c r="BM908" s="143" t="s">
        <v>1143</v>
      </c>
    </row>
    <row r="909" spans="2:51" s="14" customFormat="1" ht="11.25">
      <c r="B909" s="170"/>
      <c r="D909" s="146" t="s">
        <v>161</v>
      </c>
      <c r="E909" s="171" t="s">
        <v>1</v>
      </c>
      <c r="F909" s="172" t="s">
        <v>301</v>
      </c>
      <c r="H909" s="171" t="s">
        <v>1</v>
      </c>
      <c r="I909" s="173"/>
      <c r="L909" s="170"/>
      <c r="M909" s="174"/>
      <c r="T909" s="175"/>
      <c r="AT909" s="171" t="s">
        <v>161</v>
      </c>
      <c r="AU909" s="171" t="s">
        <v>83</v>
      </c>
      <c r="AV909" s="14" t="s">
        <v>81</v>
      </c>
      <c r="AW909" s="14" t="s">
        <v>30</v>
      </c>
      <c r="AX909" s="14" t="s">
        <v>73</v>
      </c>
      <c r="AY909" s="171" t="s">
        <v>151</v>
      </c>
    </row>
    <row r="910" spans="2:51" s="12" customFormat="1" ht="11.25">
      <c r="B910" s="145"/>
      <c r="D910" s="146" t="s">
        <v>161</v>
      </c>
      <c r="E910" s="147" t="s">
        <v>1</v>
      </c>
      <c r="F910" s="148" t="s">
        <v>302</v>
      </c>
      <c r="H910" s="149">
        <v>256.63</v>
      </c>
      <c r="I910" s="150"/>
      <c r="L910" s="145"/>
      <c r="M910" s="151"/>
      <c r="T910" s="152"/>
      <c r="AT910" s="147" t="s">
        <v>161</v>
      </c>
      <c r="AU910" s="147" t="s">
        <v>83</v>
      </c>
      <c r="AV910" s="12" t="s">
        <v>83</v>
      </c>
      <c r="AW910" s="12" t="s">
        <v>30</v>
      </c>
      <c r="AX910" s="12" t="s">
        <v>73</v>
      </c>
      <c r="AY910" s="147" t="s">
        <v>151</v>
      </c>
    </row>
    <row r="911" spans="2:51" s="13" customFormat="1" ht="11.25">
      <c r="B911" s="153"/>
      <c r="D911" s="146" t="s">
        <v>161</v>
      </c>
      <c r="E911" s="154" t="s">
        <v>1</v>
      </c>
      <c r="F911" s="155" t="s">
        <v>163</v>
      </c>
      <c r="H911" s="156">
        <v>256.63</v>
      </c>
      <c r="I911" s="157"/>
      <c r="L911" s="153"/>
      <c r="M911" s="158"/>
      <c r="T911" s="159"/>
      <c r="AT911" s="154" t="s">
        <v>161</v>
      </c>
      <c r="AU911" s="154" t="s">
        <v>83</v>
      </c>
      <c r="AV911" s="13" t="s">
        <v>159</v>
      </c>
      <c r="AW911" s="13" t="s">
        <v>30</v>
      </c>
      <c r="AX911" s="13" t="s">
        <v>81</v>
      </c>
      <c r="AY911" s="154" t="s">
        <v>151</v>
      </c>
    </row>
    <row r="912" spans="2:65" s="1" customFormat="1" ht="24.2" customHeight="1">
      <c r="B912" s="131"/>
      <c r="C912" s="132" t="s">
        <v>1144</v>
      </c>
      <c r="D912" s="132" t="s">
        <v>154</v>
      </c>
      <c r="E912" s="133" t="s">
        <v>1145</v>
      </c>
      <c r="F912" s="134" t="s">
        <v>1146</v>
      </c>
      <c r="G912" s="135" t="s">
        <v>186</v>
      </c>
      <c r="H912" s="136">
        <v>256.63</v>
      </c>
      <c r="I912" s="137"/>
      <c r="J912" s="138">
        <f>ROUND(I912*H912,2)</f>
        <v>0</v>
      </c>
      <c r="K912" s="134" t="s">
        <v>158</v>
      </c>
      <c r="L912" s="31"/>
      <c r="M912" s="139" t="s">
        <v>1</v>
      </c>
      <c r="N912" s="140" t="s">
        <v>38</v>
      </c>
      <c r="P912" s="141">
        <f>O912*H912</f>
        <v>0</v>
      </c>
      <c r="Q912" s="141">
        <v>0</v>
      </c>
      <c r="R912" s="141">
        <f>Q912*H912</f>
        <v>0</v>
      </c>
      <c r="S912" s="141">
        <v>0</v>
      </c>
      <c r="T912" s="142">
        <f>S912*H912</f>
        <v>0</v>
      </c>
      <c r="AR912" s="143" t="s">
        <v>287</v>
      </c>
      <c r="AT912" s="143" t="s">
        <v>154</v>
      </c>
      <c r="AU912" s="143" t="s">
        <v>83</v>
      </c>
      <c r="AY912" s="16" t="s">
        <v>151</v>
      </c>
      <c r="BE912" s="144">
        <f>IF(N912="základní",J912,0)</f>
        <v>0</v>
      </c>
      <c r="BF912" s="144">
        <f>IF(N912="snížená",J912,0)</f>
        <v>0</v>
      </c>
      <c r="BG912" s="144">
        <f>IF(N912="zákl. přenesená",J912,0)</f>
        <v>0</v>
      </c>
      <c r="BH912" s="144">
        <f>IF(N912="sníž. přenesená",J912,0)</f>
        <v>0</v>
      </c>
      <c r="BI912" s="144">
        <f>IF(N912="nulová",J912,0)</f>
        <v>0</v>
      </c>
      <c r="BJ912" s="16" t="s">
        <v>81</v>
      </c>
      <c r="BK912" s="144">
        <f>ROUND(I912*H912,2)</f>
        <v>0</v>
      </c>
      <c r="BL912" s="16" t="s">
        <v>287</v>
      </c>
      <c r="BM912" s="143" t="s">
        <v>1147</v>
      </c>
    </row>
    <row r="913" spans="2:51" s="14" customFormat="1" ht="11.25">
      <c r="B913" s="170"/>
      <c r="D913" s="146" t="s">
        <v>161</v>
      </c>
      <c r="E913" s="171" t="s">
        <v>1</v>
      </c>
      <c r="F913" s="172" t="s">
        <v>301</v>
      </c>
      <c r="H913" s="171" t="s">
        <v>1</v>
      </c>
      <c r="I913" s="173"/>
      <c r="L913" s="170"/>
      <c r="M913" s="174"/>
      <c r="T913" s="175"/>
      <c r="AT913" s="171" t="s">
        <v>161</v>
      </c>
      <c r="AU913" s="171" t="s">
        <v>83</v>
      </c>
      <c r="AV913" s="14" t="s">
        <v>81</v>
      </c>
      <c r="AW913" s="14" t="s">
        <v>30</v>
      </c>
      <c r="AX913" s="14" t="s">
        <v>73</v>
      </c>
      <c r="AY913" s="171" t="s">
        <v>151</v>
      </c>
    </row>
    <row r="914" spans="2:51" s="12" customFormat="1" ht="11.25">
      <c r="B914" s="145"/>
      <c r="D914" s="146" t="s">
        <v>161</v>
      </c>
      <c r="E914" s="147" t="s">
        <v>1</v>
      </c>
      <c r="F914" s="148" t="s">
        <v>302</v>
      </c>
      <c r="H914" s="149">
        <v>256.63</v>
      </c>
      <c r="I914" s="150"/>
      <c r="L914" s="145"/>
      <c r="M914" s="151"/>
      <c r="T914" s="152"/>
      <c r="AT914" s="147" t="s">
        <v>161</v>
      </c>
      <c r="AU914" s="147" t="s">
        <v>83</v>
      </c>
      <c r="AV914" s="12" t="s">
        <v>83</v>
      </c>
      <c r="AW914" s="12" t="s">
        <v>30</v>
      </c>
      <c r="AX914" s="12" t="s">
        <v>73</v>
      </c>
      <c r="AY914" s="147" t="s">
        <v>151</v>
      </c>
    </row>
    <row r="915" spans="2:51" s="13" customFormat="1" ht="11.25">
      <c r="B915" s="153"/>
      <c r="D915" s="146" t="s">
        <v>161</v>
      </c>
      <c r="E915" s="154" t="s">
        <v>1</v>
      </c>
      <c r="F915" s="155" t="s">
        <v>163</v>
      </c>
      <c r="H915" s="156">
        <v>256.63</v>
      </c>
      <c r="I915" s="157"/>
      <c r="L915" s="153"/>
      <c r="M915" s="158"/>
      <c r="T915" s="159"/>
      <c r="AT915" s="154" t="s">
        <v>161</v>
      </c>
      <c r="AU915" s="154" t="s">
        <v>83</v>
      </c>
      <c r="AV915" s="13" t="s">
        <v>159</v>
      </c>
      <c r="AW915" s="13" t="s">
        <v>30</v>
      </c>
      <c r="AX915" s="13" t="s">
        <v>81</v>
      </c>
      <c r="AY915" s="154" t="s">
        <v>151</v>
      </c>
    </row>
    <row r="916" spans="2:65" s="1" customFormat="1" ht="21.75" customHeight="1">
      <c r="B916" s="131"/>
      <c r="C916" s="132" t="s">
        <v>1148</v>
      </c>
      <c r="D916" s="132" t="s">
        <v>154</v>
      </c>
      <c r="E916" s="133" t="s">
        <v>1149</v>
      </c>
      <c r="F916" s="134" t="s">
        <v>1150</v>
      </c>
      <c r="G916" s="135" t="s">
        <v>186</v>
      </c>
      <c r="H916" s="136">
        <v>256.63</v>
      </c>
      <c r="I916" s="137"/>
      <c r="J916" s="138">
        <f>ROUND(I916*H916,2)</f>
        <v>0</v>
      </c>
      <c r="K916" s="134" t="s">
        <v>158</v>
      </c>
      <c r="L916" s="31"/>
      <c r="M916" s="139" t="s">
        <v>1</v>
      </c>
      <c r="N916" s="140" t="s">
        <v>38</v>
      </c>
      <c r="P916" s="141">
        <f>O916*H916</f>
        <v>0</v>
      </c>
      <c r="Q916" s="141">
        <v>0.00028</v>
      </c>
      <c r="R916" s="141">
        <f>Q916*H916</f>
        <v>0.07185639999999999</v>
      </c>
      <c r="S916" s="141">
        <v>0</v>
      </c>
      <c r="T916" s="142">
        <f>S916*H916</f>
        <v>0</v>
      </c>
      <c r="AR916" s="143" t="s">
        <v>287</v>
      </c>
      <c r="AT916" s="143" t="s">
        <v>154</v>
      </c>
      <c r="AU916" s="143" t="s">
        <v>83</v>
      </c>
      <c r="AY916" s="16" t="s">
        <v>151</v>
      </c>
      <c r="BE916" s="144">
        <f>IF(N916="základní",J916,0)</f>
        <v>0</v>
      </c>
      <c r="BF916" s="144">
        <f>IF(N916="snížená",J916,0)</f>
        <v>0</v>
      </c>
      <c r="BG916" s="144">
        <f>IF(N916="zákl. přenesená",J916,0)</f>
        <v>0</v>
      </c>
      <c r="BH916" s="144">
        <f>IF(N916="sníž. přenesená",J916,0)</f>
        <v>0</v>
      </c>
      <c r="BI916" s="144">
        <f>IF(N916="nulová",J916,0)</f>
        <v>0</v>
      </c>
      <c r="BJ916" s="16" t="s">
        <v>81</v>
      </c>
      <c r="BK916" s="144">
        <f>ROUND(I916*H916,2)</f>
        <v>0</v>
      </c>
      <c r="BL916" s="16" t="s">
        <v>287</v>
      </c>
      <c r="BM916" s="143" t="s">
        <v>1151</v>
      </c>
    </row>
    <row r="917" spans="2:51" s="14" customFormat="1" ht="11.25">
      <c r="B917" s="170"/>
      <c r="D917" s="146" t="s">
        <v>161</v>
      </c>
      <c r="E917" s="171" t="s">
        <v>1</v>
      </c>
      <c r="F917" s="172" t="s">
        <v>301</v>
      </c>
      <c r="H917" s="171" t="s">
        <v>1</v>
      </c>
      <c r="I917" s="173"/>
      <c r="L917" s="170"/>
      <c r="M917" s="174"/>
      <c r="T917" s="175"/>
      <c r="AT917" s="171" t="s">
        <v>161</v>
      </c>
      <c r="AU917" s="171" t="s">
        <v>83</v>
      </c>
      <c r="AV917" s="14" t="s">
        <v>81</v>
      </c>
      <c r="AW917" s="14" t="s">
        <v>30</v>
      </c>
      <c r="AX917" s="14" t="s">
        <v>73</v>
      </c>
      <c r="AY917" s="171" t="s">
        <v>151</v>
      </c>
    </row>
    <row r="918" spans="2:51" s="12" customFormat="1" ht="11.25">
      <c r="B918" s="145"/>
      <c r="D918" s="146" t="s">
        <v>161</v>
      </c>
      <c r="E918" s="147" t="s">
        <v>1</v>
      </c>
      <c r="F918" s="148" t="s">
        <v>302</v>
      </c>
      <c r="H918" s="149">
        <v>256.63</v>
      </c>
      <c r="I918" s="150"/>
      <c r="L918" s="145"/>
      <c r="M918" s="151"/>
      <c r="T918" s="152"/>
      <c r="AT918" s="147" t="s">
        <v>161</v>
      </c>
      <c r="AU918" s="147" t="s">
        <v>83</v>
      </c>
      <c r="AV918" s="12" t="s">
        <v>83</v>
      </c>
      <c r="AW918" s="12" t="s">
        <v>30</v>
      </c>
      <c r="AX918" s="12" t="s">
        <v>73</v>
      </c>
      <c r="AY918" s="147" t="s">
        <v>151</v>
      </c>
    </row>
    <row r="919" spans="2:51" s="13" customFormat="1" ht="11.25">
      <c r="B919" s="153"/>
      <c r="D919" s="146" t="s">
        <v>161</v>
      </c>
      <c r="E919" s="154" t="s">
        <v>1</v>
      </c>
      <c r="F919" s="155" t="s">
        <v>163</v>
      </c>
      <c r="H919" s="156">
        <v>256.63</v>
      </c>
      <c r="I919" s="157"/>
      <c r="L919" s="153"/>
      <c r="M919" s="158"/>
      <c r="T919" s="159"/>
      <c r="AT919" s="154" t="s">
        <v>161</v>
      </c>
      <c r="AU919" s="154" t="s">
        <v>83</v>
      </c>
      <c r="AV919" s="13" t="s">
        <v>159</v>
      </c>
      <c r="AW919" s="13" t="s">
        <v>30</v>
      </c>
      <c r="AX919" s="13" t="s">
        <v>81</v>
      </c>
      <c r="AY919" s="154" t="s">
        <v>151</v>
      </c>
    </row>
    <row r="920" spans="2:65" s="1" customFormat="1" ht="16.5" customHeight="1">
      <c r="B920" s="131"/>
      <c r="C920" s="132" t="s">
        <v>1152</v>
      </c>
      <c r="D920" s="132" t="s">
        <v>154</v>
      </c>
      <c r="E920" s="133" t="s">
        <v>1153</v>
      </c>
      <c r="F920" s="134" t="s">
        <v>1154</v>
      </c>
      <c r="G920" s="135" t="s">
        <v>186</v>
      </c>
      <c r="H920" s="136">
        <v>256.63</v>
      </c>
      <c r="I920" s="137"/>
      <c r="J920" s="138">
        <f>ROUND(I920*H920,2)</f>
        <v>0</v>
      </c>
      <c r="K920" s="134" t="s">
        <v>158</v>
      </c>
      <c r="L920" s="31"/>
      <c r="M920" s="139" t="s">
        <v>1</v>
      </c>
      <c r="N920" s="140" t="s">
        <v>38</v>
      </c>
      <c r="P920" s="141">
        <f>O920*H920</f>
        <v>0</v>
      </c>
      <c r="Q920" s="141">
        <v>8E-05</v>
      </c>
      <c r="R920" s="141">
        <f>Q920*H920</f>
        <v>0.0205304</v>
      </c>
      <c r="S920" s="141">
        <v>0</v>
      </c>
      <c r="T920" s="142">
        <f>S920*H920</f>
        <v>0</v>
      </c>
      <c r="AR920" s="143" t="s">
        <v>287</v>
      </c>
      <c r="AT920" s="143" t="s">
        <v>154</v>
      </c>
      <c r="AU920" s="143" t="s">
        <v>83</v>
      </c>
      <c r="AY920" s="16" t="s">
        <v>151</v>
      </c>
      <c r="BE920" s="144">
        <f>IF(N920="základní",J920,0)</f>
        <v>0</v>
      </c>
      <c r="BF920" s="144">
        <f>IF(N920="snížená",J920,0)</f>
        <v>0</v>
      </c>
      <c r="BG920" s="144">
        <f>IF(N920="zákl. přenesená",J920,0)</f>
        <v>0</v>
      </c>
      <c r="BH920" s="144">
        <f>IF(N920="sníž. přenesená",J920,0)</f>
        <v>0</v>
      </c>
      <c r="BI920" s="144">
        <f>IF(N920="nulová",J920,0)</f>
        <v>0</v>
      </c>
      <c r="BJ920" s="16" t="s">
        <v>81</v>
      </c>
      <c r="BK920" s="144">
        <f>ROUND(I920*H920,2)</f>
        <v>0</v>
      </c>
      <c r="BL920" s="16" t="s">
        <v>287</v>
      </c>
      <c r="BM920" s="143" t="s">
        <v>1155</v>
      </c>
    </row>
    <row r="921" spans="2:51" s="14" customFormat="1" ht="11.25">
      <c r="B921" s="170"/>
      <c r="D921" s="146" t="s">
        <v>161</v>
      </c>
      <c r="E921" s="171" t="s">
        <v>1</v>
      </c>
      <c r="F921" s="172" t="s">
        <v>301</v>
      </c>
      <c r="H921" s="171" t="s">
        <v>1</v>
      </c>
      <c r="I921" s="173"/>
      <c r="L921" s="170"/>
      <c r="M921" s="174"/>
      <c r="T921" s="175"/>
      <c r="AT921" s="171" t="s">
        <v>161</v>
      </c>
      <c r="AU921" s="171" t="s">
        <v>83</v>
      </c>
      <c r="AV921" s="14" t="s">
        <v>81</v>
      </c>
      <c r="AW921" s="14" t="s">
        <v>30</v>
      </c>
      <c r="AX921" s="14" t="s">
        <v>73</v>
      </c>
      <c r="AY921" s="171" t="s">
        <v>151</v>
      </c>
    </row>
    <row r="922" spans="2:51" s="12" customFormat="1" ht="11.25">
      <c r="B922" s="145"/>
      <c r="D922" s="146" t="s">
        <v>161</v>
      </c>
      <c r="E922" s="147" t="s">
        <v>1</v>
      </c>
      <c r="F922" s="148" t="s">
        <v>302</v>
      </c>
      <c r="H922" s="149">
        <v>256.63</v>
      </c>
      <c r="I922" s="150"/>
      <c r="L922" s="145"/>
      <c r="M922" s="151"/>
      <c r="T922" s="152"/>
      <c r="AT922" s="147" t="s">
        <v>161</v>
      </c>
      <c r="AU922" s="147" t="s">
        <v>83</v>
      </c>
      <c r="AV922" s="12" t="s">
        <v>83</v>
      </c>
      <c r="AW922" s="12" t="s">
        <v>30</v>
      </c>
      <c r="AX922" s="12" t="s">
        <v>73</v>
      </c>
      <c r="AY922" s="147" t="s">
        <v>151</v>
      </c>
    </row>
    <row r="923" spans="2:51" s="13" customFormat="1" ht="11.25">
      <c r="B923" s="153"/>
      <c r="D923" s="146" t="s">
        <v>161</v>
      </c>
      <c r="E923" s="154" t="s">
        <v>1</v>
      </c>
      <c r="F923" s="155" t="s">
        <v>163</v>
      </c>
      <c r="H923" s="156">
        <v>256.63</v>
      </c>
      <c r="I923" s="157"/>
      <c r="L923" s="153"/>
      <c r="M923" s="158"/>
      <c r="T923" s="159"/>
      <c r="AT923" s="154" t="s">
        <v>161</v>
      </c>
      <c r="AU923" s="154" t="s">
        <v>83</v>
      </c>
      <c r="AV923" s="13" t="s">
        <v>159</v>
      </c>
      <c r="AW923" s="13" t="s">
        <v>30</v>
      </c>
      <c r="AX923" s="13" t="s">
        <v>81</v>
      </c>
      <c r="AY923" s="154" t="s">
        <v>151</v>
      </c>
    </row>
    <row r="924" spans="2:65" s="1" customFormat="1" ht="24.2" customHeight="1">
      <c r="B924" s="131"/>
      <c r="C924" s="132" t="s">
        <v>1156</v>
      </c>
      <c r="D924" s="132" t="s">
        <v>154</v>
      </c>
      <c r="E924" s="133" t="s">
        <v>1157</v>
      </c>
      <c r="F924" s="134" t="s">
        <v>1158</v>
      </c>
      <c r="G924" s="135" t="s">
        <v>580</v>
      </c>
      <c r="H924" s="176"/>
      <c r="I924" s="137"/>
      <c r="J924" s="138">
        <f>ROUND(I924*H924,2)</f>
        <v>0</v>
      </c>
      <c r="K924" s="134" t="s">
        <v>158</v>
      </c>
      <c r="L924" s="31"/>
      <c r="M924" s="139" t="s">
        <v>1</v>
      </c>
      <c r="N924" s="140" t="s">
        <v>38</v>
      </c>
      <c r="P924" s="141">
        <f>O924*H924</f>
        <v>0</v>
      </c>
      <c r="Q924" s="141">
        <v>0</v>
      </c>
      <c r="R924" s="141">
        <f>Q924*H924</f>
        <v>0</v>
      </c>
      <c r="S924" s="141">
        <v>0</v>
      </c>
      <c r="T924" s="142">
        <f>S924*H924</f>
        <v>0</v>
      </c>
      <c r="AR924" s="143" t="s">
        <v>287</v>
      </c>
      <c r="AT924" s="143" t="s">
        <v>154</v>
      </c>
      <c r="AU924" s="143" t="s">
        <v>83</v>
      </c>
      <c r="AY924" s="16" t="s">
        <v>151</v>
      </c>
      <c r="BE924" s="144">
        <f>IF(N924="základní",J924,0)</f>
        <v>0</v>
      </c>
      <c r="BF924" s="144">
        <f>IF(N924="snížená",J924,0)</f>
        <v>0</v>
      </c>
      <c r="BG924" s="144">
        <f>IF(N924="zákl. přenesená",J924,0)</f>
        <v>0</v>
      </c>
      <c r="BH924" s="144">
        <f>IF(N924="sníž. přenesená",J924,0)</f>
        <v>0</v>
      </c>
      <c r="BI924" s="144">
        <f>IF(N924="nulová",J924,0)</f>
        <v>0</v>
      </c>
      <c r="BJ924" s="16" t="s">
        <v>81</v>
      </c>
      <c r="BK924" s="144">
        <f>ROUND(I924*H924,2)</f>
        <v>0</v>
      </c>
      <c r="BL924" s="16" t="s">
        <v>287</v>
      </c>
      <c r="BM924" s="143" t="s">
        <v>1159</v>
      </c>
    </row>
    <row r="925" spans="2:63" s="11" customFormat="1" ht="22.9" customHeight="1">
      <c r="B925" s="119"/>
      <c r="D925" s="120" t="s">
        <v>72</v>
      </c>
      <c r="E925" s="129" t="s">
        <v>1160</v>
      </c>
      <c r="F925" s="129" t="s">
        <v>1161</v>
      </c>
      <c r="I925" s="122"/>
      <c r="J925" s="130">
        <f>BK925</f>
        <v>0</v>
      </c>
      <c r="L925" s="119"/>
      <c r="M925" s="124"/>
      <c r="P925" s="125">
        <f>SUM(P926:P965)</f>
        <v>0</v>
      </c>
      <c r="R925" s="125">
        <f>SUM(R926:R965)</f>
        <v>4.371726</v>
      </c>
      <c r="T925" s="126">
        <f>SUM(T926:T965)</f>
        <v>0</v>
      </c>
      <c r="AR925" s="120" t="s">
        <v>83</v>
      </c>
      <c r="AT925" s="127" t="s">
        <v>72</v>
      </c>
      <c r="AU925" s="127" t="s">
        <v>81</v>
      </c>
      <c r="AY925" s="120" t="s">
        <v>151</v>
      </c>
      <c r="BK925" s="128">
        <f>SUM(BK926:BK965)</f>
        <v>0</v>
      </c>
    </row>
    <row r="926" spans="2:65" s="1" customFormat="1" ht="33" customHeight="1">
      <c r="B926" s="131"/>
      <c r="C926" s="132" t="s">
        <v>1162</v>
      </c>
      <c r="D926" s="132" t="s">
        <v>154</v>
      </c>
      <c r="E926" s="133" t="s">
        <v>1163</v>
      </c>
      <c r="F926" s="134" t="s">
        <v>1164</v>
      </c>
      <c r="G926" s="135" t="s">
        <v>170</v>
      </c>
      <c r="H926" s="136">
        <v>15</v>
      </c>
      <c r="I926" s="137"/>
      <c r="J926" s="138">
        <f>ROUND(I926*H926,2)</f>
        <v>0</v>
      </c>
      <c r="K926" s="134" t="s">
        <v>158</v>
      </c>
      <c r="L926" s="31"/>
      <c r="M926" s="139" t="s">
        <v>1</v>
      </c>
      <c r="N926" s="140" t="s">
        <v>38</v>
      </c>
      <c r="P926" s="141">
        <f>O926*H926</f>
        <v>0</v>
      </c>
      <c r="Q926" s="141">
        <v>0.0002</v>
      </c>
      <c r="R926" s="141">
        <f>Q926*H926</f>
        <v>0.003</v>
      </c>
      <c r="S926" s="141">
        <v>0</v>
      </c>
      <c r="T926" s="142">
        <f>S926*H926</f>
        <v>0</v>
      </c>
      <c r="AR926" s="143" t="s">
        <v>287</v>
      </c>
      <c r="AT926" s="143" t="s">
        <v>154</v>
      </c>
      <c r="AU926" s="143" t="s">
        <v>83</v>
      </c>
      <c r="AY926" s="16" t="s">
        <v>151</v>
      </c>
      <c r="BE926" s="144">
        <f>IF(N926="základní",J926,0)</f>
        <v>0</v>
      </c>
      <c r="BF926" s="144">
        <f>IF(N926="snížená",J926,0)</f>
        <v>0</v>
      </c>
      <c r="BG926" s="144">
        <f>IF(N926="zákl. přenesená",J926,0)</f>
        <v>0</v>
      </c>
      <c r="BH926" s="144">
        <f>IF(N926="sníž. přenesená",J926,0)</f>
        <v>0</v>
      </c>
      <c r="BI926" s="144">
        <f>IF(N926="nulová",J926,0)</f>
        <v>0</v>
      </c>
      <c r="BJ926" s="16" t="s">
        <v>81</v>
      </c>
      <c r="BK926" s="144">
        <f>ROUND(I926*H926,2)</f>
        <v>0</v>
      </c>
      <c r="BL926" s="16" t="s">
        <v>287</v>
      </c>
      <c r="BM926" s="143" t="s">
        <v>1165</v>
      </c>
    </row>
    <row r="927" spans="2:51" s="14" customFormat="1" ht="11.25">
      <c r="B927" s="170"/>
      <c r="D927" s="146" t="s">
        <v>161</v>
      </c>
      <c r="E927" s="171" t="s">
        <v>1</v>
      </c>
      <c r="F927" s="172" t="s">
        <v>1166</v>
      </c>
      <c r="H927" s="171" t="s">
        <v>1</v>
      </c>
      <c r="I927" s="173"/>
      <c r="L927" s="170"/>
      <c r="M927" s="174"/>
      <c r="T927" s="175"/>
      <c r="AT927" s="171" t="s">
        <v>161</v>
      </c>
      <c r="AU927" s="171" t="s">
        <v>83</v>
      </c>
      <c r="AV927" s="14" t="s">
        <v>81</v>
      </c>
      <c r="AW927" s="14" t="s">
        <v>30</v>
      </c>
      <c r="AX927" s="14" t="s">
        <v>73</v>
      </c>
      <c r="AY927" s="171" t="s">
        <v>151</v>
      </c>
    </row>
    <row r="928" spans="2:51" s="14" customFormat="1" ht="11.25">
      <c r="B928" s="170"/>
      <c r="D928" s="146" t="s">
        <v>161</v>
      </c>
      <c r="E928" s="171" t="s">
        <v>1</v>
      </c>
      <c r="F928" s="172" t="s">
        <v>1167</v>
      </c>
      <c r="H928" s="171" t="s">
        <v>1</v>
      </c>
      <c r="I928" s="173"/>
      <c r="L928" s="170"/>
      <c r="M928" s="174"/>
      <c r="T928" s="175"/>
      <c r="AT928" s="171" t="s">
        <v>161</v>
      </c>
      <c r="AU928" s="171" t="s">
        <v>83</v>
      </c>
      <c r="AV928" s="14" t="s">
        <v>81</v>
      </c>
      <c r="AW928" s="14" t="s">
        <v>30</v>
      </c>
      <c r="AX928" s="14" t="s">
        <v>73</v>
      </c>
      <c r="AY928" s="171" t="s">
        <v>151</v>
      </c>
    </row>
    <row r="929" spans="2:51" s="12" customFormat="1" ht="11.25">
      <c r="B929" s="145"/>
      <c r="D929" s="146" t="s">
        <v>161</v>
      </c>
      <c r="E929" s="147" t="s">
        <v>1</v>
      </c>
      <c r="F929" s="148" t="s">
        <v>246</v>
      </c>
      <c r="H929" s="149">
        <v>15</v>
      </c>
      <c r="I929" s="150"/>
      <c r="L929" s="145"/>
      <c r="M929" s="151"/>
      <c r="T929" s="152"/>
      <c r="AT929" s="147" t="s">
        <v>161</v>
      </c>
      <c r="AU929" s="147" t="s">
        <v>83</v>
      </c>
      <c r="AV929" s="12" t="s">
        <v>83</v>
      </c>
      <c r="AW929" s="12" t="s">
        <v>30</v>
      </c>
      <c r="AX929" s="12" t="s">
        <v>73</v>
      </c>
      <c r="AY929" s="147" t="s">
        <v>151</v>
      </c>
    </row>
    <row r="930" spans="2:51" s="13" customFormat="1" ht="11.25">
      <c r="B930" s="153"/>
      <c r="D930" s="146" t="s">
        <v>161</v>
      </c>
      <c r="E930" s="154" t="s">
        <v>1</v>
      </c>
      <c r="F930" s="155" t="s">
        <v>163</v>
      </c>
      <c r="H930" s="156">
        <v>15</v>
      </c>
      <c r="I930" s="157"/>
      <c r="L930" s="153"/>
      <c r="M930" s="158"/>
      <c r="T930" s="159"/>
      <c r="AT930" s="154" t="s">
        <v>161</v>
      </c>
      <c r="AU930" s="154" t="s">
        <v>83</v>
      </c>
      <c r="AV930" s="13" t="s">
        <v>159</v>
      </c>
      <c r="AW930" s="13" t="s">
        <v>30</v>
      </c>
      <c r="AX930" s="13" t="s">
        <v>81</v>
      </c>
      <c r="AY930" s="154" t="s">
        <v>151</v>
      </c>
    </row>
    <row r="931" spans="2:65" s="1" customFormat="1" ht="24.2" customHeight="1">
      <c r="B931" s="131"/>
      <c r="C931" s="132" t="s">
        <v>1168</v>
      </c>
      <c r="D931" s="132" t="s">
        <v>154</v>
      </c>
      <c r="E931" s="133" t="s">
        <v>1169</v>
      </c>
      <c r="F931" s="134" t="s">
        <v>1170</v>
      </c>
      <c r="G931" s="135" t="s">
        <v>569</v>
      </c>
      <c r="H931" s="136">
        <v>40</v>
      </c>
      <c r="I931" s="137"/>
      <c r="J931" s="138">
        <f>ROUND(I931*H931,2)</f>
        <v>0</v>
      </c>
      <c r="K931" s="134" t="s">
        <v>158</v>
      </c>
      <c r="L931" s="31"/>
      <c r="M931" s="139" t="s">
        <v>1</v>
      </c>
      <c r="N931" s="140" t="s">
        <v>38</v>
      </c>
      <c r="P931" s="141">
        <f>O931*H931</f>
        <v>0</v>
      </c>
      <c r="Q931" s="141">
        <v>0.00154</v>
      </c>
      <c r="R931" s="141">
        <f>Q931*H931</f>
        <v>0.061599999999999995</v>
      </c>
      <c r="S931" s="141">
        <v>0</v>
      </c>
      <c r="T931" s="142">
        <f>S931*H931</f>
        <v>0</v>
      </c>
      <c r="AR931" s="143" t="s">
        <v>287</v>
      </c>
      <c r="AT931" s="143" t="s">
        <v>154</v>
      </c>
      <c r="AU931" s="143" t="s">
        <v>83</v>
      </c>
      <c r="AY931" s="16" t="s">
        <v>151</v>
      </c>
      <c r="BE931" s="144">
        <f>IF(N931="základní",J931,0)</f>
        <v>0</v>
      </c>
      <c r="BF931" s="144">
        <f>IF(N931="snížená",J931,0)</f>
        <v>0</v>
      </c>
      <c r="BG931" s="144">
        <f>IF(N931="zákl. přenesená",J931,0)</f>
        <v>0</v>
      </c>
      <c r="BH931" s="144">
        <f>IF(N931="sníž. přenesená",J931,0)</f>
        <v>0</v>
      </c>
      <c r="BI931" s="144">
        <f>IF(N931="nulová",J931,0)</f>
        <v>0</v>
      </c>
      <c r="BJ931" s="16" t="s">
        <v>81</v>
      </c>
      <c r="BK931" s="144">
        <f>ROUND(I931*H931,2)</f>
        <v>0</v>
      </c>
      <c r="BL931" s="16" t="s">
        <v>287</v>
      </c>
      <c r="BM931" s="143" t="s">
        <v>1171</v>
      </c>
    </row>
    <row r="932" spans="2:51" s="14" customFormat="1" ht="11.25">
      <c r="B932" s="170"/>
      <c r="D932" s="146" t="s">
        <v>161</v>
      </c>
      <c r="E932" s="171" t="s">
        <v>1</v>
      </c>
      <c r="F932" s="172" t="s">
        <v>1166</v>
      </c>
      <c r="H932" s="171" t="s">
        <v>1</v>
      </c>
      <c r="I932" s="173"/>
      <c r="L932" s="170"/>
      <c r="M932" s="174"/>
      <c r="T932" s="175"/>
      <c r="AT932" s="171" t="s">
        <v>161</v>
      </c>
      <c r="AU932" s="171" t="s">
        <v>83</v>
      </c>
      <c r="AV932" s="14" t="s">
        <v>81</v>
      </c>
      <c r="AW932" s="14" t="s">
        <v>30</v>
      </c>
      <c r="AX932" s="14" t="s">
        <v>73</v>
      </c>
      <c r="AY932" s="171" t="s">
        <v>151</v>
      </c>
    </row>
    <row r="933" spans="2:51" s="14" customFormat="1" ht="11.25">
      <c r="B933" s="170"/>
      <c r="D933" s="146" t="s">
        <v>161</v>
      </c>
      <c r="E933" s="171" t="s">
        <v>1</v>
      </c>
      <c r="F933" s="172" t="s">
        <v>1167</v>
      </c>
      <c r="H933" s="171" t="s">
        <v>1</v>
      </c>
      <c r="I933" s="173"/>
      <c r="L933" s="170"/>
      <c r="M933" s="174"/>
      <c r="T933" s="175"/>
      <c r="AT933" s="171" t="s">
        <v>161</v>
      </c>
      <c r="AU933" s="171" t="s">
        <v>83</v>
      </c>
      <c r="AV933" s="14" t="s">
        <v>81</v>
      </c>
      <c r="AW933" s="14" t="s">
        <v>30</v>
      </c>
      <c r="AX933" s="14" t="s">
        <v>73</v>
      </c>
      <c r="AY933" s="171" t="s">
        <v>151</v>
      </c>
    </row>
    <row r="934" spans="2:51" s="12" customFormat="1" ht="11.25">
      <c r="B934" s="145"/>
      <c r="D934" s="146" t="s">
        <v>161</v>
      </c>
      <c r="E934" s="147" t="s">
        <v>1</v>
      </c>
      <c r="F934" s="148" t="s">
        <v>424</v>
      </c>
      <c r="H934" s="149">
        <v>40</v>
      </c>
      <c r="I934" s="150"/>
      <c r="L934" s="145"/>
      <c r="M934" s="151"/>
      <c r="T934" s="152"/>
      <c r="AT934" s="147" t="s">
        <v>161</v>
      </c>
      <c r="AU934" s="147" t="s">
        <v>83</v>
      </c>
      <c r="AV934" s="12" t="s">
        <v>83</v>
      </c>
      <c r="AW934" s="12" t="s">
        <v>30</v>
      </c>
      <c r="AX934" s="12" t="s">
        <v>73</v>
      </c>
      <c r="AY934" s="147" t="s">
        <v>151</v>
      </c>
    </row>
    <row r="935" spans="2:51" s="13" customFormat="1" ht="11.25">
      <c r="B935" s="153"/>
      <c r="D935" s="146" t="s">
        <v>161</v>
      </c>
      <c r="E935" s="154" t="s">
        <v>1</v>
      </c>
      <c r="F935" s="155" t="s">
        <v>163</v>
      </c>
      <c r="H935" s="156">
        <v>40</v>
      </c>
      <c r="I935" s="157"/>
      <c r="L935" s="153"/>
      <c r="M935" s="158"/>
      <c r="T935" s="159"/>
      <c r="AT935" s="154" t="s">
        <v>161</v>
      </c>
      <c r="AU935" s="154" t="s">
        <v>83</v>
      </c>
      <c r="AV935" s="13" t="s">
        <v>159</v>
      </c>
      <c r="AW935" s="13" t="s">
        <v>30</v>
      </c>
      <c r="AX935" s="13" t="s">
        <v>81</v>
      </c>
      <c r="AY935" s="154" t="s">
        <v>151</v>
      </c>
    </row>
    <row r="936" spans="2:65" s="1" customFormat="1" ht="24.2" customHeight="1">
      <c r="B936" s="131"/>
      <c r="C936" s="132" t="s">
        <v>1172</v>
      </c>
      <c r="D936" s="132" t="s">
        <v>154</v>
      </c>
      <c r="E936" s="133" t="s">
        <v>1173</v>
      </c>
      <c r="F936" s="134" t="s">
        <v>1174</v>
      </c>
      <c r="G936" s="135" t="s">
        <v>170</v>
      </c>
      <c r="H936" s="136">
        <v>50</v>
      </c>
      <c r="I936" s="137"/>
      <c r="J936" s="138">
        <f>ROUND(I936*H936,2)</f>
        <v>0</v>
      </c>
      <c r="K936" s="134" t="s">
        <v>158</v>
      </c>
      <c r="L936" s="31"/>
      <c r="M936" s="139" t="s">
        <v>1</v>
      </c>
      <c r="N936" s="140" t="s">
        <v>38</v>
      </c>
      <c r="P936" s="141">
        <f>O936*H936</f>
        <v>0</v>
      </c>
      <c r="Q936" s="141">
        <v>0.00757</v>
      </c>
      <c r="R936" s="141">
        <f>Q936*H936</f>
        <v>0.3785</v>
      </c>
      <c r="S936" s="141">
        <v>0</v>
      </c>
      <c r="T936" s="142">
        <f>S936*H936</f>
        <v>0</v>
      </c>
      <c r="AR936" s="143" t="s">
        <v>287</v>
      </c>
      <c r="AT936" s="143" t="s">
        <v>154</v>
      </c>
      <c r="AU936" s="143" t="s">
        <v>83</v>
      </c>
      <c r="AY936" s="16" t="s">
        <v>151</v>
      </c>
      <c r="BE936" s="144">
        <f>IF(N936="základní",J936,0)</f>
        <v>0</v>
      </c>
      <c r="BF936" s="144">
        <f>IF(N936="snížená",J936,0)</f>
        <v>0</v>
      </c>
      <c r="BG936" s="144">
        <f>IF(N936="zákl. přenesená",J936,0)</f>
        <v>0</v>
      </c>
      <c r="BH936" s="144">
        <f>IF(N936="sníž. přenesená",J936,0)</f>
        <v>0</v>
      </c>
      <c r="BI936" s="144">
        <f>IF(N936="nulová",J936,0)</f>
        <v>0</v>
      </c>
      <c r="BJ936" s="16" t="s">
        <v>81</v>
      </c>
      <c r="BK936" s="144">
        <f>ROUND(I936*H936,2)</f>
        <v>0</v>
      </c>
      <c r="BL936" s="16" t="s">
        <v>287</v>
      </c>
      <c r="BM936" s="143" t="s">
        <v>1175</v>
      </c>
    </row>
    <row r="937" spans="2:51" s="14" customFormat="1" ht="11.25">
      <c r="B937" s="170"/>
      <c r="D937" s="146" t="s">
        <v>161</v>
      </c>
      <c r="E937" s="171" t="s">
        <v>1</v>
      </c>
      <c r="F937" s="172" t="s">
        <v>1166</v>
      </c>
      <c r="H937" s="171" t="s">
        <v>1</v>
      </c>
      <c r="I937" s="173"/>
      <c r="L937" s="170"/>
      <c r="M937" s="174"/>
      <c r="T937" s="175"/>
      <c r="AT937" s="171" t="s">
        <v>161</v>
      </c>
      <c r="AU937" s="171" t="s">
        <v>83</v>
      </c>
      <c r="AV937" s="14" t="s">
        <v>81</v>
      </c>
      <c r="AW937" s="14" t="s">
        <v>30</v>
      </c>
      <c r="AX937" s="14" t="s">
        <v>73</v>
      </c>
      <c r="AY937" s="171" t="s">
        <v>151</v>
      </c>
    </row>
    <row r="938" spans="2:51" s="14" customFormat="1" ht="11.25">
      <c r="B938" s="170"/>
      <c r="D938" s="146" t="s">
        <v>161</v>
      </c>
      <c r="E938" s="171" t="s">
        <v>1</v>
      </c>
      <c r="F938" s="172" t="s">
        <v>1167</v>
      </c>
      <c r="H938" s="171" t="s">
        <v>1</v>
      </c>
      <c r="I938" s="173"/>
      <c r="L938" s="170"/>
      <c r="M938" s="174"/>
      <c r="T938" s="175"/>
      <c r="AT938" s="171" t="s">
        <v>161</v>
      </c>
      <c r="AU938" s="171" t="s">
        <v>83</v>
      </c>
      <c r="AV938" s="14" t="s">
        <v>81</v>
      </c>
      <c r="AW938" s="14" t="s">
        <v>30</v>
      </c>
      <c r="AX938" s="14" t="s">
        <v>73</v>
      </c>
      <c r="AY938" s="171" t="s">
        <v>151</v>
      </c>
    </row>
    <row r="939" spans="2:51" s="12" customFormat="1" ht="11.25">
      <c r="B939" s="145"/>
      <c r="D939" s="146" t="s">
        <v>161</v>
      </c>
      <c r="E939" s="147" t="s">
        <v>1</v>
      </c>
      <c r="F939" s="148" t="s">
        <v>465</v>
      </c>
      <c r="H939" s="149">
        <v>50</v>
      </c>
      <c r="I939" s="150"/>
      <c r="L939" s="145"/>
      <c r="M939" s="151"/>
      <c r="T939" s="152"/>
      <c r="AT939" s="147" t="s">
        <v>161</v>
      </c>
      <c r="AU939" s="147" t="s">
        <v>83</v>
      </c>
      <c r="AV939" s="12" t="s">
        <v>83</v>
      </c>
      <c r="AW939" s="12" t="s">
        <v>30</v>
      </c>
      <c r="AX939" s="12" t="s">
        <v>73</v>
      </c>
      <c r="AY939" s="147" t="s">
        <v>151</v>
      </c>
    </row>
    <row r="940" spans="2:51" s="13" customFormat="1" ht="11.25">
      <c r="B940" s="153"/>
      <c r="D940" s="146" t="s">
        <v>161</v>
      </c>
      <c r="E940" s="154" t="s">
        <v>1</v>
      </c>
      <c r="F940" s="155" t="s">
        <v>163</v>
      </c>
      <c r="H940" s="156">
        <v>50</v>
      </c>
      <c r="I940" s="157"/>
      <c r="L940" s="153"/>
      <c r="M940" s="158"/>
      <c r="T940" s="159"/>
      <c r="AT940" s="154" t="s">
        <v>161</v>
      </c>
      <c r="AU940" s="154" t="s">
        <v>83</v>
      </c>
      <c r="AV940" s="13" t="s">
        <v>159</v>
      </c>
      <c r="AW940" s="13" t="s">
        <v>30</v>
      </c>
      <c r="AX940" s="13" t="s">
        <v>81</v>
      </c>
      <c r="AY940" s="154" t="s">
        <v>151</v>
      </c>
    </row>
    <row r="941" spans="2:65" s="1" customFormat="1" ht="37.9" customHeight="1">
      <c r="B941" s="131"/>
      <c r="C941" s="132" t="s">
        <v>1176</v>
      </c>
      <c r="D941" s="132" t="s">
        <v>154</v>
      </c>
      <c r="E941" s="133" t="s">
        <v>1177</v>
      </c>
      <c r="F941" s="134" t="s">
        <v>1178</v>
      </c>
      <c r="G941" s="135" t="s">
        <v>186</v>
      </c>
      <c r="H941" s="136">
        <v>250.91</v>
      </c>
      <c r="I941" s="137"/>
      <c r="J941" s="138">
        <f>ROUND(I941*H941,2)</f>
        <v>0</v>
      </c>
      <c r="K941" s="134" t="s">
        <v>1</v>
      </c>
      <c r="L941" s="31"/>
      <c r="M941" s="139" t="s">
        <v>1</v>
      </c>
      <c r="N941" s="140" t="s">
        <v>38</v>
      </c>
      <c r="P941" s="141">
        <f>O941*H941</f>
        <v>0</v>
      </c>
      <c r="Q941" s="141">
        <v>0.00154</v>
      </c>
      <c r="R941" s="141">
        <f>Q941*H941</f>
        <v>0.38640139999999995</v>
      </c>
      <c r="S941" s="141">
        <v>0</v>
      </c>
      <c r="T941" s="142">
        <f>S941*H941</f>
        <v>0</v>
      </c>
      <c r="AR941" s="143" t="s">
        <v>287</v>
      </c>
      <c r="AT941" s="143" t="s">
        <v>154</v>
      </c>
      <c r="AU941" s="143" t="s">
        <v>83</v>
      </c>
      <c r="AY941" s="16" t="s">
        <v>151</v>
      </c>
      <c r="BE941" s="144">
        <f>IF(N941="základní",J941,0)</f>
        <v>0</v>
      </c>
      <c r="BF941" s="144">
        <f>IF(N941="snížená",J941,0)</f>
        <v>0</v>
      </c>
      <c r="BG941" s="144">
        <f>IF(N941="zákl. přenesená",J941,0)</f>
        <v>0</v>
      </c>
      <c r="BH941" s="144">
        <f>IF(N941="sníž. přenesená",J941,0)</f>
        <v>0</v>
      </c>
      <c r="BI941" s="144">
        <f>IF(N941="nulová",J941,0)</f>
        <v>0</v>
      </c>
      <c r="BJ941" s="16" t="s">
        <v>81</v>
      </c>
      <c r="BK941" s="144">
        <f>ROUND(I941*H941,2)</f>
        <v>0</v>
      </c>
      <c r="BL941" s="16" t="s">
        <v>287</v>
      </c>
      <c r="BM941" s="143" t="s">
        <v>1179</v>
      </c>
    </row>
    <row r="942" spans="2:51" s="14" customFormat="1" ht="11.25">
      <c r="B942" s="170"/>
      <c r="D942" s="146" t="s">
        <v>161</v>
      </c>
      <c r="E942" s="171" t="s">
        <v>1</v>
      </c>
      <c r="F942" s="172" t="s">
        <v>1166</v>
      </c>
      <c r="H942" s="171" t="s">
        <v>1</v>
      </c>
      <c r="I942" s="173"/>
      <c r="L942" s="170"/>
      <c r="M942" s="174"/>
      <c r="T942" s="175"/>
      <c r="AT942" s="171" t="s">
        <v>161</v>
      </c>
      <c r="AU942" s="171" t="s">
        <v>83</v>
      </c>
      <c r="AV942" s="14" t="s">
        <v>81</v>
      </c>
      <c r="AW942" s="14" t="s">
        <v>30</v>
      </c>
      <c r="AX942" s="14" t="s">
        <v>73</v>
      </c>
      <c r="AY942" s="171" t="s">
        <v>151</v>
      </c>
    </row>
    <row r="943" spans="2:51" s="12" customFormat="1" ht="22.5">
      <c r="B943" s="145"/>
      <c r="D943" s="146" t="s">
        <v>161</v>
      </c>
      <c r="E943" s="147" t="s">
        <v>1</v>
      </c>
      <c r="F943" s="148" t="s">
        <v>1180</v>
      </c>
      <c r="H943" s="149">
        <v>250.91</v>
      </c>
      <c r="I943" s="150"/>
      <c r="L943" s="145"/>
      <c r="M943" s="151"/>
      <c r="T943" s="152"/>
      <c r="AT943" s="147" t="s">
        <v>161</v>
      </c>
      <c r="AU943" s="147" t="s">
        <v>83</v>
      </c>
      <c r="AV943" s="12" t="s">
        <v>83</v>
      </c>
      <c r="AW943" s="12" t="s">
        <v>30</v>
      </c>
      <c r="AX943" s="12" t="s">
        <v>73</v>
      </c>
      <c r="AY943" s="147" t="s">
        <v>151</v>
      </c>
    </row>
    <row r="944" spans="2:51" s="13" customFormat="1" ht="11.25">
      <c r="B944" s="153"/>
      <c r="D944" s="146" t="s">
        <v>161</v>
      </c>
      <c r="E944" s="154" t="s">
        <v>1</v>
      </c>
      <c r="F944" s="155" t="s">
        <v>163</v>
      </c>
      <c r="H944" s="156">
        <v>250.91</v>
      </c>
      <c r="I944" s="157"/>
      <c r="L944" s="153"/>
      <c r="M944" s="158"/>
      <c r="T944" s="159"/>
      <c r="AT944" s="154" t="s">
        <v>161</v>
      </c>
      <c r="AU944" s="154" t="s">
        <v>83</v>
      </c>
      <c r="AV944" s="13" t="s">
        <v>159</v>
      </c>
      <c r="AW944" s="13" t="s">
        <v>30</v>
      </c>
      <c r="AX944" s="13" t="s">
        <v>81</v>
      </c>
      <c r="AY944" s="154" t="s">
        <v>151</v>
      </c>
    </row>
    <row r="945" spans="2:65" s="1" customFormat="1" ht="16.5" customHeight="1">
      <c r="B945" s="131"/>
      <c r="C945" s="132" t="s">
        <v>1181</v>
      </c>
      <c r="D945" s="132" t="s">
        <v>154</v>
      </c>
      <c r="E945" s="133" t="s">
        <v>1182</v>
      </c>
      <c r="F945" s="134" t="s">
        <v>1183</v>
      </c>
      <c r="G945" s="135" t="s">
        <v>186</v>
      </c>
      <c r="H945" s="136">
        <v>250.91</v>
      </c>
      <c r="I945" s="137"/>
      <c r="J945" s="138">
        <f>ROUND(I945*H945,2)</f>
        <v>0</v>
      </c>
      <c r="K945" s="134" t="s">
        <v>158</v>
      </c>
      <c r="L945" s="31"/>
      <c r="M945" s="139" t="s">
        <v>1</v>
      </c>
      <c r="N945" s="140" t="s">
        <v>38</v>
      </c>
      <c r="P945" s="141">
        <f>O945*H945</f>
        <v>0</v>
      </c>
      <c r="Q945" s="141">
        <v>0.005</v>
      </c>
      <c r="R945" s="141">
        <f>Q945*H945</f>
        <v>1.25455</v>
      </c>
      <c r="S945" s="141">
        <v>0</v>
      </c>
      <c r="T945" s="142">
        <f>S945*H945</f>
        <v>0</v>
      </c>
      <c r="AR945" s="143" t="s">
        <v>287</v>
      </c>
      <c r="AT945" s="143" t="s">
        <v>154</v>
      </c>
      <c r="AU945" s="143" t="s">
        <v>83</v>
      </c>
      <c r="AY945" s="16" t="s">
        <v>151</v>
      </c>
      <c r="BE945" s="144">
        <f>IF(N945="základní",J945,0)</f>
        <v>0</v>
      </c>
      <c r="BF945" s="144">
        <f>IF(N945="snížená",J945,0)</f>
        <v>0</v>
      </c>
      <c r="BG945" s="144">
        <f>IF(N945="zákl. přenesená",J945,0)</f>
        <v>0</v>
      </c>
      <c r="BH945" s="144">
        <f>IF(N945="sníž. přenesená",J945,0)</f>
        <v>0</v>
      </c>
      <c r="BI945" s="144">
        <f>IF(N945="nulová",J945,0)</f>
        <v>0</v>
      </c>
      <c r="BJ945" s="16" t="s">
        <v>81</v>
      </c>
      <c r="BK945" s="144">
        <f>ROUND(I945*H945,2)</f>
        <v>0</v>
      </c>
      <c r="BL945" s="16" t="s">
        <v>287</v>
      </c>
      <c r="BM945" s="143" t="s">
        <v>1184</v>
      </c>
    </row>
    <row r="946" spans="2:51" s="14" customFormat="1" ht="11.25">
      <c r="B946" s="170"/>
      <c r="D946" s="146" t="s">
        <v>161</v>
      </c>
      <c r="E946" s="171" t="s">
        <v>1</v>
      </c>
      <c r="F946" s="172" t="s">
        <v>1166</v>
      </c>
      <c r="H946" s="171" t="s">
        <v>1</v>
      </c>
      <c r="I946" s="173"/>
      <c r="L946" s="170"/>
      <c r="M946" s="174"/>
      <c r="T946" s="175"/>
      <c r="AT946" s="171" t="s">
        <v>161</v>
      </c>
      <c r="AU946" s="171" t="s">
        <v>83</v>
      </c>
      <c r="AV946" s="14" t="s">
        <v>81</v>
      </c>
      <c r="AW946" s="14" t="s">
        <v>30</v>
      </c>
      <c r="AX946" s="14" t="s">
        <v>73</v>
      </c>
      <c r="AY946" s="171" t="s">
        <v>151</v>
      </c>
    </row>
    <row r="947" spans="2:51" s="12" customFormat="1" ht="22.5">
      <c r="B947" s="145"/>
      <c r="D947" s="146" t="s">
        <v>161</v>
      </c>
      <c r="E947" s="147" t="s">
        <v>1</v>
      </c>
      <c r="F947" s="148" t="s">
        <v>1180</v>
      </c>
      <c r="H947" s="149">
        <v>250.91</v>
      </c>
      <c r="I947" s="150"/>
      <c r="L947" s="145"/>
      <c r="M947" s="151"/>
      <c r="T947" s="152"/>
      <c r="AT947" s="147" t="s">
        <v>161</v>
      </c>
      <c r="AU947" s="147" t="s">
        <v>83</v>
      </c>
      <c r="AV947" s="12" t="s">
        <v>83</v>
      </c>
      <c r="AW947" s="12" t="s">
        <v>30</v>
      </c>
      <c r="AX947" s="12" t="s">
        <v>73</v>
      </c>
      <c r="AY947" s="147" t="s">
        <v>151</v>
      </c>
    </row>
    <row r="948" spans="2:51" s="13" customFormat="1" ht="11.25">
      <c r="B948" s="153"/>
      <c r="D948" s="146" t="s">
        <v>161</v>
      </c>
      <c r="E948" s="154" t="s">
        <v>1</v>
      </c>
      <c r="F948" s="155" t="s">
        <v>163</v>
      </c>
      <c r="H948" s="156">
        <v>250.91</v>
      </c>
      <c r="I948" s="157"/>
      <c r="L948" s="153"/>
      <c r="M948" s="158"/>
      <c r="T948" s="159"/>
      <c r="AT948" s="154" t="s">
        <v>161</v>
      </c>
      <c r="AU948" s="154" t="s">
        <v>83</v>
      </c>
      <c r="AV948" s="13" t="s">
        <v>159</v>
      </c>
      <c r="AW948" s="13" t="s">
        <v>30</v>
      </c>
      <c r="AX948" s="13" t="s">
        <v>81</v>
      </c>
      <c r="AY948" s="154" t="s">
        <v>151</v>
      </c>
    </row>
    <row r="949" spans="2:65" s="1" customFormat="1" ht="16.5" customHeight="1">
      <c r="B949" s="131"/>
      <c r="C949" s="132" t="s">
        <v>1185</v>
      </c>
      <c r="D949" s="132" t="s">
        <v>154</v>
      </c>
      <c r="E949" s="133" t="s">
        <v>1186</v>
      </c>
      <c r="F949" s="134" t="s">
        <v>1187</v>
      </c>
      <c r="G949" s="135" t="s">
        <v>186</v>
      </c>
      <c r="H949" s="136">
        <v>432.88</v>
      </c>
      <c r="I949" s="137"/>
      <c r="J949" s="138">
        <f>ROUND(I949*H949,2)</f>
        <v>0</v>
      </c>
      <c r="K949" s="134" t="s">
        <v>158</v>
      </c>
      <c r="L949" s="31"/>
      <c r="M949" s="139" t="s">
        <v>1</v>
      </c>
      <c r="N949" s="140" t="s">
        <v>38</v>
      </c>
      <c r="P949" s="141">
        <f>O949*H949</f>
        <v>0</v>
      </c>
      <c r="Q949" s="141">
        <v>0.0051</v>
      </c>
      <c r="R949" s="141">
        <f>Q949*H949</f>
        <v>2.207688</v>
      </c>
      <c r="S949" s="141">
        <v>0</v>
      </c>
      <c r="T949" s="142">
        <f>S949*H949</f>
        <v>0</v>
      </c>
      <c r="AR949" s="143" t="s">
        <v>287</v>
      </c>
      <c r="AT949" s="143" t="s">
        <v>154</v>
      </c>
      <c r="AU949" s="143" t="s">
        <v>83</v>
      </c>
      <c r="AY949" s="16" t="s">
        <v>151</v>
      </c>
      <c r="BE949" s="144">
        <f>IF(N949="základní",J949,0)</f>
        <v>0</v>
      </c>
      <c r="BF949" s="144">
        <f>IF(N949="snížená",J949,0)</f>
        <v>0</v>
      </c>
      <c r="BG949" s="144">
        <f>IF(N949="zákl. přenesená",J949,0)</f>
        <v>0</v>
      </c>
      <c r="BH949" s="144">
        <f>IF(N949="sníž. přenesená",J949,0)</f>
        <v>0</v>
      </c>
      <c r="BI949" s="144">
        <f>IF(N949="nulová",J949,0)</f>
        <v>0</v>
      </c>
      <c r="BJ949" s="16" t="s">
        <v>81</v>
      </c>
      <c r="BK949" s="144">
        <f>ROUND(I949*H949,2)</f>
        <v>0</v>
      </c>
      <c r="BL949" s="16" t="s">
        <v>287</v>
      </c>
      <c r="BM949" s="143" t="s">
        <v>1188</v>
      </c>
    </row>
    <row r="950" spans="2:51" s="14" customFormat="1" ht="11.25">
      <c r="B950" s="170"/>
      <c r="D950" s="146" t="s">
        <v>161</v>
      </c>
      <c r="E950" s="171" t="s">
        <v>1</v>
      </c>
      <c r="F950" s="172" t="s">
        <v>293</v>
      </c>
      <c r="H950" s="171" t="s">
        <v>1</v>
      </c>
      <c r="I950" s="173"/>
      <c r="L950" s="170"/>
      <c r="M950" s="174"/>
      <c r="T950" s="175"/>
      <c r="AT950" s="171" t="s">
        <v>161</v>
      </c>
      <c r="AU950" s="171" t="s">
        <v>83</v>
      </c>
      <c r="AV950" s="14" t="s">
        <v>81</v>
      </c>
      <c r="AW950" s="14" t="s">
        <v>30</v>
      </c>
      <c r="AX950" s="14" t="s">
        <v>73</v>
      </c>
      <c r="AY950" s="171" t="s">
        <v>151</v>
      </c>
    </row>
    <row r="951" spans="2:51" s="12" customFormat="1" ht="22.5">
      <c r="B951" s="145"/>
      <c r="D951" s="146" t="s">
        <v>161</v>
      </c>
      <c r="E951" s="147" t="s">
        <v>1</v>
      </c>
      <c r="F951" s="148" t="s">
        <v>294</v>
      </c>
      <c r="H951" s="149">
        <v>181.97</v>
      </c>
      <c r="I951" s="150"/>
      <c r="L951" s="145"/>
      <c r="M951" s="151"/>
      <c r="T951" s="152"/>
      <c r="AT951" s="147" t="s">
        <v>161</v>
      </c>
      <c r="AU951" s="147" t="s">
        <v>83</v>
      </c>
      <c r="AV951" s="12" t="s">
        <v>83</v>
      </c>
      <c r="AW951" s="12" t="s">
        <v>30</v>
      </c>
      <c r="AX951" s="12" t="s">
        <v>73</v>
      </c>
      <c r="AY951" s="147" t="s">
        <v>151</v>
      </c>
    </row>
    <row r="952" spans="2:51" s="14" customFormat="1" ht="11.25">
      <c r="B952" s="170"/>
      <c r="D952" s="146" t="s">
        <v>161</v>
      </c>
      <c r="E952" s="171" t="s">
        <v>1</v>
      </c>
      <c r="F952" s="172" t="s">
        <v>1166</v>
      </c>
      <c r="H952" s="171" t="s">
        <v>1</v>
      </c>
      <c r="I952" s="173"/>
      <c r="L952" s="170"/>
      <c r="M952" s="174"/>
      <c r="T952" s="175"/>
      <c r="AT952" s="171" t="s">
        <v>161</v>
      </c>
      <c r="AU952" s="171" t="s">
        <v>83</v>
      </c>
      <c r="AV952" s="14" t="s">
        <v>81</v>
      </c>
      <c r="AW952" s="14" t="s">
        <v>30</v>
      </c>
      <c r="AX952" s="14" t="s">
        <v>73</v>
      </c>
      <c r="AY952" s="171" t="s">
        <v>151</v>
      </c>
    </row>
    <row r="953" spans="2:51" s="12" customFormat="1" ht="22.5">
      <c r="B953" s="145"/>
      <c r="D953" s="146" t="s">
        <v>161</v>
      </c>
      <c r="E953" s="147" t="s">
        <v>1</v>
      </c>
      <c r="F953" s="148" t="s">
        <v>1180</v>
      </c>
      <c r="H953" s="149">
        <v>250.91</v>
      </c>
      <c r="I953" s="150"/>
      <c r="L953" s="145"/>
      <c r="M953" s="151"/>
      <c r="T953" s="152"/>
      <c r="AT953" s="147" t="s">
        <v>161</v>
      </c>
      <c r="AU953" s="147" t="s">
        <v>83</v>
      </c>
      <c r="AV953" s="12" t="s">
        <v>83</v>
      </c>
      <c r="AW953" s="12" t="s">
        <v>30</v>
      </c>
      <c r="AX953" s="12" t="s">
        <v>73</v>
      </c>
      <c r="AY953" s="147" t="s">
        <v>151</v>
      </c>
    </row>
    <row r="954" spans="2:51" s="13" customFormat="1" ht="11.25">
      <c r="B954" s="153"/>
      <c r="D954" s="146" t="s">
        <v>161</v>
      </c>
      <c r="E954" s="154" t="s">
        <v>1</v>
      </c>
      <c r="F954" s="155" t="s">
        <v>163</v>
      </c>
      <c r="H954" s="156">
        <v>432.88</v>
      </c>
      <c r="I954" s="157"/>
      <c r="L954" s="153"/>
      <c r="M954" s="158"/>
      <c r="T954" s="159"/>
      <c r="AT954" s="154" t="s">
        <v>161</v>
      </c>
      <c r="AU954" s="154" t="s">
        <v>83</v>
      </c>
      <c r="AV954" s="13" t="s">
        <v>159</v>
      </c>
      <c r="AW954" s="13" t="s">
        <v>30</v>
      </c>
      <c r="AX954" s="13" t="s">
        <v>81</v>
      </c>
      <c r="AY954" s="154" t="s">
        <v>151</v>
      </c>
    </row>
    <row r="955" spans="2:65" s="1" customFormat="1" ht="21.75" customHeight="1">
      <c r="B955" s="131"/>
      <c r="C955" s="132" t="s">
        <v>1189</v>
      </c>
      <c r="D955" s="132" t="s">
        <v>154</v>
      </c>
      <c r="E955" s="133" t="s">
        <v>1190</v>
      </c>
      <c r="F955" s="134" t="s">
        <v>1191</v>
      </c>
      <c r="G955" s="135" t="s">
        <v>186</v>
      </c>
      <c r="H955" s="136">
        <v>250.91</v>
      </c>
      <c r="I955" s="137"/>
      <c r="J955" s="138">
        <f>ROUND(I955*H955,2)</f>
        <v>0</v>
      </c>
      <c r="K955" s="134" t="s">
        <v>158</v>
      </c>
      <c r="L955" s="31"/>
      <c r="M955" s="139" t="s">
        <v>1</v>
      </c>
      <c r="N955" s="140" t="s">
        <v>38</v>
      </c>
      <c r="P955" s="141">
        <f>O955*H955</f>
        <v>0</v>
      </c>
      <c r="Q955" s="141">
        <v>6E-05</v>
      </c>
      <c r="R955" s="141">
        <f>Q955*H955</f>
        <v>0.0150546</v>
      </c>
      <c r="S955" s="141">
        <v>0</v>
      </c>
      <c r="T955" s="142">
        <f>S955*H955</f>
        <v>0</v>
      </c>
      <c r="AR955" s="143" t="s">
        <v>287</v>
      </c>
      <c r="AT955" s="143" t="s">
        <v>154</v>
      </c>
      <c r="AU955" s="143" t="s">
        <v>83</v>
      </c>
      <c r="AY955" s="16" t="s">
        <v>151</v>
      </c>
      <c r="BE955" s="144">
        <f>IF(N955="základní",J955,0)</f>
        <v>0</v>
      </c>
      <c r="BF955" s="144">
        <f>IF(N955="snížená",J955,0)</f>
        <v>0</v>
      </c>
      <c r="BG955" s="144">
        <f>IF(N955="zákl. přenesená",J955,0)</f>
        <v>0</v>
      </c>
      <c r="BH955" s="144">
        <f>IF(N955="sníž. přenesená",J955,0)</f>
        <v>0</v>
      </c>
      <c r="BI955" s="144">
        <f>IF(N955="nulová",J955,0)</f>
        <v>0</v>
      </c>
      <c r="BJ955" s="16" t="s">
        <v>81</v>
      </c>
      <c r="BK955" s="144">
        <f>ROUND(I955*H955,2)</f>
        <v>0</v>
      </c>
      <c r="BL955" s="16" t="s">
        <v>287</v>
      </c>
      <c r="BM955" s="143" t="s">
        <v>1192</v>
      </c>
    </row>
    <row r="956" spans="2:51" s="14" customFormat="1" ht="11.25">
      <c r="B956" s="170"/>
      <c r="D956" s="146" t="s">
        <v>161</v>
      </c>
      <c r="E956" s="171" t="s">
        <v>1</v>
      </c>
      <c r="F956" s="172" t="s">
        <v>1166</v>
      </c>
      <c r="H956" s="171" t="s">
        <v>1</v>
      </c>
      <c r="I956" s="173"/>
      <c r="L956" s="170"/>
      <c r="M956" s="174"/>
      <c r="T956" s="175"/>
      <c r="AT956" s="171" t="s">
        <v>161</v>
      </c>
      <c r="AU956" s="171" t="s">
        <v>83</v>
      </c>
      <c r="AV956" s="14" t="s">
        <v>81</v>
      </c>
      <c r="AW956" s="14" t="s">
        <v>30</v>
      </c>
      <c r="AX956" s="14" t="s">
        <v>73</v>
      </c>
      <c r="AY956" s="171" t="s">
        <v>151</v>
      </c>
    </row>
    <row r="957" spans="2:51" s="12" customFormat="1" ht="22.5">
      <c r="B957" s="145"/>
      <c r="D957" s="146" t="s">
        <v>161</v>
      </c>
      <c r="E957" s="147" t="s">
        <v>1</v>
      </c>
      <c r="F957" s="148" t="s">
        <v>1180</v>
      </c>
      <c r="H957" s="149">
        <v>250.91</v>
      </c>
      <c r="I957" s="150"/>
      <c r="L957" s="145"/>
      <c r="M957" s="151"/>
      <c r="T957" s="152"/>
      <c r="AT957" s="147" t="s">
        <v>161</v>
      </c>
      <c r="AU957" s="147" t="s">
        <v>83</v>
      </c>
      <c r="AV957" s="12" t="s">
        <v>83</v>
      </c>
      <c r="AW957" s="12" t="s">
        <v>30</v>
      </c>
      <c r="AX957" s="12" t="s">
        <v>73</v>
      </c>
      <c r="AY957" s="147" t="s">
        <v>151</v>
      </c>
    </row>
    <row r="958" spans="2:51" s="13" customFormat="1" ht="11.25">
      <c r="B958" s="153"/>
      <c r="D958" s="146" t="s">
        <v>161</v>
      </c>
      <c r="E958" s="154" t="s">
        <v>1</v>
      </c>
      <c r="F958" s="155" t="s">
        <v>163</v>
      </c>
      <c r="H958" s="156">
        <v>250.91</v>
      </c>
      <c r="I958" s="157"/>
      <c r="L958" s="153"/>
      <c r="M958" s="158"/>
      <c r="T958" s="159"/>
      <c r="AT958" s="154" t="s">
        <v>161</v>
      </c>
      <c r="AU958" s="154" t="s">
        <v>83</v>
      </c>
      <c r="AV958" s="13" t="s">
        <v>159</v>
      </c>
      <c r="AW958" s="13" t="s">
        <v>30</v>
      </c>
      <c r="AX958" s="13" t="s">
        <v>81</v>
      </c>
      <c r="AY958" s="154" t="s">
        <v>151</v>
      </c>
    </row>
    <row r="959" spans="2:65" s="1" customFormat="1" ht="16.5" customHeight="1">
      <c r="B959" s="131"/>
      <c r="C959" s="132" t="s">
        <v>1193</v>
      </c>
      <c r="D959" s="132" t="s">
        <v>154</v>
      </c>
      <c r="E959" s="133" t="s">
        <v>1194</v>
      </c>
      <c r="F959" s="134" t="s">
        <v>1195</v>
      </c>
      <c r="G959" s="135" t="s">
        <v>186</v>
      </c>
      <c r="H959" s="136">
        <v>432.88</v>
      </c>
      <c r="I959" s="137"/>
      <c r="J959" s="138">
        <f>ROUND(I959*H959,2)</f>
        <v>0</v>
      </c>
      <c r="K959" s="134" t="s">
        <v>158</v>
      </c>
      <c r="L959" s="31"/>
      <c r="M959" s="139" t="s">
        <v>1</v>
      </c>
      <c r="N959" s="140" t="s">
        <v>38</v>
      </c>
      <c r="P959" s="141">
        <f>O959*H959</f>
        <v>0</v>
      </c>
      <c r="Q959" s="141">
        <v>0.00015</v>
      </c>
      <c r="R959" s="141">
        <f>Q959*H959</f>
        <v>0.06493199999999999</v>
      </c>
      <c r="S959" s="141">
        <v>0</v>
      </c>
      <c r="T959" s="142">
        <f>S959*H959</f>
        <v>0</v>
      </c>
      <c r="AR959" s="143" t="s">
        <v>287</v>
      </c>
      <c r="AT959" s="143" t="s">
        <v>154</v>
      </c>
      <c r="AU959" s="143" t="s">
        <v>83</v>
      </c>
      <c r="AY959" s="16" t="s">
        <v>151</v>
      </c>
      <c r="BE959" s="144">
        <f>IF(N959="základní",J959,0)</f>
        <v>0</v>
      </c>
      <c r="BF959" s="144">
        <f>IF(N959="snížená",J959,0)</f>
        <v>0</v>
      </c>
      <c r="BG959" s="144">
        <f>IF(N959="zákl. přenesená",J959,0)</f>
        <v>0</v>
      </c>
      <c r="BH959" s="144">
        <f>IF(N959="sníž. přenesená",J959,0)</f>
        <v>0</v>
      </c>
      <c r="BI959" s="144">
        <f>IF(N959="nulová",J959,0)</f>
        <v>0</v>
      </c>
      <c r="BJ959" s="16" t="s">
        <v>81</v>
      </c>
      <c r="BK959" s="144">
        <f>ROUND(I959*H959,2)</f>
        <v>0</v>
      </c>
      <c r="BL959" s="16" t="s">
        <v>287</v>
      </c>
      <c r="BM959" s="143" t="s">
        <v>1196</v>
      </c>
    </row>
    <row r="960" spans="2:51" s="14" customFormat="1" ht="11.25">
      <c r="B960" s="170"/>
      <c r="D960" s="146" t="s">
        <v>161</v>
      </c>
      <c r="E960" s="171" t="s">
        <v>1</v>
      </c>
      <c r="F960" s="172" t="s">
        <v>293</v>
      </c>
      <c r="H960" s="171" t="s">
        <v>1</v>
      </c>
      <c r="I960" s="173"/>
      <c r="L960" s="170"/>
      <c r="M960" s="174"/>
      <c r="T960" s="175"/>
      <c r="AT960" s="171" t="s">
        <v>161</v>
      </c>
      <c r="AU960" s="171" t="s">
        <v>83</v>
      </c>
      <c r="AV960" s="14" t="s">
        <v>81</v>
      </c>
      <c r="AW960" s="14" t="s">
        <v>30</v>
      </c>
      <c r="AX960" s="14" t="s">
        <v>73</v>
      </c>
      <c r="AY960" s="171" t="s">
        <v>151</v>
      </c>
    </row>
    <row r="961" spans="2:51" s="12" customFormat="1" ht="22.5">
      <c r="B961" s="145"/>
      <c r="D961" s="146" t="s">
        <v>161</v>
      </c>
      <c r="E961" s="147" t="s">
        <v>1</v>
      </c>
      <c r="F961" s="148" t="s">
        <v>294</v>
      </c>
      <c r="H961" s="149">
        <v>181.97</v>
      </c>
      <c r="I961" s="150"/>
      <c r="L961" s="145"/>
      <c r="M961" s="151"/>
      <c r="T961" s="152"/>
      <c r="AT961" s="147" t="s">
        <v>161</v>
      </c>
      <c r="AU961" s="147" t="s">
        <v>83</v>
      </c>
      <c r="AV961" s="12" t="s">
        <v>83</v>
      </c>
      <c r="AW961" s="12" t="s">
        <v>30</v>
      </c>
      <c r="AX961" s="12" t="s">
        <v>73</v>
      </c>
      <c r="AY961" s="147" t="s">
        <v>151</v>
      </c>
    </row>
    <row r="962" spans="2:51" s="14" customFormat="1" ht="11.25">
      <c r="B962" s="170"/>
      <c r="D962" s="146" t="s">
        <v>161</v>
      </c>
      <c r="E962" s="171" t="s">
        <v>1</v>
      </c>
      <c r="F962" s="172" t="s">
        <v>1166</v>
      </c>
      <c r="H962" s="171" t="s">
        <v>1</v>
      </c>
      <c r="I962" s="173"/>
      <c r="L962" s="170"/>
      <c r="M962" s="174"/>
      <c r="T962" s="175"/>
      <c r="AT962" s="171" t="s">
        <v>161</v>
      </c>
      <c r="AU962" s="171" t="s">
        <v>83</v>
      </c>
      <c r="AV962" s="14" t="s">
        <v>81</v>
      </c>
      <c r="AW962" s="14" t="s">
        <v>30</v>
      </c>
      <c r="AX962" s="14" t="s">
        <v>73</v>
      </c>
      <c r="AY962" s="171" t="s">
        <v>151</v>
      </c>
    </row>
    <row r="963" spans="2:51" s="12" customFormat="1" ht="22.5">
      <c r="B963" s="145"/>
      <c r="D963" s="146" t="s">
        <v>161</v>
      </c>
      <c r="E963" s="147" t="s">
        <v>1</v>
      </c>
      <c r="F963" s="148" t="s">
        <v>1180</v>
      </c>
      <c r="H963" s="149">
        <v>250.91</v>
      </c>
      <c r="I963" s="150"/>
      <c r="L963" s="145"/>
      <c r="M963" s="151"/>
      <c r="T963" s="152"/>
      <c r="AT963" s="147" t="s">
        <v>161</v>
      </c>
      <c r="AU963" s="147" t="s">
        <v>83</v>
      </c>
      <c r="AV963" s="12" t="s">
        <v>83</v>
      </c>
      <c r="AW963" s="12" t="s">
        <v>30</v>
      </c>
      <c r="AX963" s="12" t="s">
        <v>73</v>
      </c>
      <c r="AY963" s="147" t="s">
        <v>151</v>
      </c>
    </row>
    <row r="964" spans="2:51" s="13" customFormat="1" ht="11.25">
      <c r="B964" s="153"/>
      <c r="D964" s="146" t="s">
        <v>161</v>
      </c>
      <c r="E964" s="154" t="s">
        <v>1</v>
      </c>
      <c r="F964" s="155" t="s">
        <v>163</v>
      </c>
      <c r="H964" s="156">
        <v>432.88</v>
      </c>
      <c r="I964" s="157"/>
      <c r="L964" s="153"/>
      <c r="M964" s="158"/>
      <c r="T964" s="159"/>
      <c r="AT964" s="154" t="s">
        <v>161</v>
      </c>
      <c r="AU964" s="154" t="s">
        <v>83</v>
      </c>
      <c r="AV964" s="13" t="s">
        <v>159</v>
      </c>
      <c r="AW964" s="13" t="s">
        <v>30</v>
      </c>
      <c r="AX964" s="13" t="s">
        <v>81</v>
      </c>
      <c r="AY964" s="154" t="s">
        <v>151</v>
      </c>
    </row>
    <row r="965" spans="2:65" s="1" customFormat="1" ht="24.2" customHeight="1">
      <c r="B965" s="131"/>
      <c r="C965" s="132" t="s">
        <v>1197</v>
      </c>
      <c r="D965" s="132" t="s">
        <v>154</v>
      </c>
      <c r="E965" s="133" t="s">
        <v>1198</v>
      </c>
      <c r="F965" s="134" t="s">
        <v>1199</v>
      </c>
      <c r="G965" s="135" t="s">
        <v>580</v>
      </c>
      <c r="H965" s="176"/>
      <c r="I965" s="137"/>
      <c r="J965" s="138">
        <f>ROUND(I965*H965,2)</f>
        <v>0</v>
      </c>
      <c r="K965" s="134" t="s">
        <v>158</v>
      </c>
      <c r="L965" s="31"/>
      <c r="M965" s="139" t="s">
        <v>1</v>
      </c>
      <c r="N965" s="140" t="s">
        <v>38</v>
      </c>
      <c r="P965" s="141">
        <f>O965*H965</f>
        <v>0</v>
      </c>
      <c r="Q965" s="141">
        <v>0</v>
      </c>
      <c r="R965" s="141">
        <f>Q965*H965</f>
        <v>0</v>
      </c>
      <c r="S965" s="141">
        <v>0</v>
      </c>
      <c r="T965" s="142">
        <f>S965*H965</f>
        <v>0</v>
      </c>
      <c r="AR965" s="143" t="s">
        <v>287</v>
      </c>
      <c r="AT965" s="143" t="s">
        <v>154</v>
      </c>
      <c r="AU965" s="143" t="s">
        <v>83</v>
      </c>
      <c r="AY965" s="16" t="s">
        <v>151</v>
      </c>
      <c r="BE965" s="144">
        <f>IF(N965="základní",J965,0)</f>
        <v>0</v>
      </c>
      <c r="BF965" s="144">
        <f>IF(N965="snížená",J965,0)</f>
        <v>0</v>
      </c>
      <c r="BG965" s="144">
        <f>IF(N965="zákl. přenesená",J965,0)</f>
        <v>0</v>
      </c>
      <c r="BH965" s="144">
        <f>IF(N965="sníž. přenesená",J965,0)</f>
        <v>0</v>
      </c>
      <c r="BI965" s="144">
        <f>IF(N965="nulová",J965,0)</f>
        <v>0</v>
      </c>
      <c r="BJ965" s="16" t="s">
        <v>81</v>
      </c>
      <c r="BK965" s="144">
        <f>ROUND(I965*H965,2)</f>
        <v>0</v>
      </c>
      <c r="BL965" s="16" t="s">
        <v>287</v>
      </c>
      <c r="BM965" s="143" t="s">
        <v>1200</v>
      </c>
    </row>
    <row r="966" spans="2:63" s="11" customFormat="1" ht="22.9" customHeight="1">
      <c r="B966" s="119"/>
      <c r="D966" s="120" t="s">
        <v>72</v>
      </c>
      <c r="E966" s="129" t="s">
        <v>1201</v>
      </c>
      <c r="F966" s="129" t="s">
        <v>1202</v>
      </c>
      <c r="I966" s="122"/>
      <c r="J966" s="130">
        <f>BK966</f>
        <v>0</v>
      </c>
      <c r="L966" s="119"/>
      <c r="M966" s="124"/>
      <c r="P966" s="125">
        <f>SUM(P967:P1000)</f>
        <v>0</v>
      </c>
      <c r="R966" s="125">
        <f>SUM(R967:R1000)</f>
        <v>0.15894388</v>
      </c>
      <c r="T966" s="126">
        <f>SUM(T967:T1000)</f>
        <v>0</v>
      </c>
      <c r="AR966" s="120" t="s">
        <v>83</v>
      </c>
      <c r="AT966" s="127" t="s">
        <v>72</v>
      </c>
      <c r="AU966" s="127" t="s">
        <v>81</v>
      </c>
      <c r="AY966" s="120" t="s">
        <v>151</v>
      </c>
      <c r="BK966" s="128">
        <f>SUM(BK967:BK1000)</f>
        <v>0</v>
      </c>
    </row>
    <row r="967" spans="2:65" s="1" customFormat="1" ht="21.75" customHeight="1">
      <c r="B967" s="131"/>
      <c r="C967" s="132" t="s">
        <v>1203</v>
      </c>
      <c r="D967" s="132" t="s">
        <v>154</v>
      </c>
      <c r="E967" s="133" t="s">
        <v>1204</v>
      </c>
      <c r="F967" s="134" t="s">
        <v>1205</v>
      </c>
      <c r="G967" s="135" t="s">
        <v>170</v>
      </c>
      <c r="H967" s="136">
        <v>20</v>
      </c>
      <c r="I967" s="137"/>
      <c r="J967" s="138">
        <f>ROUND(I967*H967,2)</f>
        <v>0</v>
      </c>
      <c r="K967" s="134" t="s">
        <v>158</v>
      </c>
      <c r="L967" s="31"/>
      <c r="M967" s="139" t="s">
        <v>1</v>
      </c>
      <c r="N967" s="140" t="s">
        <v>38</v>
      </c>
      <c r="P967" s="141">
        <f>O967*H967</f>
        <v>0</v>
      </c>
      <c r="Q967" s="141">
        <v>2E-05</v>
      </c>
      <c r="R967" s="141">
        <f>Q967*H967</f>
        <v>0.0004</v>
      </c>
      <c r="S967" s="141">
        <v>0</v>
      </c>
      <c r="T967" s="142">
        <f>S967*H967</f>
        <v>0</v>
      </c>
      <c r="AR967" s="143" t="s">
        <v>287</v>
      </c>
      <c r="AT967" s="143" t="s">
        <v>154</v>
      </c>
      <c r="AU967" s="143" t="s">
        <v>83</v>
      </c>
      <c r="AY967" s="16" t="s">
        <v>151</v>
      </c>
      <c r="BE967" s="144">
        <f>IF(N967="základní",J967,0)</f>
        <v>0</v>
      </c>
      <c r="BF967" s="144">
        <f>IF(N967="snížená",J967,0)</f>
        <v>0</v>
      </c>
      <c r="BG967" s="144">
        <f>IF(N967="zákl. přenesená",J967,0)</f>
        <v>0</v>
      </c>
      <c r="BH967" s="144">
        <f>IF(N967="sníž. přenesená",J967,0)</f>
        <v>0</v>
      </c>
      <c r="BI967" s="144">
        <f>IF(N967="nulová",J967,0)</f>
        <v>0</v>
      </c>
      <c r="BJ967" s="16" t="s">
        <v>81</v>
      </c>
      <c r="BK967" s="144">
        <f>ROUND(I967*H967,2)</f>
        <v>0</v>
      </c>
      <c r="BL967" s="16" t="s">
        <v>287</v>
      </c>
      <c r="BM967" s="143" t="s">
        <v>1206</v>
      </c>
    </row>
    <row r="968" spans="2:51" s="14" customFormat="1" ht="11.25">
      <c r="B968" s="170"/>
      <c r="D968" s="146" t="s">
        <v>161</v>
      </c>
      <c r="E968" s="171" t="s">
        <v>1</v>
      </c>
      <c r="F968" s="172" t="s">
        <v>1207</v>
      </c>
      <c r="H968" s="171" t="s">
        <v>1</v>
      </c>
      <c r="I968" s="173"/>
      <c r="L968" s="170"/>
      <c r="M968" s="174"/>
      <c r="T968" s="175"/>
      <c r="AT968" s="171" t="s">
        <v>161</v>
      </c>
      <c r="AU968" s="171" t="s">
        <v>83</v>
      </c>
      <c r="AV968" s="14" t="s">
        <v>81</v>
      </c>
      <c r="AW968" s="14" t="s">
        <v>30</v>
      </c>
      <c r="AX968" s="14" t="s">
        <v>73</v>
      </c>
      <c r="AY968" s="171" t="s">
        <v>151</v>
      </c>
    </row>
    <row r="969" spans="2:51" s="14" customFormat="1" ht="22.5">
      <c r="B969" s="170"/>
      <c r="D969" s="146" t="s">
        <v>161</v>
      </c>
      <c r="E969" s="171" t="s">
        <v>1</v>
      </c>
      <c r="F969" s="172" t="s">
        <v>1208</v>
      </c>
      <c r="H969" s="171" t="s">
        <v>1</v>
      </c>
      <c r="I969" s="173"/>
      <c r="L969" s="170"/>
      <c r="M969" s="174"/>
      <c r="T969" s="175"/>
      <c r="AT969" s="171" t="s">
        <v>161</v>
      </c>
      <c r="AU969" s="171" t="s">
        <v>83</v>
      </c>
      <c r="AV969" s="14" t="s">
        <v>81</v>
      </c>
      <c r="AW969" s="14" t="s">
        <v>30</v>
      </c>
      <c r="AX969" s="14" t="s">
        <v>73</v>
      </c>
      <c r="AY969" s="171" t="s">
        <v>151</v>
      </c>
    </row>
    <row r="970" spans="2:51" s="12" customFormat="1" ht="11.25">
      <c r="B970" s="145"/>
      <c r="D970" s="146" t="s">
        <v>161</v>
      </c>
      <c r="E970" s="147" t="s">
        <v>1</v>
      </c>
      <c r="F970" s="148" t="s">
        <v>321</v>
      </c>
      <c r="H970" s="149">
        <v>20</v>
      </c>
      <c r="I970" s="150"/>
      <c r="L970" s="145"/>
      <c r="M970" s="151"/>
      <c r="T970" s="152"/>
      <c r="AT970" s="147" t="s">
        <v>161</v>
      </c>
      <c r="AU970" s="147" t="s">
        <v>83</v>
      </c>
      <c r="AV970" s="12" t="s">
        <v>83</v>
      </c>
      <c r="AW970" s="12" t="s">
        <v>30</v>
      </c>
      <c r="AX970" s="12" t="s">
        <v>73</v>
      </c>
      <c r="AY970" s="147" t="s">
        <v>151</v>
      </c>
    </row>
    <row r="971" spans="2:51" s="13" customFormat="1" ht="11.25">
      <c r="B971" s="153"/>
      <c r="D971" s="146" t="s">
        <v>161</v>
      </c>
      <c r="E971" s="154" t="s">
        <v>1</v>
      </c>
      <c r="F971" s="155" t="s">
        <v>163</v>
      </c>
      <c r="H971" s="156">
        <v>20</v>
      </c>
      <c r="I971" s="157"/>
      <c r="L971" s="153"/>
      <c r="M971" s="158"/>
      <c r="T971" s="159"/>
      <c r="AT971" s="154" t="s">
        <v>161</v>
      </c>
      <c r="AU971" s="154" t="s">
        <v>83</v>
      </c>
      <c r="AV971" s="13" t="s">
        <v>159</v>
      </c>
      <c r="AW971" s="13" t="s">
        <v>30</v>
      </c>
      <c r="AX971" s="13" t="s">
        <v>81</v>
      </c>
      <c r="AY971" s="154" t="s">
        <v>151</v>
      </c>
    </row>
    <row r="972" spans="2:65" s="1" customFormat="1" ht="21.75" customHeight="1">
      <c r="B972" s="131"/>
      <c r="C972" s="160" t="s">
        <v>1209</v>
      </c>
      <c r="D972" s="160" t="s">
        <v>172</v>
      </c>
      <c r="E972" s="161" t="s">
        <v>1210</v>
      </c>
      <c r="F972" s="162" t="s">
        <v>1211</v>
      </c>
      <c r="G972" s="163" t="s">
        <v>186</v>
      </c>
      <c r="H972" s="164">
        <v>0.924</v>
      </c>
      <c r="I972" s="165"/>
      <c r="J972" s="166">
        <f>ROUND(I972*H972,2)</f>
        <v>0</v>
      </c>
      <c r="K972" s="162" t="s">
        <v>158</v>
      </c>
      <c r="L972" s="167"/>
      <c r="M972" s="168" t="s">
        <v>1</v>
      </c>
      <c r="N972" s="169" t="s">
        <v>38</v>
      </c>
      <c r="P972" s="141">
        <f>O972*H972</f>
        <v>0</v>
      </c>
      <c r="Q972" s="141">
        <v>0.01617</v>
      </c>
      <c r="R972" s="141">
        <f>Q972*H972</f>
        <v>0.01494108</v>
      </c>
      <c r="S972" s="141">
        <v>0</v>
      </c>
      <c r="T972" s="142">
        <f>S972*H972</f>
        <v>0</v>
      </c>
      <c r="AR972" s="143" t="s">
        <v>390</v>
      </c>
      <c r="AT972" s="143" t="s">
        <v>172</v>
      </c>
      <c r="AU972" s="143" t="s">
        <v>83</v>
      </c>
      <c r="AY972" s="16" t="s">
        <v>151</v>
      </c>
      <c r="BE972" s="144">
        <f>IF(N972="základní",J972,0)</f>
        <v>0</v>
      </c>
      <c r="BF972" s="144">
        <f>IF(N972="snížená",J972,0)</f>
        <v>0</v>
      </c>
      <c r="BG972" s="144">
        <f>IF(N972="zákl. přenesená",J972,0)</f>
        <v>0</v>
      </c>
      <c r="BH972" s="144">
        <f>IF(N972="sníž. přenesená",J972,0)</f>
        <v>0</v>
      </c>
      <c r="BI972" s="144">
        <f>IF(N972="nulová",J972,0)</f>
        <v>0</v>
      </c>
      <c r="BJ972" s="16" t="s">
        <v>81</v>
      </c>
      <c r="BK972" s="144">
        <f>ROUND(I972*H972,2)</f>
        <v>0</v>
      </c>
      <c r="BL972" s="16" t="s">
        <v>287</v>
      </c>
      <c r="BM972" s="143" t="s">
        <v>1212</v>
      </c>
    </row>
    <row r="973" spans="2:51" s="12" customFormat="1" ht="11.25">
      <c r="B973" s="145"/>
      <c r="D973" s="146" t="s">
        <v>161</v>
      </c>
      <c r="E973" s="147" t="s">
        <v>1</v>
      </c>
      <c r="F973" s="148" t="s">
        <v>1213</v>
      </c>
      <c r="H973" s="149">
        <v>0.84</v>
      </c>
      <c r="I973" s="150"/>
      <c r="L973" s="145"/>
      <c r="M973" s="151"/>
      <c r="T973" s="152"/>
      <c r="AT973" s="147" t="s">
        <v>161</v>
      </c>
      <c r="AU973" s="147" t="s">
        <v>83</v>
      </c>
      <c r="AV973" s="12" t="s">
        <v>83</v>
      </c>
      <c r="AW973" s="12" t="s">
        <v>30</v>
      </c>
      <c r="AX973" s="12" t="s">
        <v>73</v>
      </c>
      <c r="AY973" s="147" t="s">
        <v>151</v>
      </c>
    </row>
    <row r="974" spans="2:51" s="13" customFormat="1" ht="11.25">
      <c r="B974" s="153"/>
      <c r="D974" s="146" t="s">
        <v>161</v>
      </c>
      <c r="E974" s="154" t="s">
        <v>1</v>
      </c>
      <c r="F974" s="155" t="s">
        <v>163</v>
      </c>
      <c r="H974" s="156">
        <v>0.84</v>
      </c>
      <c r="I974" s="157"/>
      <c r="L974" s="153"/>
      <c r="M974" s="158"/>
      <c r="T974" s="159"/>
      <c r="AT974" s="154" t="s">
        <v>161</v>
      </c>
      <c r="AU974" s="154" t="s">
        <v>83</v>
      </c>
      <c r="AV974" s="13" t="s">
        <v>159</v>
      </c>
      <c r="AW974" s="13" t="s">
        <v>30</v>
      </c>
      <c r="AX974" s="13" t="s">
        <v>81</v>
      </c>
      <c r="AY974" s="154" t="s">
        <v>151</v>
      </c>
    </row>
    <row r="975" spans="2:51" s="12" customFormat="1" ht="11.25">
      <c r="B975" s="145"/>
      <c r="D975" s="146" t="s">
        <v>161</v>
      </c>
      <c r="F975" s="148" t="s">
        <v>1214</v>
      </c>
      <c r="H975" s="149">
        <v>0.924</v>
      </c>
      <c r="I975" s="150"/>
      <c r="L975" s="145"/>
      <c r="M975" s="151"/>
      <c r="T975" s="152"/>
      <c r="AT975" s="147" t="s">
        <v>161</v>
      </c>
      <c r="AU975" s="147" t="s">
        <v>83</v>
      </c>
      <c r="AV975" s="12" t="s">
        <v>83</v>
      </c>
      <c r="AW975" s="12" t="s">
        <v>3</v>
      </c>
      <c r="AX975" s="12" t="s">
        <v>81</v>
      </c>
      <c r="AY975" s="147" t="s">
        <v>151</v>
      </c>
    </row>
    <row r="976" spans="2:65" s="1" customFormat="1" ht="24.2" customHeight="1">
      <c r="B976" s="131"/>
      <c r="C976" s="132" t="s">
        <v>1215</v>
      </c>
      <c r="D976" s="132" t="s">
        <v>154</v>
      </c>
      <c r="E976" s="133" t="s">
        <v>1216</v>
      </c>
      <c r="F976" s="134" t="s">
        <v>1217</v>
      </c>
      <c r="G976" s="135" t="s">
        <v>186</v>
      </c>
      <c r="H976" s="136">
        <v>208.12</v>
      </c>
      <c r="I976" s="137"/>
      <c r="J976" s="138">
        <f>ROUND(I976*H976,2)</f>
        <v>0</v>
      </c>
      <c r="K976" s="134" t="s">
        <v>158</v>
      </c>
      <c r="L976" s="31"/>
      <c r="M976" s="139" t="s">
        <v>1</v>
      </c>
      <c r="N976" s="140" t="s">
        <v>38</v>
      </c>
      <c r="P976" s="141">
        <f>O976*H976</f>
        <v>0</v>
      </c>
      <c r="Q976" s="141">
        <v>8E-05</v>
      </c>
      <c r="R976" s="141">
        <f>Q976*H976</f>
        <v>0.0166496</v>
      </c>
      <c r="S976" s="141">
        <v>0</v>
      </c>
      <c r="T976" s="142">
        <f>S976*H976</f>
        <v>0</v>
      </c>
      <c r="AR976" s="143" t="s">
        <v>287</v>
      </c>
      <c r="AT976" s="143" t="s">
        <v>154</v>
      </c>
      <c r="AU976" s="143" t="s">
        <v>83</v>
      </c>
      <c r="AY976" s="16" t="s">
        <v>151</v>
      </c>
      <c r="BE976" s="144">
        <f>IF(N976="základní",J976,0)</f>
        <v>0</v>
      </c>
      <c r="BF976" s="144">
        <f>IF(N976="snížená",J976,0)</f>
        <v>0</v>
      </c>
      <c r="BG976" s="144">
        <f>IF(N976="zákl. přenesená",J976,0)</f>
        <v>0</v>
      </c>
      <c r="BH976" s="144">
        <f>IF(N976="sníž. přenesená",J976,0)</f>
        <v>0</v>
      </c>
      <c r="BI976" s="144">
        <f>IF(N976="nulová",J976,0)</f>
        <v>0</v>
      </c>
      <c r="BJ976" s="16" t="s">
        <v>81</v>
      </c>
      <c r="BK976" s="144">
        <f>ROUND(I976*H976,2)</f>
        <v>0</v>
      </c>
      <c r="BL976" s="16" t="s">
        <v>287</v>
      </c>
      <c r="BM976" s="143" t="s">
        <v>1218</v>
      </c>
    </row>
    <row r="977" spans="2:51" s="14" customFormat="1" ht="11.25">
      <c r="B977" s="170"/>
      <c r="D977" s="146" t="s">
        <v>161</v>
      </c>
      <c r="E977" s="171" t="s">
        <v>1</v>
      </c>
      <c r="F977" s="172" t="s">
        <v>1207</v>
      </c>
      <c r="H977" s="171" t="s">
        <v>1</v>
      </c>
      <c r="I977" s="173"/>
      <c r="L977" s="170"/>
      <c r="M977" s="174"/>
      <c r="T977" s="175"/>
      <c r="AT977" s="171" t="s">
        <v>161</v>
      </c>
      <c r="AU977" s="171" t="s">
        <v>83</v>
      </c>
      <c r="AV977" s="14" t="s">
        <v>81</v>
      </c>
      <c r="AW977" s="14" t="s">
        <v>30</v>
      </c>
      <c r="AX977" s="14" t="s">
        <v>73</v>
      </c>
      <c r="AY977" s="171" t="s">
        <v>151</v>
      </c>
    </row>
    <row r="978" spans="2:51" s="12" customFormat="1" ht="11.25">
      <c r="B978" s="145"/>
      <c r="D978" s="146" t="s">
        <v>161</v>
      </c>
      <c r="E978" s="147" t="s">
        <v>1</v>
      </c>
      <c r="F978" s="148" t="s">
        <v>1219</v>
      </c>
      <c r="H978" s="149">
        <v>208.12</v>
      </c>
      <c r="I978" s="150"/>
      <c r="L978" s="145"/>
      <c r="M978" s="151"/>
      <c r="T978" s="152"/>
      <c r="AT978" s="147" t="s">
        <v>161</v>
      </c>
      <c r="AU978" s="147" t="s">
        <v>83</v>
      </c>
      <c r="AV978" s="12" t="s">
        <v>83</v>
      </c>
      <c r="AW978" s="12" t="s">
        <v>30</v>
      </c>
      <c r="AX978" s="12" t="s">
        <v>73</v>
      </c>
      <c r="AY978" s="147" t="s">
        <v>151</v>
      </c>
    </row>
    <row r="979" spans="2:51" s="13" customFormat="1" ht="11.25">
      <c r="B979" s="153"/>
      <c r="D979" s="146" t="s">
        <v>161</v>
      </c>
      <c r="E979" s="154" t="s">
        <v>1</v>
      </c>
      <c r="F979" s="155" t="s">
        <v>163</v>
      </c>
      <c r="H979" s="156">
        <v>208.12</v>
      </c>
      <c r="I979" s="157"/>
      <c r="L979" s="153"/>
      <c r="M979" s="158"/>
      <c r="T979" s="159"/>
      <c r="AT979" s="154" t="s">
        <v>161</v>
      </c>
      <c r="AU979" s="154" t="s">
        <v>83</v>
      </c>
      <c r="AV979" s="13" t="s">
        <v>159</v>
      </c>
      <c r="AW979" s="13" t="s">
        <v>30</v>
      </c>
      <c r="AX979" s="13" t="s">
        <v>81</v>
      </c>
      <c r="AY979" s="154" t="s">
        <v>151</v>
      </c>
    </row>
    <row r="980" spans="2:65" s="1" customFormat="1" ht="24.2" customHeight="1">
      <c r="B980" s="131"/>
      <c r="C980" s="132" t="s">
        <v>1220</v>
      </c>
      <c r="D980" s="132" t="s">
        <v>154</v>
      </c>
      <c r="E980" s="133" t="s">
        <v>1221</v>
      </c>
      <c r="F980" s="134" t="s">
        <v>1222</v>
      </c>
      <c r="G980" s="135" t="s">
        <v>186</v>
      </c>
      <c r="H980" s="136">
        <v>208.12</v>
      </c>
      <c r="I980" s="137"/>
      <c r="J980" s="138">
        <f>ROUND(I980*H980,2)</f>
        <v>0</v>
      </c>
      <c r="K980" s="134" t="s">
        <v>158</v>
      </c>
      <c r="L980" s="31"/>
      <c r="M980" s="139" t="s">
        <v>1</v>
      </c>
      <c r="N980" s="140" t="s">
        <v>38</v>
      </c>
      <c r="P980" s="141">
        <f>O980*H980</f>
        <v>0</v>
      </c>
      <c r="Q980" s="141">
        <v>0.00014</v>
      </c>
      <c r="R980" s="141">
        <f>Q980*H980</f>
        <v>0.029136799999999997</v>
      </c>
      <c r="S980" s="141">
        <v>0</v>
      </c>
      <c r="T980" s="142">
        <f>S980*H980</f>
        <v>0</v>
      </c>
      <c r="AR980" s="143" t="s">
        <v>287</v>
      </c>
      <c r="AT980" s="143" t="s">
        <v>154</v>
      </c>
      <c r="AU980" s="143" t="s">
        <v>83</v>
      </c>
      <c r="AY980" s="16" t="s">
        <v>151</v>
      </c>
      <c r="BE980" s="144">
        <f>IF(N980="základní",J980,0)</f>
        <v>0</v>
      </c>
      <c r="BF980" s="144">
        <f>IF(N980="snížená",J980,0)</f>
        <v>0</v>
      </c>
      <c r="BG980" s="144">
        <f>IF(N980="zákl. přenesená",J980,0)</f>
        <v>0</v>
      </c>
      <c r="BH980" s="144">
        <f>IF(N980="sníž. přenesená",J980,0)</f>
        <v>0</v>
      </c>
      <c r="BI980" s="144">
        <f>IF(N980="nulová",J980,0)</f>
        <v>0</v>
      </c>
      <c r="BJ980" s="16" t="s">
        <v>81</v>
      </c>
      <c r="BK980" s="144">
        <f>ROUND(I980*H980,2)</f>
        <v>0</v>
      </c>
      <c r="BL980" s="16" t="s">
        <v>287</v>
      </c>
      <c r="BM980" s="143" t="s">
        <v>1223</v>
      </c>
    </row>
    <row r="981" spans="2:51" s="14" customFormat="1" ht="11.25">
      <c r="B981" s="170"/>
      <c r="D981" s="146" t="s">
        <v>161</v>
      </c>
      <c r="E981" s="171" t="s">
        <v>1</v>
      </c>
      <c r="F981" s="172" t="s">
        <v>1207</v>
      </c>
      <c r="H981" s="171" t="s">
        <v>1</v>
      </c>
      <c r="I981" s="173"/>
      <c r="L981" s="170"/>
      <c r="M981" s="174"/>
      <c r="T981" s="175"/>
      <c r="AT981" s="171" t="s">
        <v>161</v>
      </c>
      <c r="AU981" s="171" t="s">
        <v>83</v>
      </c>
      <c r="AV981" s="14" t="s">
        <v>81</v>
      </c>
      <c r="AW981" s="14" t="s">
        <v>30</v>
      </c>
      <c r="AX981" s="14" t="s">
        <v>73</v>
      </c>
      <c r="AY981" s="171" t="s">
        <v>151</v>
      </c>
    </row>
    <row r="982" spans="2:51" s="12" customFormat="1" ht="11.25">
      <c r="B982" s="145"/>
      <c r="D982" s="146" t="s">
        <v>161</v>
      </c>
      <c r="E982" s="147" t="s">
        <v>1</v>
      </c>
      <c r="F982" s="148" t="s">
        <v>1219</v>
      </c>
      <c r="H982" s="149">
        <v>208.12</v>
      </c>
      <c r="I982" s="150"/>
      <c r="L982" s="145"/>
      <c r="M982" s="151"/>
      <c r="T982" s="152"/>
      <c r="AT982" s="147" t="s">
        <v>161</v>
      </c>
      <c r="AU982" s="147" t="s">
        <v>83</v>
      </c>
      <c r="AV982" s="12" t="s">
        <v>83</v>
      </c>
      <c r="AW982" s="12" t="s">
        <v>30</v>
      </c>
      <c r="AX982" s="12" t="s">
        <v>73</v>
      </c>
      <c r="AY982" s="147" t="s">
        <v>151</v>
      </c>
    </row>
    <row r="983" spans="2:51" s="13" customFormat="1" ht="11.25">
      <c r="B983" s="153"/>
      <c r="D983" s="146" t="s">
        <v>161</v>
      </c>
      <c r="E983" s="154" t="s">
        <v>1</v>
      </c>
      <c r="F983" s="155" t="s">
        <v>163</v>
      </c>
      <c r="H983" s="156">
        <v>208.12</v>
      </c>
      <c r="I983" s="157"/>
      <c r="L983" s="153"/>
      <c r="M983" s="158"/>
      <c r="T983" s="159"/>
      <c r="AT983" s="154" t="s">
        <v>161</v>
      </c>
      <c r="AU983" s="154" t="s">
        <v>83</v>
      </c>
      <c r="AV983" s="13" t="s">
        <v>159</v>
      </c>
      <c r="AW983" s="13" t="s">
        <v>30</v>
      </c>
      <c r="AX983" s="13" t="s">
        <v>81</v>
      </c>
      <c r="AY983" s="154" t="s">
        <v>151</v>
      </c>
    </row>
    <row r="984" spans="2:65" s="1" customFormat="1" ht="16.5" customHeight="1">
      <c r="B984" s="131"/>
      <c r="C984" s="132" t="s">
        <v>1224</v>
      </c>
      <c r="D984" s="132" t="s">
        <v>154</v>
      </c>
      <c r="E984" s="133" t="s">
        <v>1225</v>
      </c>
      <c r="F984" s="134" t="s">
        <v>1226</v>
      </c>
      <c r="G984" s="135" t="s">
        <v>186</v>
      </c>
      <c r="H984" s="136">
        <v>208.12</v>
      </c>
      <c r="I984" s="137"/>
      <c r="J984" s="138">
        <f>ROUND(I984*H984,2)</f>
        <v>0</v>
      </c>
      <c r="K984" s="134" t="s">
        <v>158</v>
      </c>
      <c r="L984" s="31"/>
      <c r="M984" s="139" t="s">
        <v>1</v>
      </c>
      <c r="N984" s="140" t="s">
        <v>38</v>
      </c>
      <c r="P984" s="141">
        <f>O984*H984</f>
        <v>0</v>
      </c>
      <c r="Q984" s="141">
        <v>0</v>
      </c>
      <c r="R984" s="141">
        <f>Q984*H984</f>
        <v>0</v>
      </c>
      <c r="S984" s="141">
        <v>0</v>
      </c>
      <c r="T984" s="142">
        <f>S984*H984</f>
        <v>0</v>
      </c>
      <c r="AR984" s="143" t="s">
        <v>287</v>
      </c>
      <c r="AT984" s="143" t="s">
        <v>154</v>
      </c>
      <c r="AU984" s="143" t="s">
        <v>83</v>
      </c>
      <c r="AY984" s="16" t="s">
        <v>151</v>
      </c>
      <c r="BE984" s="144">
        <f>IF(N984="základní",J984,0)</f>
        <v>0</v>
      </c>
      <c r="BF984" s="144">
        <f>IF(N984="snížená",J984,0)</f>
        <v>0</v>
      </c>
      <c r="BG984" s="144">
        <f>IF(N984="zákl. přenesená",J984,0)</f>
        <v>0</v>
      </c>
      <c r="BH984" s="144">
        <f>IF(N984="sníž. přenesená",J984,0)</f>
        <v>0</v>
      </c>
      <c r="BI984" s="144">
        <f>IF(N984="nulová",J984,0)</f>
        <v>0</v>
      </c>
      <c r="BJ984" s="16" t="s">
        <v>81</v>
      </c>
      <c r="BK984" s="144">
        <f>ROUND(I984*H984,2)</f>
        <v>0</v>
      </c>
      <c r="BL984" s="16" t="s">
        <v>287</v>
      </c>
      <c r="BM984" s="143" t="s">
        <v>1227</v>
      </c>
    </row>
    <row r="985" spans="2:51" s="14" customFormat="1" ht="11.25">
      <c r="B985" s="170"/>
      <c r="D985" s="146" t="s">
        <v>161</v>
      </c>
      <c r="E985" s="171" t="s">
        <v>1</v>
      </c>
      <c r="F985" s="172" t="s">
        <v>1207</v>
      </c>
      <c r="H985" s="171" t="s">
        <v>1</v>
      </c>
      <c r="I985" s="173"/>
      <c r="L985" s="170"/>
      <c r="M985" s="174"/>
      <c r="T985" s="175"/>
      <c r="AT985" s="171" t="s">
        <v>161</v>
      </c>
      <c r="AU985" s="171" t="s">
        <v>83</v>
      </c>
      <c r="AV985" s="14" t="s">
        <v>81</v>
      </c>
      <c r="AW985" s="14" t="s">
        <v>30</v>
      </c>
      <c r="AX985" s="14" t="s">
        <v>73</v>
      </c>
      <c r="AY985" s="171" t="s">
        <v>151</v>
      </c>
    </row>
    <row r="986" spans="2:51" s="12" customFormat="1" ht="11.25">
      <c r="B986" s="145"/>
      <c r="D986" s="146" t="s">
        <v>161</v>
      </c>
      <c r="E986" s="147" t="s">
        <v>1</v>
      </c>
      <c r="F986" s="148" t="s">
        <v>1219</v>
      </c>
      <c r="H986" s="149">
        <v>208.12</v>
      </c>
      <c r="I986" s="150"/>
      <c r="L986" s="145"/>
      <c r="M986" s="151"/>
      <c r="T986" s="152"/>
      <c r="AT986" s="147" t="s">
        <v>161</v>
      </c>
      <c r="AU986" s="147" t="s">
        <v>83</v>
      </c>
      <c r="AV986" s="12" t="s">
        <v>83</v>
      </c>
      <c r="AW986" s="12" t="s">
        <v>30</v>
      </c>
      <c r="AX986" s="12" t="s">
        <v>73</v>
      </c>
      <c r="AY986" s="147" t="s">
        <v>151</v>
      </c>
    </row>
    <row r="987" spans="2:51" s="13" customFormat="1" ht="11.25">
      <c r="B987" s="153"/>
      <c r="D987" s="146" t="s">
        <v>161</v>
      </c>
      <c r="E987" s="154" t="s">
        <v>1</v>
      </c>
      <c r="F987" s="155" t="s">
        <v>163</v>
      </c>
      <c r="H987" s="156">
        <v>208.12</v>
      </c>
      <c r="I987" s="157"/>
      <c r="L987" s="153"/>
      <c r="M987" s="158"/>
      <c r="T987" s="159"/>
      <c r="AT987" s="154" t="s">
        <v>161</v>
      </c>
      <c r="AU987" s="154" t="s">
        <v>83</v>
      </c>
      <c r="AV987" s="13" t="s">
        <v>159</v>
      </c>
      <c r="AW987" s="13" t="s">
        <v>30</v>
      </c>
      <c r="AX987" s="13" t="s">
        <v>81</v>
      </c>
      <c r="AY987" s="154" t="s">
        <v>151</v>
      </c>
    </row>
    <row r="988" spans="2:65" s="1" customFormat="1" ht="16.5" customHeight="1">
      <c r="B988" s="131"/>
      <c r="C988" s="132" t="s">
        <v>1228</v>
      </c>
      <c r="D988" s="132" t="s">
        <v>154</v>
      </c>
      <c r="E988" s="133" t="s">
        <v>1229</v>
      </c>
      <c r="F988" s="134" t="s">
        <v>1230</v>
      </c>
      <c r="G988" s="135" t="s">
        <v>186</v>
      </c>
      <c r="H988" s="136">
        <v>208.12</v>
      </c>
      <c r="I988" s="137"/>
      <c r="J988" s="138">
        <f>ROUND(I988*H988,2)</f>
        <v>0</v>
      </c>
      <c r="K988" s="134" t="s">
        <v>158</v>
      </c>
      <c r="L988" s="31"/>
      <c r="M988" s="139" t="s">
        <v>1</v>
      </c>
      <c r="N988" s="140" t="s">
        <v>38</v>
      </c>
      <c r="P988" s="141">
        <f>O988*H988</f>
        <v>0</v>
      </c>
      <c r="Q988" s="141">
        <v>0.00026</v>
      </c>
      <c r="R988" s="141">
        <f>Q988*H988</f>
        <v>0.0541112</v>
      </c>
      <c r="S988" s="141">
        <v>0</v>
      </c>
      <c r="T988" s="142">
        <f>S988*H988</f>
        <v>0</v>
      </c>
      <c r="AR988" s="143" t="s">
        <v>287</v>
      </c>
      <c r="AT988" s="143" t="s">
        <v>154</v>
      </c>
      <c r="AU988" s="143" t="s">
        <v>83</v>
      </c>
      <c r="AY988" s="16" t="s">
        <v>151</v>
      </c>
      <c r="BE988" s="144">
        <f>IF(N988="základní",J988,0)</f>
        <v>0</v>
      </c>
      <c r="BF988" s="144">
        <f>IF(N988="snížená",J988,0)</f>
        <v>0</v>
      </c>
      <c r="BG988" s="144">
        <f>IF(N988="zákl. přenesená",J988,0)</f>
        <v>0</v>
      </c>
      <c r="BH988" s="144">
        <f>IF(N988="sníž. přenesená",J988,0)</f>
        <v>0</v>
      </c>
      <c r="BI988" s="144">
        <f>IF(N988="nulová",J988,0)</f>
        <v>0</v>
      </c>
      <c r="BJ988" s="16" t="s">
        <v>81</v>
      </c>
      <c r="BK988" s="144">
        <f>ROUND(I988*H988,2)</f>
        <v>0</v>
      </c>
      <c r="BL988" s="16" t="s">
        <v>287</v>
      </c>
      <c r="BM988" s="143" t="s">
        <v>1231</v>
      </c>
    </row>
    <row r="989" spans="2:51" s="14" customFormat="1" ht="11.25">
      <c r="B989" s="170"/>
      <c r="D989" s="146" t="s">
        <v>161</v>
      </c>
      <c r="E989" s="171" t="s">
        <v>1</v>
      </c>
      <c r="F989" s="172" t="s">
        <v>1207</v>
      </c>
      <c r="H989" s="171" t="s">
        <v>1</v>
      </c>
      <c r="I989" s="173"/>
      <c r="L989" s="170"/>
      <c r="M989" s="174"/>
      <c r="T989" s="175"/>
      <c r="AT989" s="171" t="s">
        <v>161</v>
      </c>
      <c r="AU989" s="171" t="s">
        <v>83</v>
      </c>
      <c r="AV989" s="14" t="s">
        <v>81</v>
      </c>
      <c r="AW989" s="14" t="s">
        <v>30</v>
      </c>
      <c r="AX989" s="14" t="s">
        <v>73</v>
      </c>
      <c r="AY989" s="171" t="s">
        <v>151</v>
      </c>
    </row>
    <row r="990" spans="2:51" s="12" customFormat="1" ht="11.25">
      <c r="B990" s="145"/>
      <c r="D990" s="146" t="s">
        <v>161</v>
      </c>
      <c r="E990" s="147" t="s">
        <v>1</v>
      </c>
      <c r="F990" s="148" t="s">
        <v>1219</v>
      </c>
      <c r="H990" s="149">
        <v>208.12</v>
      </c>
      <c r="I990" s="150"/>
      <c r="L990" s="145"/>
      <c r="M990" s="151"/>
      <c r="T990" s="152"/>
      <c r="AT990" s="147" t="s">
        <v>161</v>
      </c>
      <c r="AU990" s="147" t="s">
        <v>83</v>
      </c>
      <c r="AV990" s="12" t="s">
        <v>83</v>
      </c>
      <c r="AW990" s="12" t="s">
        <v>30</v>
      </c>
      <c r="AX990" s="12" t="s">
        <v>73</v>
      </c>
      <c r="AY990" s="147" t="s">
        <v>151</v>
      </c>
    </row>
    <row r="991" spans="2:51" s="13" customFormat="1" ht="11.25">
      <c r="B991" s="153"/>
      <c r="D991" s="146" t="s">
        <v>161</v>
      </c>
      <c r="E991" s="154" t="s">
        <v>1</v>
      </c>
      <c r="F991" s="155" t="s">
        <v>163</v>
      </c>
      <c r="H991" s="156">
        <v>208.12</v>
      </c>
      <c r="I991" s="157"/>
      <c r="L991" s="153"/>
      <c r="M991" s="158"/>
      <c r="T991" s="159"/>
      <c r="AT991" s="154" t="s">
        <v>161</v>
      </c>
      <c r="AU991" s="154" t="s">
        <v>83</v>
      </c>
      <c r="AV991" s="13" t="s">
        <v>159</v>
      </c>
      <c r="AW991" s="13" t="s">
        <v>30</v>
      </c>
      <c r="AX991" s="13" t="s">
        <v>81</v>
      </c>
      <c r="AY991" s="154" t="s">
        <v>151</v>
      </c>
    </row>
    <row r="992" spans="2:65" s="1" customFormat="1" ht="24.2" customHeight="1">
      <c r="B992" s="131"/>
      <c r="C992" s="132" t="s">
        <v>1232</v>
      </c>
      <c r="D992" s="132" t="s">
        <v>154</v>
      </c>
      <c r="E992" s="133" t="s">
        <v>1233</v>
      </c>
      <c r="F992" s="134" t="s">
        <v>1234</v>
      </c>
      <c r="G992" s="135" t="s">
        <v>186</v>
      </c>
      <c r="H992" s="136">
        <v>208.12</v>
      </c>
      <c r="I992" s="137"/>
      <c r="J992" s="138">
        <f>ROUND(I992*H992,2)</f>
        <v>0</v>
      </c>
      <c r="K992" s="134" t="s">
        <v>158</v>
      </c>
      <c r="L992" s="31"/>
      <c r="M992" s="139" t="s">
        <v>1</v>
      </c>
      <c r="N992" s="140" t="s">
        <v>38</v>
      </c>
      <c r="P992" s="141">
        <f>O992*H992</f>
        <v>0</v>
      </c>
      <c r="Q992" s="141">
        <v>0.0002</v>
      </c>
      <c r="R992" s="141">
        <f>Q992*H992</f>
        <v>0.041624</v>
      </c>
      <c r="S992" s="141">
        <v>0</v>
      </c>
      <c r="T992" s="142">
        <f>S992*H992</f>
        <v>0</v>
      </c>
      <c r="AR992" s="143" t="s">
        <v>287</v>
      </c>
      <c r="AT992" s="143" t="s">
        <v>154</v>
      </c>
      <c r="AU992" s="143" t="s">
        <v>83</v>
      </c>
      <c r="AY992" s="16" t="s">
        <v>151</v>
      </c>
      <c r="BE992" s="144">
        <f>IF(N992="základní",J992,0)</f>
        <v>0</v>
      </c>
      <c r="BF992" s="144">
        <f>IF(N992="snížená",J992,0)</f>
        <v>0</v>
      </c>
      <c r="BG992" s="144">
        <f>IF(N992="zákl. přenesená",J992,0)</f>
        <v>0</v>
      </c>
      <c r="BH992" s="144">
        <f>IF(N992="sníž. přenesená",J992,0)</f>
        <v>0</v>
      </c>
      <c r="BI992" s="144">
        <f>IF(N992="nulová",J992,0)</f>
        <v>0</v>
      </c>
      <c r="BJ992" s="16" t="s">
        <v>81</v>
      </c>
      <c r="BK992" s="144">
        <f>ROUND(I992*H992,2)</f>
        <v>0</v>
      </c>
      <c r="BL992" s="16" t="s">
        <v>287</v>
      </c>
      <c r="BM992" s="143" t="s">
        <v>1235</v>
      </c>
    </row>
    <row r="993" spans="2:51" s="14" customFormat="1" ht="11.25">
      <c r="B993" s="170"/>
      <c r="D993" s="146" t="s">
        <v>161</v>
      </c>
      <c r="E993" s="171" t="s">
        <v>1</v>
      </c>
      <c r="F993" s="172" t="s">
        <v>1207</v>
      </c>
      <c r="H993" s="171" t="s">
        <v>1</v>
      </c>
      <c r="I993" s="173"/>
      <c r="L993" s="170"/>
      <c r="M993" s="174"/>
      <c r="T993" s="175"/>
      <c r="AT993" s="171" t="s">
        <v>161</v>
      </c>
      <c r="AU993" s="171" t="s">
        <v>83</v>
      </c>
      <c r="AV993" s="14" t="s">
        <v>81</v>
      </c>
      <c r="AW993" s="14" t="s">
        <v>30</v>
      </c>
      <c r="AX993" s="14" t="s">
        <v>73</v>
      </c>
      <c r="AY993" s="171" t="s">
        <v>151</v>
      </c>
    </row>
    <row r="994" spans="2:51" s="12" customFormat="1" ht="11.25">
      <c r="B994" s="145"/>
      <c r="D994" s="146" t="s">
        <v>161</v>
      </c>
      <c r="E994" s="147" t="s">
        <v>1</v>
      </c>
      <c r="F994" s="148" t="s">
        <v>1219</v>
      </c>
      <c r="H994" s="149">
        <v>208.12</v>
      </c>
      <c r="I994" s="150"/>
      <c r="L994" s="145"/>
      <c r="M994" s="151"/>
      <c r="T994" s="152"/>
      <c r="AT994" s="147" t="s">
        <v>161</v>
      </c>
      <c r="AU994" s="147" t="s">
        <v>83</v>
      </c>
      <c r="AV994" s="12" t="s">
        <v>83</v>
      </c>
      <c r="AW994" s="12" t="s">
        <v>30</v>
      </c>
      <c r="AX994" s="12" t="s">
        <v>73</v>
      </c>
      <c r="AY994" s="147" t="s">
        <v>151</v>
      </c>
    </row>
    <row r="995" spans="2:51" s="13" customFormat="1" ht="11.25">
      <c r="B995" s="153"/>
      <c r="D995" s="146" t="s">
        <v>161</v>
      </c>
      <c r="E995" s="154" t="s">
        <v>1</v>
      </c>
      <c r="F995" s="155" t="s">
        <v>163</v>
      </c>
      <c r="H995" s="156">
        <v>208.12</v>
      </c>
      <c r="I995" s="157"/>
      <c r="L995" s="153"/>
      <c r="M995" s="158"/>
      <c r="T995" s="159"/>
      <c r="AT995" s="154" t="s">
        <v>161</v>
      </c>
      <c r="AU995" s="154" t="s">
        <v>83</v>
      </c>
      <c r="AV995" s="13" t="s">
        <v>159</v>
      </c>
      <c r="AW995" s="13" t="s">
        <v>30</v>
      </c>
      <c r="AX995" s="13" t="s">
        <v>81</v>
      </c>
      <c r="AY995" s="154" t="s">
        <v>151</v>
      </c>
    </row>
    <row r="996" spans="2:65" s="1" customFormat="1" ht="24.2" customHeight="1">
      <c r="B996" s="131"/>
      <c r="C996" s="132" t="s">
        <v>1236</v>
      </c>
      <c r="D996" s="132" t="s">
        <v>154</v>
      </c>
      <c r="E996" s="133" t="s">
        <v>1237</v>
      </c>
      <c r="F996" s="134" t="s">
        <v>1238</v>
      </c>
      <c r="G996" s="135" t="s">
        <v>186</v>
      </c>
      <c r="H996" s="136">
        <v>208.12</v>
      </c>
      <c r="I996" s="137"/>
      <c r="J996" s="138">
        <f>ROUND(I996*H996,2)</f>
        <v>0</v>
      </c>
      <c r="K996" s="134" t="s">
        <v>158</v>
      </c>
      <c r="L996" s="31"/>
      <c r="M996" s="139" t="s">
        <v>1</v>
      </c>
      <c r="N996" s="140" t="s">
        <v>38</v>
      </c>
      <c r="P996" s="141">
        <f>O996*H996</f>
        <v>0</v>
      </c>
      <c r="Q996" s="141">
        <v>1E-05</v>
      </c>
      <c r="R996" s="141">
        <f>Q996*H996</f>
        <v>0.0020812</v>
      </c>
      <c r="S996" s="141">
        <v>0</v>
      </c>
      <c r="T996" s="142">
        <f>S996*H996</f>
        <v>0</v>
      </c>
      <c r="AR996" s="143" t="s">
        <v>287</v>
      </c>
      <c r="AT996" s="143" t="s">
        <v>154</v>
      </c>
      <c r="AU996" s="143" t="s">
        <v>83</v>
      </c>
      <c r="AY996" s="16" t="s">
        <v>151</v>
      </c>
      <c r="BE996" s="144">
        <f>IF(N996="základní",J996,0)</f>
        <v>0</v>
      </c>
      <c r="BF996" s="144">
        <f>IF(N996="snížená",J996,0)</f>
        <v>0</v>
      </c>
      <c r="BG996" s="144">
        <f>IF(N996="zákl. přenesená",J996,0)</f>
        <v>0</v>
      </c>
      <c r="BH996" s="144">
        <f>IF(N996="sníž. přenesená",J996,0)</f>
        <v>0</v>
      </c>
      <c r="BI996" s="144">
        <f>IF(N996="nulová",J996,0)</f>
        <v>0</v>
      </c>
      <c r="BJ996" s="16" t="s">
        <v>81</v>
      </c>
      <c r="BK996" s="144">
        <f>ROUND(I996*H996,2)</f>
        <v>0</v>
      </c>
      <c r="BL996" s="16" t="s">
        <v>287</v>
      </c>
      <c r="BM996" s="143" t="s">
        <v>1239</v>
      </c>
    </row>
    <row r="997" spans="2:51" s="14" customFormat="1" ht="11.25">
      <c r="B997" s="170"/>
      <c r="D997" s="146" t="s">
        <v>161</v>
      </c>
      <c r="E997" s="171" t="s">
        <v>1</v>
      </c>
      <c r="F997" s="172" t="s">
        <v>1207</v>
      </c>
      <c r="H997" s="171" t="s">
        <v>1</v>
      </c>
      <c r="I997" s="173"/>
      <c r="L997" s="170"/>
      <c r="M997" s="174"/>
      <c r="T997" s="175"/>
      <c r="AT997" s="171" t="s">
        <v>161</v>
      </c>
      <c r="AU997" s="171" t="s">
        <v>83</v>
      </c>
      <c r="AV997" s="14" t="s">
        <v>81</v>
      </c>
      <c r="AW997" s="14" t="s">
        <v>30</v>
      </c>
      <c r="AX997" s="14" t="s">
        <v>73</v>
      </c>
      <c r="AY997" s="171" t="s">
        <v>151</v>
      </c>
    </row>
    <row r="998" spans="2:51" s="12" customFormat="1" ht="11.25">
      <c r="B998" s="145"/>
      <c r="D998" s="146" t="s">
        <v>161</v>
      </c>
      <c r="E998" s="147" t="s">
        <v>1</v>
      </c>
      <c r="F998" s="148" t="s">
        <v>1219</v>
      </c>
      <c r="H998" s="149">
        <v>208.12</v>
      </c>
      <c r="I998" s="150"/>
      <c r="L998" s="145"/>
      <c r="M998" s="151"/>
      <c r="T998" s="152"/>
      <c r="AT998" s="147" t="s">
        <v>161</v>
      </c>
      <c r="AU998" s="147" t="s">
        <v>83</v>
      </c>
      <c r="AV998" s="12" t="s">
        <v>83</v>
      </c>
      <c r="AW998" s="12" t="s">
        <v>30</v>
      </c>
      <c r="AX998" s="12" t="s">
        <v>73</v>
      </c>
      <c r="AY998" s="147" t="s">
        <v>151</v>
      </c>
    </row>
    <row r="999" spans="2:51" s="13" customFormat="1" ht="11.25">
      <c r="B999" s="153"/>
      <c r="D999" s="146" t="s">
        <v>161</v>
      </c>
      <c r="E999" s="154" t="s">
        <v>1</v>
      </c>
      <c r="F999" s="155" t="s">
        <v>163</v>
      </c>
      <c r="H999" s="156">
        <v>208.12</v>
      </c>
      <c r="I999" s="157"/>
      <c r="L999" s="153"/>
      <c r="M999" s="158"/>
      <c r="T999" s="159"/>
      <c r="AT999" s="154" t="s">
        <v>161</v>
      </c>
      <c r="AU999" s="154" t="s">
        <v>83</v>
      </c>
      <c r="AV999" s="13" t="s">
        <v>159</v>
      </c>
      <c r="AW999" s="13" t="s">
        <v>30</v>
      </c>
      <c r="AX999" s="13" t="s">
        <v>81</v>
      </c>
      <c r="AY999" s="154" t="s">
        <v>151</v>
      </c>
    </row>
    <row r="1000" spans="2:65" s="1" customFormat="1" ht="24.2" customHeight="1">
      <c r="B1000" s="131"/>
      <c r="C1000" s="132" t="s">
        <v>1240</v>
      </c>
      <c r="D1000" s="132" t="s">
        <v>154</v>
      </c>
      <c r="E1000" s="133" t="s">
        <v>1241</v>
      </c>
      <c r="F1000" s="134" t="s">
        <v>1242</v>
      </c>
      <c r="G1000" s="135" t="s">
        <v>580</v>
      </c>
      <c r="H1000" s="176"/>
      <c r="I1000" s="137"/>
      <c r="J1000" s="138">
        <f>ROUND(I1000*H1000,2)</f>
        <v>0</v>
      </c>
      <c r="K1000" s="134" t="s">
        <v>158</v>
      </c>
      <c r="L1000" s="31"/>
      <c r="M1000" s="139" t="s">
        <v>1</v>
      </c>
      <c r="N1000" s="140" t="s">
        <v>38</v>
      </c>
      <c r="P1000" s="141">
        <f>O1000*H1000</f>
        <v>0</v>
      </c>
      <c r="Q1000" s="141">
        <v>0</v>
      </c>
      <c r="R1000" s="141">
        <f>Q1000*H1000</f>
        <v>0</v>
      </c>
      <c r="S1000" s="141">
        <v>0</v>
      </c>
      <c r="T1000" s="142">
        <f>S1000*H1000</f>
        <v>0</v>
      </c>
      <c r="AR1000" s="143" t="s">
        <v>287</v>
      </c>
      <c r="AT1000" s="143" t="s">
        <v>154</v>
      </c>
      <c r="AU1000" s="143" t="s">
        <v>83</v>
      </c>
      <c r="AY1000" s="16" t="s">
        <v>151</v>
      </c>
      <c r="BE1000" s="144">
        <f>IF(N1000="základní",J1000,0)</f>
        <v>0</v>
      </c>
      <c r="BF1000" s="144">
        <f>IF(N1000="snížená",J1000,0)</f>
        <v>0</v>
      </c>
      <c r="BG1000" s="144">
        <f>IF(N1000="zákl. přenesená",J1000,0)</f>
        <v>0</v>
      </c>
      <c r="BH1000" s="144">
        <f>IF(N1000="sníž. přenesená",J1000,0)</f>
        <v>0</v>
      </c>
      <c r="BI1000" s="144">
        <f>IF(N1000="nulová",J1000,0)</f>
        <v>0</v>
      </c>
      <c r="BJ1000" s="16" t="s">
        <v>81</v>
      </c>
      <c r="BK1000" s="144">
        <f>ROUND(I1000*H1000,2)</f>
        <v>0</v>
      </c>
      <c r="BL1000" s="16" t="s">
        <v>287</v>
      </c>
      <c r="BM1000" s="143" t="s">
        <v>1243</v>
      </c>
    </row>
    <row r="1001" spans="2:63" s="11" customFormat="1" ht="22.9" customHeight="1">
      <c r="B1001" s="119"/>
      <c r="D1001" s="120" t="s">
        <v>72</v>
      </c>
      <c r="E1001" s="129" t="s">
        <v>1244</v>
      </c>
      <c r="F1001" s="129" t="s">
        <v>1245</v>
      </c>
      <c r="I1001" s="122"/>
      <c r="J1001" s="130">
        <f>BK1001</f>
        <v>0</v>
      </c>
      <c r="L1001" s="119"/>
      <c r="M1001" s="124"/>
      <c r="P1001" s="125">
        <f>SUM(P1002:P1161)</f>
        <v>0</v>
      </c>
      <c r="R1001" s="125">
        <f>SUM(R1002:R1161)</f>
        <v>17.123742449999998</v>
      </c>
      <c r="T1001" s="126">
        <f>SUM(T1002:T1161)</f>
        <v>4.1084830000000006</v>
      </c>
      <c r="AR1001" s="120" t="s">
        <v>83</v>
      </c>
      <c r="AT1001" s="127" t="s">
        <v>72</v>
      </c>
      <c r="AU1001" s="127" t="s">
        <v>81</v>
      </c>
      <c r="AY1001" s="120" t="s">
        <v>151</v>
      </c>
      <c r="BK1001" s="128">
        <f>SUM(BK1002:BK1161)</f>
        <v>0</v>
      </c>
    </row>
    <row r="1002" spans="2:65" s="1" customFormat="1" ht="24.2" customHeight="1">
      <c r="B1002" s="131"/>
      <c r="C1002" s="132" t="s">
        <v>1246</v>
      </c>
      <c r="D1002" s="132" t="s">
        <v>154</v>
      </c>
      <c r="E1002" s="133" t="s">
        <v>1247</v>
      </c>
      <c r="F1002" s="134" t="s">
        <v>1248</v>
      </c>
      <c r="G1002" s="135" t="s">
        <v>186</v>
      </c>
      <c r="H1002" s="136">
        <v>1280.46</v>
      </c>
      <c r="I1002" s="137"/>
      <c r="J1002" s="138">
        <f>ROUND(I1002*H1002,2)</f>
        <v>0</v>
      </c>
      <c r="K1002" s="134" t="s">
        <v>158</v>
      </c>
      <c r="L1002" s="31"/>
      <c r="M1002" s="139" t="s">
        <v>1</v>
      </c>
      <c r="N1002" s="140" t="s">
        <v>38</v>
      </c>
      <c r="P1002" s="141">
        <f>O1002*H1002</f>
        <v>0</v>
      </c>
      <c r="Q1002" s="141">
        <v>0</v>
      </c>
      <c r="R1002" s="141">
        <f>Q1002*H1002</f>
        <v>0</v>
      </c>
      <c r="S1002" s="141">
        <v>0</v>
      </c>
      <c r="T1002" s="142">
        <f>S1002*H1002</f>
        <v>0</v>
      </c>
      <c r="AR1002" s="143" t="s">
        <v>287</v>
      </c>
      <c r="AT1002" s="143" t="s">
        <v>154</v>
      </c>
      <c r="AU1002" s="143" t="s">
        <v>83</v>
      </c>
      <c r="AY1002" s="16" t="s">
        <v>151</v>
      </c>
      <c r="BE1002" s="144">
        <f>IF(N1002="základní",J1002,0)</f>
        <v>0</v>
      </c>
      <c r="BF1002" s="144">
        <f>IF(N1002="snížená",J1002,0)</f>
        <v>0</v>
      </c>
      <c r="BG1002" s="144">
        <f>IF(N1002="zákl. přenesená",J1002,0)</f>
        <v>0</v>
      </c>
      <c r="BH1002" s="144">
        <f>IF(N1002="sníž. přenesená",J1002,0)</f>
        <v>0</v>
      </c>
      <c r="BI1002" s="144">
        <f>IF(N1002="nulová",J1002,0)</f>
        <v>0</v>
      </c>
      <c r="BJ1002" s="16" t="s">
        <v>81</v>
      </c>
      <c r="BK1002" s="144">
        <f>ROUND(I1002*H1002,2)</f>
        <v>0</v>
      </c>
      <c r="BL1002" s="16" t="s">
        <v>287</v>
      </c>
      <c r="BM1002" s="143" t="s">
        <v>1249</v>
      </c>
    </row>
    <row r="1003" spans="2:51" s="12" customFormat="1" ht="22.5">
      <c r="B1003" s="145"/>
      <c r="D1003" s="146" t="s">
        <v>161</v>
      </c>
      <c r="E1003" s="147" t="s">
        <v>1</v>
      </c>
      <c r="F1003" s="148" t="s">
        <v>1250</v>
      </c>
      <c r="H1003" s="149">
        <v>245.27</v>
      </c>
      <c r="I1003" s="150"/>
      <c r="L1003" s="145"/>
      <c r="M1003" s="151"/>
      <c r="T1003" s="152"/>
      <c r="AT1003" s="147" t="s">
        <v>161</v>
      </c>
      <c r="AU1003" s="147" t="s">
        <v>83</v>
      </c>
      <c r="AV1003" s="12" t="s">
        <v>83</v>
      </c>
      <c r="AW1003" s="12" t="s">
        <v>30</v>
      </c>
      <c r="AX1003" s="12" t="s">
        <v>73</v>
      </c>
      <c r="AY1003" s="147" t="s">
        <v>151</v>
      </c>
    </row>
    <row r="1004" spans="2:51" s="12" customFormat="1" ht="22.5">
      <c r="B1004" s="145"/>
      <c r="D1004" s="146" t="s">
        <v>161</v>
      </c>
      <c r="E1004" s="147" t="s">
        <v>1</v>
      </c>
      <c r="F1004" s="148" t="s">
        <v>1251</v>
      </c>
      <c r="H1004" s="149">
        <v>328.71</v>
      </c>
      <c r="I1004" s="150"/>
      <c r="L1004" s="145"/>
      <c r="M1004" s="151"/>
      <c r="T1004" s="152"/>
      <c r="AT1004" s="147" t="s">
        <v>161</v>
      </c>
      <c r="AU1004" s="147" t="s">
        <v>83</v>
      </c>
      <c r="AV1004" s="12" t="s">
        <v>83</v>
      </c>
      <c r="AW1004" s="12" t="s">
        <v>30</v>
      </c>
      <c r="AX1004" s="12" t="s">
        <v>73</v>
      </c>
      <c r="AY1004" s="147" t="s">
        <v>151</v>
      </c>
    </row>
    <row r="1005" spans="2:51" s="12" customFormat="1" ht="22.5">
      <c r="B1005" s="145"/>
      <c r="D1005" s="146" t="s">
        <v>161</v>
      </c>
      <c r="E1005" s="147" t="s">
        <v>1</v>
      </c>
      <c r="F1005" s="148" t="s">
        <v>1252</v>
      </c>
      <c r="H1005" s="149">
        <v>462.48</v>
      </c>
      <c r="I1005" s="150"/>
      <c r="L1005" s="145"/>
      <c r="M1005" s="151"/>
      <c r="T1005" s="152"/>
      <c r="AT1005" s="147" t="s">
        <v>161</v>
      </c>
      <c r="AU1005" s="147" t="s">
        <v>83</v>
      </c>
      <c r="AV1005" s="12" t="s">
        <v>83</v>
      </c>
      <c r="AW1005" s="12" t="s">
        <v>30</v>
      </c>
      <c r="AX1005" s="12" t="s">
        <v>73</v>
      </c>
      <c r="AY1005" s="147" t="s">
        <v>151</v>
      </c>
    </row>
    <row r="1006" spans="2:51" s="12" customFormat="1" ht="22.5">
      <c r="B1006" s="145"/>
      <c r="D1006" s="146" t="s">
        <v>161</v>
      </c>
      <c r="E1006" s="147" t="s">
        <v>1</v>
      </c>
      <c r="F1006" s="148" t="s">
        <v>1253</v>
      </c>
      <c r="H1006" s="149">
        <v>244</v>
      </c>
      <c r="I1006" s="150"/>
      <c r="L1006" s="145"/>
      <c r="M1006" s="151"/>
      <c r="T1006" s="152"/>
      <c r="AT1006" s="147" t="s">
        <v>161</v>
      </c>
      <c r="AU1006" s="147" t="s">
        <v>83</v>
      </c>
      <c r="AV1006" s="12" t="s">
        <v>83</v>
      </c>
      <c r="AW1006" s="12" t="s">
        <v>30</v>
      </c>
      <c r="AX1006" s="12" t="s">
        <v>73</v>
      </c>
      <c r="AY1006" s="147" t="s">
        <v>151</v>
      </c>
    </row>
    <row r="1007" spans="2:51" s="13" customFormat="1" ht="11.25">
      <c r="B1007" s="153"/>
      <c r="D1007" s="146" t="s">
        <v>161</v>
      </c>
      <c r="E1007" s="154" t="s">
        <v>1</v>
      </c>
      <c r="F1007" s="155" t="s">
        <v>163</v>
      </c>
      <c r="H1007" s="156">
        <v>1280.46</v>
      </c>
      <c r="I1007" s="157"/>
      <c r="L1007" s="153"/>
      <c r="M1007" s="158"/>
      <c r="T1007" s="159"/>
      <c r="AT1007" s="154" t="s">
        <v>161</v>
      </c>
      <c r="AU1007" s="154" t="s">
        <v>83</v>
      </c>
      <c r="AV1007" s="13" t="s">
        <v>159</v>
      </c>
      <c r="AW1007" s="13" t="s">
        <v>30</v>
      </c>
      <c r="AX1007" s="13" t="s">
        <v>81</v>
      </c>
      <c r="AY1007" s="154" t="s">
        <v>151</v>
      </c>
    </row>
    <row r="1008" spans="2:65" s="1" customFormat="1" ht="24.2" customHeight="1">
      <c r="B1008" s="131"/>
      <c r="C1008" s="132" t="s">
        <v>1254</v>
      </c>
      <c r="D1008" s="132" t="s">
        <v>154</v>
      </c>
      <c r="E1008" s="133" t="s">
        <v>1255</v>
      </c>
      <c r="F1008" s="134" t="s">
        <v>1256</v>
      </c>
      <c r="G1008" s="135" t="s">
        <v>186</v>
      </c>
      <c r="H1008" s="136">
        <v>1280.46</v>
      </c>
      <c r="I1008" s="137"/>
      <c r="J1008" s="138">
        <f>ROUND(I1008*H1008,2)</f>
        <v>0</v>
      </c>
      <c r="K1008" s="134" t="s">
        <v>158</v>
      </c>
      <c r="L1008" s="31"/>
      <c r="M1008" s="139" t="s">
        <v>1</v>
      </c>
      <c r="N1008" s="140" t="s">
        <v>38</v>
      </c>
      <c r="P1008" s="141">
        <f>O1008*H1008</f>
        <v>0</v>
      </c>
      <c r="Q1008" s="141">
        <v>0</v>
      </c>
      <c r="R1008" s="141">
        <f>Q1008*H1008</f>
        <v>0</v>
      </c>
      <c r="S1008" s="141">
        <v>0.0025</v>
      </c>
      <c r="T1008" s="142">
        <f>S1008*H1008</f>
        <v>3.20115</v>
      </c>
      <c r="AR1008" s="143" t="s">
        <v>287</v>
      </c>
      <c r="AT1008" s="143" t="s">
        <v>154</v>
      </c>
      <c r="AU1008" s="143" t="s">
        <v>83</v>
      </c>
      <c r="AY1008" s="16" t="s">
        <v>151</v>
      </c>
      <c r="BE1008" s="144">
        <f>IF(N1008="základní",J1008,0)</f>
        <v>0</v>
      </c>
      <c r="BF1008" s="144">
        <f>IF(N1008="snížená",J1008,0)</f>
        <v>0</v>
      </c>
      <c r="BG1008" s="144">
        <f>IF(N1008="zákl. přenesená",J1008,0)</f>
        <v>0</v>
      </c>
      <c r="BH1008" s="144">
        <f>IF(N1008="sníž. přenesená",J1008,0)</f>
        <v>0</v>
      </c>
      <c r="BI1008" s="144">
        <f>IF(N1008="nulová",J1008,0)</f>
        <v>0</v>
      </c>
      <c r="BJ1008" s="16" t="s">
        <v>81</v>
      </c>
      <c r="BK1008" s="144">
        <f>ROUND(I1008*H1008,2)</f>
        <v>0</v>
      </c>
      <c r="BL1008" s="16" t="s">
        <v>287</v>
      </c>
      <c r="BM1008" s="143" t="s">
        <v>1257</v>
      </c>
    </row>
    <row r="1009" spans="2:51" s="12" customFormat="1" ht="22.5">
      <c r="B1009" s="145"/>
      <c r="D1009" s="146" t="s">
        <v>161</v>
      </c>
      <c r="E1009" s="147" t="s">
        <v>1</v>
      </c>
      <c r="F1009" s="148" t="s">
        <v>1250</v>
      </c>
      <c r="H1009" s="149">
        <v>245.27</v>
      </c>
      <c r="I1009" s="150"/>
      <c r="L1009" s="145"/>
      <c r="M1009" s="151"/>
      <c r="T1009" s="152"/>
      <c r="AT1009" s="147" t="s">
        <v>161</v>
      </c>
      <c r="AU1009" s="147" t="s">
        <v>83</v>
      </c>
      <c r="AV1009" s="12" t="s">
        <v>83</v>
      </c>
      <c r="AW1009" s="12" t="s">
        <v>30</v>
      </c>
      <c r="AX1009" s="12" t="s">
        <v>73</v>
      </c>
      <c r="AY1009" s="147" t="s">
        <v>151</v>
      </c>
    </row>
    <row r="1010" spans="2:51" s="12" customFormat="1" ht="22.5">
      <c r="B1010" s="145"/>
      <c r="D1010" s="146" t="s">
        <v>161</v>
      </c>
      <c r="E1010" s="147" t="s">
        <v>1</v>
      </c>
      <c r="F1010" s="148" t="s">
        <v>1251</v>
      </c>
      <c r="H1010" s="149">
        <v>328.71</v>
      </c>
      <c r="I1010" s="150"/>
      <c r="L1010" s="145"/>
      <c r="M1010" s="151"/>
      <c r="T1010" s="152"/>
      <c r="AT1010" s="147" t="s">
        <v>161</v>
      </c>
      <c r="AU1010" s="147" t="s">
        <v>83</v>
      </c>
      <c r="AV1010" s="12" t="s">
        <v>83</v>
      </c>
      <c r="AW1010" s="12" t="s">
        <v>30</v>
      </c>
      <c r="AX1010" s="12" t="s">
        <v>73</v>
      </c>
      <c r="AY1010" s="147" t="s">
        <v>151</v>
      </c>
    </row>
    <row r="1011" spans="2:51" s="12" customFormat="1" ht="22.5">
      <c r="B1011" s="145"/>
      <c r="D1011" s="146" t="s">
        <v>161</v>
      </c>
      <c r="E1011" s="147" t="s">
        <v>1</v>
      </c>
      <c r="F1011" s="148" t="s">
        <v>1252</v>
      </c>
      <c r="H1011" s="149">
        <v>462.48</v>
      </c>
      <c r="I1011" s="150"/>
      <c r="L1011" s="145"/>
      <c r="M1011" s="151"/>
      <c r="T1011" s="152"/>
      <c r="AT1011" s="147" t="s">
        <v>161</v>
      </c>
      <c r="AU1011" s="147" t="s">
        <v>83</v>
      </c>
      <c r="AV1011" s="12" t="s">
        <v>83</v>
      </c>
      <c r="AW1011" s="12" t="s">
        <v>30</v>
      </c>
      <c r="AX1011" s="12" t="s">
        <v>73</v>
      </c>
      <c r="AY1011" s="147" t="s">
        <v>151</v>
      </c>
    </row>
    <row r="1012" spans="2:51" s="12" customFormat="1" ht="22.5">
      <c r="B1012" s="145"/>
      <c r="D1012" s="146" t="s">
        <v>161</v>
      </c>
      <c r="E1012" s="147" t="s">
        <v>1</v>
      </c>
      <c r="F1012" s="148" t="s">
        <v>1253</v>
      </c>
      <c r="H1012" s="149">
        <v>244</v>
      </c>
      <c r="I1012" s="150"/>
      <c r="L1012" s="145"/>
      <c r="M1012" s="151"/>
      <c r="T1012" s="152"/>
      <c r="AT1012" s="147" t="s">
        <v>161</v>
      </c>
      <c r="AU1012" s="147" t="s">
        <v>83</v>
      </c>
      <c r="AV1012" s="12" t="s">
        <v>83</v>
      </c>
      <c r="AW1012" s="12" t="s">
        <v>30</v>
      </c>
      <c r="AX1012" s="12" t="s">
        <v>73</v>
      </c>
      <c r="AY1012" s="147" t="s">
        <v>151</v>
      </c>
    </row>
    <row r="1013" spans="2:51" s="13" customFormat="1" ht="11.25">
      <c r="B1013" s="153"/>
      <c r="D1013" s="146" t="s">
        <v>161</v>
      </c>
      <c r="E1013" s="154" t="s">
        <v>1</v>
      </c>
      <c r="F1013" s="155" t="s">
        <v>163</v>
      </c>
      <c r="H1013" s="156">
        <v>1280.46</v>
      </c>
      <c r="I1013" s="157"/>
      <c r="L1013" s="153"/>
      <c r="M1013" s="158"/>
      <c r="T1013" s="159"/>
      <c r="AT1013" s="154" t="s">
        <v>161</v>
      </c>
      <c r="AU1013" s="154" t="s">
        <v>83</v>
      </c>
      <c r="AV1013" s="13" t="s">
        <v>159</v>
      </c>
      <c r="AW1013" s="13" t="s">
        <v>30</v>
      </c>
      <c r="AX1013" s="13" t="s">
        <v>81</v>
      </c>
      <c r="AY1013" s="154" t="s">
        <v>151</v>
      </c>
    </row>
    <row r="1014" spans="2:65" s="1" customFormat="1" ht="16.5" customHeight="1">
      <c r="B1014" s="131"/>
      <c r="C1014" s="132" t="s">
        <v>1258</v>
      </c>
      <c r="D1014" s="132" t="s">
        <v>154</v>
      </c>
      <c r="E1014" s="133" t="s">
        <v>1259</v>
      </c>
      <c r="F1014" s="134" t="s">
        <v>1260</v>
      </c>
      <c r="G1014" s="135" t="s">
        <v>186</v>
      </c>
      <c r="H1014" s="136">
        <v>323.52</v>
      </c>
      <c r="I1014" s="137"/>
      <c r="J1014" s="138">
        <f>ROUND(I1014*H1014,2)</f>
        <v>0</v>
      </c>
      <c r="K1014" s="134" t="s">
        <v>158</v>
      </c>
      <c r="L1014" s="31"/>
      <c r="M1014" s="139" t="s">
        <v>1</v>
      </c>
      <c r="N1014" s="140" t="s">
        <v>38</v>
      </c>
      <c r="P1014" s="141">
        <f>O1014*H1014</f>
        <v>0</v>
      </c>
      <c r="Q1014" s="141">
        <v>0</v>
      </c>
      <c r="R1014" s="141">
        <f>Q1014*H1014</f>
        <v>0</v>
      </c>
      <c r="S1014" s="141">
        <v>0</v>
      </c>
      <c r="T1014" s="142">
        <f>S1014*H1014</f>
        <v>0</v>
      </c>
      <c r="AR1014" s="143" t="s">
        <v>287</v>
      </c>
      <c r="AT1014" s="143" t="s">
        <v>154</v>
      </c>
      <c r="AU1014" s="143" t="s">
        <v>83</v>
      </c>
      <c r="AY1014" s="16" t="s">
        <v>151</v>
      </c>
      <c r="BE1014" s="144">
        <f>IF(N1014="základní",J1014,0)</f>
        <v>0</v>
      </c>
      <c r="BF1014" s="144">
        <f>IF(N1014="snížená",J1014,0)</f>
        <v>0</v>
      </c>
      <c r="BG1014" s="144">
        <f>IF(N1014="zákl. přenesená",J1014,0)</f>
        <v>0</v>
      </c>
      <c r="BH1014" s="144">
        <f>IF(N1014="sníž. přenesená",J1014,0)</f>
        <v>0</v>
      </c>
      <c r="BI1014" s="144">
        <f>IF(N1014="nulová",J1014,0)</f>
        <v>0</v>
      </c>
      <c r="BJ1014" s="16" t="s">
        <v>81</v>
      </c>
      <c r="BK1014" s="144">
        <f>ROUND(I1014*H1014,2)</f>
        <v>0</v>
      </c>
      <c r="BL1014" s="16" t="s">
        <v>287</v>
      </c>
      <c r="BM1014" s="143" t="s">
        <v>1261</v>
      </c>
    </row>
    <row r="1015" spans="2:51" s="14" customFormat="1" ht="11.25">
      <c r="B1015" s="170"/>
      <c r="D1015" s="146" t="s">
        <v>161</v>
      </c>
      <c r="E1015" s="171" t="s">
        <v>1</v>
      </c>
      <c r="F1015" s="172" t="s">
        <v>327</v>
      </c>
      <c r="H1015" s="171" t="s">
        <v>1</v>
      </c>
      <c r="I1015" s="173"/>
      <c r="L1015" s="170"/>
      <c r="M1015" s="174"/>
      <c r="T1015" s="175"/>
      <c r="AT1015" s="171" t="s">
        <v>161</v>
      </c>
      <c r="AU1015" s="171" t="s">
        <v>83</v>
      </c>
      <c r="AV1015" s="14" t="s">
        <v>81</v>
      </c>
      <c r="AW1015" s="14" t="s">
        <v>30</v>
      </c>
      <c r="AX1015" s="14" t="s">
        <v>73</v>
      </c>
      <c r="AY1015" s="171" t="s">
        <v>151</v>
      </c>
    </row>
    <row r="1016" spans="2:51" s="12" customFormat="1" ht="11.25">
      <c r="B1016" s="145"/>
      <c r="D1016" s="146" t="s">
        <v>161</v>
      </c>
      <c r="E1016" s="147" t="s">
        <v>1</v>
      </c>
      <c r="F1016" s="148" t="s">
        <v>1262</v>
      </c>
      <c r="H1016" s="149">
        <v>78.96</v>
      </c>
      <c r="I1016" s="150"/>
      <c r="L1016" s="145"/>
      <c r="M1016" s="151"/>
      <c r="T1016" s="152"/>
      <c r="AT1016" s="147" t="s">
        <v>161</v>
      </c>
      <c r="AU1016" s="147" t="s">
        <v>83</v>
      </c>
      <c r="AV1016" s="12" t="s">
        <v>83</v>
      </c>
      <c r="AW1016" s="12" t="s">
        <v>30</v>
      </c>
      <c r="AX1016" s="12" t="s">
        <v>73</v>
      </c>
      <c r="AY1016" s="147" t="s">
        <v>151</v>
      </c>
    </row>
    <row r="1017" spans="2:51" s="14" customFormat="1" ht="11.25">
      <c r="B1017" s="170"/>
      <c r="D1017" s="146" t="s">
        <v>161</v>
      </c>
      <c r="E1017" s="171" t="s">
        <v>1</v>
      </c>
      <c r="F1017" s="172" t="s">
        <v>329</v>
      </c>
      <c r="H1017" s="171" t="s">
        <v>1</v>
      </c>
      <c r="I1017" s="173"/>
      <c r="L1017" s="170"/>
      <c r="M1017" s="174"/>
      <c r="T1017" s="175"/>
      <c r="AT1017" s="171" t="s">
        <v>161</v>
      </c>
      <c r="AU1017" s="171" t="s">
        <v>83</v>
      </c>
      <c r="AV1017" s="14" t="s">
        <v>81</v>
      </c>
      <c r="AW1017" s="14" t="s">
        <v>30</v>
      </c>
      <c r="AX1017" s="14" t="s">
        <v>73</v>
      </c>
      <c r="AY1017" s="171" t="s">
        <v>151</v>
      </c>
    </row>
    <row r="1018" spans="2:51" s="12" customFormat="1" ht="22.5">
      <c r="B1018" s="145"/>
      <c r="D1018" s="146" t="s">
        <v>161</v>
      </c>
      <c r="E1018" s="147" t="s">
        <v>1</v>
      </c>
      <c r="F1018" s="148" t="s">
        <v>1263</v>
      </c>
      <c r="H1018" s="149">
        <v>113.92</v>
      </c>
      <c r="I1018" s="150"/>
      <c r="L1018" s="145"/>
      <c r="M1018" s="151"/>
      <c r="T1018" s="152"/>
      <c r="AT1018" s="147" t="s">
        <v>161</v>
      </c>
      <c r="AU1018" s="147" t="s">
        <v>83</v>
      </c>
      <c r="AV1018" s="12" t="s">
        <v>83</v>
      </c>
      <c r="AW1018" s="12" t="s">
        <v>30</v>
      </c>
      <c r="AX1018" s="12" t="s">
        <v>73</v>
      </c>
      <c r="AY1018" s="147" t="s">
        <v>151</v>
      </c>
    </row>
    <row r="1019" spans="2:51" s="14" customFormat="1" ht="11.25">
      <c r="B1019" s="170"/>
      <c r="D1019" s="146" t="s">
        <v>161</v>
      </c>
      <c r="E1019" s="171" t="s">
        <v>1</v>
      </c>
      <c r="F1019" s="172" t="s">
        <v>331</v>
      </c>
      <c r="H1019" s="171" t="s">
        <v>1</v>
      </c>
      <c r="I1019" s="173"/>
      <c r="L1019" s="170"/>
      <c r="M1019" s="174"/>
      <c r="T1019" s="175"/>
      <c r="AT1019" s="171" t="s">
        <v>161</v>
      </c>
      <c r="AU1019" s="171" t="s">
        <v>83</v>
      </c>
      <c r="AV1019" s="14" t="s">
        <v>81</v>
      </c>
      <c r="AW1019" s="14" t="s">
        <v>30</v>
      </c>
      <c r="AX1019" s="14" t="s">
        <v>73</v>
      </c>
      <c r="AY1019" s="171" t="s">
        <v>151</v>
      </c>
    </row>
    <row r="1020" spans="2:51" s="12" customFormat="1" ht="11.25">
      <c r="B1020" s="145"/>
      <c r="D1020" s="146" t="s">
        <v>161</v>
      </c>
      <c r="E1020" s="147" t="s">
        <v>1</v>
      </c>
      <c r="F1020" s="148" t="s">
        <v>1264</v>
      </c>
      <c r="H1020" s="149">
        <v>88.26</v>
      </c>
      <c r="I1020" s="150"/>
      <c r="L1020" s="145"/>
      <c r="M1020" s="151"/>
      <c r="T1020" s="152"/>
      <c r="AT1020" s="147" t="s">
        <v>161</v>
      </c>
      <c r="AU1020" s="147" t="s">
        <v>83</v>
      </c>
      <c r="AV1020" s="12" t="s">
        <v>83</v>
      </c>
      <c r="AW1020" s="12" t="s">
        <v>30</v>
      </c>
      <c r="AX1020" s="12" t="s">
        <v>73</v>
      </c>
      <c r="AY1020" s="147" t="s">
        <v>151</v>
      </c>
    </row>
    <row r="1021" spans="2:51" s="14" customFormat="1" ht="11.25">
      <c r="B1021" s="170"/>
      <c r="D1021" s="146" t="s">
        <v>161</v>
      </c>
      <c r="E1021" s="171" t="s">
        <v>1</v>
      </c>
      <c r="F1021" s="172" t="s">
        <v>333</v>
      </c>
      <c r="H1021" s="171" t="s">
        <v>1</v>
      </c>
      <c r="I1021" s="173"/>
      <c r="L1021" s="170"/>
      <c r="M1021" s="174"/>
      <c r="T1021" s="175"/>
      <c r="AT1021" s="171" t="s">
        <v>161</v>
      </c>
      <c r="AU1021" s="171" t="s">
        <v>83</v>
      </c>
      <c r="AV1021" s="14" t="s">
        <v>81</v>
      </c>
      <c r="AW1021" s="14" t="s">
        <v>30</v>
      </c>
      <c r="AX1021" s="14" t="s">
        <v>73</v>
      </c>
      <c r="AY1021" s="171" t="s">
        <v>151</v>
      </c>
    </row>
    <row r="1022" spans="2:51" s="12" customFormat="1" ht="11.25">
      <c r="B1022" s="145"/>
      <c r="D1022" s="146" t="s">
        <v>161</v>
      </c>
      <c r="E1022" s="147" t="s">
        <v>1</v>
      </c>
      <c r="F1022" s="148" t="s">
        <v>1265</v>
      </c>
      <c r="H1022" s="149">
        <v>42.38</v>
      </c>
      <c r="I1022" s="150"/>
      <c r="L1022" s="145"/>
      <c r="M1022" s="151"/>
      <c r="T1022" s="152"/>
      <c r="AT1022" s="147" t="s">
        <v>161</v>
      </c>
      <c r="AU1022" s="147" t="s">
        <v>83</v>
      </c>
      <c r="AV1022" s="12" t="s">
        <v>83</v>
      </c>
      <c r="AW1022" s="12" t="s">
        <v>30</v>
      </c>
      <c r="AX1022" s="12" t="s">
        <v>73</v>
      </c>
      <c r="AY1022" s="147" t="s">
        <v>151</v>
      </c>
    </row>
    <row r="1023" spans="2:51" s="13" customFormat="1" ht="11.25">
      <c r="B1023" s="153"/>
      <c r="D1023" s="146" t="s">
        <v>161</v>
      </c>
      <c r="E1023" s="154" t="s">
        <v>1</v>
      </c>
      <c r="F1023" s="155" t="s">
        <v>163</v>
      </c>
      <c r="H1023" s="156">
        <v>323.52</v>
      </c>
      <c r="I1023" s="157"/>
      <c r="L1023" s="153"/>
      <c r="M1023" s="158"/>
      <c r="T1023" s="159"/>
      <c r="AT1023" s="154" t="s">
        <v>161</v>
      </c>
      <c r="AU1023" s="154" t="s">
        <v>83</v>
      </c>
      <c r="AV1023" s="13" t="s">
        <v>159</v>
      </c>
      <c r="AW1023" s="13" t="s">
        <v>30</v>
      </c>
      <c r="AX1023" s="13" t="s">
        <v>81</v>
      </c>
      <c r="AY1023" s="154" t="s">
        <v>151</v>
      </c>
    </row>
    <row r="1024" spans="2:65" s="1" customFormat="1" ht="24.2" customHeight="1">
      <c r="B1024" s="131"/>
      <c r="C1024" s="132" t="s">
        <v>1266</v>
      </c>
      <c r="D1024" s="132" t="s">
        <v>154</v>
      </c>
      <c r="E1024" s="133" t="s">
        <v>1267</v>
      </c>
      <c r="F1024" s="134" t="s">
        <v>1268</v>
      </c>
      <c r="G1024" s="135" t="s">
        <v>186</v>
      </c>
      <c r="H1024" s="136">
        <v>108.141</v>
      </c>
      <c r="I1024" s="137"/>
      <c r="J1024" s="138">
        <f>ROUND(I1024*H1024,2)</f>
        <v>0</v>
      </c>
      <c r="K1024" s="134" t="s">
        <v>158</v>
      </c>
      <c r="L1024" s="31"/>
      <c r="M1024" s="139" t="s">
        <v>1</v>
      </c>
      <c r="N1024" s="140" t="s">
        <v>38</v>
      </c>
      <c r="P1024" s="141">
        <f>O1024*H1024</f>
        <v>0</v>
      </c>
      <c r="Q1024" s="141">
        <v>0</v>
      </c>
      <c r="R1024" s="141">
        <f>Q1024*H1024</f>
        <v>0</v>
      </c>
      <c r="S1024" s="141">
        <v>0</v>
      </c>
      <c r="T1024" s="142">
        <f>S1024*H1024</f>
        <v>0</v>
      </c>
      <c r="AR1024" s="143" t="s">
        <v>287</v>
      </c>
      <c r="AT1024" s="143" t="s">
        <v>154</v>
      </c>
      <c r="AU1024" s="143" t="s">
        <v>83</v>
      </c>
      <c r="AY1024" s="16" t="s">
        <v>151</v>
      </c>
      <c r="BE1024" s="144">
        <f>IF(N1024="základní",J1024,0)</f>
        <v>0</v>
      </c>
      <c r="BF1024" s="144">
        <f>IF(N1024="snížená",J1024,0)</f>
        <v>0</v>
      </c>
      <c r="BG1024" s="144">
        <f>IF(N1024="zákl. přenesená",J1024,0)</f>
        <v>0</v>
      </c>
      <c r="BH1024" s="144">
        <f>IF(N1024="sníž. přenesená",J1024,0)</f>
        <v>0</v>
      </c>
      <c r="BI1024" s="144">
        <f>IF(N1024="nulová",J1024,0)</f>
        <v>0</v>
      </c>
      <c r="BJ1024" s="16" t="s">
        <v>81</v>
      </c>
      <c r="BK1024" s="144">
        <f>ROUND(I1024*H1024,2)</f>
        <v>0</v>
      </c>
      <c r="BL1024" s="16" t="s">
        <v>287</v>
      </c>
      <c r="BM1024" s="143" t="s">
        <v>1269</v>
      </c>
    </row>
    <row r="1025" spans="2:51" s="12" customFormat="1" ht="11.25">
      <c r="B1025" s="145"/>
      <c r="D1025" s="146" t="s">
        <v>161</v>
      </c>
      <c r="E1025" s="147" t="s">
        <v>1</v>
      </c>
      <c r="F1025" s="148" t="s">
        <v>1270</v>
      </c>
      <c r="H1025" s="149">
        <v>108.141</v>
      </c>
      <c r="I1025" s="150"/>
      <c r="L1025" s="145"/>
      <c r="M1025" s="151"/>
      <c r="T1025" s="152"/>
      <c r="AT1025" s="147" t="s">
        <v>161</v>
      </c>
      <c r="AU1025" s="147" t="s">
        <v>83</v>
      </c>
      <c r="AV1025" s="12" t="s">
        <v>83</v>
      </c>
      <c r="AW1025" s="12" t="s">
        <v>30</v>
      </c>
      <c r="AX1025" s="12" t="s">
        <v>73</v>
      </c>
      <c r="AY1025" s="147" t="s">
        <v>151</v>
      </c>
    </row>
    <row r="1026" spans="2:51" s="13" customFormat="1" ht="11.25">
      <c r="B1026" s="153"/>
      <c r="D1026" s="146" t="s">
        <v>161</v>
      </c>
      <c r="E1026" s="154" t="s">
        <v>1</v>
      </c>
      <c r="F1026" s="155" t="s">
        <v>163</v>
      </c>
      <c r="H1026" s="156">
        <v>108.141</v>
      </c>
      <c r="I1026" s="157"/>
      <c r="L1026" s="153"/>
      <c r="M1026" s="158"/>
      <c r="T1026" s="159"/>
      <c r="AT1026" s="154" t="s">
        <v>161</v>
      </c>
      <c r="AU1026" s="154" t="s">
        <v>83</v>
      </c>
      <c r="AV1026" s="13" t="s">
        <v>159</v>
      </c>
      <c r="AW1026" s="13" t="s">
        <v>30</v>
      </c>
      <c r="AX1026" s="13" t="s">
        <v>81</v>
      </c>
      <c r="AY1026" s="154" t="s">
        <v>151</v>
      </c>
    </row>
    <row r="1027" spans="2:65" s="1" customFormat="1" ht="24.2" customHeight="1">
      <c r="B1027" s="131"/>
      <c r="C1027" s="132" t="s">
        <v>1271</v>
      </c>
      <c r="D1027" s="132" t="s">
        <v>154</v>
      </c>
      <c r="E1027" s="133" t="s">
        <v>1272</v>
      </c>
      <c r="F1027" s="134" t="s">
        <v>1273</v>
      </c>
      <c r="G1027" s="135" t="s">
        <v>186</v>
      </c>
      <c r="H1027" s="136">
        <v>323.52</v>
      </c>
      <c r="I1027" s="137"/>
      <c r="J1027" s="138">
        <f>ROUND(I1027*H1027,2)</f>
        <v>0</v>
      </c>
      <c r="K1027" s="134" t="s">
        <v>158</v>
      </c>
      <c r="L1027" s="31"/>
      <c r="M1027" s="139" t="s">
        <v>1</v>
      </c>
      <c r="N1027" s="140" t="s">
        <v>38</v>
      </c>
      <c r="P1027" s="141">
        <f>O1027*H1027</f>
        <v>0</v>
      </c>
      <c r="Q1027" s="141">
        <v>3E-05</v>
      </c>
      <c r="R1027" s="141">
        <f>Q1027*H1027</f>
        <v>0.0097056</v>
      </c>
      <c r="S1027" s="141">
        <v>0</v>
      </c>
      <c r="T1027" s="142">
        <f>S1027*H1027</f>
        <v>0</v>
      </c>
      <c r="AR1027" s="143" t="s">
        <v>287</v>
      </c>
      <c r="AT1027" s="143" t="s">
        <v>154</v>
      </c>
      <c r="AU1027" s="143" t="s">
        <v>83</v>
      </c>
      <c r="AY1027" s="16" t="s">
        <v>151</v>
      </c>
      <c r="BE1027" s="144">
        <f>IF(N1027="základní",J1027,0)</f>
        <v>0</v>
      </c>
      <c r="BF1027" s="144">
        <f>IF(N1027="snížená",J1027,0)</f>
        <v>0</v>
      </c>
      <c r="BG1027" s="144">
        <f>IF(N1027="zákl. přenesená",J1027,0)</f>
        <v>0</v>
      </c>
      <c r="BH1027" s="144">
        <f>IF(N1027="sníž. přenesená",J1027,0)</f>
        <v>0</v>
      </c>
      <c r="BI1027" s="144">
        <f>IF(N1027="nulová",J1027,0)</f>
        <v>0</v>
      </c>
      <c r="BJ1027" s="16" t="s">
        <v>81</v>
      </c>
      <c r="BK1027" s="144">
        <f>ROUND(I1027*H1027,2)</f>
        <v>0</v>
      </c>
      <c r="BL1027" s="16" t="s">
        <v>287</v>
      </c>
      <c r="BM1027" s="143" t="s">
        <v>1274</v>
      </c>
    </row>
    <row r="1028" spans="2:51" s="14" customFormat="1" ht="11.25">
      <c r="B1028" s="170"/>
      <c r="D1028" s="146" t="s">
        <v>161</v>
      </c>
      <c r="E1028" s="171" t="s">
        <v>1</v>
      </c>
      <c r="F1028" s="172" t="s">
        <v>327</v>
      </c>
      <c r="H1028" s="171" t="s">
        <v>1</v>
      </c>
      <c r="I1028" s="173"/>
      <c r="L1028" s="170"/>
      <c r="M1028" s="174"/>
      <c r="T1028" s="175"/>
      <c r="AT1028" s="171" t="s">
        <v>161</v>
      </c>
      <c r="AU1028" s="171" t="s">
        <v>83</v>
      </c>
      <c r="AV1028" s="14" t="s">
        <v>81</v>
      </c>
      <c r="AW1028" s="14" t="s">
        <v>30</v>
      </c>
      <c r="AX1028" s="14" t="s">
        <v>73</v>
      </c>
      <c r="AY1028" s="171" t="s">
        <v>151</v>
      </c>
    </row>
    <row r="1029" spans="2:51" s="12" customFormat="1" ht="11.25">
      <c r="B1029" s="145"/>
      <c r="D1029" s="146" t="s">
        <v>161</v>
      </c>
      <c r="E1029" s="147" t="s">
        <v>1</v>
      </c>
      <c r="F1029" s="148" t="s">
        <v>1262</v>
      </c>
      <c r="H1029" s="149">
        <v>78.96</v>
      </c>
      <c r="I1029" s="150"/>
      <c r="L1029" s="145"/>
      <c r="M1029" s="151"/>
      <c r="T1029" s="152"/>
      <c r="AT1029" s="147" t="s">
        <v>161</v>
      </c>
      <c r="AU1029" s="147" t="s">
        <v>83</v>
      </c>
      <c r="AV1029" s="12" t="s">
        <v>83</v>
      </c>
      <c r="AW1029" s="12" t="s">
        <v>30</v>
      </c>
      <c r="AX1029" s="12" t="s">
        <v>73</v>
      </c>
      <c r="AY1029" s="147" t="s">
        <v>151</v>
      </c>
    </row>
    <row r="1030" spans="2:51" s="14" customFormat="1" ht="11.25">
      <c r="B1030" s="170"/>
      <c r="D1030" s="146" t="s">
        <v>161</v>
      </c>
      <c r="E1030" s="171" t="s">
        <v>1</v>
      </c>
      <c r="F1030" s="172" t="s">
        <v>329</v>
      </c>
      <c r="H1030" s="171" t="s">
        <v>1</v>
      </c>
      <c r="I1030" s="173"/>
      <c r="L1030" s="170"/>
      <c r="M1030" s="174"/>
      <c r="T1030" s="175"/>
      <c r="AT1030" s="171" t="s">
        <v>161</v>
      </c>
      <c r="AU1030" s="171" t="s">
        <v>83</v>
      </c>
      <c r="AV1030" s="14" t="s">
        <v>81</v>
      </c>
      <c r="AW1030" s="14" t="s">
        <v>30</v>
      </c>
      <c r="AX1030" s="14" t="s">
        <v>73</v>
      </c>
      <c r="AY1030" s="171" t="s">
        <v>151</v>
      </c>
    </row>
    <row r="1031" spans="2:51" s="12" customFormat="1" ht="22.5">
      <c r="B1031" s="145"/>
      <c r="D1031" s="146" t="s">
        <v>161</v>
      </c>
      <c r="E1031" s="147" t="s">
        <v>1</v>
      </c>
      <c r="F1031" s="148" t="s">
        <v>1263</v>
      </c>
      <c r="H1031" s="149">
        <v>113.92</v>
      </c>
      <c r="I1031" s="150"/>
      <c r="L1031" s="145"/>
      <c r="M1031" s="151"/>
      <c r="T1031" s="152"/>
      <c r="AT1031" s="147" t="s">
        <v>161</v>
      </c>
      <c r="AU1031" s="147" t="s">
        <v>83</v>
      </c>
      <c r="AV1031" s="12" t="s">
        <v>83</v>
      </c>
      <c r="AW1031" s="12" t="s">
        <v>30</v>
      </c>
      <c r="AX1031" s="12" t="s">
        <v>73</v>
      </c>
      <c r="AY1031" s="147" t="s">
        <v>151</v>
      </c>
    </row>
    <row r="1032" spans="2:51" s="14" customFormat="1" ht="11.25">
      <c r="B1032" s="170"/>
      <c r="D1032" s="146" t="s">
        <v>161</v>
      </c>
      <c r="E1032" s="171" t="s">
        <v>1</v>
      </c>
      <c r="F1032" s="172" t="s">
        <v>331</v>
      </c>
      <c r="H1032" s="171" t="s">
        <v>1</v>
      </c>
      <c r="I1032" s="173"/>
      <c r="L1032" s="170"/>
      <c r="M1032" s="174"/>
      <c r="T1032" s="175"/>
      <c r="AT1032" s="171" t="s">
        <v>161</v>
      </c>
      <c r="AU1032" s="171" t="s">
        <v>83</v>
      </c>
      <c r="AV1032" s="14" t="s">
        <v>81</v>
      </c>
      <c r="AW1032" s="14" t="s">
        <v>30</v>
      </c>
      <c r="AX1032" s="14" t="s">
        <v>73</v>
      </c>
      <c r="AY1032" s="171" t="s">
        <v>151</v>
      </c>
    </row>
    <row r="1033" spans="2:51" s="12" customFormat="1" ht="11.25">
      <c r="B1033" s="145"/>
      <c r="D1033" s="146" t="s">
        <v>161</v>
      </c>
      <c r="E1033" s="147" t="s">
        <v>1</v>
      </c>
      <c r="F1033" s="148" t="s">
        <v>1264</v>
      </c>
      <c r="H1033" s="149">
        <v>88.26</v>
      </c>
      <c r="I1033" s="150"/>
      <c r="L1033" s="145"/>
      <c r="M1033" s="151"/>
      <c r="T1033" s="152"/>
      <c r="AT1033" s="147" t="s">
        <v>161</v>
      </c>
      <c r="AU1033" s="147" t="s">
        <v>83</v>
      </c>
      <c r="AV1033" s="12" t="s">
        <v>83</v>
      </c>
      <c r="AW1033" s="12" t="s">
        <v>30</v>
      </c>
      <c r="AX1033" s="12" t="s">
        <v>73</v>
      </c>
      <c r="AY1033" s="147" t="s">
        <v>151</v>
      </c>
    </row>
    <row r="1034" spans="2:51" s="14" customFormat="1" ht="11.25">
      <c r="B1034" s="170"/>
      <c r="D1034" s="146" t="s">
        <v>161</v>
      </c>
      <c r="E1034" s="171" t="s">
        <v>1</v>
      </c>
      <c r="F1034" s="172" t="s">
        <v>333</v>
      </c>
      <c r="H1034" s="171" t="s">
        <v>1</v>
      </c>
      <c r="I1034" s="173"/>
      <c r="L1034" s="170"/>
      <c r="M1034" s="174"/>
      <c r="T1034" s="175"/>
      <c r="AT1034" s="171" t="s">
        <v>161</v>
      </c>
      <c r="AU1034" s="171" t="s">
        <v>83</v>
      </c>
      <c r="AV1034" s="14" t="s">
        <v>81</v>
      </c>
      <c r="AW1034" s="14" t="s">
        <v>30</v>
      </c>
      <c r="AX1034" s="14" t="s">
        <v>73</v>
      </c>
      <c r="AY1034" s="171" t="s">
        <v>151</v>
      </c>
    </row>
    <row r="1035" spans="2:51" s="12" customFormat="1" ht="11.25">
      <c r="B1035" s="145"/>
      <c r="D1035" s="146" t="s">
        <v>161</v>
      </c>
      <c r="E1035" s="147" t="s">
        <v>1</v>
      </c>
      <c r="F1035" s="148" t="s">
        <v>1265</v>
      </c>
      <c r="H1035" s="149">
        <v>42.38</v>
      </c>
      <c r="I1035" s="150"/>
      <c r="L1035" s="145"/>
      <c r="M1035" s="151"/>
      <c r="T1035" s="152"/>
      <c r="AT1035" s="147" t="s">
        <v>161</v>
      </c>
      <c r="AU1035" s="147" t="s">
        <v>83</v>
      </c>
      <c r="AV1035" s="12" t="s">
        <v>83</v>
      </c>
      <c r="AW1035" s="12" t="s">
        <v>30</v>
      </c>
      <c r="AX1035" s="12" t="s">
        <v>73</v>
      </c>
      <c r="AY1035" s="147" t="s">
        <v>151</v>
      </c>
    </row>
    <row r="1036" spans="2:51" s="13" customFormat="1" ht="11.25">
      <c r="B1036" s="153"/>
      <c r="D1036" s="146" t="s">
        <v>161</v>
      </c>
      <c r="E1036" s="154" t="s">
        <v>1</v>
      </c>
      <c r="F1036" s="155" t="s">
        <v>163</v>
      </c>
      <c r="H1036" s="156">
        <v>323.52</v>
      </c>
      <c r="I1036" s="157"/>
      <c r="L1036" s="153"/>
      <c r="M1036" s="158"/>
      <c r="T1036" s="159"/>
      <c r="AT1036" s="154" t="s">
        <v>161</v>
      </c>
      <c r="AU1036" s="154" t="s">
        <v>83</v>
      </c>
      <c r="AV1036" s="13" t="s">
        <v>159</v>
      </c>
      <c r="AW1036" s="13" t="s">
        <v>30</v>
      </c>
      <c r="AX1036" s="13" t="s">
        <v>81</v>
      </c>
      <c r="AY1036" s="154" t="s">
        <v>151</v>
      </c>
    </row>
    <row r="1037" spans="2:65" s="1" customFormat="1" ht="24.2" customHeight="1">
      <c r="B1037" s="131"/>
      <c r="C1037" s="132" t="s">
        <v>1275</v>
      </c>
      <c r="D1037" s="132" t="s">
        <v>154</v>
      </c>
      <c r="E1037" s="133" t="s">
        <v>1276</v>
      </c>
      <c r="F1037" s="134" t="s">
        <v>1277</v>
      </c>
      <c r="G1037" s="135" t="s">
        <v>186</v>
      </c>
      <c r="H1037" s="136">
        <v>173.026</v>
      </c>
      <c r="I1037" s="137"/>
      <c r="J1037" s="138">
        <f>ROUND(I1037*H1037,2)</f>
        <v>0</v>
      </c>
      <c r="K1037" s="134" t="s">
        <v>158</v>
      </c>
      <c r="L1037" s="31"/>
      <c r="M1037" s="139" t="s">
        <v>1</v>
      </c>
      <c r="N1037" s="140" t="s">
        <v>38</v>
      </c>
      <c r="P1037" s="141">
        <f>O1037*H1037</f>
        <v>0</v>
      </c>
      <c r="Q1037" s="141">
        <v>5E-05</v>
      </c>
      <c r="R1037" s="141">
        <f>Q1037*H1037</f>
        <v>0.0086513</v>
      </c>
      <c r="S1037" s="141">
        <v>0</v>
      </c>
      <c r="T1037" s="142">
        <f>S1037*H1037</f>
        <v>0</v>
      </c>
      <c r="AR1037" s="143" t="s">
        <v>287</v>
      </c>
      <c r="AT1037" s="143" t="s">
        <v>154</v>
      </c>
      <c r="AU1037" s="143" t="s">
        <v>83</v>
      </c>
      <c r="AY1037" s="16" t="s">
        <v>151</v>
      </c>
      <c r="BE1037" s="144">
        <f>IF(N1037="základní",J1037,0)</f>
        <v>0</v>
      </c>
      <c r="BF1037" s="144">
        <f>IF(N1037="snížená",J1037,0)</f>
        <v>0</v>
      </c>
      <c r="BG1037" s="144">
        <f>IF(N1037="zákl. přenesená",J1037,0)</f>
        <v>0</v>
      </c>
      <c r="BH1037" s="144">
        <f>IF(N1037="sníž. přenesená",J1037,0)</f>
        <v>0</v>
      </c>
      <c r="BI1037" s="144">
        <f>IF(N1037="nulová",J1037,0)</f>
        <v>0</v>
      </c>
      <c r="BJ1037" s="16" t="s">
        <v>81</v>
      </c>
      <c r="BK1037" s="144">
        <f>ROUND(I1037*H1037,2)</f>
        <v>0</v>
      </c>
      <c r="BL1037" s="16" t="s">
        <v>287</v>
      </c>
      <c r="BM1037" s="143" t="s">
        <v>1278</v>
      </c>
    </row>
    <row r="1038" spans="2:51" s="12" customFormat="1" ht="11.25">
      <c r="B1038" s="145"/>
      <c r="D1038" s="146" t="s">
        <v>161</v>
      </c>
      <c r="E1038" s="147" t="s">
        <v>1</v>
      </c>
      <c r="F1038" s="148" t="s">
        <v>1279</v>
      </c>
      <c r="H1038" s="149">
        <v>173.026</v>
      </c>
      <c r="I1038" s="150"/>
      <c r="L1038" s="145"/>
      <c r="M1038" s="151"/>
      <c r="T1038" s="152"/>
      <c r="AT1038" s="147" t="s">
        <v>161</v>
      </c>
      <c r="AU1038" s="147" t="s">
        <v>83</v>
      </c>
      <c r="AV1038" s="12" t="s">
        <v>83</v>
      </c>
      <c r="AW1038" s="12" t="s">
        <v>30</v>
      </c>
      <c r="AX1038" s="12" t="s">
        <v>73</v>
      </c>
      <c r="AY1038" s="147" t="s">
        <v>151</v>
      </c>
    </row>
    <row r="1039" spans="2:51" s="13" customFormat="1" ht="11.25">
      <c r="B1039" s="153"/>
      <c r="D1039" s="146" t="s">
        <v>161</v>
      </c>
      <c r="E1039" s="154" t="s">
        <v>1</v>
      </c>
      <c r="F1039" s="155" t="s">
        <v>163</v>
      </c>
      <c r="H1039" s="156">
        <v>173.026</v>
      </c>
      <c r="I1039" s="157"/>
      <c r="L1039" s="153"/>
      <c r="M1039" s="158"/>
      <c r="T1039" s="159"/>
      <c r="AT1039" s="154" t="s">
        <v>161</v>
      </c>
      <c r="AU1039" s="154" t="s">
        <v>83</v>
      </c>
      <c r="AV1039" s="13" t="s">
        <v>159</v>
      </c>
      <c r="AW1039" s="13" t="s">
        <v>30</v>
      </c>
      <c r="AX1039" s="13" t="s">
        <v>81</v>
      </c>
      <c r="AY1039" s="154" t="s">
        <v>151</v>
      </c>
    </row>
    <row r="1040" spans="2:65" s="1" customFormat="1" ht="33" customHeight="1">
      <c r="B1040" s="131"/>
      <c r="C1040" s="132" t="s">
        <v>1280</v>
      </c>
      <c r="D1040" s="132" t="s">
        <v>154</v>
      </c>
      <c r="E1040" s="133" t="s">
        <v>1281</v>
      </c>
      <c r="F1040" s="134" t="s">
        <v>1282</v>
      </c>
      <c r="G1040" s="135" t="s">
        <v>186</v>
      </c>
      <c r="H1040" s="136">
        <v>1028.607</v>
      </c>
      <c r="I1040" s="137"/>
      <c r="J1040" s="138">
        <f>ROUND(I1040*H1040,2)</f>
        <v>0</v>
      </c>
      <c r="K1040" s="134" t="s">
        <v>158</v>
      </c>
      <c r="L1040" s="31"/>
      <c r="M1040" s="139" t="s">
        <v>1</v>
      </c>
      <c r="N1040" s="140" t="s">
        <v>38</v>
      </c>
      <c r="P1040" s="141">
        <f>O1040*H1040</f>
        <v>0</v>
      </c>
      <c r="Q1040" s="141">
        <v>0.0045</v>
      </c>
      <c r="R1040" s="141">
        <f>Q1040*H1040</f>
        <v>4.6287315</v>
      </c>
      <c r="S1040" s="141">
        <v>0</v>
      </c>
      <c r="T1040" s="142">
        <f>S1040*H1040</f>
        <v>0</v>
      </c>
      <c r="AR1040" s="143" t="s">
        <v>287</v>
      </c>
      <c r="AT1040" s="143" t="s">
        <v>154</v>
      </c>
      <c r="AU1040" s="143" t="s">
        <v>83</v>
      </c>
      <c r="AY1040" s="16" t="s">
        <v>151</v>
      </c>
      <c r="BE1040" s="144">
        <f>IF(N1040="základní",J1040,0)</f>
        <v>0</v>
      </c>
      <c r="BF1040" s="144">
        <f>IF(N1040="snížená",J1040,0)</f>
        <v>0</v>
      </c>
      <c r="BG1040" s="144">
        <f>IF(N1040="zákl. přenesená",J1040,0)</f>
        <v>0</v>
      </c>
      <c r="BH1040" s="144">
        <f>IF(N1040="sníž. přenesená",J1040,0)</f>
        <v>0</v>
      </c>
      <c r="BI1040" s="144">
        <f>IF(N1040="nulová",J1040,0)</f>
        <v>0</v>
      </c>
      <c r="BJ1040" s="16" t="s">
        <v>81</v>
      </c>
      <c r="BK1040" s="144">
        <f>ROUND(I1040*H1040,2)</f>
        <v>0</v>
      </c>
      <c r="BL1040" s="16" t="s">
        <v>287</v>
      </c>
      <c r="BM1040" s="143" t="s">
        <v>1283</v>
      </c>
    </row>
    <row r="1041" spans="2:51" s="14" customFormat="1" ht="11.25">
      <c r="B1041" s="170"/>
      <c r="D1041" s="146" t="s">
        <v>161</v>
      </c>
      <c r="E1041" s="171" t="s">
        <v>1</v>
      </c>
      <c r="F1041" s="172" t="s">
        <v>327</v>
      </c>
      <c r="H1041" s="171" t="s">
        <v>1</v>
      </c>
      <c r="I1041" s="173"/>
      <c r="L1041" s="170"/>
      <c r="M1041" s="174"/>
      <c r="T1041" s="175"/>
      <c r="AT1041" s="171" t="s">
        <v>161</v>
      </c>
      <c r="AU1041" s="171" t="s">
        <v>83</v>
      </c>
      <c r="AV1041" s="14" t="s">
        <v>81</v>
      </c>
      <c r="AW1041" s="14" t="s">
        <v>30</v>
      </c>
      <c r="AX1041" s="14" t="s">
        <v>73</v>
      </c>
      <c r="AY1041" s="171" t="s">
        <v>151</v>
      </c>
    </row>
    <row r="1042" spans="2:51" s="12" customFormat="1" ht="11.25">
      <c r="B1042" s="145"/>
      <c r="D1042" s="146" t="s">
        <v>161</v>
      </c>
      <c r="E1042" s="147" t="s">
        <v>1</v>
      </c>
      <c r="F1042" s="148" t="s">
        <v>1262</v>
      </c>
      <c r="H1042" s="149">
        <v>78.96</v>
      </c>
      <c r="I1042" s="150"/>
      <c r="L1042" s="145"/>
      <c r="M1042" s="151"/>
      <c r="T1042" s="152"/>
      <c r="AT1042" s="147" t="s">
        <v>161</v>
      </c>
      <c r="AU1042" s="147" t="s">
        <v>83</v>
      </c>
      <c r="AV1042" s="12" t="s">
        <v>83</v>
      </c>
      <c r="AW1042" s="12" t="s">
        <v>30</v>
      </c>
      <c r="AX1042" s="12" t="s">
        <v>73</v>
      </c>
      <c r="AY1042" s="147" t="s">
        <v>151</v>
      </c>
    </row>
    <row r="1043" spans="2:51" s="14" customFormat="1" ht="11.25">
      <c r="B1043" s="170"/>
      <c r="D1043" s="146" t="s">
        <v>161</v>
      </c>
      <c r="E1043" s="171" t="s">
        <v>1</v>
      </c>
      <c r="F1043" s="172" t="s">
        <v>329</v>
      </c>
      <c r="H1043" s="171" t="s">
        <v>1</v>
      </c>
      <c r="I1043" s="173"/>
      <c r="L1043" s="170"/>
      <c r="M1043" s="174"/>
      <c r="T1043" s="175"/>
      <c r="AT1043" s="171" t="s">
        <v>161</v>
      </c>
      <c r="AU1043" s="171" t="s">
        <v>83</v>
      </c>
      <c r="AV1043" s="14" t="s">
        <v>81</v>
      </c>
      <c r="AW1043" s="14" t="s">
        <v>30</v>
      </c>
      <c r="AX1043" s="14" t="s">
        <v>73</v>
      </c>
      <c r="AY1043" s="171" t="s">
        <v>151</v>
      </c>
    </row>
    <row r="1044" spans="2:51" s="12" customFormat="1" ht="22.5">
      <c r="B1044" s="145"/>
      <c r="D1044" s="146" t="s">
        <v>161</v>
      </c>
      <c r="E1044" s="147" t="s">
        <v>1</v>
      </c>
      <c r="F1044" s="148" t="s">
        <v>1263</v>
      </c>
      <c r="H1044" s="149">
        <v>113.92</v>
      </c>
      <c r="I1044" s="150"/>
      <c r="L1044" s="145"/>
      <c r="M1044" s="151"/>
      <c r="T1044" s="152"/>
      <c r="AT1044" s="147" t="s">
        <v>161</v>
      </c>
      <c r="AU1044" s="147" t="s">
        <v>83</v>
      </c>
      <c r="AV1044" s="12" t="s">
        <v>83</v>
      </c>
      <c r="AW1044" s="12" t="s">
        <v>30</v>
      </c>
      <c r="AX1044" s="12" t="s">
        <v>73</v>
      </c>
      <c r="AY1044" s="147" t="s">
        <v>151</v>
      </c>
    </row>
    <row r="1045" spans="2:51" s="14" customFormat="1" ht="11.25">
      <c r="B1045" s="170"/>
      <c r="D1045" s="146" t="s">
        <v>161</v>
      </c>
      <c r="E1045" s="171" t="s">
        <v>1</v>
      </c>
      <c r="F1045" s="172" t="s">
        <v>331</v>
      </c>
      <c r="H1045" s="171" t="s">
        <v>1</v>
      </c>
      <c r="I1045" s="173"/>
      <c r="L1045" s="170"/>
      <c r="M1045" s="174"/>
      <c r="T1045" s="175"/>
      <c r="AT1045" s="171" t="s">
        <v>161</v>
      </c>
      <c r="AU1045" s="171" t="s">
        <v>83</v>
      </c>
      <c r="AV1045" s="14" t="s">
        <v>81</v>
      </c>
      <c r="AW1045" s="14" t="s">
        <v>30</v>
      </c>
      <c r="AX1045" s="14" t="s">
        <v>73</v>
      </c>
      <c r="AY1045" s="171" t="s">
        <v>151</v>
      </c>
    </row>
    <row r="1046" spans="2:51" s="12" customFormat="1" ht="11.25">
      <c r="B1046" s="145"/>
      <c r="D1046" s="146" t="s">
        <v>161</v>
      </c>
      <c r="E1046" s="147" t="s">
        <v>1</v>
      </c>
      <c r="F1046" s="148" t="s">
        <v>1264</v>
      </c>
      <c r="H1046" s="149">
        <v>88.26</v>
      </c>
      <c r="I1046" s="150"/>
      <c r="L1046" s="145"/>
      <c r="M1046" s="151"/>
      <c r="T1046" s="152"/>
      <c r="AT1046" s="147" t="s">
        <v>161</v>
      </c>
      <c r="AU1046" s="147" t="s">
        <v>83</v>
      </c>
      <c r="AV1046" s="12" t="s">
        <v>83</v>
      </c>
      <c r="AW1046" s="12" t="s">
        <v>30</v>
      </c>
      <c r="AX1046" s="12" t="s">
        <v>73</v>
      </c>
      <c r="AY1046" s="147" t="s">
        <v>151</v>
      </c>
    </row>
    <row r="1047" spans="2:51" s="14" customFormat="1" ht="11.25">
      <c r="B1047" s="170"/>
      <c r="D1047" s="146" t="s">
        <v>161</v>
      </c>
      <c r="E1047" s="171" t="s">
        <v>1</v>
      </c>
      <c r="F1047" s="172" t="s">
        <v>333</v>
      </c>
      <c r="H1047" s="171" t="s">
        <v>1</v>
      </c>
      <c r="I1047" s="173"/>
      <c r="L1047" s="170"/>
      <c r="M1047" s="174"/>
      <c r="T1047" s="175"/>
      <c r="AT1047" s="171" t="s">
        <v>161</v>
      </c>
      <c r="AU1047" s="171" t="s">
        <v>83</v>
      </c>
      <c r="AV1047" s="14" t="s">
        <v>81</v>
      </c>
      <c r="AW1047" s="14" t="s">
        <v>30</v>
      </c>
      <c r="AX1047" s="14" t="s">
        <v>73</v>
      </c>
      <c r="AY1047" s="171" t="s">
        <v>151</v>
      </c>
    </row>
    <row r="1048" spans="2:51" s="12" customFormat="1" ht="11.25">
      <c r="B1048" s="145"/>
      <c r="D1048" s="146" t="s">
        <v>161</v>
      </c>
      <c r="E1048" s="147" t="s">
        <v>1</v>
      </c>
      <c r="F1048" s="148" t="s">
        <v>1265</v>
      </c>
      <c r="H1048" s="149">
        <v>42.38</v>
      </c>
      <c r="I1048" s="150"/>
      <c r="L1048" s="145"/>
      <c r="M1048" s="151"/>
      <c r="T1048" s="152"/>
      <c r="AT1048" s="147" t="s">
        <v>161</v>
      </c>
      <c r="AU1048" s="147" t="s">
        <v>83</v>
      </c>
      <c r="AV1048" s="12" t="s">
        <v>83</v>
      </c>
      <c r="AW1048" s="12" t="s">
        <v>30</v>
      </c>
      <c r="AX1048" s="12" t="s">
        <v>73</v>
      </c>
      <c r="AY1048" s="147" t="s">
        <v>151</v>
      </c>
    </row>
    <row r="1049" spans="2:51" s="14" customFormat="1" ht="11.25">
      <c r="B1049" s="170"/>
      <c r="D1049" s="146" t="s">
        <v>161</v>
      </c>
      <c r="E1049" s="171" t="s">
        <v>1</v>
      </c>
      <c r="F1049" s="172" t="s">
        <v>1284</v>
      </c>
      <c r="H1049" s="171" t="s">
        <v>1</v>
      </c>
      <c r="I1049" s="173"/>
      <c r="L1049" s="170"/>
      <c r="M1049" s="174"/>
      <c r="T1049" s="175"/>
      <c r="AT1049" s="171" t="s">
        <v>161</v>
      </c>
      <c r="AU1049" s="171" t="s">
        <v>83</v>
      </c>
      <c r="AV1049" s="14" t="s">
        <v>81</v>
      </c>
      <c r="AW1049" s="14" t="s">
        <v>30</v>
      </c>
      <c r="AX1049" s="14" t="s">
        <v>73</v>
      </c>
      <c r="AY1049" s="171" t="s">
        <v>151</v>
      </c>
    </row>
    <row r="1050" spans="2:51" s="12" customFormat="1" ht="33.75">
      <c r="B1050" s="145"/>
      <c r="D1050" s="146" t="s">
        <v>161</v>
      </c>
      <c r="E1050" s="147" t="s">
        <v>1</v>
      </c>
      <c r="F1050" s="148" t="s">
        <v>1285</v>
      </c>
      <c r="H1050" s="149">
        <v>327.207</v>
      </c>
      <c r="I1050" s="150"/>
      <c r="L1050" s="145"/>
      <c r="M1050" s="151"/>
      <c r="T1050" s="152"/>
      <c r="AT1050" s="147" t="s">
        <v>161</v>
      </c>
      <c r="AU1050" s="147" t="s">
        <v>83</v>
      </c>
      <c r="AV1050" s="12" t="s">
        <v>83</v>
      </c>
      <c r="AW1050" s="12" t="s">
        <v>30</v>
      </c>
      <c r="AX1050" s="12" t="s">
        <v>73</v>
      </c>
      <c r="AY1050" s="147" t="s">
        <v>151</v>
      </c>
    </row>
    <row r="1051" spans="2:51" s="14" customFormat="1" ht="11.25">
      <c r="B1051" s="170"/>
      <c r="D1051" s="146" t="s">
        <v>161</v>
      </c>
      <c r="E1051" s="171" t="s">
        <v>1</v>
      </c>
      <c r="F1051" s="172" t="s">
        <v>1286</v>
      </c>
      <c r="H1051" s="171" t="s">
        <v>1</v>
      </c>
      <c r="I1051" s="173"/>
      <c r="L1051" s="170"/>
      <c r="M1051" s="174"/>
      <c r="T1051" s="175"/>
      <c r="AT1051" s="171" t="s">
        <v>161</v>
      </c>
      <c r="AU1051" s="171" t="s">
        <v>83</v>
      </c>
      <c r="AV1051" s="14" t="s">
        <v>81</v>
      </c>
      <c r="AW1051" s="14" t="s">
        <v>30</v>
      </c>
      <c r="AX1051" s="14" t="s">
        <v>73</v>
      </c>
      <c r="AY1051" s="171" t="s">
        <v>151</v>
      </c>
    </row>
    <row r="1052" spans="2:51" s="12" customFormat="1" ht="11.25">
      <c r="B1052" s="145"/>
      <c r="D1052" s="146" t="s">
        <v>161</v>
      </c>
      <c r="E1052" s="147" t="s">
        <v>1</v>
      </c>
      <c r="F1052" s="148" t="s">
        <v>1287</v>
      </c>
      <c r="H1052" s="149">
        <v>377.88</v>
      </c>
      <c r="I1052" s="150"/>
      <c r="L1052" s="145"/>
      <c r="M1052" s="151"/>
      <c r="T1052" s="152"/>
      <c r="AT1052" s="147" t="s">
        <v>161</v>
      </c>
      <c r="AU1052" s="147" t="s">
        <v>83</v>
      </c>
      <c r="AV1052" s="12" t="s">
        <v>83</v>
      </c>
      <c r="AW1052" s="12" t="s">
        <v>30</v>
      </c>
      <c r="AX1052" s="12" t="s">
        <v>73</v>
      </c>
      <c r="AY1052" s="147" t="s">
        <v>151</v>
      </c>
    </row>
    <row r="1053" spans="2:51" s="13" customFormat="1" ht="11.25">
      <c r="B1053" s="153"/>
      <c r="D1053" s="146" t="s">
        <v>161</v>
      </c>
      <c r="E1053" s="154" t="s">
        <v>1</v>
      </c>
      <c r="F1053" s="155" t="s">
        <v>163</v>
      </c>
      <c r="H1053" s="156">
        <v>1028.607</v>
      </c>
      <c r="I1053" s="157"/>
      <c r="L1053" s="153"/>
      <c r="M1053" s="158"/>
      <c r="T1053" s="159"/>
      <c r="AT1053" s="154" t="s">
        <v>161</v>
      </c>
      <c r="AU1053" s="154" t="s">
        <v>83</v>
      </c>
      <c r="AV1053" s="13" t="s">
        <v>159</v>
      </c>
      <c r="AW1053" s="13" t="s">
        <v>30</v>
      </c>
      <c r="AX1053" s="13" t="s">
        <v>81</v>
      </c>
      <c r="AY1053" s="154" t="s">
        <v>151</v>
      </c>
    </row>
    <row r="1054" spans="2:65" s="1" customFormat="1" ht="21.75" customHeight="1">
      <c r="B1054" s="131"/>
      <c r="C1054" s="132" t="s">
        <v>1288</v>
      </c>
      <c r="D1054" s="132" t="s">
        <v>154</v>
      </c>
      <c r="E1054" s="133" t="s">
        <v>1289</v>
      </c>
      <c r="F1054" s="134" t="s">
        <v>1290</v>
      </c>
      <c r="G1054" s="135" t="s">
        <v>186</v>
      </c>
      <c r="H1054" s="136">
        <v>1028.607</v>
      </c>
      <c r="I1054" s="137"/>
      <c r="J1054" s="138">
        <f>ROUND(I1054*H1054,2)</f>
        <v>0</v>
      </c>
      <c r="K1054" s="134" t="s">
        <v>1</v>
      </c>
      <c r="L1054" s="31"/>
      <c r="M1054" s="139" t="s">
        <v>1</v>
      </c>
      <c r="N1054" s="140" t="s">
        <v>38</v>
      </c>
      <c r="P1054" s="141">
        <f>O1054*H1054</f>
        <v>0</v>
      </c>
      <c r="Q1054" s="141">
        <v>0.0075</v>
      </c>
      <c r="R1054" s="141">
        <f>Q1054*H1054</f>
        <v>7.7145525</v>
      </c>
      <c r="S1054" s="141">
        <v>0</v>
      </c>
      <c r="T1054" s="142">
        <f>S1054*H1054</f>
        <v>0</v>
      </c>
      <c r="AR1054" s="143" t="s">
        <v>287</v>
      </c>
      <c r="AT1054" s="143" t="s">
        <v>154</v>
      </c>
      <c r="AU1054" s="143" t="s">
        <v>83</v>
      </c>
      <c r="AY1054" s="16" t="s">
        <v>151</v>
      </c>
      <c r="BE1054" s="144">
        <f>IF(N1054="základní",J1054,0)</f>
        <v>0</v>
      </c>
      <c r="BF1054" s="144">
        <f>IF(N1054="snížená",J1054,0)</f>
        <v>0</v>
      </c>
      <c r="BG1054" s="144">
        <f>IF(N1054="zákl. přenesená",J1054,0)</f>
        <v>0</v>
      </c>
      <c r="BH1054" s="144">
        <f>IF(N1054="sníž. přenesená",J1054,0)</f>
        <v>0</v>
      </c>
      <c r="BI1054" s="144">
        <f>IF(N1054="nulová",J1054,0)</f>
        <v>0</v>
      </c>
      <c r="BJ1054" s="16" t="s">
        <v>81</v>
      </c>
      <c r="BK1054" s="144">
        <f>ROUND(I1054*H1054,2)</f>
        <v>0</v>
      </c>
      <c r="BL1054" s="16" t="s">
        <v>287</v>
      </c>
      <c r="BM1054" s="143" t="s">
        <v>1291</v>
      </c>
    </row>
    <row r="1055" spans="2:51" s="14" customFormat="1" ht="11.25">
      <c r="B1055" s="170"/>
      <c r="D1055" s="146" t="s">
        <v>161</v>
      </c>
      <c r="E1055" s="171" t="s">
        <v>1</v>
      </c>
      <c r="F1055" s="172" t="s">
        <v>327</v>
      </c>
      <c r="H1055" s="171" t="s">
        <v>1</v>
      </c>
      <c r="I1055" s="173"/>
      <c r="L1055" s="170"/>
      <c r="M1055" s="174"/>
      <c r="T1055" s="175"/>
      <c r="AT1055" s="171" t="s">
        <v>161</v>
      </c>
      <c r="AU1055" s="171" t="s">
        <v>83</v>
      </c>
      <c r="AV1055" s="14" t="s">
        <v>81</v>
      </c>
      <c r="AW1055" s="14" t="s">
        <v>30</v>
      </c>
      <c r="AX1055" s="14" t="s">
        <v>73</v>
      </c>
      <c r="AY1055" s="171" t="s">
        <v>151</v>
      </c>
    </row>
    <row r="1056" spans="2:51" s="12" customFormat="1" ht="11.25">
      <c r="B1056" s="145"/>
      <c r="D1056" s="146" t="s">
        <v>161</v>
      </c>
      <c r="E1056" s="147" t="s">
        <v>1</v>
      </c>
      <c r="F1056" s="148" t="s">
        <v>1262</v>
      </c>
      <c r="H1056" s="149">
        <v>78.96</v>
      </c>
      <c r="I1056" s="150"/>
      <c r="L1056" s="145"/>
      <c r="M1056" s="151"/>
      <c r="T1056" s="152"/>
      <c r="AT1056" s="147" t="s">
        <v>161</v>
      </c>
      <c r="AU1056" s="147" t="s">
        <v>83</v>
      </c>
      <c r="AV1056" s="12" t="s">
        <v>83</v>
      </c>
      <c r="AW1056" s="12" t="s">
        <v>30</v>
      </c>
      <c r="AX1056" s="12" t="s">
        <v>73</v>
      </c>
      <c r="AY1056" s="147" t="s">
        <v>151</v>
      </c>
    </row>
    <row r="1057" spans="2:51" s="14" customFormat="1" ht="11.25">
      <c r="B1057" s="170"/>
      <c r="D1057" s="146" t="s">
        <v>161</v>
      </c>
      <c r="E1057" s="171" t="s">
        <v>1</v>
      </c>
      <c r="F1057" s="172" t="s">
        <v>329</v>
      </c>
      <c r="H1057" s="171" t="s">
        <v>1</v>
      </c>
      <c r="I1057" s="173"/>
      <c r="L1057" s="170"/>
      <c r="M1057" s="174"/>
      <c r="T1057" s="175"/>
      <c r="AT1057" s="171" t="s">
        <v>161</v>
      </c>
      <c r="AU1057" s="171" t="s">
        <v>83</v>
      </c>
      <c r="AV1057" s="14" t="s">
        <v>81</v>
      </c>
      <c r="AW1057" s="14" t="s">
        <v>30</v>
      </c>
      <c r="AX1057" s="14" t="s">
        <v>73</v>
      </c>
      <c r="AY1057" s="171" t="s">
        <v>151</v>
      </c>
    </row>
    <row r="1058" spans="2:51" s="12" customFormat="1" ht="22.5">
      <c r="B1058" s="145"/>
      <c r="D1058" s="146" t="s">
        <v>161</v>
      </c>
      <c r="E1058" s="147" t="s">
        <v>1</v>
      </c>
      <c r="F1058" s="148" t="s">
        <v>1263</v>
      </c>
      <c r="H1058" s="149">
        <v>113.92</v>
      </c>
      <c r="I1058" s="150"/>
      <c r="L1058" s="145"/>
      <c r="M1058" s="151"/>
      <c r="T1058" s="152"/>
      <c r="AT1058" s="147" t="s">
        <v>161</v>
      </c>
      <c r="AU1058" s="147" t="s">
        <v>83</v>
      </c>
      <c r="AV1058" s="12" t="s">
        <v>83</v>
      </c>
      <c r="AW1058" s="12" t="s">
        <v>30</v>
      </c>
      <c r="AX1058" s="12" t="s">
        <v>73</v>
      </c>
      <c r="AY1058" s="147" t="s">
        <v>151</v>
      </c>
    </row>
    <row r="1059" spans="2:51" s="14" customFormat="1" ht="11.25">
      <c r="B1059" s="170"/>
      <c r="D1059" s="146" t="s">
        <v>161</v>
      </c>
      <c r="E1059" s="171" t="s">
        <v>1</v>
      </c>
      <c r="F1059" s="172" t="s">
        <v>331</v>
      </c>
      <c r="H1059" s="171" t="s">
        <v>1</v>
      </c>
      <c r="I1059" s="173"/>
      <c r="L1059" s="170"/>
      <c r="M1059" s="174"/>
      <c r="T1059" s="175"/>
      <c r="AT1059" s="171" t="s">
        <v>161</v>
      </c>
      <c r="AU1059" s="171" t="s">
        <v>83</v>
      </c>
      <c r="AV1059" s="14" t="s">
        <v>81</v>
      </c>
      <c r="AW1059" s="14" t="s">
        <v>30</v>
      </c>
      <c r="AX1059" s="14" t="s">
        <v>73</v>
      </c>
      <c r="AY1059" s="171" t="s">
        <v>151</v>
      </c>
    </row>
    <row r="1060" spans="2:51" s="12" customFormat="1" ht="11.25">
      <c r="B1060" s="145"/>
      <c r="D1060" s="146" t="s">
        <v>161</v>
      </c>
      <c r="E1060" s="147" t="s">
        <v>1</v>
      </c>
      <c r="F1060" s="148" t="s">
        <v>1264</v>
      </c>
      <c r="H1060" s="149">
        <v>88.26</v>
      </c>
      <c r="I1060" s="150"/>
      <c r="L1060" s="145"/>
      <c r="M1060" s="151"/>
      <c r="T1060" s="152"/>
      <c r="AT1060" s="147" t="s">
        <v>161</v>
      </c>
      <c r="AU1060" s="147" t="s">
        <v>83</v>
      </c>
      <c r="AV1060" s="12" t="s">
        <v>83</v>
      </c>
      <c r="AW1060" s="12" t="s">
        <v>30</v>
      </c>
      <c r="AX1060" s="12" t="s">
        <v>73</v>
      </c>
      <c r="AY1060" s="147" t="s">
        <v>151</v>
      </c>
    </row>
    <row r="1061" spans="2:51" s="14" customFormat="1" ht="11.25">
      <c r="B1061" s="170"/>
      <c r="D1061" s="146" t="s">
        <v>161</v>
      </c>
      <c r="E1061" s="171" t="s">
        <v>1</v>
      </c>
      <c r="F1061" s="172" t="s">
        <v>333</v>
      </c>
      <c r="H1061" s="171" t="s">
        <v>1</v>
      </c>
      <c r="I1061" s="173"/>
      <c r="L1061" s="170"/>
      <c r="M1061" s="174"/>
      <c r="T1061" s="175"/>
      <c r="AT1061" s="171" t="s">
        <v>161</v>
      </c>
      <c r="AU1061" s="171" t="s">
        <v>83</v>
      </c>
      <c r="AV1061" s="14" t="s">
        <v>81</v>
      </c>
      <c r="AW1061" s="14" t="s">
        <v>30</v>
      </c>
      <c r="AX1061" s="14" t="s">
        <v>73</v>
      </c>
      <c r="AY1061" s="171" t="s">
        <v>151</v>
      </c>
    </row>
    <row r="1062" spans="2:51" s="12" customFormat="1" ht="11.25">
      <c r="B1062" s="145"/>
      <c r="D1062" s="146" t="s">
        <v>161</v>
      </c>
      <c r="E1062" s="147" t="s">
        <v>1</v>
      </c>
      <c r="F1062" s="148" t="s">
        <v>1265</v>
      </c>
      <c r="H1062" s="149">
        <v>42.38</v>
      </c>
      <c r="I1062" s="150"/>
      <c r="L1062" s="145"/>
      <c r="M1062" s="151"/>
      <c r="T1062" s="152"/>
      <c r="AT1062" s="147" t="s">
        <v>161</v>
      </c>
      <c r="AU1062" s="147" t="s">
        <v>83</v>
      </c>
      <c r="AV1062" s="12" t="s">
        <v>83</v>
      </c>
      <c r="AW1062" s="12" t="s">
        <v>30</v>
      </c>
      <c r="AX1062" s="12" t="s">
        <v>73</v>
      </c>
      <c r="AY1062" s="147" t="s">
        <v>151</v>
      </c>
    </row>
    <row r="1063" spans="2:51" s="14" customFormat="1" ht="11.25">
      <c r="B1063" s="170"/>
      <c r="D1063" s="146" t="s">
        <v>161</v>
      </c>
      <c r="E1063" s="171" t="s">
        <v>1</v>
      </c>
      <c r="F1063" s="172" t="s">
        <v>1284</v>
      </c>
      <c r="H1063" s="171" t="s">
        <v>1</v>
      </c>
      <c r="I1063" s="173"/>
      <c r="L1063" s="170"/>
      <c r="M1063" s="174"/>
      <c r="T1063" s="175"/>
      <c r="AT1063" s="171" t="s">
        <v>161</v>
      </c>
      <c r="AU1063" s="171" t="s">
        <v>83</v>
      </c>
      <c r="AV1063" s="14" t="s">
        <v>81</v>
      </c>
      <c r="AW1063" s="14" t="s">
        <v>30</v>
      </c>
      <c r="AX1063" s="14" t="s">
        <v>73</v>
      </c>
      <c r="AY1063" s="171" t="s">
        <v>151</v>
      </c>
    </row>
    <row r="1064" spans="2:51" s="12" customFormat="1" ht="33.75">
      <c r="B1064" s="145"/>
      <c r="D1064" s="146" t="s">
        <v>161</v>
      </c>
      <c r="E1064" s="147" t="s">
        <v>1</v>
      </c>
      <c r="F1064" s="148" t="s">
        <v>1285</v>
      </c>
      <c r="H1064" s="149">
        <v>327.207</v>
      </c>
      <c r="I1064" s="150"/>
      <c r="L1064" s="145"/>
      <c r="M1064" s="151"/>
      <c r="T1064" s="152"/>
      <c r="AT1064" s="147" t="s">
        <v>161</v>
      </c>
      <c r="AU1064" s="147" t="s">
        <v>83</v>
      </c>
      <c r="AV1064" s="12" t="s">
        <v>83</v>
      </c>
      <c r="AW1064" s="12" t="s">
        <v>30</v>
      </c>
      <c r="AX1064" s="12" t="s">
        <v>73</v>
      </c>
      <c r="AY1064" s="147" t="s">
        <v>151</v>
      </c>
    </row>
    <row r="1065" spans="2:51" s="14" customFormat="1" ht="11.25">
      <c r="B1065" s="170"/>
      <c r="D1065" s="146" t="s">
        <v>161</v>
      </c>
      <c r="E1065" s="171" t="s">
        <v>1</v>
      </c>
      <c r="F1065" s="172" t="s">
        <v>1286</v>
      </c>
      <c r="H1065" s="171" t="s">
        <v>1</v>
      </c>
      <c r="I1065" s="173"/>
      <c r="L1065" s="170"/>
      <c r="M1065" s="174"/>
      <c r="T1065" s="175"/>
      <c r="AT1065" s="171" t="s">
        <v>161</v>
      </c>
      <c r="AU1065" s="171" t="s">
        <v>83</v>
      </c>
      <c r="AV1065" s="14" t="s">
        <v>81</v>
      </c>
      <c r="AW1065" s="14" t="s">
        <v>30</v>
      </c>
      <c r="AX1065" s="14" t="s">
        <v>73</v>
      </c>
      <c r="AY1065" s="171" t="s">
        <v>151</v>
      </c>
    </row>
    <row r="1066" spans="2:51" s="12" customFormat="1" ht="11.25">
      <c r="B1066" s="145"/>
      <c r="D1066" s="146" t="s">
        <v>161</v>
      </c>
      <c r="E1066" s="147" t="s">
        <v>1</v>
      </c>
      <c r="F1066" s="148" t="s">
        <v>1287</v>
      </c>
      <c r="H1066" s="149">
        <v>377.88</v>
      </c>
      <c r="I1066" s="150"/>
      <c r="L1066" s="145"/>
      <c r="M1066" s="151"/>
      <c r="T1066" s="152"/>
      <c r="AT1066" s="147" t="s">
        <v>161</v>
      </c>
      <c r="AU1066" s="147" t="s">
        <v>83</v>
      </c>
      <c r="AV1066" s="12" t="s">
        <v>83</v>
      </c>
      <c r="AW1066" s="12" t="s">
        <v>30</v>
      </c>
      <c r="AX1066" s="12" t="s">
        <v>73</v>
      </c>
      <c r="AY1066" s="147" t="s">
        <v>151</v>
      </c>
    </row>
    <row r="1067" spans="2:51" s="13" customFormat="1" ht="11.25">
      <c r="B1067" s="153"/>
      <c r="D1067" s="146" t="s">
        <v>161</v>
      </c>
      <c r="E1067" s="154" t="s">
        <v>1</v>
      </c>
      <c r="F1067" s="155" t="s">
        <v>163</v>
      </c>
      <c r="H1067" s="156">
        <v>1028.607</v>
      </c>
      <c r="I1067" s="157"/>
      <c r="L1067" s="153"/>
      <c r="M1067" s="158"/>
      <c r="T1067" s="159"/>
      <c r="AT1067" s="154" t="s">
        <v>161</v>
      </c>
      <c r="AU1067" s="154" t="s">
        <v>83</v>
      </c>
      <c r="AV1067" s="13" t="s">
        <v>159</v>
      </c>
      <c r="AW1067" s="13" t="s">
        <v>30</v>
      </c>
      <c r="AX1067" s="13" t="s">
        <v>81</v>
      </c>
      <c r="AY1067" s="154" t="s">
        <v>151</v>
      </c>
    </row>
    <row r="1068" spans="2:65" s="1" customFormat="1" ht="37.9" customHeight="1">
      <c r="B1068" s="131"/>
      <c r="C1068" s="132" t="s">
        <v>1292</v>
      </c>
      <c r="D1068" s="132" t="s">
        <v>154</v>
      </c>
      <c r="E1068" s="133" t="s">
        <v>1293</v>
      </c>
      <c r="F1068" s="134" t="s">
        <v>1294</v>
      </c>
      <c r="G1068" s="135" t="s">
        <v>186</v>
      </c>
      <c r="H1068" s="136">
        <v>108.141</v>
      </c>
      <c r="I1068" s="137"/>
      <c r="J1068" s="138">
        <f>ROUND(I1068*H1068,2)</f>
        <v>0</v>
      </c>
      <c r="K1068" s="134" t="s">
        <v>158</v>
      </c>
      <c r="L1068" s="31"/>
      <c r="M1068" s="139" t="s">
        <v>1</v>
      </c>
      <c r="N1068" s="140" t="s">
        <v>38</v>
      </c>
      <c r="P1068" s="141">
        <f>O1068*H1068</f>
        <v>0</v>
      </c>
      <c r="Q1068" s="141">
        <v>0.00495</v>
      </c>
      <c r="R1068" s="141">
        <f>Q1068*H1068</f>
        <v>0.53529795</v>
      </c>
      <c r="S1068" s="141">
        <v>0</v>
      </c>
      <c r="T1068" s="142">
        <f>S1068*H1068</f>
        <v>0</v>
      </c>
      <c r="AR1068" s="143" t="s">
        <v>287</v>
      </c>
      <c r="AT1068" s="143" t="s">
        <v>154</v>
      </c>
      <c r="AU1068" s="143" t="s">
        <v>83</v>
      </c>
      <c r="AY1068" s="16" t="s">
        <v>151</v>
      </c>
      <c r="BE1068" s="144">
        <f>IF(N1068="základní",J1068,0)</f>
        <v>0</v>
      </c>
      <c r="BF1068" s="144">
        <f>IF(N1068="snížená",J1068,0)</f>
        <v>0</v>
      </c>
      <c r="BG1068" s="144">
        <f>IF(N1068="zákl. přenesená",J1068,0)</f>
        <v>0</v>
      </c>
      <c r="BH1068" s="144">
        <f>IF(N1068="sníž. přenesená",J1068,0)</f>
        <v>0</v>
      </c>
      <c r="BI1068" s="144">
        <f>IF(N1068="nulová",J1068,0)</f>
        <v>0</v>
      </c>
      <c r="BJ1068" s="16" t="s">
        <v>81</v>
      </c>
      <c r="BK1068" s="144">
        <f>ROUND(I1068*H1068,2)</f>
        <v>0</v>
      </c>
      <c r="BL1068" s="16" t="s">
        <v>287</v>
      </c>
      <c r="BM1068" s="143" t="s">
        <v>1295</v>
      </c>
    </row>
    <row r="1069" spans="2:51" s="14" customFormat="1" ht="11.25">
      <c r="B1069" s="170"/>
      <c r="D1069" s="146" t="s">
        <v>161</v>
      </c>
      <c r="E1069" s="171" t="s">
        <v>1</v>
      </c>
      <c r="F1069" s="172" t="s">
        <v>1296</v>
      </c>
      <c r="H1069" s="171" t="s">
        <v>1</v>
      </c>
      <c r="I1069" s="173"/>
      <c r="L1069" s="170"/>
      <c r="M1069" s="174"/>
      <c r="T1069" s="175"/>
      <c r="AT1069" s="171" t="s">
        <v>161</v>
      </c>
      <c r="AU1069" s="171" t="s">
        <v>83</v>
      </c>
      <c r="AV1069" s="14" t="s">
        <v>81</v>
      </c>
      <c r="AW1069" s="14" t="s">
        <v>30</v>
      </c>
      <c r="AX1069" s="14" t="s">
        <v>73</v>
      </c>
      <c r="AY1069" s="171" t="s">
        <v>151</v>
      </c>
    </row>
    <row r="1070" spans="2:51" s="12" customFormat="1" ht="22.5">
      <c r="B1070" s="145"/>
      <c r="D1070" s="146" t="s">
        <v>161</v>
      </c>
      <c r="E1070" s="147" t="s">
        <v>1</v>
      </c>
      <c r="F1070" s="148" t="s">
        <v>1297</v>
      </c>
      <c r="H1070" s="149">
        <v>39.84</v>
      </c>
      <c r="I1070" s="150"/>
      <c r="L1070" s="145"/>
      <c r="M1070" s="151"/>
      <c r="T1070" s="152"/>
      <c r="AT1070" s="147" t="s">
        <v>161</v>
      </c>
      <c r="AU1070" s="147" t="s">
        <v>83</v>
      </c>
      <c r="AV1070" s="12" t="s">
        <v>83</v>
      </c>
      <c r="AW1070" s="12" t="s">
        <v>30</v>
      </c>
      <c r="AX1070" s="12" t="s">
        <v>73</v>
      </c>
      <c r="AY1070" s="147" t="s">
        <v>151</v>
      </c>
    </row>
    <row r="1071" spans="2:51" s="12" customFormat="1" ht="22.5">
      <c r="B1071" s="145"/>
      <c r="D1071" s="146" t="s">
        <v>161</v>
      </c>
      <c r="E1071" s="147" t="s">
        <v>1</v>
      </c>
      <c r="F1071" s="148" t="s">
        <v>1298</v>
      </c>
      <c r="H1071" s="149">
        <v>68.301</v>
      </c>
      <c r="I1071" s="150"/>
      <c r="L1071" s="145"/>
      <c r="M1071" s="151"/>
      <c r="T1071" s="152"/>
      <c r="AT1071" s="147" t="s">
        <v>161</v>
      </c>
      <c r="AU1071" s="147" t="s">
        <v>83</v>
      </c>
      <c r="AV1071" s="12" t="s">
        <v>83</v>
      </c>
      <c r="AW1071" s="12" t="s">
        <v>30</v>
      </c>
      <c r="AX1071" s="12" t="s">
        <v>73</v>
      </c>
      <c r="AY1071" s="147" t="s">
        <v>151</v>
      </c>
    </row>
    <row r="1072" spans="2:51" s="13" customFormat="1" ht="11.25">
      <c r="B1072" s="153"/>
      <c r="D1072" s="146" t="s">
        <v>161</v>
      </c>
      <c r="E1072" s="154" t="s">
        <v>1</v>
      </c>
      <c r="F1072" s="155" t="s">
        <v>163</v>
      </c>
      <c r="H1072" s="156">
        <v>108.141</v>
      </c>
      <c r="I1072" s="157"/>
      <c r="L1072" s="153"/>
      <c r="M1072" s="158"/>
      <c r="T1072" s="159"/>
      <c r="AT1072" s="154" t="s">
        <v>161</v>
      </c>
      <c r="AU1072" s="154" t="s">
        <v>83</v>
      </c>
      <c r="AV1072" s="13" t="s">
        <v>159</v>
      </c>
      <c r="AW1072" s="13" t="s">
        <v>30</v>
      </c>
      <c r="AX1072" s="13" t="s">
        <v>81</v>
      </c>
      <c r="AY1072" s="154" t="s">
        <v>151</v>
      </c>
    </row>
    <row r="1073" spans="2:65" s="1" customFormat="1" ht="16.5" customHeight="1">
      <c r="B1073" s="131"/>
      <c r="C1073" s="132" t="s">
        <v>1299</v>
      </c>
      <c r="D1073" s="132" t="s">
        <v>154</v>
      </c>
      <c r="E1073" s="133" t="s">
        <v>1300</v>
      </c>
      <c r="F1073" s="134" t="s">
        <v>1301</v>
      </c>
      <c r="G1073" s="135" t="s">
        <v>569</v>
      </c>
      <c r="H1073" s="136">
        <v>360.47</v>
      </c>
      <c r="I1073" s="137"/>
      <c r="J1073" s="138">
        <f>ROUND(I1073*H1073,2)</f>
        <v>0</v>
      </c>
      <c r="K1073" s="134" t="s">
        <v>158</v>
      </c>
      <c r="L1073" s="31"/>
      <c r="M1073" s="139" t="s">
        <v>1</v>
      </c>
      <c r="N1073" s="140" t="s">
        <v>38</v>
      </c>
      <c r="P1073" s="141">
        <f>O1073*H1073</f>
        <v>0</v>
      </c>
      <c r="Q1073" s="141">
        <v>0.0012</v>
      </c>
      <c r="R1073" s="141">
        <f>Q1073*H1073</f>
        <v>0.432564</v>
      </c>
      <c r="S1073" s="141">
        <v>0</v>
      </c>
      <c r="T1073" s="142">
        <f>S1073*H1073</f>
        <v>0</v>
      </c>
      <c r="AR1073" s="143" t="s">
        <v>287</v>
      </c>
      <c r="AT1073" s="143" t="s">
        <v>154</v>
      </c>
      <c r="AU1073" s="143" t="s">
        <v>83</v>
      </c>
      <c r="AY1073" s="16" t="s">
        <v>151</v>
      </c>
      <c r="BE1073" s="144">
        <f>IF(N1073="základní",J1073,0)</f>
        <v>0</v>
      </c>
      <c r="BF1073" s="144">
        <f>IF(N1073="snížená",J1073,0)</f>
        <v>0</v>
      </c>
      <c r="BG1073" s="144">
        <f>IF(N1073="zákl. přenesená",J1073,0)</f>
        <v>0</v>
      </c>
      <c r="BH1073" s="144">
        <f>IF(N1073="sníž. přenesená",J1073,0)</f>
        <v>0</v>
      </c>
      <c r="BI1073" s="144">
        <f>IF(N1073="nulová",J1073,0)</f>
        <v>0</v>
      </c>
      <c r="BJ1073" s="16" t="s">
        <v>81</v>
      </c>
      <c r="BK1073" s="144">
        <f>ROUND(I1073*H1073,2)</f>
        <v>0</v>
      </c>
      <c r="BL1073" s="16" t="s">
        <v>287</v>
      </c>
      <c r="BM1073" s="143" t="s">
        <v>1302</v>
      </c>
    </row>
    <row r="1074" spans="2:51" s="14" customFormat="1" ht="11.25">
      <c r="B1074" s="170"/>
      <c r="D1074" s="146" t="s">
        <v>161</v>
      </c>
      <c r="E1074" s="171" t="s">
        <v>1</v>
      </c>
      <c r="F1074" s="172" t="s">
        <v>1296</v>
      </c>
      <c r="H1074" s="171" t="s">
        <v>1</v>
      </c>
      <c r="I1074" s="173"/>
      <c r="L1074" s="170"/>
      <c r="M1074" s="174"/>
      <c r="T1074" s="175"/>
      <c r="AT1074" s="171" t="s">
        <v>161</v>
      </c>
      <c r="AU1074" s="171" t="s">
        <v>83</v>
      </c>
      <c r="AV1074" s="14" t="s">
        <v>81</v>
      </c>
      <c r="AW1074" s="14" t="s">
        <v>30</v>
      </c>
      <c r="AX1074" s="14" t="s">
        <v>73</v>
      </c>
      <c r="AY1074" s="171" t="s">
        <v>151</v>
      </c>
    </row>
    <row r="1075" spans="2:51" s="12" customFormat="1" ht="22.5">
      <c r="B1075" s="145"/>
      <c r="D1075" s="146" t="s">
        <v>161</v>
      </c>
      <c r="E1075" s="147" t="s">
        <v>1</v>
      </c>
      <c r="F1075" s="148" t="s">
        <v>1303</v>
      </c>
      <c r="H1075" s="149">
        <v>132.8</v>
      </c>
      <c r="I1075" s="150"/>
      <c r="L1075" s="145"/>
      <c r="M1075" s="151"/>
      <c r="T1075" s="152"/>
      <c r="AT1075" s="147" t="s">
        <v>161</v>
      </c>
      <c r="AU1075" s="147" t="s">
        <v>83</v>
      </c>
      <c r="AV1075" s="12" t="s">
        <v>83</v>
      </c>
      <c r="AW1075" s="12" t="s">
        <v>30</v>
      </c>
      <c r="AX1075" s="12" t="s">
        <v>73</v>
      </c>
      <c r="AY1075" s="147" t="s">
        <v>151</v>
      </c>
    </row>
    <row r="1076" spans="2:51" s="12" customFormat="1" ht="22.5">
      <c r="B1076" s="145"/>
      <c r="D1076" s="146" t="s">
        <v>161</v>
      </c>
      <c r="E1076" s="147" t="s">
        <v>1</v>
      </c>
      <c r="F1076" s="148" t="s">
        <v>1304</v>
      </c>
      <c r="H1076" s="149">
        <v>227.67</v>
      </c>
      <c r="I1076" s="150"/>
      <c r="L1076" s="145"/>
      <c r="M1076" s="151"/>
      <c r="T1076" s="152"/>
      <c r="AT1076" s="147" t="s">
        <v>161</v>
      </c>
      <c r="AU1076" s="147" t="s">
        <v>83</v>
      </c>
      <c r="AV1076" s="12" t="s">
        <v>83</v>
      </c>
      <c r="AW1076" s="12" t="s">
        <v>30</v>
      </c>
      <c r="AX1076" s="12" t="s">
        <v>73</v>
      </c>
      <c r="AY1076" s="147" t="s">
        <v>151</v>
      </c>
    </row>
    <row r="1077" spans="2:51" s="13" customFormat="1" ht="11.25">
      <c r="B1077" s="153"/>
      <c r="D1077" s="146" t="s">
        <v>161</v>
      </c>
      <c r="E1077" s="154" t="s">
        <v>1</v>
      </c>
      <c r="F1077" s="155" t="s">
        <v>163</v>
      </c>
      <c r="H1077" s="156">
        <v>360.47</v>
      </c>
      <c r="I1077" s="157"/>
      <c r="L1077" s="153"/>
      <c r="M1077" s="158"/>
      <c r="T1077" s="159"/>
      <c r="AT1077" s="154" t="s">
        <v>161</v>
      </c>
      <c r="AU1077" s="154" t="s">
        <v>83</v>
      </c>
      <c r="AV1077" s="13" t="s">
        <v>159</v>
      </c>
      <c r="AW1077" s="13" t="s">
        <v>30</v>
      </c>
      <c r="AX1077" s="13" t="s">
        <v>81</v>
      </c>
      <c r="AY1077" s="154" t="s">
        <v>151</v>
      </c>
    </row>
    <row r="1078" spans="2:65" s="1" customFormat="1" ht="33" customHeight="1">
      <c r="B1078" s="131"/>
      <c r="C1078" s="132" t="s">
        <v>1305</v>
      </c>
      <c r="D1078" s="132" t="s">
        <v>154</v>
      </c>
      <c r="E1078" s="133" t="s">
        <v>1306</v>
      </c>
      <c r="F1078" s="134" t="s">
        <v>1307</v>
      </c>
      <c r="G1078" s="135" t="s">
        <v>186</v>
      </c>
      <c r="H1078" s="136">
        <v>69.29</v>
      </c>
      <c r="I1078" s="137"/>
      <c r="J1078" s="138">
        <f>ROUND(I1078*H1078,2)</f>
        <v>0</v>
      </c>
      <c r="K1078" s="134" t="s">
        <v>158</v>
      </c>
      <c r="L1078" s="31"/>
      <c r="M1078" s="139" t="s">
        <v>1</v>
      </c>
      <c r="N1078" s="140" t="s">
        <v>38</v>
      </c>
      <c r="P1078" s="141">
        <f>O1078*H1078</f>
        <v>0</v>
      </c>
      <c r="Q1078" s="141">
        <v>5E-05</v>
      </c>
      <c r="R1078" s="141">
        <f>Q1078*H1078</f>
        <v>0.0034645000000000006</v>
      </c>
      <c r="S1078" s="141">
        <v>0</v>
      </c>
      <c r="T1078" s="142">
        <f>S1078*H1078</f>
        <v>0</v>
      </c>
      <c r="AR1078" s="143" t="s">
        <v>287</v>
      </c>
      <c r="AT1078" s="143" t="s">
        <v>154</v>
      </c>
      <c r="AU1078" s="143" t="s">
        <v>83</v>
      </c>
      <c r="AY1078" s="16" t="s">
        <v>151</v>
      </c>
      <c r="BE1078" s="144">
        <f>IF(N1078="základní",J1078,0)</f>
        <v>0</v>
      </c>
      <c r="BF1078" s="144">
        <f>IF(N1078="snížená",J1078,0)</f>
        <v>0</v>
      </c>
      <c r="BG1078" s="144">
        <f>IF(N1078="zákl. přenesená",J1078,0)</f>
        <v>0</v>
      </c>
      <c r="BH1078" s="144">
        <f>IF(N1078="sníž. přenesená",J1078,0)</f>
        <v>0</v>
      </c>
      <c r="BI1078" s="144">
        <f>IF(N1078="nulová",J1078,0)</f>
        <v>0</v>
      </c>
      <c r="BJ1078" s="16" t="s">
        <v>81</v>
      </c>
      <c r="BK1078" s="144">
        <f>ROUND(I1078*H1078,2)</f>
        <v>0</v>
      </c>
      <c r="BL1078" s="16" t="s">
        <v>287</v>
      </c>
      <c r="BM1078" s="143" t="s">
        <v>1308</v>
      </c>
    </row>
    <row r="1079" spans="2:51" s="14" customFormat="1" ht="11.25">
      <c r="B1079" s="170"/>
      <c r="D1079" s="146" t="s">
        <v>161</v>
      </c>
      <c r="E1079" s="171" t="s">
        <v>1</v>
      </c>
      <c r="F1079" s="172" t="s">
        <v>295</v>
      </c>
      <c r="H1079" s="171" t="s">
        <v>1</v>
      </c>
      <c r="I1079" s="173"/>
      <c r="L1079" s="170"/>
      <c r="M1079" s="174"/>
      <c r="T1079" s="175"/>
      <c r="AT1079" s="171" t="s">
        <v>161</v>
      </c>
      <c r="AU1079" s="171" t="s">
        <v>83</v>
      </c>
      <c r="AV1079" s="14" t="s">
        <v>81</v>
      </c>
      <c r="AW1079" s="14" t="s">
        <v>30</v>
      </c>
      <c r="AX1079" s="14" t="s">
        <v>73</v>
      </c>
      <c r="AY1079" s="171" t="s">
        <v>151</v>
      </c>
    </row>
    <row r="1080" spans="2:51" s="12" customFormat="1" ht="11.25">
      <c r="B1080" s="145"/>
      <c r="D1080" s="146" t="s">
        <v>161</v>
      </c>
      <c r="E1080" s="147" t="s">
        <v>1</v>
      </c>
      <c r="F1080" s="148" t="s">
        <v>296</v>
      </c>
      <c r="H1080" s="149">
        <v>69.29</v>
      </c>
      <c r="I1080" s="150"/>
      <c r="L1080" s="145"/>
      <c r="M1080" s="151"/>
      <c r="T1080" s="152"/>
      <c r="AT1080" s="147" t="s">
        <v>161</v>
      </c>
      <c r="AU1080" s="147" t="s">
        <v>83</v>
      </c>
      <c r="AV1080" s="12" t="s">
        <v>83</v>
      </c>
      <c r="AW1080" s="12" t="s">
        <v>30</v>
      </c>
      <c r="AX1080" s="12" t="s">
        <v>73</v>
      </c>
      <c r="AY1080" s="147" t="s">
        <v>151</v>
      </c>
    </row>
    <row r="1081" spans="2:51" s="13" customFormat="1" ht="11.25">
      <c r="B1081" s="153"/>
      <c r="D1081" s="146" t="s">
        <v>161</v>
      </c>
      <c r="E1081" s="154" t="s">
        <v>1</v>
      </c>
      <c r="F1081" s="155" t="s">
        <v>163</v>
      </c>
      <c r="H1081" s="156">
        <v>69.29</v>
      </c>
      <c r="I1081" s="157"/>
      <c r="L1081" s="153"/>
      <c r="M1081" s="158"/>
      <c r="T1081" s="159"/>
      <c r="AT1081" s="154" t="s">
        <v>161</v>
      </c>
      <c r="AU1081" s="154" t="s">
        <v>83</v>
      </c>
      <c r="AV1081" s="13" t="s">
        <v>159</v>
      </c>
      <c r="AW1081" s="13" t="s">
        <v>30</v>
      </c>
      <c r="AX1081" s="13" t="s">
        <v>81</v>
      </c>
      <c r="AY1081" s="154" t="s">
        <v>151</v>
      </c>
    </row>
    <row r="1082" spans="2:65" s="1" customFormat="1" ht="24.2" customHeight="1">
      <c r="B1082" s="131"/>
      <c r="C1082" s="132" t="s">
        <v>1309</v>
      </c>
      <c r="D1082" s="132" t="s">
        <v>154</v>
      </c>
      <c r="E1082" s="133" t="s">
        <v>1310</v>
      </c>
      <c r="F1082" s="134" t="s">
        <v>1311</v>
      </c>
      <c r="G1082" s="135" t="s">
        <v>186</v>
      </c>
      <c r="H1082" s="136">
        <v>88.13</v>
      </c>
      <c r="I1082" s="137"/>
      <c r="J1082" s="138">
        <f>ROUND(I1082*H1082,2)</f>
        <v>0</v>
      </c>
      <c r="K1082" s="134" t="s">
        <v>158</v>
      </c>
      <c r="L1082" s="31"/>
      <c r="M1082" s="139" t="s">
        <v>1</v>
      </c>
      <c r="N1082" s="140" t="s">
        <v>38</v>
      </c>
      <c r="P1082" s="141">
        <f>O1082*H1082</f>
        <v>0</v>
      </c>
      <c r="Q1082" s="141">
        <v>1E-05</v>
      </c>
      <c r="R1082" s="141">
        <f>Q1082*H1082</f>
        <v>0.0008813</v>
      </c>
      <c r="S1082" s="141">
        <v>0</v>
      </c>
      <c r="T1082" s="142">
        <f>S1082*H1082</f>
        <v>0</v>
      </c>
      <c r="AR1082" s="143" t="s">
        <v>287</v>
      </c>
      <c r="AT1082" s="143" t="s">
        <v>154</v>
      </c>
      <c r="AU1082" s="143" t="s">
        <v>83</v>
      </c>
      <c r="AY1082" s="16" t="s">
        <v>151</v>
      </c>
      <c r="BE1082" s="144">
        <f>IF(N1082="základní",J1082,0)</f>
        <v>0</v>
      </c>
      <c r="BF1082" s="144">
        <f>IF(N1082="snížená",J1082,0)</f>
        <v>0</v>
      </c>
      <c r="BG1082" s="144">
        <f>IF(N1082="zákl. přenesená",J1082,0)</f>
        <v>0</v>
      </c>
      <c r="BH1082" s="144">
        <f>IF(N1082="sníž. přenesená",J1082,0)</f>
        <v>0</v>
      </c>
      <c r="BI1082" s="144">
        <f>IF(N1082="nulová",J1082,0)</f>
        <v>0</v>
      </c>
      <c r="BJ1082" s="16" t="s">
        <v>81</v>
      </c>
      <c r="BK1082" s="144">
        <f>ROUND(I1082*H1082,2)</f>
        <v>0</v>
      </c>
      <c r="BL1082" s="16" t="s">
        <v>287</v>
      </c>
      <c r="BM1082" s="143" t="s">
        <v>1312</v>
      </c>
    </row>
    <row r="1083" spans="2:51" s="14" customFormat="1" ht="11.25">
      <c r="B1083" s="170"/>
      <c r="D1083" s="146" t="s">
        <v>161</v>
      </c>
      <c r="E1083" s="171" t="s">
        <v>1</v>
      </c>
      <c r="F1083" s="172" t="s">
        <v>297</v>
      </c>
      <c r="H1083" s="171" t="s">
        <v>1</v>
      </c>
      <c r="I1083" s="173"/>
      <c r="L1083" s="170"/>
      <c r="M1083" s="174"/>
      <c r="T1083" s="175"/>
      <c r="AT1083" s="171" t="s">
        <v>161</v>
      </c>
      <c r="AU1083" s="171" t="s">
        <v>83</v>
      </c>
      <c r="AV1083" s="14" t="s">
        <v>81</v>
      </c>
      <c r="AW1083" s="14" t="s">
        <v>30</v>
      </c>
      <c r="AX1083" s="14" t="s">
        <v>73</v>
      </c>
      <c r="AY1083" s="171" t="s">
        <v>151</v>
      </c>
    </row>
    <row r="1084" spans="2:51" s="12" customFormat="1" ht="11.25">
      <c r="B1084" s="145"/>
      <c r="D1084" s="146" t="s">
        <v>161</v>
      </c>
      <c r="E1084" s="147" t="s">
        <v>1</v>
      </c>
      <c r="F1084" s="148" t="s">
        <v>298</v>
      </c>
      <c r="H1084" s="149">
        <v>88.13</v>
      </c>
      <c r="I1084" s="150"/>
      <c r="L1084" s="145"/>
      <c r="M1084" s="151"/>
      <c r="T1084" s="152"/>
      <c r="AT1084" s="147" t="s">
        <v>161</v>
      </c>
      <c r="AU1084" s="147" t="s">
        <v>83</v>
      </c>
      <c r="AV1084" s="12" t="s">
        <v>83</v>
      </c>
      <c r="AW1084" s="12" t="s">
        <v>30</v>
      </c>
      <c r="AX1084" s="12" t="s">
        <v>73</v>
      </c>
      <c r="AY1084" s="147" t="s">
        <v>151</v>
      </c>
    </row>
    <row r="1085" spans="2:51" s="13" customFormat="1" ht="11.25">
      <c r="B1085" s="153"/>
      <c r="D1085" s="146" t="s">
        <v>161</v>
      </c>
      <c r="E1085" s="154" t="s">
        <v>1</v>
      </c>
      <c r="F1085" s="155" t="s">
        <v>163</v>
      </c>
      <c r="H1085" s="156">
        <v>88.13</v>
      </c>
      <c r="I1085" s="157"/>
      <c r="L1085" s="153"/>
      <c r="M1085" s="158"/>
      <c r="T1085" s="159"/>
      <c r="AT1085" s="154" t="s">
        <v>161</v>
      </c>
      <c r="AU1085" s="154" t="s">
        <v>83</v>
      </c>
      <c r="AV1085" s="13" t="s">
        <v>159</v>
      </c>
      <c r="AW1085" s="13" t="s">
        <v>30</v>
      </c>
      <c r="AX1085" s="13" t="s">
        <v>81</v>
      </c>
      <c r="AY1085" s="154" t="s">
        <v>151</v>
      </c>
    </row>
    <row r="1086" spans="2:65" s="1" customFormat="1" ht="16.5" customHeight="1">
      <c r="B1086" s="131"/>
      <c r="C1086" s="132" t="s">
        <v>1313</v>
      </c>
      <c r="D1086" s="132" t="s">
        <v>154</v>
      </c>
      <c r="E1086" s="133" t="s">
        <v>1314</v>
      </c>
      <c r="F1086" s="134" t="s">
        <v>1315</v>
      </c>
      <c r="G1086" s="135" t="s">
        <v>186</v>
      </c>
      <c r="H1086" s="136">
        <v>330.68</v>
      </c>
      <c r="I1086" s="137"/>
      <c r="J1086" s="138">
        <f>ROUND(I1086*H1086,2)</f>
        <v>0</v>
      </c>
      <c r="K1086" s="134" t="s">
        <v>158</v>
      </c>
      <c r="L1086" s="31"/>
      <c r="M1086" s="139" t="s">
        <v>1</v>
      </c>
      <c r="N1086" s="140" t="s">
        <v>38</v>
      </c>
      <c r="P1086" s="141">
        <f>O1086*H1086</f>
        <v>0</v>
      </c>
      <c r="Q1086" s="141">
        <v>0.0005</v>
      </c>
      <c r="R1086" s="141">
        <f>Q1086*H1086</f>
        <v>0.16534000000000001</v>
      </c>
      <c r="S1086" s="141">
        <v>0</v>
      </c>
      <c r="T1086" s="142">
        <f>S1086*H1086</f>
        <v>0</v>
      </c>
      <c r="AR1086" s="143" t="s">
        <v>287</v>
      </c>
      <c r="AT1086" s="143" t="s">
        <v>154</v>
      </c>
      <c r="AU1086" s="143" t="s">
        <v>83</v>
      </c>
      <c r="AY1086" s="16" t="s">
        <v>151</v>
      </c>
      <c r="BE1086" s="144">
        <f>IF(N1086="základní",J1086,0)</f>
        <v>0</v>
      </c>
      <c r="BF1086" s="144">
        <f>IF(N1086="snížená",J1086,0)</f>
        <v>0</v>
      </c>
      <c r="BG1086" s="144">
        <f>IF(N1086="zákl. přenesená",J1086,0)</f>
        <v>0</v>
      </c>
      <c r="BH1086" s="144">
        <f>IF(N1086="sníž. přenesená",J1086,0)</f>
        <v>0</v>
      </c>
      <c r="BI1086" s="144">
        <f>IF(N1086="nulová",J1086,0)</f>
        <v>0</v>
      </c>
      <c r="BJ1086" s="16" t="s">
        <v>81</v>
      </c>
      <c r="BK1086" s="144">
        <f>ROUND(I1086*H1086,2)</f>
        <v>0</v>
      </c>
      <c r="BL1086" s="16" t="s">
        <v>287</v>
      </c>
      <c r="BM1086" s="143" t="s">
        <v>1316</v>
      </c>
    </row>
    <row r="1087" spans="2:51" s="14" customFormat="1" ht="11.25">
      <c r="B1087" s="170"/>
      <c r="D1087" s="146" t="s">
        <v>161</v>
      </c>
      <c r="E1087" s="171" t="s">
        <v>1</v>
      </c>
      <c r="F1087" s="172" t="s">
        <v>610</v>
      </c>
      <c r="H1087" s="171" t="s">
        <v>1</v>
      </c>
      <c r="I1087" s="173"/>
      <c r="L1087" s="170"/>
      <c r="M1087" s="174"/>
      <c r="T1087" s="175"/>
      <c r="AT1087" s="171" t="s">
        <v>161</v>
      </c>
      <c r="AU1087" s="171" t="s">
        <v>83</v>
      </c>
      <c r="AV1087" s="14" t="s">
        <v>81</v>
      </c>
      <c r="AW1087" s="14" t="s">
        <v>30</v>
      </c>
      <c r="AX1087" s="14" t="s">
        <v>73</v>
      </c>
      <c r="AY1087" s="171" t="s">
        <v>151</v>
      </c>
    </row>
    <row r="1088" spans="2:51" s="12" customFormat="1" ht="11.25">
      <c r="B1088" s="145"/>
      <c r="D1088" s="146" t="s">
        <v>161</v>
      </c>
      <c r="E1088" s="147" t="s">
        <v>1</v>
      </c>
      <c r="F1088" s="148" t="s">
        <v>611</v>
      </c>
      <c r="H1088" s="149">
        <v>282.73</v>
      </c>
      <c r="I1088" s="150"/>
      <c r="L1088" s="145"/>
      <c r="M1088" s="151"/>
      <c r="T1088" s="152"/>
      <c r="AT1088" s="147" t="s">
        <v>161</v>
      </c>
      <c r="AU1088" s="147" t="s">
        <v>83</v>
      </c>
      <c r="AV1088" s="12" t="s">
        <v>83</v>
      </c>
      <c r="AW1088" s="12" t="s">
        <v>30</v>
      </c>
      <c r="AX1088" s="12" t="s">
        <v>73</v>
      </c>
      <c r="AY1088" s="147" t="s">
        <v>151</v>
      </c>
    </row>
    <row r="1089" spans="2:51" s="14" customFormat="1" ht="11.25">
      <c r="B1089" s="170"/>
      <c r="D1089" s="146" t="s">
        <v>161</v>
      </c>
      <c r="E1089" s="171" t="s">
        <v>1</v>
      </c>
      <c r="F1089" s="172" t="s">
        <v>612</v>
      </c>
      <c r="H1089" s="171" t="s">
        <v>1</v>
      </c>
      <c r="I1089" s="173"/>
      <c r="L1089" s="170"/>
      <c r="M1089" s="174"/>
      <c r="T1089" s="175"/>
      <c r="AT1089" s="171" t="s">
        <v>161</v>
      </c>
      <c r="AU1089" s="171" t="s">
        <v>83</v>
      </c>
      <c r="AV1089" s="14" t="s">
        <v>81</v>
      </c>
      <c r="AW1089" s="14" t="s">
        <v>30</v>
      </c>
      <c r="AX1089" s="14" t="s">
        <v>73</v>
      </c>
      <c r="AY1089" s="171" t="s">
        <v>151</v>
      </c>
    </row>
    <row r="1090" spans="2:51" s="12" customFormat="1" ht="11.25">
      <c r="B1090" s="145"/>
      <c r="D1090" s="146" t="s">
        <v>161</v>
      </c>
      <c r="E1090" s="147" t="s">
        <v>1</v>
      </c>
      <c r="F1090" s="148" t="s">
        <v>1317</v>
      </c>
      <c r="H1090" s="149">
        <v>47.95</v>
      </c>
      <c r="I1090" s="150"/>
      <c r="L1090" s="145"/>
      <c r="M1090" s="151"/>
      <c r="T1090" s="152"/>
      <c r="AT1090" s="147" t="s">
        <v>161</v>
      </c>
      <c r="AU1090" s="147" t="s">
        <v>83</v>
      </c>
      <c r="AV1090" s="12" t="s">
        <v>83</v>
      </c>
      <c r="AW1090" s="12" t="s">
        <v>30</v>
      </c>
      <c r="AX1090" s="12" t="s">
        <v>73</v>
      </c>
      <c r="AY1090" s="147" t="s">
        <v>151</v>
      </c>
    </row>
    <row r="1091" spans="2:51" s="13" customFormat="1" ht="11.25">
      <c r="B1091" s="153"/>
      <c r="D1091" s="146" t="s">
        <v>161</v>
      </c>
      <c r="E1091" s="154" t="s">
        <v>1</v>
      </c>
      <c r="F1091" s="155" t="s">
        <v>163</v>
      </c>
      <c r="H1091" s="156">
        <v>330.68</v>
      </c>
      <c r="I1091" s="157"/>
      <c r="L1091" s="153"/>
      <c r="M1091" s="158"/>
      <c r="T1091" s="159"/>
      <c r="AT1091" s="154" t="s">
        <v>161</v>
      </c>
      <c r="AU1091" s="154" t="s">
        <v>83</v>
      </c>
      <c r="AV1091" s="13" t="s">
        <v>159</v>
      </c>
      <c r="AW1091" s="13" t="s">
        <v>30</v>
      </c>
      <c r="AX1091" s="13" t="s">
        <v>81</v>
      </c>
      <c r="AY1091" s="154" t="s">
        <v>151</v>
      </c>
    </row>
    <row r="1092" spans="2:65" s="1" customFormat="1" ht="24.2" customHeight="1">
      <c r="B1092" s="131"/>
      <c r="C1092" s="160" t="s">
        <v>1318</v>
      </c>
      <c r="D1092" s="160" t="s">
        <v>172</v>
      </c>
      <c r="E1092" s="161" t="s">
        <v>1319</v>
      </c>
      <c r="F1092" s="162" t="s">
        <v>1320</v>
      </c>
      <c r="G1092" s="163" t="s">
        <v>186</v>
      </c>
      <c r="H1092" s="164">
        <v>363.748</v>
      </c>
      <c r="I1092" s="165"/>
      <c r="J1092" s="166">
        <f>ROUND(I1092*H1092,2)</f>
        <v>0</v>
      </c>
      <c r="K1092" s="162" t="s">
        <v>158</v>
      </c>
      <c r="L1092" s="167"/>
      <c r="M1092" s="168" t="s">
        <v>1</v>
      </c>
      <c r="N1092" s="169" t="s">
        <v>38</v>
      </c>
      <c r="P1092" s="141">
        <f>O1092*H1092</f>
        <v>0</v>
      </c>
      <c r="Q1092" s="141">
        <v>0.0006</v>
      </c>
      <c r="R1092" s="141">
        <f>Q1092*H1092</f>
        <v>0.21824879999999997</v>
      </c>
      <c r="S1092" s="141">
        <v>0</v>
      </c>
      <c r="T1092" s="142">
        <f>S1092*H1092</f>
        <v>0</v>
      </c>
      <c r="AR1092" s="143" t="s">
        <v>390</v>
      </c>
      <c r="AT1092" s="143" t="s">
        <v>172</v>
      </c>
      <c r="AU1092" s="143" t="s">
        <v>83</v>
      </c>
      <c r="AY1092" s="16" t="s">
        <v>151</v>
      </c>
      <c r="BE1092" s="144">
        <f>IF(N1092="základní",J1092,0)</f>
        <v>0</v>
      </c>
      <c r="BF1092" s="144">
        <f>IF(N1092="snížená",J1092,0)</f>
        <v>0</v>
      </c>
      <c r="BG1092" s="144">
        <f>IF(N1092="zákl. přenesená",J1092,0)</f>
        <v>0</v>
      </c>
      <c r="BH1092" s="144">
        <f>IF(N1092="sníž. přenesená",J1092,0)</f>
        <v>0</v>
      </c>
      <c r="BI1092" s="144">
        <f>IF(N1092="nulová",J1092,0)</f>
        <v>0</v>
      </c>
      <c r="BJ1092" s="16" t="s">
        <v>81</v>
      </c>
      <c r="BK1092" s="144">
        <f>ROUND(I1092*H1092,2)</f>
        <v>0</v>
      </c>
      <c r="BL1092" s="16" t="s">
        <v>287</v>
      </c>
      <c r="BM1092" s="143" t="s">
        <v>1321</v>
      </c>
    </row>
    <row r="1093" spans="2:51" s="12" customFormat="1" ht="11.25">
      <c r="B1093" s="145"/>
      <c r="D1093" s="146" t="s">
        <v>161</v>
      </c>
      <c r="F1093" s="148" t="s">
        <v>1322</v>
      </c>
      <c r="H1093" s="149">
        <v>363.748</v>
      </c>
      <c r="I1093" s="150"/>
      <c r="L1093" s="145"/>
      <c r="M1093" s="151"/>
      <c r="T1093" s="152"/>
      <c r="AT1093" s="147" t="s">
        <v>161</v>
      </c>
      <c r="AU1093" s="147" t="s">
        <v>83</v>
      </c>
      <c r="AV1093" s="12" t="s">
        <v>83</v>
      </c>
      <c r="AW1093" s="12" t="s">
        <v>3</v>
      </c>
      <c r="AX1093" s="12" t="s">
        <v>81</v>
      </c>
      <c r="AY1093" s="147" t="s">
        <v>151</v>
      </c>
    </row>
    <row r="1094" spans="2:65" s="1" customFormat="1" ht="16.5" customHeight="1">
      <c r="B1094" s="131"/>
      <c r="C1094" s="132" t="s">
        <v>1323</v>
      </c>
      <c r="D1094" s="132" t="s">
        <v>154</v>
      </c>
      <c r="E1094" s="133" t="s">
        <v>1324</v>
      </c>
      <c r="F1094" s="134" t="s">
        <v>1325</v>
      </c>
      <c r="G1094" s="135" t="s">
        <v>186</v>
      </c>
      <c r="H1094" s="136">
        <v>327.207</v>
      </c>
      <c r="I1094" s="137"/>
      <c r="J1094" s="138">
        <f>ROUND(I1094*H1094,2)</f>
        <v>0</v>
      </c>
      <c r="K1094" s="134" t="s">
        <v>158</v>
      </c>
      <c r="L1094" s="31"/>
      <c r="M1094" s="139" t="s">
        <v>1</v>
      </c>
      <c r="N1094" s="140" t="s">
        <v>38</v>
      </c>
      <c r="P1094" s="141">
        <f>O1094*H1094</f>
        <v>0</v>
      </c>
      <c r="Q1094" s="141">
        <v>0.0003</v>
      </c>
      <c r="R1094" s="141">
        <f>Q1094*H1094</f>
        <v>0.09816209999999999</v>
      </c>
      <c r="S1094" s="141">
        <v>0</v>
      </c>
      <c r="T1094" s="142">
        <f>S1094*H1094</f>
        <v>0</v>
      </c>
      <c r="AR1094" s="143" t="s">
        <v>287</v>
      </c>
      <c r="AT1094" s="143" t="s">
        <v>154</v>
      </c>
      <c r="AU1094" s="143" t="s">
        <v>83</v>
      </c>
      <c r="AY1094" s="16" t="s">
        <v>151</v>
      </c>
      <c r="BE1094" s="144">
        <f>IF(N1094="základní",J1094,0)</f>
        <v>0</v>
      </c>
      <c r="BF1094" s="144">
        <f>IF(N1094="snížená",J1094,0)</f>
        <v>0</v>
      </c>
      <c r="BG1094" s="144">
        <f>IF(N1094="zákl. přenesená",J1094,0)</f>
        <v>0</v>
      </c>
      <c r="BH1094" s="144">
        <f>IF(N1094="sníž. přenesená",J1094,0)</f>
        <v>0</v>
      </c>
      <c r="BI1094" s="144">
        <f>IF(N1094="nulová",J1094,0)</f>
        <v>0</v>
      </c>
      <c r="BJ1094" s="16" t="s">
        <v>81</v>
      </c>
      <c r="BK1094" s="144">
        <f>ROUND(I1094*H1094,2)</f>
        <v>0</v>
      </c>
      <c r="BL1094" s="16" t="s">
        <v>287</v>
      </c>
      <c r="BM1094" s="143" t="s">
        <v>1326</v>
      </c>
    </row>
    <row r="1095" spans="2:51" s="14" customFormat="1" ht="11.25">
      <c r="B1095" s="170"/>
      <c r="D1095" s="146" t="s">
        <v>161</v>
      </c>
      <c r="E1095" s="171" t="s">
        <v>1</v>
      </c>
      <c r="F1095" s="172" t="s">
        <v>329</v>
      </c>
      <c r="H1095" s="171" t="s">
        <v>1</v>
      </c>
      <c r="I1095" s="173"/>
      <c r="L1095" s="170"/>
      <c r="M1095" s="174"/>
      <c r="T1095" s="175"/>
      <c r="AT1095" s="171" t="s">
        <v>161</v>
      </c>
      <c r="AU1095" s="171" t="s">
        <v>83</v>
      </c>
      <c r="AV1095" s="14" t="s">
        <v>81</v>
      </c>
      <c r="AW1095" s="14" t="s">
        <v>30</v>
      </c>
      <c r="AX1095" s="14" t="s">
        <v>73</v>
      </c>
      <c r="AY1095" s="171" t="s">
        <v>151</v>
      </c>
    </row>
    <row r="1096" spans="2:51" s="12" customFormat="1" ht="22.5">
      <c r="B1096" s="145"/>
      <c r="D1096" s="146" t="s">
        <v>161</v>
      </c>
      <c r="E1096" s="147" t="s">
        <v>1</v>
      </c>
      <c r="F1096" s="148" t="s">
        <v>1263</v>
      </c>
      <c r="H1096" s="149">
        <v>113.92</v>
      </c>
      <c r="I1096" s="150"/>
      <c r="L1096" s="145"/>
      <c r="M1096" s="151"/>
      <c r="T1096" s="152"/>
      <c r="AT1096" s="147" t="s">
        <v>161</v>
      </c>
      <c r="AU1096" s="147" t="s">
        <v>83</v>
      </c>
      <c r="AV1096" s="12" t="s">
        <v>83</v>
      </c>
      <c r="AW1096" s="12" t="s">
        <v>30</v>
      </c>
      <c r="AX1096" s="12" t="s">
        <v>73</v>
      </c>
      <c r="AY1096" s="147" t="s">
        <v>151</v>
      </c>
    </row>
    <row r="1097" spans="2:51" s="14" customFormat="1" ht="11.25">
      <c r="B1097" s="170"/>
      <c r="D1097" s="146" t="s">
        <v>161</v>
      </c>
      <c r="E1097" s="171" t="s">
        <v>1</v>
      </c>
      <c r="F1097" s="172" t="s">
        <v>331</v>
      </c>
      <c r="H1097" s="171" t="s">
        <v>1</v>
      </c>
      <c r="I1097" s="173"/>
      <c r="L1097" s="170"/>
      <c r="M1097" s="174"/>
      <c r="T1097" s="175"/>
      <c r="AT1097" s="171" t="s">
        <v>161</v>
      </c>
      <c r="AU1097" s="171" t="s">
        <v>83</v>
      </c>
      <c r="AV1097" s="14" t="s">
        <v>81</v>
      </c>
      <c r="AW1097" s="14" t="s">
        <v>30</v>
      </c>
      <c r="AX1097" s="14" t="s">
        <v>73</v>
      </c>
      <c r="AY1097" s="171" t="s">
        <v>151</v>
      </c>
    </row>
    <row r="1098" spans="2:51" s="12" customFormat="1" ht="11.25">
      <c r="B1098" s="145"/>
      <c r="D1098" s="146" t="s">
        <v>161</v>
      </c>
      <c r="E1098" s="147" t="s">
        <v>1</v>
      </c>
      <c r="F1098" s="148" t="s">
        <v>1264</v>
      </c>
      <c r="H1098" s="149">
        <v>88.26</v>
      </c>
      <c r="I1098" s="150"/>
      <c r="L1098" s="145"/>
      <c r="M1098" s="151"/>
      <c r="T1098" s="152"/>
      <c r="AT1098" s="147" t="s">
        <v>161</v>
      </c>
      <c r="AU1098" s="147" t="s">
        <v>83</v>
      </c>
      <c r="AV1098" s="12" t="s">
        <v>83</v>
      </c>
      <c r="AW1098" s="12" t="s">
        <v>30</v>
      </c>
      <c r="AX1098" s="12" t="s">
        <v>73</v>
      </c>
      <c r="AY1098" s="147" t="s">
        <v>151</v>
      </c>
    </row>
    <row r="1099" spans="2:51" s="14" customFormat="1" ht="11.25">
      <c r="B1099" s="170"/>
      <c r="D1099" s="146" t="s">
        <v>161</v>
      </c>
      <c r="E1099" s="171" t="s">
        <v>1</v>
      </c>
      <c r="F1099" s="172" t="s">
        <v>333</v>
      </c>
      <c r="H1099" s="171" t="s">
        <v>1</v>
      </c>
      <c r="I1099" s="173"/>
      <c r="L1099" s="170"/>
      <c r="M1099" s="174"/>
      <c r="T1099" s="175"/>
      <c r="AT1099" s="171" t="s">
        <v>161</v>
      </c>
      <c r="AU1099" s="171" t="s">
        <v>83</v>
      </c>
      <c r="AV1099" s="14" t="s">
        <v>81</v>
      </c>
      <c r="AW1099" s="14" t="s">
        <v>30</v>
      </c>
      <c r="AX1099" s="14" t="s">
        <v>73</v>
      </c>
      <c r="AY1099" s="171" t="s">
        <v>151</v>
      </c>
    </row>
    <row r="1100" spans="2:51" s="12" customFormat="1" ht="11.25">
      <c r="B1100" s="145"/>
      <c r="D1100" s="146" t="s">
        <v>161</v>
      </c>
      <c r="E1100" s="147" t="s">
        <v>1</v>
      </c>
      <c r="F1100" s="148" t="s">
        <v>1265</v>
      </c>
      <c r="H1100" s="149">
        <v>42.38</v>
      </c>
      <c r="I1100" s="150"/>
      <c r="L1100" s="145"/>
      <c r="M1100" s="151"/>
      <c r="T1100" s="152"/>
      <c r="AT1100" s="147" t="s">
        <v>161</v>
      </c>
      <c r="AU1100" s="147" t="s">
        <v>83</v>
      </c>
      <c r="AV1100" s="12" t="s">
        <v>83</v>
      </c>
      <c r="AW1100" s="12" t="s">
        <v>30</v>
      </c>
      <c r="AX1100" s="12" t="s">
        <v>73</v>
      </c>
      <c r="AY1100" s="147" t="s">
        <v>151</v>
      </c>
    </row>
    <row r="1101" spans="2:51" s="14" customFormat="1" ht="11.25">
      <c r="B1101" s="170"/>
      <c r="D1101" s="146" t="s">
        <v>161</v>
      </c>
      <c r="E1101" s="171" t="s">
        <v>1</v>
      </c>
      <c r="F1101" s="172" t="s">
        <v>1284</v>
      </c>
      <c r="H1101" s="171" t="s">
        <v>1</v>
      </c>
      <c r="I1101" s="173"/>
      <c r="L1101" s="170"/>
      <c r="M1101" s="174"/>
      <c r="T1101" s="175"/>
      <c r="AT1101" s="171" t="s">
        <v>161</v>
      </c>
      <c r="AU1101" s="171" t="s">
        <v>83</v>
      </c>
      <c r="AV1101" s="14" t="s">
        <v>81</v>
      </c>
      <c r="AW1101" s="14" t="s">
        <v>30</v>
      </c>
      <c r="AX1101" s="14" t="s">
        <v>73</v>
      </c>
      <c r="AY1101" s="171" t="s">
        <v>151</v>
      </c>
    </row>
    <row r="1102" spans="2:51" s="12" customFormat="1" ht="33.75">
      <c r="B1102" s="145"/>
      <c r="D1102" s="146" t="s">
        <v>161</v>
      </c>
      <c r="E1102" s="147" t="s">
        <v>1</v>
      </c>
      <c r="F1102" s="148" t="s">
        <v>1285</v>
      </c>
      <c r="H1102" s="149">
        <v>327.207</v>
      </c>
      <c r="I1102" s="150"/>
      <c r="L1102" s="145"/>
      <c r="M1102" s="151"/>
      <c r="T1102" s="152"/>
      <c r="AT1102" s="147" t="s">
        <v>161</v>
      </c>
      <c r="AU1102" s="147" t="s">
        <v>83</v>
      </c>
      <c r="AV1102" s="12" t="s">
        <v>83</v>
      </c>
      <c r="AW1102" s="12" t="s">
        <v>30</v>
      </c>
      <c r="AX1102" s="12" t="s">
        <v>81</v>
      </c>
      <c r="AY1102" s="147" t="s">
        <v>151</v>
      </c>
    </row>
    <row r="1103" spans="2:65" s="1" customFormat="1" ht="62.65" customHeight="1">
      <c r="B1103" s="131"/>
      <c r="C1103" s="160" t="s">
        <v>1327</v>
      </c>
      <c r="D1103" s="160" t="s">
        <v>172</v>
      </c>
      <c r="E1103" s="161" t="s">
        <v>1328</v>
      </c>
      <c r="F1103" s="162" t="s">
        <v>1329</v>
      </c>
      <c r="G1103" s="163" t="s">
        <v>186</v>
      </c>
      <c r="H1103" s="164">
        <v>359.928</v>
      </c>
      <c r="I1103" s="165"/>
      <c r="J1103" s="166">
        <f>ROUND(I1103*H1103,2)</f>
        <v>0</v>
      </c>
      <c r="K1103" s="162" t="s">
        <v>158</v>
      </c>
      <c r="L1103" s="167"/>
      <c r="M1103" s="168" t="s">
        <v>1</v>
      </c>
      <c r="N1103" s="169" t="s">
        <v>38</v>
      </c>
      <c r="P1103" s="141">
        <f>O1103*H1103</f>
        <v>0</v>
      </c>
      <c r="Q1103" s="141">
        <v>0.0026</v>
      </c>
      <c r="R1103" s="141">
        <f>Q1103*H1103</f>
        <v>0.9358128</v>
      </c>
      <c r="S1103" s="141">
        <v>0</v>
      </c>
      <c r="T1103" s="142">
        <f>S1103*H1103</f>
        <v>0</v>
      </c>
      <c r="AR1103" s="143" t="s">
        <v>390</v>
      </c>
      <c r="AT1103" s="143" t="s">
        <v>172</v>
      </c>
      <c r="AU1103" s="143" t="s">
        <v>83</v>
      </c>
      <c r="AY1103" s="16" t="s">
        <v>151</v>
      </c>
      <c r="BE1103" s="144">
        <f>IF(N1103="základní",J1103,0)</f>
        <v>0</v>
      </c>
      <c r="BF1103" s="144">
        <f>IF(N1103="snížená",J1103,0)</f>
        <v>0</v>
      </c>
      <c r="BG1103" s="144">
        <f>IF(N1103="zákl. přenesená",J1103,0)</f>
        <v>0</v>
      </c>
      <c r="BH1103" s="144">
        <f>IF(N1103="sníž. přenesená",J1103,0)</f>
        <v>0</v>
      </c>
      <c r="BI1103" s="144">
        <f>IF(N1103="nulová",J1103,0)</f>
        <v>0</v>
      </c>
      <c r="BJ1103" s="16" t="s">
        <v>81</v>
      </c>
      <c r="BK1103" s="144">
        <f>ROUND(I1103*H1103,2)</f>
        <v>0</v>
      </c>
      <c r="BL1103" s="16" t="s">
        <v>287</v>
      </c>
      <c r="BM1103" s="143" t="s">
        <v>1330</v>
      </c>
    </row>
    <row r="1104" spans="2:51" s="12" customFormat="1" ht="11.25">
      <c r="B1104" s="145"/>
      <c r="D1104" s="146" t="s">
        <v>161</v>
      </c>
      <c r="F1104" s="148" t="s">
        <v>1331</v>
      </c>
      <c r="H1104" s="149">
        <v>359.928</v>
      </c>
      <c r="I1104" s="150"/>
      <c r="L1104" s="145"/>
      <c r="M1104" s="151"/>
      <c r="T1104" s="152"/>
      <c r="AT1104" s="147" t="s">
        <v>161</v>
      </c>
      <c r="AU1104" s="147" t="s">
        <v>83</v>
      </c>
      <c r="AV1104" s="12" t="s">
        <v>83</v>
      </c>
      <c r="AW1104" s="12" t="s">
        <v>3</v>
      </c>
      <c r="AX1104" s="12" t="s">
        <v>81</v>
      </c>
      <c r="AY1104" s="147" t="s">
        <v>151</v>
      </c>
    </row>
    <row r="1105" spans="2:65" s="1" customFormat="1" ht="16.5" customHeight="1">
      <c r="B1105" s="131"/>
      <c r="C1105" s="132" t="s">
        <v>1332</v>
      </c>
      <c r="D1105" s="132" t="s">
        <v>154</v>
      </c>
      <c r="E1105" s="133" t="s">
        <v>1324</v>
      </c>
      <c r="F1105" s="134" t="s">
        <v>1325</v>
      </c>
      <c r="G1105" s="135" t="s">
        <v>186</v>
      </c>
      <c r="H1105" s="136">
        <v>377.88</v>
      </c>
      <c r="I1105" s="137"/>
      <c r="J1105" s="138">
        <f>ROUND(I1105*H1105,2)</f>
        <v>0</v>
      </c>
      <c r="K1105" s="134" t="s">
        <v>158</v>
      </c>
      <c r="L1105" s="31"/>
      <c r="M1105" s="139" t="s">
        <v>1</v>
      </c>
      <c r="N1105" s="140" t="s">
        <v>38</v>
      </c>
      <c r="P1105" s="141">
        <f>O1105*H1105</f>
        <v>0</v>
      </c>
      <c r="Q1105" s="141">
        <v>0.0003</v>
      </c>
      <c r="R1105" s="141">
        <f>Q1105*H1105</f>
        <v>0.11336399999999999</v>
      </c>
      <c r="S1105" s="141">
        <v>0</v>
      </c>
      <c r="T1105" s="142">
        <f>S1105*H1105</f>
        <v>0</v>
      </c>
      <c r="AR1105" s="143" t="s">
        <v>287</v>
      </c>
      <c r="AT1105" s="143" t="s">
        <v>154</v>
      </c>
      <c r="AU1105" s="143" t="s">
        <v>83</v>
      </c>
      <c r="AY1105" s="16" t="s">
        <v>151</v>
      </c>
      <c r="BE1105" s="144">
        <f>IF(N1105="základní",J1105,0)</f>
        <v>0</v>
      </c>
      <c r="BF1105" s="144">
        <f>IF(N1105="snížená",J1105,0)</f>
        <v>0</v>
      </c>
      <c r="BG1105" s="144">
        <f>IF(N1105="zákl. přenesená",J1105,0)</f>
        <v>0</v>
      </c>
      <c r="BH1105" s="144">
        <f>IF(N1105="sníž. přenesená",J1105,0)</f>
        <v>0</v>
      </c>
      <c r="BI1105" s="144">
        <f>IF(N1105="nulová",J1105,0)</f>
        <v>0</v>
      </c>
      <c r="BJ1105" s="16" t="s">
        <v>81</v>
      </c>
      <c r="BK1105" s="144">
        <f>ROUND(I1105*H1105,2)</f>
        <v>0</v>
      </c>
      <c r="BL1105" s="16" t="s">
        <v>287</v>
      </c>
      <c r="BM1105" s="143" t="s">
        <v>1333</v>
      </c>
    </row>
    <row r="1106" spans="2:51" s="14" customFormat="1" ht="11.25">
      <c r="B1106" s="170"/>
      <c r="D1106" s="146" t="s">
        <v>161</v>
      </c>
      <c r="E1106" s="171" t="s">
        <v>1</v>
      </c>
      <c r="F1106" s="172" t="s">
        <v>1286</v>
      </c>
      <c r="H1106" s="171" t="s">
        <v>1</v>
      </c>
      <c r="I1106" s="173"/>
      <c r="L1106" s="170"/>
      <c r="M1106" s="174"/>
      <c r="T1106" s="175"/>
      <c r="AT1106" s="171" t="s">
        <v>161</v>
      </c>
      <c r="AU1106" s="171" t="s">
        <v>83</v>
      </c>
      <c r="AV1106" s="14" t="s">
        <v>81</v>
      </c>
      <c r="AW1106" s="14" t="s">
        <v>30</v>
      </c>
      <c r="AX1106" s="14" t="s">
        <v>73</v>
      </c>
      <c r="AY1106" s="171" t="s">
        <v>151</v>
      </c>
    </row>
    <row r="1107" spans="2:51" s="12" customFormat="1" ht="11.25">
      <c r="B1107" s="145"/>
      <c r="D1107" s="146" t="s">
        <v>161</v>
      </c>
      <c r="E1107" s="147" t="s">
        <v>1</v>
      </c>
      <c r="F1107" s="148" t="s">
        <v>1287</v>
      </c>
      <c r="H1107" s="149">
        <v>377.88</v>
      </c>
      <c r="I1107" s="150"/>
      <c r="L1107" s="145"/>
      <c r="M1107" s="151"/>
      <c r="T1107" s="152"/>
      <c r="AT1107" s="147" t="s">
        <v>161</v>
      </c>
      <c r="AU1107" s="147" t="s">
        <v>83</v>
      </c>
      <c r="AV1107" s="12" t="s">
        <v>83</v>
      </c>
      <c r="AW1107" s="12" t="s">
        <v>30</v>
      </c>
      <c r="AX1107" s="12" t="s">
        <v>73</v>
      </c>
      <c r="AY1107" s="147" t="s">
        <v>151</v>
      </c>
    </row>
    <row r="1108" spans="2:51" s="13" customFormat="1" ht="11.25">
      <c r="B1108" s="153"/>
      <c r="D1108" s="146" t="s">
        <v>161</v>
      </c>
      <c r="E1108" s="154" t="s">
        <v>1</v>
      </c>
      <c r="F1108" s="155" t="s">
        <v>163</v>
      </c>
      <c r="H1108" s="156">
        <v>377.88</v>
      </c>
      <c r="I1108" s="157"/>
      <c r="L1108" s="153"/>
      <c r="M1108" s="158"/>
      <c r="T1108" s="159"/>
      <c r="AT1108" s="154" t="s">
        <v>161</v>
      </c>
      <c r="AU1108" s="154" t="s">
        <v>83</v>
      </c>
      <c r="AV1108" s="13" t="s">
        <v>159</v>
      </c>
      <c r="AW1108" s="13" t="s">
        <v>30</v>
      </c>
      <c r="AX1108" s="13" t="s">
        <v>81</v>
      </c>
      <c r="AY1108" s="154" t="s">
        <v>151</v>
      </c>
    </row>
    <row r="1109" spans="2:65" s="1" customFormat="1" ht="55.5" customHeight="1">
      <c r="B1109" s="131"/>
      <c r="C1109" s="160" t="s">
        <v>1334</v>
      </c>
      <c r="D1109" s="160" t="s">
        <v>172</v>
      </c>
      <c r="E1109" s="161" t="s">
        <v>1335</v>
      </c>
      <c r="F1109" s="162" t="s">
        <v>1336</v>
      </c>
      <c r="G1109" s="163" t="s">
        <v>186</v>
      </c>
      <c r="H1109" s="164">
        <v>415.668</v>
      </c>
      <c r="I1109" s="165"/>
      <c r="J1109" s="166">
        <f>ROUND(I1109*H1109,2)</f>
        <v>0</v>
      </c>
      <c r="K1109" s="162" t="s">
        <v>158</v>
      </c>
      <c r="L1109" s="167"/>
      <c r="M1109" s="168" t="s">
        <v>1</v>
      </c>
      <c r="N1109" s="169" t="s">
        <v>38</v>
      </c>
      <c r="P1109" s="141">
        <f>O1109*H1109</f>
        <v>0</v>
      </c>
      <c r="Q1109" s="141">
        <v>0.0025</v>
      </c>
      <c r="R1109" s="141">
        <f>Q1109*H1109</f>
        <v>1.03917</v>
      </c>
      <c r="S1109" s="141">
        <v>0</v>
      </c>
      <c r="T1109" s="142">
        <f>S1109*H1109</f>
        <v>0</v>
      </c>
      <c r="AR1109" s="143" t="s">
        <v>390</v>
      </c>
      <c r="AT1109" s="143" t="s">
        <v>172</v>
      </c>
      <c r="AU1109" s="143" t="s">
        <v>83</v>
      </c>
      <c r="AY1109" s="16" t="s">
        <v>151</v>
      </c>
      <c r="BE1109" s="144">
        <f>IF(N1109="základní",J1109,0)</f>
        <v>0</v>
      </c>
      <c r="BF1109" s="144">
        <f>IF(N1109="snížená",J1109,0)</f>
        <v>0</v>
      </c>
      <c r="BG1109" s="144">
        <f>IF(N1109="zákl. přenesená",J1109,0)</f>
        <v>0</v>
      </c>
      <c r="BH1109" s="144">
        <f>IF(N1109="sníž. přenesená",J1109,0)</f>
        <v>0</v>
      </c>
      <c r="BI1109" s="144">
        <f>IF(N1109="nulová",J1109,0)</f>
        <v>0</v>
      </c>
      <c r="BJ1109" s="16" t="s">
        <v>81</v>
      </c>
      <c r="BK1109" s="144">
        <f>ROUND(I1109*H1109,2)</f>
        <v>0</v>
      </c>
      <c r="BL1109" s="16" t="s">
        <v>287</v>
      </c>
      <c r="BM1109" s="143" t="s">
        <v>1337</v>
      </c>
    </row>
    <row r="1110" spans="2:51" s="12" customFormat="1" ht="11.25">
      <c r="B1110" s="145"/>
      <c r="D1110" s="146" t="s">
        <v>161</v>
      </c>
      <c r="F1110" s="148" t="s">
        <v>1338</v>
      </c>
      <c r="H1110" s="149">
        <v>415.668</v>
      </c>
      <c r="I1110" s="150"/>
      <c r="L1110" s="145"/>
      <c r="M1110" s="151"/>
      <c r="T1110" s="152"/>
      <c r="AT1110" s="147" t="s">
        <v>161</v>
      </c>
      <c r="AU1110" s="147" t="s">
        <v>83</v>
      </c>
      <c r="AV1110" s="12" t="s">
        <v>83</v>
      </c>
      <c r="AW1110" s="12" t="s">
        <v>3</v>
      </c>
      <c r="AX1110" s="12" t="s">
        <v>81</v>
      </c>
      <c r="AY1110" s="147" t="s">
        <v>151</v>
      </c>
    </row>
    <row r="1111" spans="2:65" s="1" customFormat="1" ht="16.5" customHeight="1">
      <c r="B1111" s="131"/>
      <c r="C1111" s="132" t="s">
        <v>1339</v>
      </c>
      <c r="D1111" s="132" t="s">
        <v>154</v>
      </c>
      <c r="E1111" s="133" t="s">
        <v>1340</v>
      </c>
      <c r="F1111" s="134" t="s">
        <v>1341</v>
      </c>
      <c r="G1111" s="135" t="s">
        <v>186</v>
      </c>
      <c r="H1111" s="136">
        <v>78.96</v>
      </c>
      <c r="I1111" s="137"/>
      <c r="J1111" s="138">
        <f>ROUND(I1111*H1111,2)</f>
        <v>0</v>
      </c>
      <c r="K1111" s="134" t="s">
        <v>158</v>
      </c>
      <c r="L1111" s="31"/>
      <c r="M1111" s="139" t="s">
        <v>1</v>
      </c>
      <c r="N1111" s="140" t="s">
        <v>38</v>
      </c>
      <c r="P1111" s="141">
        <f>O1111*H1111</f>
        <v>0</v>
      </c>
      <c r="Q1111" s="141">
        <v>0.0002</v>
      </c>
      <c r="R1111" s="141">
        <f>Q1111*H1111</f>
        <v>0.015792</v>
      </c>
      <c r="S1111" s="141">
        <v>0</v>
      </c>
      <c r="T1111" s="142">
        <f>S1111*H1111</f>
        <v>0</v>
      </c>
      <c r="AR1111" s="143" t="s">
        <v>287</v>
      </c>
      <c r="AT1111" s="143" t="s">
        <v>154</v>
      </c>
      <c r="AU1111" s="143" t="s">
        <v>83</v>
      </c>
      <c r="AY1111" s="16" t="s">
        <v>151</v>
      </c>
      <c r="BE1111" s="144">
        <f>IF(N1111="základní",J1111,0)</f>
        <v>0</v>
      </c>
      <c r="BF1111" s="144">
        <f>IF(N1111="snížená",J1111,0)</f>
        <v>0</v>
      </c>
      <c r="BG1111" s="144">
        <f>IF(N1111="zákl. přenesená",J1111,0)</f>
        <v>0</v>
      </c>
      <c r="BH1111" s="144">
        <f>IF(N1111="sníž. přenesená",J1111,0)</f>
        <v>0</v>
      </c>
      <c r="BI1111" s="144">
        <f>IF(N1111="nulová",J1111,0)</f>
        <v>0</v>
      </c>
      <c r="BJ1111" s="16" t="s">
        <v>81</v>
      </c>
      <c r="BK1111" s="144">
        <f>ROUND(I1111*H1111,2)</f>
        <v>0</v>
      </c>
      <c r="BL1111" s="16" t="s">
        <v>287</v>
      </c>
      <c r="BM1111" s="143" t="s">
        <v>1342</v>
      </c>
    </row>
    <row r="1112" spans="2:51" s="14" customFormat="1" ht="11.25">
      <c r="B1112" s="170"/>
      <c r="D1112" s="146" t="s">
        <v>161</v>
      </c>
      <c r="E1112" s="171" t="s">
        <v>1</v>
      </c>
      <c r="F1112" s="172" t="s">
        <v>327</v>
      </c>
      <c r="H1112" s="171" t="s">
        <v>1</v>
      </c>
      <c r="I1112" s="173"/>
      <c r="L1112" s="170"/>
      <c r="M1112" s="174"/>
      <c r="T1112" s="175"/>
      <c r="AT1112" s="171" t="s">
        <v>161</v>
      </c>
      <c r="AU1112" s="171" t="s">
        <v>83</v>
      </c>
      <c r="AV1112" s="14" t="s">
        <v>81</v>
      </c>
      <c r="AW1112" s="14" t="s">
        <v>30</v>
      </c>
      <c r="AX1112" s="14" t="s">
        <v>73</v>
      </c>
      <c r="AY1112" s="171" t="s">
        <v>151</v>
      </c>
    </row>
    <row r="1113" spans="2:51" s="12" customFormat="1" ht="11.25">
      <c r="B1113" s="145"/>
      <c r="D1113" s="146" t="s">
        <v>161</v>
      </c>
      <c r="E1113" s="147" t="s">
        <v>1</v>
      </c>
      <c r="F1113" s="148" t="s">
        <v>1262</v>
      </c>
      <c r="H1113" s="149">
        <v>78.96</v>
      </c>
      <c r="I1113" s="150"/>
      <c r="L1113" s="145"/>
      <c r="M1113" s="151"/>
      <c r="T1113" s="152"/>
      <c r="AT1113" s="147" t="s">
        <v>161</v>
      </c>
      <c r="AU1113" s="147" t="s">
        <v>83</v>
      </c>
      <c r="AV1113" s="12" t="s">
        <v>83</v>
      </c>
      <c r="AW1113" s="12" t="s">
        <v>30</v>
      </c>
      <c r="AX1113" s="12" t="s">
        <v>73</v>
      </c>
      <c r="AY1113" s="147" t="s">
        <v>151</v>
      </c>
    </row>
    <row r="1114" spans="2:51" s="13" customFormat="1" ht="11.25">
      <c r="B1114" s="153"/>
      <c r="D1114" s="146" t="s">
        <v>161</v>
      </c>
      <c r="E1114" s="154" t="s">
        <v>1</v>
      </c>
      <c r="F1114" s="155" t="s">
        <v>163</v>
      </c>
      <c r="H1114" s="156">
        <v>78.96</v>
      </c>
      <c r="I1114" s="157"/>
      <c r="L1114" s="153"/>
      <c r="M1114" s="158"/>
      <c r="T1114" s="159"/>
      <c r="AT1114" s="154" t="s">
        <v>161</v>
      </c>
      <c r="AU1114" s="154" t="s">
        <v>83</v>
      </c>
      <c r="AV1114" s="13" t="s">
        <v>159</v>
      </c>
      <c r="AW1114" s="13" t="s">
        <v>30</v>
      </c>
      <c r="AX1114" s="13" t="s">
        <v>81</v>
      </c>
      <c r="AY1114" s="154" t="s">
        <v>151</v>
      </c>
    </row>
    <row r="1115" spans="2:65" s="1" customFormat="1" ht="44.25" customHeight="1">
      <c r="B1115" s="131"/>
      <c r="C1115" s="160" t="s">
        <v>1343</v>
      </c>
      <c r="D1115" s="160" t="s">
        <v>172</v>
      </c>
      <c r="E1115" s="161" t="s">
        <v>1344</v>
      </c>
      <c r="F1115" s="162" t="s">
        <v>1345</v>
      </c>
      <c r="G1115" s="163" t="s">
        <v>186</v>
      </c>
      <c r="H1115" s="164">
        <v>86.856</v>
      </c>
      <c r="I1115" s="165"/>
      <c r="J1115" s="166">
        <f>ROUND(I1115*H1115,2)</f>
        <v>0</v>
      </c>
      <c r="K1115" s="162" t="s">
        <v>158</v>
      </c>
      <c r="L1115" s="167"/>
      <c r="M1115" s="168" t="s">
        <v>1</v>
      </c>
      <c r="N1115" s="169" t="s">
        <v>38</v>
      </c>
      <c r="P1115" s="141">
        <f>O1115*H1115</f>
        <v>0</v>
      </c>
      <c r="Q1115" s="141">
        <v>0.0045</v>
      </c>
      <c r="R1115" s="141">
        <f>Q1115*H1115</f>
        <v>0.3908519999999999</v>
      </c>
      <c r="S1115" s="141">
        <v>0</v>
      </c>
      <c r="T1115" s="142">
        <f>S1115*H1115</f>
        <v>0</v>
      </c>
      <c r="AR1115" s="143" t="s">
        <v>390</v>
      </c>
      <c r="AT1115" s="143" t="s">
        <v>172</v>
      </c>
      <c r="AU1115" s="143" t="s">
        <v>83</v>
      </c>
      <c r="AY1115" s="16" t="s">
        <v>151</v>
      </c>
      <c r="BE1115" s="144">
        <f>IF(N1115="základní",J1115,0)</f>
        <v>0</v>
      </c>
      <c r="BF1115" s="144">
        <f>IF(N1115="snížená",J1115,0)</f>
        <v>0</v>
      </c>
      <c r="BG1115" s="144">
        <f>IF(N1115="zákl. přenesená",J1115,0)</f>
        <v>0</v>
      </c>
      <c r="BH1115" s="144">
        <f>IF(N1115="sníž. přenesená",J1115,0)</f>
        <v>0</v>
      </c>
      <c r="BI1115" s="144">
        <f>IF(N1115="nulová",J1115,0)</f>
        <v>0</v>
      </c>
      <c r="BJ1115" s="16" t="s">
        <v>81</v>
      </c>
      <c r="BK1115" s="144">
        <f>ROUND(I1115*H1115,2)</f>
        <v>0</v>
      </c>
      <c r="BL1115" s="16" t="s">
        <v>287</v>
      </c>
      <c r="BM1115" s="143" t="s">
        <v>1346</v>
      </c>
    </row>
    <row r="1116" spans="2:51" s="12" customFormat="1" ht="11.25">
      <c r="B1116" s="145"/>
      <c r="D1116" s="146" t="s">
        <v>161</v>
      </c>
      <c r="F1116" s="148" t="s">
        <v>1347</v>
      </c>
      <c r="H1116" s="149">
        <v>86.856</v>
      </c>
      <c r="I1116" s="150"/>
      <c r="L1116" s="145"/>
      <c r="M1116" s="151"/>
      <c r="T1116" s="152"/>
      <c r="AT1116" s="147" t="s">
        <v>161</v>
      </c>
      <c r="AU1116" s="147" t="s">
        <v>83</v>
      </c>
      <c r="AV1116" s="12" t="s">
        <v>83</v>
      </c>
      <c r="AW1116" s="12" t="s">
        <v>3</v>
      </c>
      <c r="AX1116" s="12" t="s">
        <v>81</v>
      </c>
      <c r="AY1116" s="147" t="s">
        <v>151</v>
      </c>
    </row>
    <row r="1117" spans="2:65" s="1" customFormat="1" ht="24.2" customHeight="1">
      <c r="B1117" s="131"/>
      <c r="C1117" s="132" t="s">
        <v>1348</v>
      </c>
      <c r="D1117" s="132" t="s">
        <v>154</v>
      </c>
      <c r="E1117" s="133" t="s">
        <v>1349</v>
      </c>
      <c r="F1117" s="134" t="s">
        <v>1350</v>
      </c>
      <c r="G1117" s="135" t="s">
        <v>569</v>
      </c>
      <c r="H1117" s="136">
        <v>360.47</v>
      </c>
      <c r="I1117" s="137"/>
      <c r="J1117" s="138">
        <f>ROUND(I1117*H1117,2)</f>
        <v>0</v>
      </c>
      <c r="K1117" s="134" t="s">
        <v>158</v>
      </c>
      <c r="L1117" s="31"/>
      <c r="M1117" s="139" t="s">
        <v>1</v>
      </c>
      <c r="N1117" s="140" t="s">
        <v>38</v>
      </c>
      <c r="P1117" s="141">
        <f>O1117*H1117</f>
        <v>0</v>
      </c>
      <c r="Q1117" s="141">
        <v>0</v>
      </c>
      <c r="R1117" s="141">
        <f>Q1117*H1117</f>
        <v>0</v>
      </c>
      <c r="S1117" s="141">
        <v>0.0023</v>
      </c>
      <c r="T1117" s="142">
        <f>S1117*H1117</f>
        <v>0.8290810000000001</v>
      </c>
      <c r="AR1117" s="143" t="s">
        <v>287</v>
      </c>
      <c r="AT1117" s="143" t="s">
        <v>154</v>
      </c>
      <c r="AU1117" s="143" t="s">
        <v>83</v>
      </c>
      <c r="AY1117" s="16" t="s">
        <v>151</v>
      </c>
      <c r="BE1117" s="144">
        <f>IF(N1117="základní",J1117,0)</f>
        <v>0</v>
      </c>
      <c r="BF1117" s="144">
        <f>IF(N1117="snížená",J1117,0)</f>
        <v>0</v>
      </c>
      <c r="BG1117" s="144">
        <f>IF(N1117="zákl. přenesená",J1117,0)</f>
        <v>0</v>
      </c>
      <c r="BH1117" s="144">
        <f>IF(N1117="sníž. přenesená",J1117,0)</f>
        <v>0</v>
      </c>
      <c r="BI1117" s="144">
        <f>IF(N1117="nulová",J1117,0)</f>
        <v>0</v>
      </c>
      <c r="BJ1117" s="16" t="s">
        <v>81</v>
      </c>
      <c r="BK1117" s="144">
        <f>ROUND(I1117*H1117,2)</f>
        <v>0</v>
      </c>
      <c r="BL1117" s="16" t="s">
        <v>287</v>
      </c>
      <c r="BM1117" s="143" t="s">
        <v>1351</v>
      </c>
    </row>
    <row r="1118" spans="2:51" s="12" customFormat="1" ht="22.5">
      <c r="B1118" s="145"/>
      <c r="D1118" s="146" t="s">
        <v>161</v>
      </c>
      <c r="E1118" s="147" t="s">
        <v>1</v>
      </c>
      <c r="F1118" s="148" t="s">
        <v>1303</v>
      </c>
      <c r="H1118" s="149">
        <v>132.8</v>
      </c>
      <c r="I1118" s="150"/>
      <c r="L1118" s="145"/>
      <c r="M1118" s="151"/>
      <c r="T1118" s="152"/>
      <c r="AT1118" s="147" t="s">
        <v>161</v>
      </c>
      <c r="AU1118" s="147" t="s">
        <v>83</v>
      </c>
      <c r="AV1118" s="12" t="s">
        <v>83</v>
      </c>
      <c r="AW1118" s="12" t="s">
        <v>30</v>
      </c>
      <c r="AX1118" s="12" t="s">
        <v>73</v>
      </c>
      <c r="AY1118" s="147" t="s">
        <v>151</v>
      </c>
    </row>
    <row r="1119" spans="2:51" s="12" customFormat="1" ht="22.5">
      <c r="B1119" s="145"/>
      <c r="D1119" s="146" t="s">
        <v>161</v>
      </c>
      <c r="E1119" s="147" t="s">
        <v>1</v>
      </c>
      <c r="F1119" s="148" t="s">
        <v>1304</v>
      </c>
      <c r="H1119" s="149">
        <v>227.67</v>
      </c>
      <c r="I1119" s="150"/>
      <c r="L1119" s="145"/>
      <c r="M1119" s="151"/>
      <c r="T1119" s="152"/>
      <c r="AT1119" s="147" t="s">
        <v>161</v>
      </c>
      <c r="AU1119" s="147" t="s">
        <v>83</v>
      </c>
      <c r="AV1119" s="12" t="s">
        <v>83</v>
      </c>
      <c r="AW1119" s="12" t="s">
        <v>30</v>
      </c>
      <c r="AX1119" s="12" t="s">
        <v>73</v>
      </c>
      <c r="AY1119" s="147" t="s">
        <v>151</v>
      </c>
    </row>
    <row r="1120" spans="2:51" s="13" customFormat="1" ht="11.25">
      <c r="B1120" s="153"/>
      <c r="D1120" s="146" t="s">
        <v>161</v>
      </c>
      <c r="E1120" s="154" t="s">
        <v>1</v>
      </c>
      <c r="F1120" s="155" t="s">
        <v>163</v>
      </c>
      <c r="H1120" s="156">
        <v>360.47</v>
      </c>
      <c r="I1120" s="157"/>
      <c r="L1120" s="153"/>
      <c r="M1120" s="158"/>
      <c r="T1120" s="159"/>
      <c r="AT1120" s="154" t="s">
        <v>161</v>
      </c>
      <c r="AU1120" s="154" t="s">
        <v>83</v>
      </c>
      <c r="AV1120" s="13" t="s">
        <v>159</v>
      </c>
      <c r="AW1120" s="13" t="s">
        <v>30</v>
      </c>
      <c r="AX1120" s="13" t="s">
        <v>81</v>
      </c>
      <c r="AY1120" s="154" t="s">
        <v>151</v>
      </c>
    </row>
    <row r="1121" spans="2:65" s="1" customFormat="1" ht="24.2" customHeight="1">
      <c r="B1121" s="131"/>
      <c r="C1121" s="132" t="s">
        <v>1352</v>
      </c>
      <c r="D1121" s="132" t="s">
        <v>154</v>
      </c>
      <c r="E1121" s="133" t="s">
        <v>1353</v>
      </c>
      <c r="F1121" s="134" t="s">
        <v>1354</v>
      </c>
      <c r="G1121" s="135" t="s">
        <v>186</v>
      </c>
      <c r="H1121" s="136">
        <v>173.026</v>
      </c>
      <c r="I1121" s="137"/>
      <c r="J1121" s="138">
        <f>ROUND(I1121*H1121,2)</f>
        <v>0</v>
      </c>
      <c r="K1121" s="134" t="s">
        <v>158</v>
      </c>
      <c r="L1121" s="31"/>
      <c r="M1121" s="139" t="s">
        <v>1</v>
      </c>
      <c r="N1121" s="140" t="s">
        <v>38</v>
      </c>
      <c r="P1121" s="141">
        <f>O1121*H1121</f>
        <v>0</v>
      </c>
      <c r="Q1121" s="141">
        <v>0</v>
      </c>
      <c r="R1121" s="141">
        <f>Q1121*H1121</f>
        <v>0</v>
      </c>
      <c r="S1121" s="141">
        <v>0</v>
      </c>
      <c r="T1121" s="142">
        <f>S1121*H1121</f>
        <v>0</v>
      </c>
      <c r="AR1121" s="143" t="s">
        <v>287</v>
      </c>
      <c r="AT1121" s="143" t="s">
        <v>154</v>
      </c>
      <c r="AU1121" s="143" t="s">
        <v>83</v>
      </c>
      <c r="AY1121" s="16" t="s">
        <v>151</v>
      </c>
      <c r="BE1121" s="144">
        <f>IF(N1121="základní",J1121,0)</f>
        <v>0</v>
      </c>
      <c r="BF1121" s="144">
        <f>IF(N1121="snížená",J1121,0)</f>
        <v>0</v>
      </c>
      <c r="BG1121" s="144">
        <f>IF(N1121="zákl. přenesená",J1121,0)</f>
        <v>0</v>
      </c>
      <c r="BH1121" s="144">
        <f>IF(N1121="sníž. přenesená",J1121,0)</f>
        <v>0</v>
      </c>
      <c r="BI1121" s="144">
        <f>IF(N1121="nulová",J1121,0)</f>
        <v>0</v>
      </c>
      <c r="BJ1121" s="16" t="s">
        <v>81</v>
      </c>
      <c r="BK1121" s="144">
        <f>ROUND(I1121*H1121,2)</f>
        <v>0</v>
      </c>
      <c r="BL1121" s="16" t="s">
        <v>287</v>
      </c>
      <c r="BM1121" s="143" t="s">
        <v>1355</v>
      </c>
    </row>
    <row r="1122" spans="2:51" s="12" customFormat="1" ht="22.5">
      <c r="B1122" s="145"/>
      <c r="D1122" s="146" t="s">
        <v>161</v>
      </c>
      <c r="E1122" s="147" t="s">
        <v>1</v>
      </c>
      <c r="F1122" s="148" t="s">
        <v>1356</v>
      </c>
      <c r="H1122" s="149">
        <v>63.744</v>
      </c>
      <c r="I1122" s="150"/>
      <c r="L1122" s="145"/>
      <c r="M1122" s="151"/>
      <c r="T1122" s="152"/>
      <c r="AT1122" s="147" t="s">
        <v>161</v>
      </c>
      <c r="AU1122" s="147" t="s">
        <v>83</v>
      </c>
      <c r="AV1122" s="12" t="s">
        <v>83</v>
      </c>
      <c r="AW1122" s="12" t="s">
        <v>30</v>
      </c>
      <c r="AX1122" s="12" t="s">
        <v>73</v>
      </c>
      <c r="AY1122" s="147" t="s">
        <v>151</v>
      </c>
    </row>
    <row r="1123" spans="2:51" s="12" customFormat="1" ht="22.5">
      <c r="B1123" s="145"/>
      <c r="D1123" s="146" t="s">
        <v>161</v>
      </c>
      <c r="E1123" s="147" t="s">
        <v>1</v>
      </c>
      <c r="F1123" s="148" t="s">
        <v>1357</v>
      </c>
      <c r="H1123" s="149">
        <v>109.282</v>
      </c>
      <c r="I1123" s="150"/>
      <c r="L1123" s="145"/>
      <c r="M1123" s="151"/>
      <c r="T1123" s="152"/>
      <c r="AT1123" s="147" t="s">
        <v>161</v>
      </c>
      <c r="AU1123" s="147" t="s">
        <v>83</v>
      </c>
      <c r="AV1123" s="12" t="s">
        <v>83</v>
      </c>
      <c r="AW1123" s="12" t="s">
        <v>30</v>
      </c>
      <c r="AX1123" s="12" t="s">
        <v>73</v>
      </c>
      <c r="AY1123" s="147" t="s">
        <v>151</v>
      </c>
    </row>
    <row r="1124" spans="2:51" s="13" customFormat="1" ht="11.25">
      <c r="B1124" s="153"/>
      <c r="D1124" s="146" t="s">
        <v>161</v>
      </c>
      <c r="E1124" s="154" t="s">
        <v>1</v>
      </c>
      <c r="F1124" s="155" t="s">
        <v>163</v>
      </c>
      <c r="H1124" s="156">
        <v>173.026</v>
      </c>
      <c r="I1124" s="157"/>
      <c r="L1124" s="153"/>
      <c r="M1124" s="158"/>
      <c r="T1124" s="159"/>
      <c r="AT1124" s="154" t="s">
        <v>161</v>
      </c>
      <c r="AU1124" s="154" t="s">
        <v>83</v>
      </c>
      <c r="AV1124" s="13" t="s">
        <v>159</v>
      </c>
      <c r="AW1124" s="13" t="s">
        <v>30</v>
      </c>
      <c r="AX1124" s="13" t="s">
        <v>81</v>
      </c>
      <c r="AY1124" s="154" t="s">
        <v>151</v>
      </c>
    </row>
    <row r="1125" spans="2:65" s="1" customFormat="1" ht="21.75" customHeight="1">
      <c r="B1125" s="131"/>
      <c r="C1125" s="132" t="s">
        <v>1358</v>
      </c>
      <c r="D1125" s="132" t="s">
        <v>154</v>
      </c>
      <c r="E1125" s="133" t="s">
        <v>1359</v>
      </c>
      <c r="F1125" s="134" t="s">
        <v>1360</v>
      </c>
      <c r="G1125" s="135" t="s">
        <v>569</v>
      </c>
      <c r="H1125" s="136">
        <v>360.47</v>
      </c>
      <c r="I1125" s="137"/>
      <c r="J1125" s="138">
        <f>ROUND(I1125*H1125,2)</f>
        <v>0</v>
      </c>
      <c r="K1125" s="134" t="s">
        <v>158</v>
      </c>
      <c r="L1125" s="31"/>
      <c r="M1125" s="139" t="s">
        <v>1</v>
      </c>
      <c r="N1125" s="140" t="s">
        <v>38</v>
      </c>
      <c r="P1125" s="141">
        <f>O1125*H1125</f>
        <v>0</v>
      </c>
      <c r="Q1125" s="141">
        <v>0.00012</v>
      </c>
      <c r="R1125" s="141">
        <f>Q1125*H1125</f>
        <v>0.04325640000000001</v>
      </c>
      <c r="S1125" s="141">
        <v>0</v>
      </c>
      <c r="T1125" s="142">
        <f>S1125*H1125</f>
        <v>0</v>
      </c>
      <c r="AR1125" s="143" t="s">
        <v>287</v>
      </c>
      <c r="AT1125" s="143" t="s">
        <v>154</v>
      </c>
      <c r="AU1125" s="143" t="s">
        <v>83</v>
      </c>
      <c r="AY1125" s="16" t="s">
        <v>151</v>
      </c>
      <c r="BE1125" s="144">
        <f>IF(N1125="základní",J1125,0)</f>
        <v>0</v>
      </c>
      <c r="BF1125" s="144">
        <f>IF(N1125="snížená",J1125,0)</f>
        <v>0</v>
      </c>
      <c r="BG1125" s="144">
        <f>IF(N1125="zákl. přenesená",J1125,0)</f>
        <v>0</v>
      </c>
      <c r="BH1125" s="144">
        <f>IF(N1125="sníž. přenesená",J1125,0)</f>
        <v>0</v>
      </c>
      <c r="BI1125" s="144">
        <f>IF(N1125="nulová",J1125,0)</f>
        <v>0</v>
      </c>
      <c r="BJ1125" s="16" t="s">
        <v>81</v>
      </c>
      <c r="BK1125" s="144">
        <f>ROUND(I1125*H1125,2)</f>
        <v>0</v>
      </c>
      <c r="BL1125" s="16" t="s">
        <v>287</v>
      </c>
      <c r="BM1125" s="143" t="s">
        <v>1361</v>
      </c>
    </row>
    <row r="1126" spans="2:51" s="14" customFormat="1" ht="11.25">
      <c r="B1126" s="170"/>
      <c r="D1126" s="146" t="s">
        <v>161</v>
      </c>
      <c r="E1126" s="171" t="s">
        <v>1</v>
      </c>
      <c r="F1126" s="172" t="s">
        <v>1284</v>
      </c>
      <c r="H1126" s="171" t="s">
        <v>1</v>
      </c>
      <c r="I1126" s="173"/>
      <c r="L1126" s="170"/>
      <c r="M1126" s="174"/>
      <c r="T1126" s="175"/>
      <c r="AT1126" s="171" t="s">
        <v>161</v>
      </c>
      <c r="AU1126" s="171" t="s">
        <v>83</v>
      </c>
      <c r="AV1126" s="14" t="s">
        <v>81</v>
      </c>
      <c r="AW1126" s="14" t="s">
        <v>30</v>
      </c>
      <c r="AX1126" s="14" t="s">
        <v>73</v>
      </c>
      <c r="AY1126" s="171" t="s">
        <v>151</v>
      </c>
    </row>
    <row r="1127" spans="2:51" s="12" customFormat="1" ht="22.5">
      <c r="B1127" s="145"/>
      <c r="D1127" s="146" t="s">
        <v>161</v>
      </c>
      <c r="E1127" s="147" t="s">
        <v>1</v>
      </c>
      <c r="F1127" s="148" t="s">
        <v>1303</v>
      </c>
      <c r="H1127" s="149">
        <v>132.8</v>
      </c>
      <c r="I1127" s="150"/>
      <c r="L1127" s="145"/>
      <c r="M1127" s="151"/>
      <c r="T1127" s="152"/>
      <c r="AT1127" s="147" t="s">
        <v>161</v>
      </c>
      <c r="AU1127" s="147" t="s">
        <v>83</v>
      </c>
      <c r="AV1127" s="12" t="s">
        <v>83</v>
      </c>
      <c r="AW1127" s="12" t="s">
        <v>30</v>
      </c>
      <c r="AX1127" s="12" t="s">
        <v>73</v>
      </c>
      <c r="AY1127" s="147" t="s">
        <v>151</v>
      </c>
    </row>
    <row r="1128" spans="2:51" s="12" customFormat="1" ht="22.5">
      <c r="B1128" s="145"/>
      <c r="D1128" s="146" t="s">
        <v>161</v>
      </c>
      <c r="E1128" s="147" t="s">
        <v>1</v>
      </c>
      <c r="F1128" s="148" t="s">
        <v>1304</v>
      </c>
      <c r="H1128" s="149">
        <v>227.67</v>
      </c>
      <c r="I1128" s="150"/>
      <c r="L1128" s="145"/>
      <c r="M1128" s="151"/>
      <c r="T1128" s="152"/>
      <c r="AT1128" s="147" t="s">
        <v>161</v>
      </c>
      <c r="AU1128" s="147" t="s">
        <v>83</v>
      </c>
      <c r="AV1128" s="12" t="s">
        <v>83</v>
      </c>
      <c r="AW1128" s="12" t="s">
        <v>30</v>
      </c>
      <c r="AX1128" s="12" t="s">
        <v>73</v>
      </c>
      <c r="AY1128" s="147" t="s">
        <v>151</v>
      </c>
    </row>
    <row r="1129" spans="2:51" s="13" customFormat="1" ht="11.25">
      <c r="B1129" s="153"/>
      <c r="D1129" s="146" t="s">
        <v>161</v>
      </c>
      <c r="E1129" s="154" t="s">
        <v>1</v>
      </c>
      <c r="F1129" s="155" t="s">
        <v>163</v>
      </c>
      <c r="H1129" s="156">
        <v>360.47</v>
      </c>
      <c r="I1129" s="157"/>
      <c r="L1129" s="153"/>
      <c r="M1129" s="158"/>
      <c r="T1129" s="159"/>
      <c r="AT1129" s="154" t="s">
        <v>161</v>
      </c>
      <c r="AU1129" s="154" t="s">
        <v>83</v>
      </c>
      <c r="AV1129" s="13" t="s">
        <v>159</v>
      </c>
      <c r="AW1129" s="13" t="s">
        <v>30</v>
      </c>
      <c r="AX1129" s="13" t="s">
        <v>81</v>
      </c>
      <c r="AY1129" s="154" t="s">
        <v>151</v>
      </c>
    </row>
    <row r="1130" spans="2:65" s="1" customFormat="1" ht="55.5" customHeight="1">
      <c r="B1130" s="131"/>
      <c r="C1130" s="160" t="s">
        <v>1362</v>
      </c>
      <c r="D1130" s="160" t="s">
        <v>172</v>
      </c>
      <c r="E1130" s="161" t="s">
        <v>1363</v>
      </c>
      <c r="F1130" s="162" t="s">
        <v>1364</v>
      </c>
      <c r="G1130" s="163" t="s">
        <v>186</v>
      </c>
      <c r="H1130" s="164">
        <v>118.955</v>
      </c>
      <c r="I1130" s="165"/>
      <c r="J1130" s="166">
        <f>ROUND(I1130*H1130,2)</f>
        <v>0</v>
      </c>
      <c r="K1130" s="162" t="s">
        <v>158</v>
      </c>
      <c r="L1130" s="167"/>
      <c r="M1130" s="168" t="s">
        <v>1</v>
      </c>
      <c r="N1130" s="169" t="s">
        <v>38</v>
      </c>
      <c r="P1130" s="141">
        <f>O1130*H1130</f>
        <v>0</v>
      </c>
      <c r="Q1130" s="141">
        <v>0.0026</v>
      </c>
      <c r="R1130" s="141">
        <f>Q1130*H1130</f>
        <v>0.309283</v>
      </c>
      <c r="S1130" s="141">
        <v>0</v>
      </c>
      <c r="T1130" s="142">
        <f>S1130*H1130</f>
        <v>0</v>
      </c>
      <c r="AR1130" s="143" t="s">
        <v>390</v>
      </c>
      <c r="AT1130" s="143" t="s">
        <v>172</v>
      </c>
      <c r="AU1130" s="143" t="s">
        <v>83</v>
      </c>
      <c r="AY1130" s="16" t="s">
        <v>151</v>
      </c>
      <c r="BE1130" s="144">
        <f>IF(N1130="základní",J1130,0)</f>
        <v>0</v>
      </c>
      <c r="BF1130" s="144">
        <f>IF(N1130="snížená",J1130,0)</f>
        <v>0</v>
      </c>
      <c r="BG1130" s="144">
        <f>IF(N1130="zákl. přenesená",J1130,0)</f>
        <v>0</v>
      </c>
      <c r="BH1130" s="144">
        <f>IF(N1130="sníž. přenesená",J1130,0)</f>
        <v>0</v>
      </c>
      <c r="BI1130" s="144">
        <f>IF(N1130="nulová",J1130,0)</f>
        <v>0</v>
      </c>
      <c r="BJ1130" s="16" t="s">
        <v>81</v>
      </c>
      <c r="BK1130" s="144">
        <f>ROUND(I1130*H1130,2)</f>
        <v>0</v>
      </c>
      <c r="BL1130" s="16" t="s">
        <v>287</v>
      </c>
      <c r="BM1130" s="143" t="s">
        <v>1365</v>
      </c>
    </row>
    <row r="1131" spans="2:51" s="12" customFormat="1" ht="11.25">
      <c r="B1131" s="145"/>
      <c r="D1131" s="146" t="s">
        <v>161</v>
      </c>
      <c r="F1131" s="148" t="s">
        <v>1366</v>
      </c>
      <c r="H1131" s="149">
        <v>118.955</v>
      </c>
      <c r="I1131" s="150"/>
      <c r="L1131" s="145"/>
      <c r="M1131" s="151"/>
      <c r="T1131" s="152"/>
      <c r="AT1131" s="147" t="s">
        <v>161</v>
      </c>
      <c r="AU1131" s="147" t="s">
        <v>83</v>
      </c>
      <c r="AV1131" s="12" t="s">
        <v>83</v>
      </c>
      <c r="AW1131" s="12" t="s">
        <v>3</v>
      </c>
      <c r="AX1131" s="12" t="s">
        <v>81</v>
      </c>
      <c r="AY1131" s="147" t="s">
        <v>151</v>
      </c>
    </row>
    <row r="1132" spans="2:65" s="1" customFormat="1" ht="24.2" customHeight="1">
      <c r="B1132" s="131"/>
      <c r="C1132" s="132" t="s">
        <v>1367</v>
      </c>
      <c r="D1132" s="132" t="s">
        <v>154</v>
      </c>
      <c r="E1132" s="133" t="s">
        <v>1368</v>
      </c>
      <c r="F1132" s="134" t="s">
        <v>1369</v>
      </c>
      <c r="G1132" s="135" t="s">
        <v>569</v>
      </c>
      <c r="H1132" s="136">
        <v>360.47</v>
      </c>
      <c r="I1132" s="137"/>
      <c r="J1132" s="138">
        <f>ROUND(I1132*H1132,2)</f>
        <v>0</v>
      </c>
      <c r="K1132" s="134" t="s">
        <v>158</v>
      </c>
      <c r="L1132" s="31"/>
      <c r="M1132" s="139" t="s">
        <v>1</v>
      </c>
      <c r="N1132" s="140" t="s">
        <v>38</v>
      </c>
      <c r="P1132" s="141">
        <f>O1132*H1132</f>
        <v>0</v>
      </c>
      <c r="Q1132" s="141">
        <v>8E-05</v>
      </c>
      <c r="R1132" s="141">
        <f>Q1132*H1132</f>
        <v>0.028837600000000005</v>
      </c>
      <c r="S1132" s="141">
        <v>0</v>
      </c>
      <c r="T1132" s="142">
        <f>S1132*H1132</f>
        <v>0</v>
      </c>
      <c r="AR1132" s="143" t="s">
        <v>287</v>
      </c>
      <c r="AT1132" s="143" t="s">
        <v>154</v>
      </c>
      <c r="AU1132" s="143" t="s">
        <v>83</v>
      </c>
      <c r="AY1132" s="16" t="s">
        <v>151</v>
      </c>
      <c r="BE1132" s="144">
        <f>IF(N1132="základní",J1132,0)</f>
        <v>0</v>
      </c>
      <c r="BF1132" s="144">
        <f>IF(N1132="snížená",J1132,0)</f>
        <v>0</v>
      </c>
      <c r="BG1132" s="144">
        <f>IF(N1132="zákl. přenesená",J1132,0)</f>
        <v>0</v>
      </c>
      <c r="BH1132" s="144">
        <f>IF(N1132="sníž. přenesená",J1132,0)</f>
        <v>0</v>
      </c>
      <c r="BI1132" s="144">
        <f>IF(N1132="nulová",J1132,0)</f>
        <v>0</v>
      </c>
      <c r="BJ1132" s="16" t="s">
        <v>81</v>
      </c>
      <c r="BK1132" s="144">
        <f>ROUND(I1132*H1132,2)</f>
        <v>0</v>
      </c>
      <c r="BL1132" s="16" t="s">
        <v>287</v>
      </c>
      <c r="BM1132" s="143" t="s">
        <v>1370</v>
      </c>
    </row>
    <row r="1133" spans="2:51" s="14" customFormat="1" ht="11.25">
      <c r="B1133" s="170"/>
      <c r="D1133" s="146" t="s">
        <v>161</v>
      </c>
      <c r="E1133" s="171" t="s">
        <v>1</v>
      </c>
      <c r="F1133" s="172" t="s">
        <v>1284</v>
      </c>
      <c r="H1133" s="171" t="s">
        <v>1</v>
      </c>
      <c r="I1133" s="173"/>
      <c r="L1133" s="170"/>
      <c r="M1133" s="174"/>
      <c r="T1133" s="175"/>
      <c r="AT1133" s="171" t="s">
        <v>161</v>
      </c>
      <c r="AU1133" s="171" t="s">
        <v>83</v>
      </c>
      <c r="AV1133" s="14" t="s">
        <v>81</v>
      </c>
      <c r="AW1133" s="14" t="s">
        <v>30</v>
      </c>
      <c r="AX1133" s="14" t="s">
        <v>73</v>
      </c>
      <c r="AY1133" s="171" t="s">
        <v>151</v>
      </c>
    </row>
    <row r="1134" spans="2:51" s="12" customFormat="1" ht="22.5">
      <c r="B1134" s="145"/>
      <c r="D1134" s="146" t="s">
        <v>161</v>
      </c>
      <c r="E1134" s="147" t="s">
        <v>1</v>
      </c>
      <c r="F1134" s="148" t="s">
        <v>1303</v>
      </c>
      <c r="H1134" s="149">
        <v>132.8</v>
      </c>
      <c r="I1134" s="150"/>
      <c r="L1134" s="145"/>
      <c r="M1134" s="151"/>
      <c r="T1134" s="152"/>
      <c r="AT1134" s="147" t="s">
        <v>161</v>
      </c>
      <c r="AU1134" s="147" t="s">
        <v>83</v>
      </c>
      <c r="AV1134" s="12" t="s">
        <v>83</v>
      </c>
      <c r="AW1134" s="12" t="s">
        <v>30</v>
      </c>
      <c r="AX1134" s="12" t="s">
        <v>73</v>
      </c>
      <c r="AY1134" s="147" t="s">
        <v>151</v>
      </c>
    </row>
    <row r="1135" spans="2:51" s="12" customFormat="1" ht="22.5">
      <c r="B1135" s="145"/>
      <c r="D1135" s="146" t="s">
        <v>161</v>
      </c>
      <c r="E1135" s="147" t="s">
        <v>1</v>
      </c>
      <c r="F1135" s="148" t="s">
        <v>1304</v>
      </c>
      <c r="H1135" s="149">
        <v>227.67</v>
      </c>
      <c r="I1135" s="150"/>
      <c r="L1135" s="145"/>
      <c r="M1135" s="151"/>
      <c r="T1135" s="152"/>
      <c r="AT1135" s="147" t="s">
        <v>161</v>
      </c>
      <c r="AU1135" s="147" t="s">
        <v>83</v>
      </c>
      <c r="AV1135" s="12" t="s">
        <v>83</v>
      </c>
      <c r="AW1135" s="12" t="s">
        <v>30</v>
      </c>
      <c r="AX1135" s="12" t="s">
        <v>73</v>
      </c>
      <c r="AY1135" s="147" t="s">
        <v>151</v>
      </c>
    </row>
    <row r="1136" spans="2:51" s="13" customFormat="1" ht="11.25">
      <c r="B1136" s="153"/>
      <c r="D1136" s="146" t="s">
        <v>161</v>
      </c>
      <c r="E1136" s="154" t="s">
        <v>1</v>
      </c>
      <c r="F1136" s="155" t="s">
        <v>163</v>
      </c>
      <c r="H1136" s="156">
        <v>360.47</v>
      </c>
      <c r="I1136" s="157"/>
      <c r="L1136" s="153"/>
      <c r="M1136" s="158"/>
      <c r="T1136" s="159"/>
      <c r="AT1136" s="154" t="s">
        <v>161</v>
      </c>
      <c r="AU1136" s="154" t="s">
        <v>83</v>
      </c>
      <c r="AV1136" s="13" t="s">
        <v>159</v>
      </c>
      <c r="AW1136" s="13" t="s">
        <v>30</v>
      </c>
      <c r="AX1136" s="13" t="s">
        <v>81</v>
      </c>
      <c r="AY1136" s="154" t="s">
        <v>151</v>
      </c>
    </row>
    <row r="1137" spans="2:65" s="1" customFormat="1" ht="55.5" customHeight="1">
      <c r="B1137" s="131"/>
      <c r="C1137" s="160" t="s">
        <v>1371</v>
      </c>
      <c r="D1137" s="160" t="s">
        <v>172</v>
      </c>
      <c r="E1137" s="161" t="s">
        <v>1363</v>
      </c>
      <c r="F1137" s="162" t="s">
        <v>1364</v>
      </c>
      <c r="G1137" s="163" t="s">
        <v>186</v>
      </c>
      <c r="H1137" s="164">
        <v>79.303</v>
      </c>
      <c r="I1137" s="165"/>
      <c r="J1137" s="166">
        <f>ROUND(I1137*H1137,2)</f>
        <v>0</v>
      </c>
      <c r="K1137" s="162" t="s">
        <v>158</v>
      </c>
      <c r="L1137" s="167"/>
      <c r="M1137" s="168" t="s">
        <v>1</v>
      </c>
      <c r="N1137" s="169" t="s">
        <v>38</v>
      </c>
      <c r="P1137" s="141">
        <f>O1137*H1137</f>
        <v>0</v>
      </c>
      <c r="Q1137" s="141">
        <v>0.0026</v>
      </c>
      <c r="R1137" s="141">
        <f>Q1137*H1137</f>
        <v>0.20618779999999998</v>
      </c>
      <c r="S1137" s="141">
        <v>0</v>
      </c>
      <c r="T1137" s="142">
        <f>S1137*H1137</f>
        <v>0</v>
      </c>
      <c r="AR1137" s="143" t="s">
        <v>390</v>
      </c>
      <c r="AT1137" s="143" t="s">
        <v>172</v>
      </c>
      <c r="AU1137" s="143" t="s">
        <v>83</v>
      </c>
      <c r="AY1137" s="16" t="s">
        <v>151</v>
      </c>
      <c r="BE1137" s="144">
        <f>IF(N1137="základní",J1137,0)</f>
        <v>0</v>
      </c>
      <c r="BF1137" s="144">
        <f>IF(N1137="snížená",J1137,0)</f>
        <v>0</v>
      </c>
      <c r="BG1137" s="144">
        <f>IF(N1137="zákl. přenesená",J1137,0)</f>
        <v>0</v>
      </c>
      <c r="BH1137" s="144">
        <f>IF(N1137="sníž. přenesená",J1137,0)</f>
        <v>0</v>
      </c>
      <c r="BI1137" s="144">
        <f>IF(N1137="nulová",J1137,0)</f>
        <v>0</v>
      </c>
      <c r="BJ1137" s="16" t="s">
        <v>81</v>
      </c>
      <c r="BK1137" s="144">
        <f>ROUND(I1137*H1137,2)</f>
        <v>0</v>
      </c>
      <c r="BL1137" s="16" t="s">
        <v>287</v>
      </c>
      <c r="BM1137" s="143" t="s">
        <v>1372</v>
      </c>
    </row>
    <row r="1138" spans="2:51" s="12" customFormat="1" ht="11.25">
      <c r="B1138" s="145"/>
      <c r="D1138" s="146" t="s">
        <v>161</v>
      </c>
      <c r="F1138" s="148" t="s">
        <v>1373</v>
      </c>
      <c r="H1138" s="149">
        <v>79.303</v>
      </c>
      <c r="I1138" s="150"/>
      <c r="L1138" s="145"/>
      <c r="M1138" s="151"/>
      <c r="T1138" s="152"/>
      <c r="AT1138" s="147" t="s">
        <v>161</v>
      </c>
      <c r="AU1138" s="147" t="s">
        <v>83</v>
      </c>
      <c r="AV1138" s="12" t="s">
        <v>83</v>
      </c>
      <c r="AW1138" s="12" t="s">
        <v>3</v>
      </c>
      <c r="AX1138" s="12" t="s">
        <v>81</v>
      </c>
      <c r="AY1138" s="147" t="s">
        <v>151</v>
      </c>
    </row>
    <row r="1139" spans="2:65" s="1" customFormat="1" ht="21.75" customHeight="1">
      <c r="B1139" s="131"/>
      <c r="C1139" s="132" t="s">
        <v>1374</v>
      </c>
      <c r="D1139" s="132" t="s">
        <v>154</v>
      </c>
      <c r="E1139" s="133" t="s">
        <v>1375</v>
      </c>
      <c r="F1139" s="134" t="s">
        <v>1376</v>
      </c>
      <c r="G1139" s="135" t="s">
        <v>569</v>
      </c>
      <c r="H1139" s="136">
        <v>260.84</v>
      </c>
      <c r="I1139" s="137"/>
      <c r="J1139" s="138">
        <f>ROUND(I1139*H1139,2)</f>
        <v>0</v>
      </c>
      <c r="K1139" s="134" t="s">
        <v>158</v>
      </c>
      <c r="L1139" s="31"/>
      <c r="M1139" s="139" t="s">
        <v>1</v>
      </c>
      <c r="N1139" s="140" t="s">
        <v>38</v>
      </c>
      <c r="P1139" s="141">
        <f>O1139*H1139</f>
        <v>0</v>
      </c>
      <c r="Q1139" s="141">
        <v>0</v>
      </c>
      <c r="R1139" s="141">
        <f>Q1139*H1139</f>
        <v>0</v>
      </c>
      <c r="S1139" s="141">
        <v>0.0003</v>
      </c>
      <c r="T1139" s="142">
        <f>S1139*H1139</f>
        <v>0.07825199999999999</v>
      </c>
      <c r="AR1139" s="143" t="s">
        <v>287</v>
      </c>
      <c r="AT1139" s="143" t="s">
        <v>154</v>
      </c>
      <c r="AU1139" s="143" t="s">
        <v>83</v>
      </c>
      <c r="AY1139" s="16" t="s">
        <v>151</v>
      </c>
      <c r="BE1139" s="144">
        <f>IF(N1139="základní",J1139,0)</f>
        <v>0</v>
      </c>
      <c r="BF1139" s="144">
        <f>IF(N1139="snížená",J1139,0)</f>
        <v>0</v>
      </c>
      <c r="BG1139" s="144">
        <f>IF(N1139="zákl. přenesená",J1139,0)</f>
        <v>0</v>
      </c>
      <c r="BH1139" s="144">
        <f>IF(N1139="sníž. přenesená",J1139,0)</f>
        <v>0</v>
      </c>
      <c r="BI1139" s="144">
        <f>IF(N1139="nulová",J1139,0)</f>
        <v>0</v>
      </c>
      <c r="BJ1139" s="16" t="s">
        <v>81</v>
      </c>
      <c r="BK1139" s="144">
        <f>ROUND(I1139*H1139,2)</f>
        <v>0</v>
      </c>
      <c r="BL1139" s="16" t="s">
        <v>287</v>
      </c>
      <c r="BM1139" s="143" t="s">
        <v>1377</v>
      </c>
    </row>
    <row r="1140" spans="2:51" s="12" customFormat="1" ht="22.5">
      <c r="B1140" s="145"/>
      <c r="D1140" s="146" t="s">
        <v>161</v>
      </c>
      <c r="E1140" s="147" t="s">
        <v>1</v>
      </c>
      <c r="F1140" s="148" t="s">
        <v>1378</v>
      </c>
      <c r="H1140" s="149">
        <v>155.3</v>
      </c>
      <c r="I1140" s="150"/>
      <c r="L1140" s="145"/>
      <c r="M1140" s="151"/>
      <c r="T1140" s="152"/>
      <c r="AT1140" s="147" t="s">
        <v>161</v>
      </c>
      <c r="AU1140" s="147" t="s">
        <v>83</v>
      </c>
      <c r="AV1140" s="12" t="s">
        <v>83</v>
      </c>
      <c r="AW1140" s="12" t="s">
        <v>30</v>
      </c>
      <c r="AX1140" s="12" t="s">
        <v>73</v>
      </c>
      <c r="AY1140" s="147" t="s">
        <v>151</v>
      </c>
    </row>
    <row r="1141" spans="2:51" s="12" customFormat="1" ht="11.25">
      <c r="B1141" s="145"/>
      <c r="D1141" s="146" t="s">
        <v>161</v>
      </c>
      <c r="E1141" s="147" t="s">
        <v>1</v>
      </c>
      <c r="F1141" s="148" t="s">
        <v>1379</v>
      </c>
      <c r="H1141" s="149">
        <v>63.69</v>
      </c>
      <c r="I1141" s="150"/>
      <c r="L1141" s="145"/>
      <c r="M1141" s="151"/>
      <c r="T1141" s="152"/>
      <c r="AT1141" s="147" t="s">
        <v>161</v>
      </c>
      <c r="AU1141" s="147" t="s">
        <v>83</v>
      </c>
      <c r="AV1141" s="12" t="s">
        <v>83</v>
      </c>
      <c r="AW1141" s="12" t="s">
        <v>30</v>
      </c>
      <c r="AX1141" s="12" t="s">
        <v>73</v>
      </c>
      <c r="AY1141" s="147" t="s">
        <v>151</v>
      </c>
    </row>
    <row r="1142" spans="2:51" s="12" customFormat="1" ht="11.25">
      <c r="B1142" s="145"/>
      <c r="D1142" s="146" t="s">
        <v>161</v>
      </c>
      <c r="E1142" s="147" t="s">
        <v>1</v>
      </c>
      <c r="F1142" s="148" t="s">
        <v>1380</v>
      </c>
      <c r="H1142" s="149">
        <v>41.85</v>
      </c>
      <c r="I1142" s="150"/>
      <c r="L1142" s="145"/>
      <c r="M1142" s="151"/>
      <c r="T1142" s="152"/>
      <c r="AT1142" s="147" t="s">
        <v>161</v>
      </c>
      <c r="AU1142" s="147" t="s">
        <v>83</v>
      </c>
      <c r="AV1142" s="12" t="s">
        <v>83</v>
      </c>
      <c r="AW1142" s="12" t="s">
        <v>30</v>
      </c>
      <c r="AX1142" s="12" t="s">
        <v>73</v>
      </c>
      <c r="AY1142" s="147" t="s">
        <v>151</v>
      </c>
    </row>
    <row r="1143" spans="2:51" s="13" customFormat="1" ht="11.25">
      <c r="B1143" s="153"/>
      <c r="D1143" s="146" t="s">
        <v>161</v>
      </c>
      <c r="E1143" s="154" t="s">
        <v>1</v>
      </c>
      <c r="F1143" s="155" t="s">
        <v>163</v>
      </c>
      <c r="H1143" s="156">
        <v>260.84000000000003</v>
      </c>
      <c r="I1143" s="157"/>
      <c r="L1143" s="153"/>
      <c r="M1143" s="158"/>
      <c r="T1143" s="159"/>
      <c r="AT1143" s="154" t="s">
        <v>161</v>
      </c>
      <c r="AU1143" s="154" t="s">
        <v>83</v>
      </c>
      <c r="AV1143" s="13" t="s">
        <v>159</v>
      </c>
      <c r="AW1143" s="13" t="s">
        <v>30</v>
      </c>
      <c r="AX1143" s="13" t="s">
        <v>81</v>
      </c>
      <c r="AY1143" s="154" t="s">
        <v>151</v>
      </c>
    </row>
    <row r="1144" spans="2:65" s="1" customFormat="1" ht="24.2" customHeight="1">
      <c r="B1144" s="131"/>
      <c r="C1144" s="132" t="s">
        <v>1381</v>
      </c>
      <c r="D1144" s="132" t="s">
        <v>154</v>
      </c>
      <c r="E1144" s="133" t="s">
        <v>1382</v>
      </c>
      <c r="F1144" s="134" t="s">
        <v>1383</v>
      </c>
      <c r="G1144" s="135" t="s">
        <v>569</v>
      </c>
      <c r="H1144" s="136">
        <v>260.84</v>
      </c>
      <c r="I1144" s="137"/>
      <c r="J1144" s="138">
        <f>ROUND(I1144*H1144,2)</f>
        <v>0</v>
      </c>
      <c r="K1144" s="134" t="s">
        <v>1</v>
      </c>
      <c r="L1144" s="31"/>
      <c r="M1144" s="139" t="s">
        <v>1</v>
      </c>
      <c r="N1144" s="140" t="s">
        <v>38</v>
      </c>
      <c r="P1144" s="141">
        <f>O1144*H1144</f>
        <v>0</v>
      </c>
      <c r="Q1144" s="141">
        <v>5E-05</v>
      </c>
      <c r="R1144" s="141">
        <f>Q1144*H1144</f>
        <v>0.013042</v>
      </c>
      <c r="S1144" s="141">
        <v>0</v>
      </c>
      <c r="T1144" s="142">
        <f>S1144*H1144</f>
        <v>0</v>
      </c>
      <c r="AR1144" s="143" t="s">
        <v>287</v>
      </c>
      <c r="AT1144" s="143" t="s">
        <v>154</v>
      </c>
      <c r="AU1144" s="143" t="s">
        <v>83</v>
      </c>
      <c r="AY1144" s="16" t="s">
        <v>151</v>
      </c>
      <c r="BE1144" s="144">
        <f>IF(N1144="základní",J1144,0)</f>
        <v>0</v>
      </c>
      <c r="BF1144" s="144">
        <f>IF(N1144="snížená",J1144,0)</f>
        <v>0</v>
      </c>
      <c r="BG1144" s="144">
        <f>IF(N1144="zákl. přenesená",J1144,0)</f>
        <v>0</v>
      </c>
      <c r="BH1144" s="144">
        <f>IF(N1144="sníž. přenesená",J1144,0)</f>
        <v>0</v>
      </c>
      <c r="BI1144" s="144">
        <f>IF(N1144="nulová",J1144,0)</f>
        <v>0</v>
      </c>
      <c r="BJ1144" s="16" t="s">
        <v>81</v>
      </c>
      <c r="BK1144" s="144">
        <f>ROUND(I1144*H1144,2)</f>
        <v>0</v>
      </c>
      <c r="BL1144" s="16" t="s">
        <v>287</v>
      </c>
      <c r="BM1144" s="143" t="s">
        <v>1384</v>
      </c>
    </row>
    <row r="1145" spans="2:51" s="12" customFormat="1" ht="22.5">
      <c r="B1145" s="145"/>
      <c r="D1145" s="146" t="s">
        <v>161</v>
      </c>
      <c r="E1145" s="147" t="s">
        <v>1</v>
      </c>
      <c r="F1145" s="148" t="s">
        <v>1378</v>
      </c>
      <c r="H1145" s="149">
        <v>155.3</v>
      </c>
      <c r="I1145" s="150"/>
      <c r="L1145" s="145"/>
      <c r="M1145" s="151"/>
      <c r="T1145" s="152"/>
      <c r="AT1145" s="147" t="s">
        <v>161</v>
      </c>
      <c r="AU1145" s="147" t="s">
        <v>83</v>
      </c>
      <c r="AV1145" s="12" t="s">
        <v>83</v>
      </c>
      <c r="AW1145" s="12" t="s">
        <v>30</v>
      </c>
      <c r="AX1145" s="12" t="s">
        <v>73</v>
      </c>
      <c r="AY1145" s="147" t="s">
        <v>151</v>
      </c>
    </row>
    <row r="1146" spans="2:51" s="12" customFormat="1" ht="11.25">
      <c r="B1146" s="145"/>
      <c r="D1146" s="146" t="s">
        <v>161</v>
      </c>
      <c r="E1146" s="147" t="s">
        <v>1</v>
      </c>
      <c r="F1146" s="148" t="s">
        <v>1379</v>
      </c>
      <c r="H1146" s="149">
        <v>63.69</v>
      </c>
      <c r="I1146" s="150"/>
      <c r="L1146" s="145"/>
      <c r="M1146" s="151"/>
      <c r="T1146" s="152"/>
      <c r="AT1146" s="147" t="s">
        <v>161</v>
      </c>
      <c r="AU1146" s="147" t="s">
        <v>83</v>
      </c>
      <c r="AV1146" s="12" t="s">
        <v>83</v>
      </c>
      <c r="AW1146" s="12" t="s">
        <v>30</v>
      </c>
      <c r="AX1146" s="12" t="s">
        <v>73</v>
      </c>
      <c r="AY1146" s="147" t="s">
        <v>151</v>
      </c>
    </row>
    <row r="1147" spans="2:51" s="12" customFormat="1" ht="11.25">
      <c r="B1147" s="145"/>
      <c r="D1147" s="146" t="s">
        <v>161</v>
      </c>
      <c r="E1147" s="147" t="s">
        <v>1</v>
      </c>
      <c r="F1147" s="148" t="s">
        <v>1380</v>
      </c>
      <c r="H1147" s="149">
        <v>41.85</v>
      </c>
      <c r="I1147" s="150"/>
      <c r="L1147" s="145"/>
      <c r="M1147" s="151"/>
      <c r="T1147" s="152"/>
      <c r="AT1147" s="147" t="s">
        <v>161</v>
      </c>
      <c r="AU1147" s="147" t="s">
        <v>83</v>
      </c>
      <c r="AV1147" s="12" t="s">
        <v>83</v>
      </c>
      <c r="AW1147" s="12" t="s">
        <v>30</v>
      </c>
      <c r="AX1147" s="12" t="s">
        <v>73</v>
      </c>
      <c r="AY1147" s="147" t="s">
        <v>151</v>
      </c>
    </row>
    <row r="1148" spans="2:51" s="13" customFormat="1" ht="11.25">
      <c r="B1148" s="153"/>
      <c r="D1148" s="146" t="s">
        <v>161</v>
      </c>
      <c r="E1148" s="154" t="s">
        <v>1</v>
      </c>
      <c r="F1148" s="155" t="s">
        <v>163</v>
      </c>
      <c r="H1148" s="156">
        <v>260.84000000000003</v>
      </c>
      <c r="I1148" s="157"/>
      <c r="L1148" s="153"/>
      <c r="M1148" s="158"/>
      <c r="T1148" s="159"/>
      <c r="AT1148" s="154" t="s">
        <v>161</v>
      </c>
      <c r="AU1148" s="154" t="s">
        <v>83</v>
      </c>
      <c r="AV1148" s="13" t="s">
        <v>159</v>
      </c>
      <c r="AW1148" s="13" t="s">
        <v>30</v>
      </c>
      <c r="AX1148" s="13" t="s">
        <v>81</v>
      </c>
      <c r="AY1148" s="154" t="s">
        <v>151</v>
      </c>
    </row>
    <row r="1149" spans="2:65" s="1" customFormat="1" ht="16.5" customHeight="1">
      <c r="B1149" s="131"/>
      <c r="C1149" s="160" t="s">
        <v>1385</v>
      </c>
      <c r="D1149" s="160" t="s">
        <v>172</v>
      </c>
      <c r="E1149" s="161" t="s">
        <v>1386</v>
      </c>
      <c r="F1149" s="162" t="s">
        <v>1387</v>
      </c>
      <c r="G1149" s="163" t="s">
        <v>569</v>
      </c>
      <c r="H1149" s="164">
        <v>260.84</v>
      </c>
      <c r="I1149" s="165"/>
      <c r="J1149" s="166">
        <f>ROUND(I1149*H1149,2)</f>
        <v>0</v>
      </c>
      <c r="K1149" s="162" t="s">
        <v>1</v>
      </c>
      <c r="L1149" s="167"/>
      <c r="M1149" s="168" t="s">
        <v>1</v>
      </c>
      <c r="N1149" s="169" t="s">
        <v>38</v>
      </c>
      <c r="P1149" s="141">
        <f>O1149*H1149</f>
        <v>0</v>
      </c>
      <c r="Q1149" s="141">
        <v>0.00028</v>
      </c>
      <c r="R1149" s="141">
        <f>Q1149*H1149</f>
        <v>0.07303519999999998</v>
      </c>
      <c r="S1149" s="141">
        <v>0</v>
      </c>
      <c r="T1149" s="142">
        <f>S1149*H1149</f>
        <v>0</v>
      </c>
      <c r="AR1149" s="143" t="s">
        <v>390</v>
      </c>
      <c r="AT1149" s="143" t="s">
        <v>172</v>
      </c>
      <c r="AU1149" s="143" t="s">
        <v>83</v>
      </c>
      <c r="AY1149" s="16" t="s">
        <v>151</v>
      </c>
      <c r="BE1149" s="144">
        <f>IF(N1149="základní",J1149,0)</f>
        <v>0</v>
      </c>
      <c r="BF1149" s="144">
        <f>IF(N1149="snížená",J1149,0)</f>
        <v>0</v>
      </c>
      <c r="BG1149" s="144">
        <f>IF(N1149="zákl. přenesená",J1149,0)</f>
        <v>0</v>
      </c>
      <c r="BH1149" s="144">
        <f>IF(N1149="sníž. přenesená",J1149,0)</f>
        <v>0</v>
      </c>
      <c r="BI1149" s="144">
        <f>IF(N1149="nulová",J1149,0)</f>
        <v>0</v>
      </c>
      <c r="BJ1149" s="16" t="s">
        <v>81</v>
      </c>
      <c r="BK1149" s="144">
        <f>ROUND(I1149*H1149,2)</f>
        <v>0</v>
      </c>
      <c r="BL1149" s="16" t="s">
        <v>287</v>
      </c>
      <c r="BM1149" s="143" t="s">
        <v>1388</v>
      </c>
    </row>
    <row r="1150" spans="2:65" s="1" customFormat="1" ht="16.5" customHeight="1">
      <c r="B1150" s="131"/>
      <c r="C1150" s="132" t="s">
        <v>1389</v>
      </c>
      <c r="D1150" s="132" t="s">
        <v>154</v>
      </c>
      <c r="E1150" s="133" t="s">
        <v>1390</v>
      </c>
      <c r="F1150" s="134" t="s">
        <v>1391</v>
      </c>
      <c r="G1150" s="135" t="s">
        <v>569</v>
      </c>
      <c r="H1150" s="136">
        <v>360.47</v>
      </c>
      <c r="I1150" s="137"/>
      <c r="J1150" s="138">
        <f>ROUND(I1150*H1150,2)</f>
        <v>0</v>
      </c>
      <c r="K1150" s="134" t="s">
        <v>158</v>
      </c>
      <c r="L1150" s="31"/>
      <c r="M1150" s="139" t="s">
        <v>1</v>
      </c>
      <c r="N1150" s="140" t="s">
        <v>38</v>
      </c>
      <c r="P1150" s="141">
        <f>O1150*H1150</f>
        <v>0</v>
      </c>
      <c r="Q1150" s="141">
        <v>0</v>
      </c>
      <c r="R1150" s="141">
        <f>Q1150*H1150</f>
        <v>0</v>
      </c>
      <c r="S1150" s="141">
        <v>0</v>
      </c>
      <c r="T1150" s="142">
        <f>S1150*H1150</f>
        <v>0</v>
      </c>
      <c r="AR1150" s="143" t="s">
        <v>287</v>
      </c>
      <c r="AT1150" s="143" t="s">
        <v>154</v>
      </c>
      <c r="AU1150" s="143" t="s">
        <v>83</v>
      </c>
      <c r="AY1150" s="16" t="s">
        <v>151</v>
      </c>
      <c r="BE1150" s="144">
        <f>IF(N1150="základní",J1150,0)</f>
        <v>0</v>
      </c>
      <c r="BF1150" s="144">
        <f>IF(N1150="snížená",J1150,0)</f>
        <v>0</v>
      </c>
      <c r="BG1150" s="144">
        <f>IF(N1150="zákl. přenesená",J1150,0)</f>
        <v>0</v>
      </c>
      <c r="BH1150" s="144">
        <f>IF(N1150="sníž. přenesená",J1150,0)</f>
        <v>0</v>
      </c>
      <c r="BI1150" s="144">
        <f>IF(N1150="nulová",J1150,0)</f>
        <v>0</v>
      </c>
      <c r="BJ1150" s="16" t="s">
        <v>81</v>
      </c>
      <c r="BK1150" s="144">
        <f>ROUND(I1150*H1150,2)</f>
        <v>0</v>
      </c>
      <c r="BL1150" s="16" t="s">
        <v>287</v>
      </c>
      <c r="BM1150" s="143" t="s">
        <v>1392</v>
      </c>
    </row>
    <row r="1151" spans="2:51" s="12" customFormat="1" ht="22.5">
      <c r="B1151" s="145"/>
      <c r="D1151" s="146" t="s">
        <v>161</v>
      </c>
      <c r="E1151" s="147" t="s">
        <v>1</v>
      </c>
      <c r="F1151" s="148" t="s">
        <v>1303</v>
      </c>
      <c r="H1151" s="149">
        <v>132.8</v>
      </c>
      <c r="I1151" s="150"/>
      <c r="L1151" s="145"/>
      <c r="M1151" s="151"/>
      <c r="T1151" s="152"/>
      <c r="AT1151" s="147" t="s">
        <v>161</v>
      </c>
      <c r="AU1151" s="147" t="s">
        <v>83</v>
      </c>
      <c r="AV1151" s="12" t="s">
        <v>83</v>
      </c>
      <c r="AW1151" s="12" t="s">
        <v>30</v>
      </c>
      <c r="AX1151" s="12" t="s">
        <v>73</v>
      </c>
      <c r="AY1151" s="147" t="s">
        <v>151</v>
      </c>
    </row>
    <row r="1152" spans="2:51" s="12" customFormat="1" ht="22.5">
      <c r="B1152" s="145"/>
      <c r="D1152" s="146" t="s">
        <v>161</v>
      </c>
      <c r="E1152" s="147" t="s">
        <v>1</v>
      </c>
      <c r="F1152" s="148" t="s">
        <v>1304</v>
      </c>
      <c r="H1152" s="149">
        <v>227.67</v>
      </c>
      <c r="I1152" s="150"/>
      <c r="L1152" s="145"/>
      <c r="M1152" s="151"/>
      <c r="T1152" s="152"/>
      <c r="AT1152" s="147" t="s">
        <v>161</v>
      </c>
      <c r="AU1152" s="147" t="s">
        <v>83</v>
      </c>
      <c r="AV1152" s="12" t="s">
        <v>83</v>
      </c>
      <c r="AW1152" s="12" t="s">
        <v>30</v>
      </c>
      <c r="AX1152" s="12" t="s">
        <v>73</v>
      </c>
      <c r="AY1152" s="147" t="s">
        <v>151</v>
      </c>
    </row>
    <row r="1153" spans="2:51" s="13" customFormat="1" ht="11.25">
      <c r="B1153" s="153"/>
      <c r="D1153" s="146" t="s">
        <v>161</v>
      </c>
      <c r="E1153" s="154" t="s">
        <v>1</v>
      </c>
      <c r="F1153" s="155" t="s">
        <v>163</v>
      </c>
      <c r="H1153" s="156">
        <v>360.47</v>
      </c>
      <c r="I1153" s="157"/>
      <c r="L1153" s="153"/>
      <c r="M1153" s="158"/>
      <c r="T1153" s="159"/>
      <c r="AT1153" s="154" t="s">
        <v>161</v>
      </c>
      <c r="AU1153" s="154" t="s">
        <v>83</v>
      </c>
      <c r="AV1153" s="13" t="s">
        <v>159</v>
      </c>
      <c r="AW1153" s="13" t="s">
        <v>30</v>
      </c>
      <c r="AX1153" s="13" t="s">
        <v>81</v>
      </c>
      <c r="AY1153" s="154" t="s">
        <v>151</v>
      </c>
    </row>
    <row r="1154" spans="2:65" s="1" customFormat="1" ht="21.75" customHeight="1">
      <c r="B1154" s="131"/>
      <c r="C1154" s="160" t="s">
        <v>1393</v>
      </c>
      <c r="D1154" s="160" t="s">
        <v>172</v>
      </c>
      <c r="E1154" s="161" t="s">
        <v>1394</v>
      </c>
      <c r="F1154" s="162" t="s">
        <v>1395</v>
      </c>
      <c r="G1154" s="163" t="s">
        <v>569</v>
      </c>
      <c r="H1154" s="164">
        <v>360.47</v>
      </c>
      <c r="I1154" s="165"/>
      <c r="J1154" s="166">
        <f>ROUND(I1154*H1154,2)</f>
        <v>0</v>
      </c>
      <c r="K1154" s="162" t="s">
        <v>1</v>
      </c>
      <c r="L1154" s="167"/>
      <c r="M1154" s="168" t="s">
        <v>1</v>
      </c>
      <c r="N1154" s="169" t="s">
        <v>38</v>
      </c>
      <c r="P1154" s="141">
        <f>O1154*H1154</f>
        <v>0</v>
      </c>
      <c r="Q1154" s="141">
        <v>0.00035</v>
      </c>
      <c r="R1154" s="141">
        <f>Q1154*H1154</f>
        <v>0.1261645</v>
      </c>
      <c r="S1154" s="141">
        <v>0</v>
      </c>
      <c r="T1154" s="142">
        <f>S1154*H1154</f>
        <v>0</v>
      </c>
      <c r="AR1154" s="143" t="s">
        <v>390</v>
      </c>
      <c r="AT1154" s="143" t="s">
        <v>172</v>
      </c>
      <c r="AU1154" s="143" t="s">
        <v>83</v>
      </c>
      <c r="AY1154" s="16" t="s">
        <v>151</v>
      </c>
      <c r="BE1154" s="144">
        <f>IF(N1154="základní",J1154,0)</f>
        <v>0</v>
      </c>
      <c r="BF1154" s="144">
        <f>IF(N1154="snížená",J1154,0)</f>
        <v>0</v>
      </c>
      <c r="BG1154" s="144">
        <f>IF(N1154="zákl. přenesená",J1154,0)</f>
        <v>0</v>
      </c>
      <c r="BH1154" s="144">
        <f>IF(N1154="sníž. přenesená",J1154,0)</f>
        <v>0</v>
      </c>
      <c r="BI1154" s="144">
        <f>IF(N1154="nulová",J1154,0)</f>
        <v>0</v>
      </c>
      <c r="BJ1154" s="16" t="s">
        <v>81</v>
      </c>
      <c r="BK1154" s="144">
        <f>ROUND(I1154*H1154,2)</f>
        <v>0</v>
      </c>
      <c r="BL1154" s="16" t="s">
        <v>287</v>
      </c>
      <c r="BM1154" s="143" t="s">
        <v>1396</v>
      </c>
    </row>
    <row r="1155" spans="2:65" s="1" customFormat="1" ht="16.5" customHeight="1">
      <c r="B1155" s="131"/>
      <c r="C1155" s="132" t="s">
        <v>1397</v>
      </c>
      <c r="D1155" s="132" t="s">
        <v>154</v>
      </c>
      <c r="E1155" s="133" t="s">
        <v>1398</v>
      </c>
      <c r="F1155" s="134" t="s">
        <v>1399</v>
      </c>
      <c r="G1155" s="135" t="s">
        <v>569</v>
      </c>
      <c r="H1155" s="136">
        <v>32.71</v>
      </c>
      <c r="I1155" s="137"/>
      <c r="J1155" s="138">
        <f>ROUND(I1155*H1155,2)</f>
        <v>0</v>
      </c>
      <c r="K1155" s="134" t="s">
        <v>158</v>
      </c>
      <c r="L1155" s="31"/>
      <c r="M1155" s="139" t="s">
        <v>1</v>
      </c>
      <c r="N1155" s="140" t="s">
        <v>38</v>
      </c>
      <c r="P1155" s="141">
        <f>O1155*H1155</f>
        <v>0</v>
      </c>
      <c r="Q1155" s="141">
        <v>0</v>
      </c>
      <c r="R1155" s="141">
        <f>Q1155*H1155</f>
        <v>0</v>
      </c>
      <c r="S1155" s="141">
        <v>0</v>
      </c>
      <c r="T1155" s="142">
        <f>S1155*H1155</f>
        <v>0</v>
      </c>
      <c r="AR1155" s="143" t="s">
        <v>287</v>
      </c>
      <c r="AT1155" s="143" t="s">
        <v>154</v>
      </c>
      <c r="AU1155" s="143" t="s">
        <v>83</v>
      </c>
      <c r="AY1155" s="16" t="s">
        <v>151</v>
      </c>
      <c r="BE1155" s="144">
        <f>IF(N1155="základní",J1155,0)</f>
        <v>0</v>
      </c>
      <c r="BF1155" s="144">
        <f>IF(N1155="snížená",J1155,0)</f>
        <v>0</v>
      </c>
      <c r="BG1155" s="144">
        <f>IF(N1155="zákl. přenesená",J1155,0)</f>
        <v>0</v>
      </c>
      <c r="BH1155" s="144">
        <f>IF(N1155="sníž. přenesená",J1155,0)</f>
        <v>0</v>
      </c>
      <c r="BI1155" s="144">
        <f>IF(N1155="nulová",J1155,0)</f>
        <v>0</v>
      </c>
      <c r="BJ1155" s="16" t="s">
        <v>81</v>
      </c>
      <c r="BK1155" s="144">
        <f>ROUND(I1155*H1155,2)</f>
        <v>0</v>
      </c>
      <c r="BL1155" s="16" t="s">
        <v>287</v>
      </c>
      <c r="BM1155" s="143" t="s">
        <v>1400</v>
      </c>
    </row>
    <row r="1156" spans="2:51" s="14" customFormat="1" ht="11.25">
      <c r="B1156" s="170"/>
      <c r="D1156" s="146" t="s">
        <v>161</v>
      </c>
      <c r="E1156" s="171" t="s">
        <v>1</v>
      </c>
      <c r="F1156" s="172" t="s">
        <v>1401</v>
      </c>
      <c r="H1156" s="171" t="s">
        <v>1</v>
      </c>
      <c r="I1156" s="173"/>
      <c r="L1156" s="170"/>
      <c r="M1156" s="174"/>
      <c r="T1156" s="175"/>
      <c r="AT1156" s="171" t="s">
        <v>161</v>
      </c>
      <c r="AU1156" s="171" t="s">
        <v>83</v>
      </c>
      <c r="AV1156" s="14" t="s">
        <v>81</v>
      </c>
      <c r="AW1156" s="14" t="s">
        <v>30</v>
      </c>
      <c r="AX1156" s="14" t="s">
        <v>73</v>
      </c>
      <c r="AY1156" s="171" t="s">
        <v>151</v>
      </c>
    </row>
    <row r="1157" spans="2:51" s="12" customFormat="1" ht="11.25">
      <c r="B1157" s="145"/>
      <c r="D1157" s="146" t="s">
        <v>161</v>
      </c>
      <c r="E1157" s="147" t="s">
        <v>1</v>
      </c>
      <c r="F1157" s="148" t="s">
        <v>1402</v>
      </c>
      <c r="H1157" s="149">
        <v>32.71</v>
      </c>
      <c r="I1157" s="150"/>
      <c r="L1157" s="145"/>
      <c r="M1157" s="151"/>
      <c r="T1157" s="152"/>
      <c r="AT1157" s="147" t="s">
        <v>161</v>
      </c>
      <c r="AU1157" s="147" t="s">
        <v>83</v>
      </c>
      <c r="AV1157" s="12" t="s">
        <v>83</v>
      </c>
      <c r="AW1157" s="12" t="s">
        <v>30</v>
      </c>
      <c r="AX1157" s="12" t="s">
        <v>73</v>
      </c>
      <c r="AY1157" s="147" t="s">
        <v>151</v>
      </c>
    </row>
    <row r="1158" spans="2:51" s="13" customFormat="1" ht="11.25">
      <c r="B1158" s="153"/>
      <c r="D1158" s="146" t="s">
        <v>161</v>
      </c>
      <c r="E1158" s="154" t="s">
        <v>1</v>
      </c>
      <c r="F1158" s="155" t="s">
        <v>163</v>
      </c>
      <c r="H1158" s="156">
        <v>32.71</v>
      </c>
      <c r="I1158" s="157"/>
      <c r="L1158" s="153"/>
      <c r="M1158" s="158"/>
      <c r="T1158" s="159"/>
      <c r="AT1158" s="154" t="s">
        <v>161</v>
      </c>
      <c r="AU1158" s="154" t="s">
        <v>83</v>
      </c>
      <c r="AV1158" s="13" t="s">
        <v>159</v>
      </c>
      <c r="AW1158" s="13" t="s">
        <v>30</v>
      </c>
      <c r="AX1158" s="13" t="s">
        <v>81</v>
      </c>
      <c r="AY1158" s="154" t="s">
        <v>151</v>
      </c>
    </row>
    <row r="1159" spans="2:65" s="1" customFormat="1" ht="16.5" customHeight="1">
      <c r="B1159" s="131"/>
      <c r="C1159" s="160" t="s">
        <v>1403</v>
      </c>
      <c r="D1159" s="160" t="s">
        <v>172</v>
      </c>
      <c r="E1159" s="161" t="s">
        <v>1404</v>
      </c>
      <c r="F1159" s="162" t="s">
        <v>1405</v>
      </c>
      <c r="G1159" s="163" t="s">
        <v>569</v>
      </c>
      <c r="H1159" s="164">
        <v>33.364</v>
      </c>
      <c r="I1159" s="165"/>
      <c r="J1159" s="166">
        <f>ROUND(I1159*H1159,2)</f>
        <v>0</v>
      </c>
      <c r="K1159" s="162" t="s">
        <v>1</v>
      </c>
      <c r="L1159" s="167"/>
      <c r="M1159" s="168" t="s">
        <v>1</v>
      </c>
      <c r="N1159" s="169" t="s">
        <v>38</v>
      </c>
      <c r="P1159" s="141">
        <f>O1159*H1159</f>
        <v>0</v>
      </c>
      <c r="Q1159" s="141">
        <v>0.0004</v>
      </c>
      <c r="R1159" s="141">
        <f>Q1159*H1159</f>
        <v>0.013345599999999999</v>
      </c>
      <c r="S1159" s="141">
        <v>0</v>
      </c>
      <c r="T1159" s="142">
        <f>S1159*H1159</f>
        <v>0</v>
      </c>
      <c r="AR1159" s="143" t="s">
        <v>390</v>
      </c>
      <c r="AT1159" s="143" t="s">
        <v>172</v>
      </c>
      <c r="AU1159" s="143" t="s">
        <v>83</v>
      </c>
      <c r="AY1159" s="16" t="s">
        <v>151</v>
      </c>
      <c r="BE1159" s="144">
        <f>IF(N1159="základní",J1159,0)</f>
        <v>0</v>
      </c>
      <c r="BF1159" s="144">
        <f>IF(N1159="snížená",J1159,0)</f>
        <v>0</v>
      </c>
      <c r="BG1159" s="144">
        <f>IF(N1159="zákl. přenesená",J1159,0)</f>
        <v>0</v>
      </c>
      <c r="BH1159" s="144">
        <f>IF(N1159="sníž. přenesená",J1159,0)</f>
        <v>0</v>
      </c>
      <c r="BI1159" s="144">
        <f>IF(N1159="nulová",J1159,0)</f>
        <v>0</v>
      </c>
      <c r="BJ1159" s="16" t="s">
        <v>81</v>
      </c>
      <c r="BK1159" s="144">
        <f>ROUND(I1159*H1159,2)</f>
        <v>0</v>
      </c>
      <c r="BL1159" s="16" t="s">
        <v>287</v>
      </c>
      <c r="BM1159" s="143" t="s">
        <v>1406</v>
      </c>
    </row>
    <row r="1160" spans="2:51" s="12" customFormat="1" ht="11.25">
      <c r="B1160" s="145"/>
      <c r="D1160" s="146" t="s">
        <v>161</v>
      </c>
      <c r="F1160" s="148" t="s">
        <v>1407</v>
      </c>
      <c r="H1160" s="149">
        <v>33.364</v>
      </c>
      <c r="I1160" s="150"/>
      <c r="L1160" s="145"/>
      <c r="M1160" s="151"/>
      <c r="T1160" s="152"/>
      <c r="AT1160" s="147" t="s">
        <v>161</v>
      </c>
      <c r="AU1160" s="147" t="s">
        <v>83</v>
      </c>
      <c r="AV1160" s="12" t="s">
        <v>83</v>
      </c>
      <c r="AW1160" s="12" t="s">
        <v>3</v>
      </c>
      <c r="AX1160" s="12" t="s">
        <v>81</v>
      </c>
      <c r="AY1160" s="147" t="s">
        <v>151</v>
      </c>
    </row>
    <row r="1161" spans="2:65" s="1" customFormat="1" ht="24.2" customHeight="1">
      <c r="B1161" s="131"/>
      <c r="C1161" s="132" t="s">
        <v>1408</v>
      </c>
      <c r="D1161" s="132" t="s">
        <v>154</v>
      </c>
      <c r="E1161" s="133" t="s">
        <v>1409</v>
      </c>
      <c r="F1161" s="134" t="s">
        <v>1410</v>
      </c>
      <c r="G1161" s="135" t="s">
        <v>580</v>
      </c>
      <c r="H1161" s="176"/>
      <c r="I1161" s="137"/>
      <c r="J1161" s="138">
        <f>ROUND(I1161*H1161,2)</f>
        <v>0</v>
      </c>
      <c r="K1161" s="134" t="s">
        <v>158</v>
      </c>
      <c r="L1161" s="31"/>
      <c r="M1161" s="139" t="s">
        <v>1</v>
      </c>
      <c r="N1161" s="140" t="s">
        <v>38</v>
      </c>
      <c r="P1161" s="141">
        <f>O1161*H1161</f>
        <v>0</v>
      </c>
      <c r="Q1161" s="141">
        <v>0</v>
      </c>
      <c r="R1161" s="141">
        <f>Q1161*H1161</f>
        <v>0</v>
      </c>
      <c r="S1161" s="141">
        <v>0</v>
      </c>
      <c r="T1161" s="142">
        <f>S1161*H1161</f>
        <v>0</v>
      </c>
      <c r="AR1161" s="143" t="s">
        <v>287</v>
      </c>
      <c r="AT1161" s="143" t="s">
        <v>154</v>
      </c>
      <c r="AU1161" s="143" t="s">
        <v>83</v>
      </c>
      <c r="AY1161" s="16" t="s">
        <v>151</v>
      </c>
      <c r="BE1161" s="144">
        <f>IF(N1161="základní",J1161,0)</f>
        <v>0</v>
      </c>
      <c r="BF1161" s="144">
        <f>IF(N1161="snížená",J1161,0)</f>
        <v>0</v>
      </c>
      <c r="BG1161" s="144">
        <f>IF(N1161="zákl. přenesená",J1161,0)</f>
        <v>0</v>
      </c>
      <c r="BH1161" s="144">
        <f>IF(N1161="sníž. přenesená",J1161,0)</f>
        <v>0</v>
      </c>
      <c r="BI1161" s="144">
        <f>IF(N1161="nulová",J1161,0)</f>
        <v>0</v>
      </c>
      <c r="BJ1161" s="16" t="s">
        <v>81</v>
      </c>
      <c r="BK1161" s="144">
        <f>ROUND(I1161*H1161,2)</f>
        <v>0</v>
      </c>
      <c r="BL1161" s="16" t="s">
        <v>287</v>
      </c>
      <c r="BM1161" s="143" t="s">
        <v>1411</v>
      </c>
    </row>
    <row r="1162" spans="2:63" s="11" customFormat="1" ht="22.9" customHeight="1">
      <c r="B1162" s="119"/>
      <c r="D1162" s="120" t="s">
        <v>72</v>
      </c>
      <c r="E1162" s="129" t="s">
        <v>1412</v>
      </c>
      <c r="F1162" s="129" t="s">
        <v>1413</v>
      </c>
      <c r="I1162" s="122"/>
      <c r="J1162" s="130">
        <f>BK1162</f>
        <v>0</v>
      </c>
      <c r="L1162" s="119"/>
      <c r="M1162" s="124"/>
      <c r="P1162" s="125">
        <f>SUM(P1163:P1171)</f>
        <v>0</v>
      </c>
      <c r="R1162" s="125">
        <f>SUM(R1163:R1171)</f>
        <v>0.3587004</v>
      </c>
      <c r="T1162" s="126">
        <f>SUM(T1163:T1171)</f>
        <v>0</v>
      </c>
      <c r="AR1162" s="120" t="s">
        <v>83</v>
      </c>
      <c r="AT1162" s="127" t="s">
        <v>72</v>
      </c>
      <c r="AU1162" s="127" t="s">
        <v>81</v>
      </c>
      <c r="AY1162" s="120" t="s">
        <v>151</v>
      </c>
      <c r="BK1162" s="128">
        <f>SUM(BK1163:BK1171)</f>
        <v>0</v>
      </c>
    </row>
    <row r="1163" spans="2:65" s="1" customFormat="1" ht="16.5" customHeight="1">
      <c r="B1163" s="131"/>
      <c r="C1163" s="132" t="s">
        <v>1414</v>
      </c>
      <c r="D1163" s="132" t="s">
        <v>154</v>
      </c>
      <c r="E1163" s="133" t="s">
        <v>1415</v>
      </c>
      <c r="F1163" s="134" t="s">
        <v>1416</v>
      </c>
      <c r="G1163" s="135" t="s">
        <v>186</v>
      </c>
      <c r="H1163" s="136">
        <v>442.84</v>
      </c>
      <c r="I1163" s="137"/>
      <c r="J1163" s="138">
        <f>ROUND(I1163*H1163,2)</f>
        <v>0</v>
      </c>
      <c r="K1163" s="134" t="s">
        <v>158</v>
      </c>
      <c r="L1163" s="31"/>
      <c r="M1163" s="139" t="s">
        <v>1</v>
      </c>
      <c r="N1163" s="140" t="s">
        <v>38</v>
      </c>
      <c r="P1163" s="141">
        <f>O1163*H1163</f>
        <v>0</v>
      </c>
      <c r="Q1163" s="141">
        <v>0.00075</v>
      </c>
      <c r="R1163" s="141">
        <f>Q1163*H1163</f>
        <v>0.33213</v>
      </c>
      <c r="S1163" s="141">
        <v>0</v>
      </c>
      <c r="T1163" s="142">
        <f>S1163*H1163</f>
        <v>0</v>
      </c>
      <c r="AR1163" s="143" t="s">
        <v>287</v>
      </c>
      <c r="AT1163" s="143" t="s">
        <v>154</v>
      </c>
      <c r="AU1163" s="143" t="s">
        <v>83</v>
      </c>
      <c r="AY1163" s="16" t="s">
        <v>151</v>
      </c>
      <c r="BE1163" s="144">
        <f>IF(N1163="základní",J1163,0)</f>
        <v>0</v>
      </c>
      <c r="BF1163" s="144">
        <f>IF(N1163="snížená",J1163,0)</f>
        <v>0</v>
      </c>
      <c r="BG1163" s="144">
        <f>IF(N1163="zákl. přenesená",J1163,0)</f>
        <v>0</v>
      </c>
      <c r="BH1163" s="144">
        <f>IF(N1163="sníž. přenesená",J1163,0)</f>
        <v>0</v>
      </c>
      <c r="BI1163" s="144">
        <f>IF(N1163="nulová",J1163,0)</f>
        <v>0</v>
      </c>
      <c r="BJ1163" s="16" t="s">
        <v>81</v>
      </c>
      <c r="BK1163" s="144">
        <f>ROUND(I1163*H1163,2)</f>
        <v>0</v>
      </c>
      <c r="BL1163" s="16" t="s">
        <v>287</v>
      </c>
      <c r="BM1163" s="143" t="s">
        <v>1417</v>
      </c>
    </row>
    <row r="1164" spans="2:51" s="14" customFormat="1" ht="11.25">
      <c r="B1164" s="170"/>
      <c r="D1164" s="146" t="s">
        <v>161</v>
      </c>
      <c r="E1164" s="171" t="s">
        <v>1</v>
      </c>
      <c r="F1164" s="172" t="s">
        <v>291</v>
      </c>
      <c r="H1164" s="171" t="s">
        <v>1</v>
      </c>
      <c r="I1164" s="173"/>
      <c r="L1164" s="170"/>
      <c r="M1164" s="174"/>
      <c r="T1164" s="175"/>
      <c r="AT1164" s="171" t="s">
        <v>161</v>
      </c>
      <c r="AU1164" s="171" t="s">
        <v>83</v>
      </c>
      <c r="AV1164" s="14" t="s">
        <v>81</v>
      </c>
      <c r="AW1164" s="14" t="s">
        <v>30</v>
      </c>
      <c r="AX1164" s="14" t="s">
        <v>73</v>
      </c>
      <c r="AY1164" s="171" t="s">
        <v>151</v>
      </c>
    </row>
    <row r="1165" spans="2:51" s="12" customFormat="1" ht="22.5">
      <c r="B1165" s="145"/>
      <c r="D1165" s="146" t="s">
        <v>161</v>
      </c>
      <c r="E1165" s="147" t="s">
        <v>1</v>
      </c>
      <c r="F1165" s="148" t="s">
        <v>292</v>
      </c>
      <c r="H1165" s="149">
        <v>442.84</v>
      </c>
      <c r="I1165" s="150"/>
      <c r="L1165" s="145"/>
      <c r="M1165" s="151"/>
      <c r="T1165" s="152"/>
      <c r="AT1165" s="147" t="s">
        <v>161</v>
      </c>
      <c r="AU1165" s="147" t="s">
        <v>83</v>
      </c>
      <c r="AV1165" s="12" t="s">
        <v>83</v>
      </c>
      <c r="AW1165" s="12" t="s">
        <v>30</v>
      </c>
      <c r="AX1165" s="12" t="s">
        <v>73</v>
      </c>
      <c r="AY1165" s="147" t="s">
        <v>151</v>
      </c>
    </row>
    <row r="1166" spans="2:51" s="13" customFormat="1" ht="11.25">
      <c r="B1166" s="153"/>
      <c r="D1166" s="146" t="s">
        <v>161</v>
      </c>
      <c r="E1166" s="154" t="s">
        <v>1</v>
      </c>
      <c r="F1166" s="155" t="s">
        <v>163</v>
      </c>
      <c r="H1166" s="156">
        <v>442.84</v>
      </c>
      <c r="I1166" s="157"/>
      <c r="L1166" s="153"/>
      <c r="M1166" s="158"/>
      <c r="T1166" s="159"/>
      <c r="AT1166" s="154" t="s">
        <v>161</v>
      </c>
      <c r="AU1166" s="154" t="s">
        <v>83</v>
      </c>
      <c r="AV1166" s="13" t="s">
        <v>159</v>
      </c>
      <c r="AW1166" s="13" t="s">
        <v>30</v>
      </c>
      <c r="AX1166" s="13" t="s">
        <v>81</v>
      </c>
      <c r="AY1166" s="154" t="s">
        <v>151</v>
      </c>
    </row>
    <row r="1167" spans="2:65" s="1" customFormat="1" ht="24.2" customHeight="1">
      <c r="B1167" s="131"/>
      <c r="C1167" s="132" t="s">
        <v>1418</v>
      </c>
      <c r="D1167" s="132" t="s">
        <v>154</v>
      </c>
      <c r="E1167" s="133" t="s">
        <v>1419</v>
      </c>
      <c r="F1167" s="134" t="s">
        <v>1420</v>
      </c>
      <c r="G1167" s="135" t="s">
        <v>186</v>
      </c>
      <c r="H1167" s="136">
        <v>442.84</v>
      </c>
      <c r="I1167" s="137"/>
      <c r="J1167" s="138">
        <f>ROUND(I1167*H1167,2)</f>
        <v>0</v>
      </c>
      <c r="K1167" s="134" t="s">
        <v>158</v>
      </c>
      <c r="L1167" s="31"/>
      <c r="M1167" s="139" t="s">
        <v>1</v>
      </c>
      <c r="N1167" s="140" t="s">
        <v>38</v>
      </c>
      <c r="P1167" s="141">
        <f>O1167*H1167</f>
        <v>0</v>
      </c>
      <c r="Q1167" s="141">
        <v>6E-05</v>
      </c>
      <c r="R1167" s="141">
        <f>Q1167*H1167</f>
        <v>0.026570399999999997</v>
      </c>
      <c r="S1167" s="141">
        <v>0</v>
      </c>
      <c r="T1167" s="142">
        <f>S1167*H1167</f>
        <v>0</v>
      </c>
      <c r="AR1167" s="143" t="s">
        <v>287</v>
      </c>
      <c r="AT1167" s="143" t="s">
        <v>154</v>
      </c>
      <c r="AU1167" s="143" t="s">
        <v>83</v>
      </c>
      <c r="AY1167" s="16" t="s">
        <v>151</v>
      </c>
      <c r="BE1167" s="144">
        <f>IF(N1167="základní",J1167,0)</f>
        <v>0</v>
      </c>
      <c r="BF1167" s="144">
        <f>IF(N1167="snížená",J1167,0)</f>
        <v>0</v>
      </c>
      <c r="BG1167" s="144">
        <f>IF(N1167="zákl. přenesená",J1167,0)</f>
        <v>0</v>
      </c>
      <c r="BH1167" s="144">
        <f>IF(N1167="sníž. přenesená",J1167,0)</f>
        <v>0</v>
      </c>
      <c r="BI1167" s="144">
        <f>IF(N1167="nulová",J1167,0)</f>
        <v>0</v>
      </c>
      <c r="BJ1167" s="16" t="s">
        <v>81</v>
      </c>
      <c r="BK1167" s="144">
        <f>ROUND(I1167*H1167,2)</f>
        <v>0</v>
      </c>
      <c r="BL1167" s="16" t="s">
        <v>287</v>
      </c>
      <c r="BM1167" s="143" t="s">
        <v>1421</v>
      </c>
    </row>
    <row r="1168" spans="2:51" s="14" customFormat="1" ht="11.25">
      <c r="B1168" s="170"/>
      <c r="D1168" s="146" t="s">
        <v>161</v>
      </c>
      <c r="E1168" s="171" t="s">
        <v>1</v>
      </c>
      <c r="F1168" s="172" t="s">
        <v>291</v>
      </c>
      <c r="H1168" s="171" t="s">
        <v>1</v>
      </c>
      <c r="I1168" s="173"/>
      <c r="L1168" s="170"/>
      <c r="M1168" s="174"/>
      <c r="T1168" s="175"/>
      <c r="AT1168" s="171" t="s">
        <v>161</v>
      </c>
      <c r="AU1168" s="171" t="s">
        <v>83</v>
      </c>
      <c r="AV1168" s="14" t="s">
        <v>81</v>
      </c>
      <c r="AW1168" s="14" t="s">
        <v>30</v>
      </c>
      <c r="AX1168" s="14" t="s">
        <v>73</v>
      </c>
      <c r="AY1168" s="171" t="s">
        <v>151</v>
      </c>
    </row>
    <row r="1169" spans="2:51" s="12" customFormat="1" ht="22.5">
      <c r="B1169" s="145"/>
      <c r="D1169" s="146" t="s">
        <v>161</v>
      </c>
      <c r="E1169" s="147" t="s">
        <v>1</v>
      </c>
      <c r="F1169" s="148" t="s">
        <v>292</v>
      </c>
      <c r="H1169" s="149">
        <v>442.84</v>
      </c>
      <c r="I1169" s="150"/>
      <c r="L1169" s="145"/>
      <c r="M1169" s="151"/>
      <c r="T1169" s="152"/>
      <c r="AT1169" s="147" t="s">
        <v>161</v>
      </c>
      <c r="AU1169" s="147" t="s">
        <v>83</v>
      </c>
      <c r="AV1169" s="12" t="s">
        <v>83</v>
      </c>
      <c r="AW1169" s="12" t="s">
        <v>30</v>
      </c>
      <c r="AX1169" s="12" t="s">
        <v>73</v>
      </c>
      <c r="AY1169" s="147" t="s">
        <v>151</v>
      </c>
    </row>
    <row r="1170" spans="2:51" s="13" customFormat="1" ht="11.25">
      <c r="B1170" s="153"/>
      <c r="D1170" s="146" t="s">
        <v>161</v>
      </c>
      <c r="E1170" s="154" t="s">
        <v>1</v>
      </c>
      <c r="F1170" s="155" t="s">
        <v>163</v>
      </c>
      <c r="H1170" s="156">
        <v>442.84</v>
      </c>
      <c r="I1170" s="157"/>
      <c r="L1170" s="153"/>
      <c r="M1170" s="158"/>
      <c r="T1170" s="159"/>
      <c r="AT1170" s="154" t="s">
        <v>161</v>
      </c>
      <c r="AU1170" s="154" t="s">
        <v>83</v>
      </c>
      <c r="AV1170" s="13" t="s">
        <v>159</v>
      </c>
      <c r="AW1170" s="13" t="s">
        <v>30</v>
      </c>
      <c r="AX1170" s="13" t="s">
        <v>81</v>
      </c>
      <c r="AY1170" s="154" t="s">
        <v>151</v>
      </c>
    </row>
    <row r="1171" spans="2:65" s="1" customFormat="1" ht="24.2" customHeight="1">
      <c r="B1171" s="131"/>
      <c r="C1171" s="132" t="s">
        <v>1422</v>
      </c>
      <c r="D1171" s="132" t="s">
        <v>154</v>
      </c>
      <c r="E1171" s="133" t="s">
        <v>1423</v>
      </c>
      <c r="F1171" s="134" t="s">
        <v>1424</v>
      </c>
      <c r="G1171" s="135" t="s">
        <v>580</v>
      </c>
      <c r="H1171" s="176"/>
      <c r="I1171" s="137"/>
      <c r="J1171" s="138">
        <f>ROUND(I1171*H1171,2)</f>
        <v>0</v>
      </c>
      <c r="K1171" s="134" t="s">
        <v>158</v>
      </c>
      <c r="L1171" s="31"/>
      <c r="M1171" s="139" t="s">
        <v>1</v>
      </c>
      <c r="N1171" s="140" t="s">
        <v>38</v>
      </c>
      <c r="P1171" s="141">
        <f>O1171*H1171</f>
        <v>0</v>
      </c>
      <c r="Q1171" s="141">
        <v>0</v>
      </c>
      <c r="R1171" s="141">
        <f>Q1171*H1171</f>
        <v>0</v>
      </c>
      <c r="S1171" s="141">
        <v>0</v>
      </c>
      <c r="T1171" s="142">
        <f>S1171*H1171</f>
        <v>0</v>
      </c>
      <c r="AR1171" s="143" t="s">
        <v>287</v>
      </c>
      <c r="AT1171" s="143" t="s">
        <v>154</v>
      </c>
      <c r="AU1171" s="143" t="s">
        <v>83</v>
      </c>
      <c r="AY1171" s="16" t="s">
        <v>151</v>
      </c>
      <c r="BE1171" s="144">
        <f>IF(N1171="základní",J1171,0)</f>
        <v>0</v>
      </c>
      <c r="BF1171" s="144">
        <f>IF(N1171="snížená",J1171,0)</f>
        <v>0</v>
      </c>
      <c r="BG1171" s="144">
        <f>IF(N1171="zákl. přenesená",J1171,0)</f>
        <v>0</v>
      </c>
      <c r="BH1171" s="144">
        <f>IF(N1171="sníž. přenesená",J1171,0)</f>
        <v>0</v>
      </c>
      <c r="BI1171" s="144">
        <f>IF(N1171="nulová",J1171,0)</f>
        <v>0</v>
      </c>
      <c r="BJ1171" s="16" t="s">
        <v>81</v>
      </c>
      <c r="BK1171" s="144">
        <f>ROUND(I1171*H1171,2)</f>
        <v>0</v>
      </c>
      <c r="BL1171" s="16" t="s">
        <v>287</v>
      </c>
      <c r="BM1171" s="143" t="s">
        <v>1425</v>
      </c>
    </row>
    <row r="1172" spans="2:63" s="11" customFormat="1" ht="22.9" customHeight="1">
      <c r="B1172" s="119"/>
      <c r="D1172" s="120" t="s">
        <v>72</v>
      </c>
      <c r="E1172" s="129" t="s">
        <v>1426</v>
      </c>
      <c r="F1172" s="129" t="s">
        <v>1427</v>
      </c>
      <c r="I1172" s="122"/>
      <c r="J1172" s="130">
        <f>BK1172</f>
        <v>0</v>
      </c>
      <c r="L1172" s="119"/>
      <c r="M1172" s="124"/>
      <c r="P1172" s="125">
        <f>SUM(P1173:P1232)</f>
        <v>0</v>
      </c>
      <c r="R1172" s="125">
        <f>SUM(R1173:R1232)</f>
        <v>5.567270869999999</v>
      </c>
      <c r="T1172" s="126">
        <f>SUM(T1173:T1232)</f>
        <v>26.3400665</v>
      </c>
      <c r="AR1172" s="120" t="s">
        <v>83</v>
      </c>
      <c r="AT1172" s="127" t="s">
        <v>72</v>
      </c>
      <c r="AU1172" s="127" t="s">
        <v>81</v>
      </c>
      <c r="AY1172" s="120" t="s">
        <v>151</v>
      </c>
      <c r="BK1172" s="128">
        <f>SUM(BK1173:BK1232)</f>
        <v>0</v>
      </c>
    </row>
    <row r="1173" spans="2:65" s="1" customFormat="1" ht="16.5" customHeight="1">
      <c r="B1173" s="131"/>
      <c r="C1173" s="132" t="s">
        <v>1428</v>
      </c>
      <c r="D1173" s="132" t="s">
        <v>154</v>
      </c>
      <c r="E1173" s="133" t="s">
        <v>1429</v>
      </c>
      <c r="F1173" s="134" t="s">
        <v>1430</v>
      </c>
      <c r="G1173" s="135" t="s">
        <v>186</v>
      </c>
      <c r="H1173" s="136">
        <v>329.609</v>
      </c>
      <c r="I1173" s="137"/>
      <c r="J1173" s="138">
        <f>ROUND(I1173*H1173,2)</f>
        <v>0</v>
      </c>
      <c r="K1173" s="134" t="s">
        <v>158</v>
      </c>
      <c r="L1173" s="31"/>
      <c r="M1173" s="139" t="s">
        <v>1</v>
      </c>
      <c r="N1173" s="140" t="s">
        <v>38</v>
      </c>
      <c r="P1173" s="141">
        <f>O1173*H1173</f>
        <v>0</v>
      </c>
      <c r="Q1173" s="141">
        <v>0</v>
      </c>
      <c r="R1173" s="141">
        <f>Q1173*H1173</f>
        <v>0</v>
      </c>
      <c r="S1173" s="141">
        <v>0</v>
      </c>
      <c r="T1173" s="142">
        <f>S1173*H1173</f>
        <v>0</v>
      </c>
      <c r="AR1173" s="143" t="s">
        <v>287</v>
      </c>
      <c r="AT1173" s="143" t="s">
        <v>154</v>
      </c>
      <c r="AU1173" s="143" t="s">
        <v>83</v>
      </c>
      <c r="AY1173" s="16" t="s">
        <v>151</v>
      </c>
      <c r="BE1173" s="144">
        <f>IF(N1173="základní",J1173,0)</f>
        <v>0</v>
      </c>
      <c r="BF1173" s="144">
        <f>IF(N1173="snížená",J1173,0)</f>
        <v>0</v>
      </c>
      <c r="BG1173" s="144">
        <f>IF(N1173="zákl. přenesená",J1173,0)</f>
        <v>0</v>
      </c>
      <c r="BH1173" s="144">
        <f>IF(N1173="sníž. přenesená",J1173,0)</f>
        <v>0</v>
      </c>
      <c r="BI1173" s="144">
        <f>IF(N1173="nulová",J1173,0)</f>
        <v>0</v>
      </c>
      <c r="BJ1173" s="16" t="s">
        <v>81</v>
      </c>
      <c r="BK1173" s="144">
        <f>ROUND(I1173*H1173,2)</f>
        <v>0</v>
      </c>
      <c r="BL1173" s="16" t="s">
        <v>287</v>
      </c>
      <c r="BM1173" s="143" t="s">
        <v>1431</v>
      </c>
    </row>
    <row r="1174" spans="2:51" s="14" customFormat="1" ht="11.25">
      <c r="B1174" s="170"/>
      <c r="D1174" s="146" t="s">
        <v>161</v>
      </c>
      <c r="E1174" s="171" t="s">
        <v>1</v>
      </c>
      <c r="F1174" s="172" t="s">
        <v>555</v>
      </c>
      <c r="H1174" s="171" t="s">
        <v>1</v>
      </c>
      <c r="I1174" s="173"/>
      <c r="L1174" s="170"/>
      <c r="M1174" s="174"/>
      <c r="T1174" s="175"/>
      <c r="AT1174" s="171" t="s">
        <v>161</v>
      </c>
      <c r="AU1174" s="171" t="s">
        <v>83</v>
      </c>
      <c r="AV1174" s="14" t="s">
        <v>81</v>
      </c>
      <c r="AW1174" s="14" t="s">
        <v>30</v>
      </c>
      <c r="AX1174" s="14" t="s">
        <v>73</v>
      </c>
      <c r="AY1174" s="171" t="s">
        <v>151</v>
      </c>
    </row>
    <row r="1175" spans="2:51" s="12" customFormat="1" ht="45">
      <c r="B1175" s="145"/>
      <c r="D1175" s="146" t="s">
        <v>161</v>
      </c>
      <c r="E1175" s="147" t="s">
        <v>1</v>
      </c>
      <c r="F1175" s="148" t="s">
        <v>556</v>
      </c>
      <c r="H1175" s="149">
        <v>103.422</v>
      </c>
      <c r="I1175" s="150"/>
      <c r="L1175" s="145"/>
      <c r="M1175" s="151"/>
      <c r="T1175" s="152"/>
      <c r="AT1175" s="147" t="s">
        <v>161</v>
      </c>
      <c r="AU1175" s="147" t="s">
        <v>83</v>
      </c>
      <c r="AV1175" s="12" t="s">
        <v>83</v>
      </c>
      <c r="AW1175" s="12" t="s">
        <v>30</v>
      </c>
      <c r="AX1175" s="12" t="s">
        <v>73</v>
      </c>
      <c r="AY1175" s="147" t="s">
        <v>151</v>
      </c>
    </row>
    <row r="1176" spans="2:51" s="12" customFormat="1" ht="33.75">
      <c r="B1176" s="145"/>
      <c r="D1176" s="146" t="s">
        <v>161</v>
      </c>
      <c r="E1176" s="147" t="s">
        <v>1</v>
      </c>
      <c r="F1176" s="148" t="s">
        <v>557</v>
      </c>
      <c r="H1176" s="149">
        <v>29.268</v>
      </c>
      <c r="I1176" s="150"/>
      <c r="L1176" s="145"/>
      <c r="M1176" s="151"/>
      <c r="T1176" s="152"/>
      <c r="AT1176" s="147" t="s">
        <v>161</v>
      </c>
      <c r="AU1176" s="147" t="s">
        <v>83</v>
      </c>
      <c r="AV1176" s="12" t="s">
        <v>83</v>
      </c>
      <c r="AW1176" s="12" t="s">
        <v>30</v>
      </c>
      <c r="AX1176" s="12" t="s">
        <v>73</v>
      </c>
      <c r="AY1176" s="147" t="s">
        <v>151</v>
      </c>
    </row>
    <row r="1177" spans="2:51" s="12" customFormat="1" ht="33.75">
      <c r="B1177" s="145"/>
      <c r="D1177" s="146" t="s">
        <v>161</v>
      </c>
      <c r="E1177" s="147" t="s">
        <v>1</v>
      </c>
      <c r="F1177" s="148" t="s">
        <v>558</v>
      </c>
      <c r="H1177" s="149">
        <v>78.872</v>
      </c>
      <c r="I1177" s="150"/>
      <c r="L1177" s="145"/>
      <c r="M1177" s="151"/>
      <c r="T1177" s="152"/>
      <c r="AT1177" s="147" t="s">
        <v>161</v>
      </c>
      <c r="AU1177" s="147" t="s">
        <v>83</v>
      </c>
      <c r="AV1177" s="12" t="s">
        <v>83</v>
      </c>
      <c r="AW1177" s="12" t="s">
        <v>30</v>
      </c>
      <c r="AX1177" s="12" t="s">
        <v>73</v>
      </c>
      <c r="AY1177" s="147" t="s">
        <v>151</v>
      </c>
    </row>
    <row r="1178" spans="2:51" s="12" customFormat="1" ht="22.5">
      <c r="B1178" s="145"/>
      <c r="D1178" s="146" t="s">
        <v>161</v>
      </c>
      <c r="E1178" s="147" t="s">
        <v>1</v>
      </c>
      <c r="F1178" s="148" t="s">
        <v>559</v>
      </c>
      <c r="H1178" s="149">
        <v>40.195</v>
      </c>
      <c r="I1178" s="150"/>
      <c r="L1178" s="145"/>
      <c r="M1178" s="151"/>
      <c r="T1178" s="152"/>
      <c r="AT1178" s="147" t="s">
        <v>161</v>
      </c>
      <c r="AU1178" s="147" t="s">
        <v>83</v>
      </c>
      <c r="AV1178" s="12" t="s">
        <v>83</v>
      </c>
      <c r="AW1178" s="12" t="s">
        <v>30</v>
      </c>
      <c r="AX1178" s="12" t="s">
        <v>73</v>
      </c>
      <c r="AY1178" s="147" t="s">
        <v>151</v>
      </c>
    </row>
    <row r="1179" spans="2:51" s="12" customFormat="1" ht="11.25">
      <c r="B1179" s="145"/>
      <c r="D1179" s="146" t="s">
        <v>161</v>
      </c>
      <c r="E1179" s="147" t="s">
        <v>1</v>
      </c>
      <c r="F1179" s="148" t="s">
        <v>560</v>
      </c>
      <c r="H1179" s="149">
        <v>0.15</v>
      </c>
      <c r="I1179" s="150"/>
      <c r="L1179" s="145"/>
      <c r="M1179" s="151"/>
      <c r="T1179" s="152"/>
      <c r="AT1179" s="147" t="s">
        <v>161</v>
      </c>
      <c r="AU1179" s="147" t="s">
        <v>83</v>
      </c>
      <c r="AV1179" s="12" t="s">
        <v>83</v>
      </c>
      <c r="AW1179" s="12" t="s">
        <v>30</v>
      </c>
      <c r="AX1179" s="12" t="s">
        <v>73</v>
      </c>
      <c r="AY1179" s="147" t="s">
        <v>151</v>
      </c>
    </row>
    <row r="1180" spans="2:51" s="12" customFormat="1" ht="33.75">
      <c r="B1180" s="145"/>
      <c r="D1180" s="146" t="s">
        <v>161</v>
      </c>
      <c r="E1180" s="147" t="s">
        <v>1</v>
      </c>
      <c r="F1180" s="148" t="s">
        <v>561</v>
      </c>
      <c r="H1180" s="149">
        <v>50.159</v>
      </c>
      <c r="I1180" s="150"/>
      <c r="L1180" s="145"/>
      <c r="M1180" s="151"/>
      <c r="T1180" s="152"/>
      <c r="AT1180" s="147" t="s">
        <v>161</v>
      </c>
      <c r="AU1180" s="147" t="s">
        <v>83</v>
      </c>
      <c r="AV1180" s="12" t="s">
        <v>83</v>
      </c>
      <c r="AW1180" s="12" t="s">
        <v>30</v>
      </c>
      <c r="AX1180" s="12" t="s">
        <v>73</v>
      </c>
      <c r="AY1180" s="147" t="s">
        <v>151</v>
      </c>
    </row>
    <row r="1181" spans="2:51" s="12" customFormat="1" ht="22.5">
      <c r="B1181" s="145"/>
      <c r="D1181" s="146" t="s">
        <v>161</v>
      </c>
      <c r="E1181" s="147" t="s">
        <v>1</v>
      </c>
      <c r="F1181" s="148" t="s">
        <v>562</v>
      </c>
      <c r="H1181" s="149">
        <v>27.543</v>
      </c>
      <c r="I1181" s="150"/>
      <c r="L1181" s="145"/>
      <c r="M1181" s="151"/>
      <c r="T1181" s="152"/>
      <c r="AT1181" s="147" t="s">
        <v>161</v>
      </c>
      <c r="AU1181" s="147" t="s">
        <v>83</v>
      </c>
      <c r="AV1181" s="12" t="s">
        <v>83</v>
      </c>
      <c r="AW1181" s="12" t="s">
        <v>30</v>
      </c>
      <c r="AX1181" s="12" t="s">
        <v>73</v>
      </c>
      <c r="AY1181" s="147" t="s">
        <v>151</v>
      </c>
    </row>
    <row r="1182" spans="2:51" s="13" customFormat="1" ht="11.25">
      <c r="B1182" s="153"/>
      <c r="D1182" s="146" t="s">
        <v>161</v>
      </c>
      <c r="E1182" s="154" t="s">
        <v>1</v>
      </c>
      <c r="F1182" s="155" t="s">
        <v>163</v>
      </c>
      <c r="H1182" s="156">
        <v>329.60900000000004</v>
      </c>
      <c r="I1182" s="157"/>
      <c r="L1182" s="153"/>
      <c r="M1182" s="158"/>
      <c r="T1182" s="159"/>
      <c r="AT1182" s="154" t="s">
        <v>161</v>
      </c>
      <c r="AU1182" s="154" t="s">
        <v>83</v>
      </c>
      <c r="AV1182" s="13" t="s">
        <v>159</v>
      </c>
      <c r="AW1182" s="13" t="s">
        <v>30</v>
      </c>
      <c r="AX1182" s="13" t="s">
        <v>81</v>
      </c>
      <c r="AY1182" s="154" t="s">
        <v>151</v>
      </c>
    </row>
    <row r="1183" spans="2:65" s="1" customFormat="1" ht="16.5" customHeight="1">
      <c r="B1183" s="131"/>
      <c r="C1183" s="132" t="s">
        <v>1432</v>
      </c>
      <c r="D1183" s="132" t="s">
        <v>154</v>
      </c>
      <c r="E1183" s="133" t="s">
        <v>1433</v>
      </c>
      <c r="F1183" s="134" t="s">
        <v>1434</v>
      </c>
      <c r="G1183" s="135" t="s">
        <v>186</v>
      </c>
      <c r="H1183" s="136">
        <v>329.609</v>
      </c>
      <c r="I1183" s="137"/>
      <c r="J1183" s="138">
        <f>ROUND(I1183*H1183,2)</f>
        <v>0</v>
      </c>
      <c r="K1183" s="134" t="s">
        <v>158</v>
      </c>
      <c r="L1183" s="31"/>
      <c r="M1183" s="139" t="s">
        <v>1</v>
      </c>
      <c r="N1183" s="140" t="s">
        <v>38</v>
      </c>
      <c r="P1183" s="141">
        <f>O1183*H1183</f>
        <v>0</v>
      </c>
      <c r="Q1183" s="141">
        <v>0.0003</v>
      </c>
      <c r="R1183" s="141">
        <f>Q1183*H1183</f>
        <v>0.09888269999999999</v>
      </c>
      <c r="S1183" s="141">
        <v>0</v>
      </c>
      <c r="T1183" s="142">
        <f>S1183*H1183</f>
        <v>0</v>
      </c>
      <c r="AR1183" s="143" t="s">
        <v>287</v>
      </c>
      <c r="AT1183" s="143" t="s">
        <v>154</v>
      </c>
      <c r="AU1183" s="143" t="s">
        <v>83</v>
      </c>
      <c r="AY1183" s="16" t="s">
        <v>151</v>
      </c>
      <c r="BE1183" s="144">
        <f>IF(N1183="základní",J1183,0)</f>
        <v>0</v>
      </c>
      <c r="BF1183" s="144">
        <f>IF(N1183="snížená",J1183,0)</f>
        <v>0</v>
      </c>
      <c r="BG1183" s="144">
        <f>IF(N1183="zákl. přenesená",J1183,0)</f>
        <v>0</v>
      </c>
      <c r="BH1183" s="144">
        <f>IF(N1183="sníž. přenesená",J1183,0)</f>
        <v>0</v>
      </c>
      <c r="BI1183" s="144">
        <f>IF(N1183="nulová",J1183,0)</f>
        <v>0</v>
      </c>
      <c r="BJ1183" s="16" t="s">
        <v>81</v>
      </c>
      <c r="BK1183" s="144">
        <f>ROUND(I1183*H1183,2)</f>
        <v>0</v>
      </c>
      <c r="BL1183" s="16" t="s">
        <v>287</v>
      </c>
      <c r="BM1183" s="143" t="s">
        <v>1435</v>
      </c>
    </row>
    <row r="1184" spans="2:51" s="14" customFormat="1" ht="11.25">
      <c r="B1184" s="170"/>
      <c r="D1184" s="146" t="s">
        <v>161</v>
      </c>
      <c r="E1184" s="171" t="s">
        <v>1</v>
      </c>
      <c r="F1184" s="172" t="s">
        <v>555</v>
      </c>
      <c r="H1184" s="171" t="s">
        <v>1</v>
      </c>
      <c r="I1184" s="173"/>
      <c r="L1184" s="170"/>
      <c r="M1184" s="174"/>
      <c r="T1184" s="175"/>
      <c r="AT1184" s="171" t="s">
        <v>161</v>
      </c>
      <c r="AU1184" s="171" t="s">
        <v>83</v>
      </c>
      <c r="AV1184" s="14" t="s">
        <v>81</v>
      </c>
      <c r="AW1184" s="14" t="s">
        <v>30</v>
      </c>
      <c r="AX1184" s="14" t="s">
        <v>73</v>
      </c>
      <c r="AY1184" s="171" t="s">
        <v>151</v>
      </c>
    </row>
    <row r="1185" spans="2:51" s="12" customFormat="1" ht="45">
      <c r="B1185" s="145"/>
      <c r="D1185" s="146" t="s">
        <v>161</v>
      </c>
      <c r="E1185" s="147" t="s">
        <v>1</v>
      </c>
      <c r="F1185" s="148" t="s">
        <v>556</v>
      </c>
      <c r="H1185" s="149">
        <v>103.422</v>
      </c>
      <c r="I1185" s="150"/>
      <c r="L1185" s="145"/>
      <c r="M1185" s="151"/>
      <c r="T1185" s="152"/>
      <c r="AT1185" s="147" t="s">
        <v>161</v>
      </c>
      <c r="AU1185" s="147" t="s">
        <v>83</v>
      </c>
      <c r="AV1185" s="12" t="s">
        <v>83</v>
      </c>
      <c r="AW1185" s="12" t="s">
        <v>30</v>
      </c>
      <c r="AX1185" s="12" t="s">
        <v>73</v>
      </c>
      <c r="AY1185" s="147" t="s">
        <v>151</v>
      </c>
    </row>
    <row r="1186" spans="2:51" s="12" customFormat="1" ht="33.75">
      <c r="B1186" s="145"/>
      <c r="D1186" s="146" t="s">
        <v>161</v>
      </c>
      <c r="E1186" s="147" t="s">
        <v>1</v>
      </c>
      <c r="F1186" s="148" t="s">
        <v>557</v>
      </c>
      <c r="H1186" s="149">
        <v>29.268</v>
      </c>
      <c r="I1186" s="150"/>
      <c r="L1186" s="145"/>
      <c r="M1186" s="151"/>
      <c r="T1186" s="152"/>
      <c r="AT1186" s="147" t="s">
        <v>161</v>
      </c>
      <c r="AU1186" s="147" t="s">
        <v>83</v>
      </c>
      <c r="AV1186" s="12" t="s">
        <v>83</v>
      </c>
      <c r="AW1186" s="12" t="s">
        <v>30</v>
      </c>
      <c r="AX1186" s="12" t="s">
        <v>73</v>
      </c>
      <c r="AY1186" s="147" t="s">
        <v>151</v>
      </c>
    </row>
    <row r="1187" spans="2:51" s="12" customFormat="1" ht="33.75">
      <c r="B1187" s="145"/>
      <c r="D1187" s="146" t="s">
        <v>161</v>
      </c>
      <c r="E1187" s="147" t="s">
        <v>1</v>
      </c>
      <c r="F1187" s="148" t="s">
        <v>558</v>
      </c>
      <c r="H1187" s="149">
        <v>78.872</v>
      </c>
      <c r="I1187" s="150"/>
      <c r="L1187" s="145"/>
      <c r="M1187" s="151"/>
      <c r="T1187" s="152"/>
      <c r="AT1187" s="147" t="s">
        <v>161</v>
      </c>
      <c r="AU1187" s="147" t="s">
        <v>83</v>
      </c>
      <c r="AV1187" s="12" t="s">
        <v>83</v>
      </c>
      <c r="AW1187" s="12" t="s">
        <v>30</v>
      </c>
      <c r="AX1187" s="12" t="s">
        <v>73</v>
      </c>
      <c r="AY1187" s="147" t="s">
        <v>151</v>
      </c>
    </row>
    <row r="1188" spans="2:51" s="12" customFormat="1" ht="22.5">
      <c r="B1188" s="145"/>
      <c r="D1188" s="146" t="s">
        <v>161</v>
      </c>
      <c r="E1188" s="147" t="s">
        <v>1</v>
      </c>
      <c r="F1188" s="148" t="s">
        <v>559</v>
      </c>
      <c r="H1188" s="149">
        <v>40.195</v>
      </c>
      <c r="I1188" s="150"/>
      <c r="L1188" s="145"/>
      <c r="M1188" s="151"/>
      <c r="T1188" s="152"/>
      <c r="AT1188" s="147" t="s">
        <v>161</v>
      </c>
      <c r="AU1188" s="147" t="s">
        <v>83</v>
      </c>
      <c r="AV1188" s="12" t="s">
        <v>83</v>
      </c>
      <c r="AW1188" s="12" t="s">
        <v>30</v>
      </c>
      <c r="AX1188" s="12" t="s">
        <v>73</v>
      </c>
      <c r="AY1188" s="147" t="s">
        <v>151</v>
      </c>
    </row>
    <row r="1189" spans="2:51" s="12" customFormat="1" ht="11.25">
      <c r="B1189" s="145"/>
      <c r="D1189" s="146" t="s">
        <v>161</v>
      </c>
      <c r="E1189" s="147" t="s">
        <v>1</v>
      </c>
      <c r="F1189" s="148" t="s">
        <v>560</v>
      </c>
      <c r="H1189" s="149">
        <v>0.15</v>
      </c>
      <c r="I1189" s="150"/>
      <c r="L1189" s="145"/>
      <c r="M1189" s="151"/>
      <c r="T1189" s="152"/>
      <c r="AT1189" s="147" t="s">
        <v>161</v>
      </c>
      <c r="AU1189" s="147" t="s">
        <v>83</v>
      </c>
      <c r="AV1189" s="12" t="s">
        <v>83</v>
      </c>
      <c r="AW1189" s="12" t="s">
        <v>30</v>
      </c>
      <c r="AX1189" s="12" t="s">
        <v>73</v>
      </c>
      <c r="AY1189" s="147" t="s">
        <v>151</v>
      </c>
    </row>
    <row r="1190" spans="2:51" s="12" customFormat="1" ht="33.75">
      <c r="B1190" s="145"/>
      <c r="D1190" s="146" t="s">
        <v>161</v>
      </c>
      <c r="E1190" s="147" t="s">
        <v>1</v>
      </c>
      <c r="F1190" s="148" t="s">
        <v>561</v>
      </c>
      <c r="H1190" s="149">
        <v>50.159</v>
      </c>
      <c r="I1190" s="150"/>
      <c r="L1190" s="145"/>
      <c r="M1190" s="151"/>
      <c r="T1190" s="152"/>
      <c r="AT1190" s="147" t="s">
        <v>161</v>
      </c>
      <c r="AU1190" s="147" t="s">
        <v>83</v>
      </c>
      <c r="AV1190" s="12" t="s">
        <v>83</v>
      </c>
      <c r="AW1190" s="12" t="s">
        <v>30</v>
      </c>
      <c r="AX1190" s="12" t="s">
        <v>73</v>
      </c>
      <c r="AY1190" s="147" t="s">
        <v>151</v>
      </c>
    </row>
    <row r="1191" spans="2:51" s="12" customFormat="1" ht="22.5">
      <c r="B1191" s="145"/>
      <c r="D1191" s="146" t="s">
        <v>161</v>
      </c>
      <c r="E1191" s="147" t="s">
        <v>1</v>
      </c>
      <c r="F1191" s="148" t="s">
        <v>562</v>
      </c>
      <c r="H1191" s="149">
        <v>27.543</v>
      </c>
      <c r="I1191" s="150"/>
      <c r="L1191" s="145"/>
      <c r="M1191" s="151"/>
      <c r="T1191" s="152"/>
      <c r="AT1191" s="147" t="s">
        <v>161</v>
      </c>
      <c r="AU1191" s="147" t="s">
        <v>83</v>
      </c>
      <c r="AV1191" s="12" t="s">
        <v>83</v>
      </c>
      <c r="AW1191" s="12" t="s">
        <v>30</v>
      </c>
      <c r="AX1191" s="12" t="s">
        <v>73</v>
      </c>
      <c r="AY1191" s="147" t="s">
        <v>151</v>
      </c>
    </row>
    <row r="1192" spans="2:51" s="13" customFormat="1" ht="11.25">
      <c r="B1192" s="153"/>
      <c r="D1192" s="146" t="s">
        <v>161</v>
      </c>
      <c r="E1192" s="154" t="s">
        <v>1</v>
      </c>
      <c r="F1192" s="155" t="s">
        <v>163</v>
      </c>
      <c r="H1192" s="156">
        <v>329.60900000000004</v>
      </c>
      <c r="I1192" s="157"/>
      <c r="L1192" s="153"/>
      <c r="M1192" s="158"/>
      <c r="T1192" s="159"/>
      <c r="AT1192" s="154" t="s">
        <v>161</v>
      </c>
      <c r="AU1192" s="154" t="s">
        <v>83</v>
      </c>
      <c r="AV1192" s="13" t="s">
        <v>159</v>
      </c>
      <c r="AW1192" s="13" t="s">
        <v>30</v>
      </c>
      <c r="AX1192" s="13" t="s">
        <v>81</v>
      </c>
      <c r="AY1192" s="154" t="s">
        <v>151</v>
      </c>
    </row>
    <row r="1193" spans="2:65" s="1" customFormat="1" ht="24.2" customHeight="1">
      <c r="B1193" s="131"/>
      <c r="C1193" s="132" t="s">
        <v>1436</v>
      </c>
      <c r="D1193" s="132" t="s">
        <v>154</v>
      </c>
      <c r="E1193" s="133" t="s">
        <v>1437</v>
      </c>
      <c r="F1193" s="134" t="s">
        <v>1438</v>
      </c>
      <c r="G1193" s="135" t="s">
        <v>186</v>
      </c>
      <c r="H1193" s="136">
        <v>323.191</v>
      </c>
      <c r="I1193" s="137"/>
      <c r="J1193" s="138">
        <f>ROUND(I1193*H1193,2)</f>
        <v>0</v>
      </c>
      <c r="K1193" s="134" t="s">
        <v>158</v>
      </c>
      <c r="L1193" s="31"/>
      <c r="M1193" s="139" t="s">
        <v>1</v>
      </c>
      <c r="N1193" s="140" t="s">
        <v>38</v>
      </c>
      <c r="P1193" s="141">
        <f>O1193*H1193</f>
        <v>0</v>
      </c>
      <c r="Q1193" s="141">
        <v>0</v>
      </c>
      <c r="R1193" s="141">
        <f>Q1193*H1193</f>
        <v>0</v>
      </c>
      <c r="S1193" s="141">
        <v>0.0815</v>
      </c>
      <c r="T1193" s="142">
        <f>S1193*H1193</f>
        <v>26.3400665</v>
      </c>
      <c r="AR1193" s="143" t="s">
        <v>287</v>
      </c>
      <c r="AT1193" s="143" t="s">
        <v>154</v>
      </c>
      <c r="AU1193" s="143" t="s">
        <v>83</v>
      </c>
      <c r="AY1193" s="16" t="s">
        <v>151</v>
      </c>
      <c r="BE1193" s="144">
        <f>IF(N1193="základní",J1193,0)</f>
        <v>0</v>
      </c>
      <c r="BF1193" s="144">
        <f>IF(N1193="snížená",J1193,0)</f>
        <v>0</v>
      </c>
      <c r="BG1193" s="144">
        <f>IF(N1193="zákl. přenesená",J1193,0)</f>
        <v>0</v>
      </c>
      <c r="BH1193" s="144">
        <f>IF(N1193="sníž. přenesená",J1193,0)</f>
        <v>0</v>
      </c>
      <c r="BI1193" s="144">
        <f>IF(N1193="nulová",J1193,0)</f>
        <v>0</v>
      </c>
      <c r="BJ1193" s="16" t="s">
        <v>81</v>
      </c>
      <c r="BK1193" s="144">
        <f>ROUND(I1193*H1193,2)</f>
        <v>0</v>
      </c>
      <c r="BL1193" s="16" t="s">
        <v>287</v>
      </c>
      <c r="BM1193" s="143" t="s">
        <v>1439</v>
      </c>
    </row>
    <row r="1194" spans="2:51" s="12" customFormat="1" ht="22.5">
      <c r="B1194" s="145"/>
      <c r="D1194" s="146" t="s">
        <v>161</v>
      </c>
      <c r="E1194" s="147" t="s">
        <v>1</v>
      </c>
      <c r="F1194" s="148" t="s">
        <v>226</v>
      </c>
      <c r="H1194" s="149">
        <v>48.25</v>
      </c>
      <c r="I1194" s="150"/>
      <c r="L1194" s="145"/>
      <c r="M1194" s="151"/>
      <c r="T1194" s="152"/>
      <c r="AT1194" s="147" t="s">
        <v>161</v>
      </c>
      <c r="AU1194" s="147" t="s">
        <v>83</v>
      </c>
      <c r="AV1194" s="12" t="s">
        <v>83</v>
      </c>
      <c r="AW1194" s="12" t="s">
        <v>30</v>
      </c>
      <c r="AX1194" s="12" t="s">
        <v>73</v>
      </c>
      <c r="AY1194" s="147" t="s">
        <v>151</v>
      </c>
    </row>
    <row r="1195" spans="2:51" s="12" customFormat="1" ht="22.5">
      <c r="B1195" s="145"/>
      <c r="D1195" s="146" t="s">
        <v>161</v>
      </c>
      <c r="E1195" s="147" t="s">
        <v>1</v>
      </c>
      <c r="F1195" s="148" t="s">
        <v>227</v>
      </c>
      <c r="H1195" s="149">
        <v>97.467</v>
      </c>
      <c r="I1195" s="150"/>
      <c r="L1195" s="145"/>
      <c r="M1195" s="151"/>
      <c r="T1195" s="152"/>
      <c r="AT1195" s="147" t="s">
        <v>161</v>
      </c>
      <c r="AU1195" s="147" t="s">
        <v>83</v>
      </c>
      <c r="AV1195" s="12" t="s">
        <v>83</v>
      </c>
      <c r="AW1195" s="12" t="s">
        <v>30</v>
      </c>
      <c r="AX1195" s="12" t="s">
        <v>73</v>
      </c>
      <c r="AY1195" s="147" t="s">
        <v>151</v>
      </c>
    </row>
    <row r="1196" spans="2:51" s="12" customFormat="1" ht="33.75">
      <c r="B1196" s="145"/>
      <c r="D1196" s="146" t="s">
        <v>161</v>
      </c>
      <c r="E1196" s="147" t="s">
        <v>1</v>
      </c>
      <c r="F1196" s="148" t="s">
        <v>228</v>
      </c>
      <c r="H1196" s="149">
        <v>100.108</v>
      </c>
      <c r="I1196" s="150"/>
      <c r="L1196" s="145"/>
      <c r="M1196" s="151"/>
      <c r="T1196" s="152"/>
      <c r="AT1196" s="147" t="s">
        <v>161</v>
      </c>
      <c r="AU1196" s="147" t="s">
        <v>83</v>
      </c>
      <c r="AV1196" s="12" t="s">
        <v>83</v>
      </c>
      <c r="AW1196" s="12" t="s">
        <v>30</v>
      </c>
      <c r="AX1196" s="12" t="s">
        <v>73</v>
      </c>
      <c r="AY1196" s="147" t="s">
        <v>151</v>
      </c>
    </row>
    <row r="1197" spans="2:51" s="12" customFormat="1" ht="22.5">
      <c r="B1197" s="145"/>
      <c r="D1197" s="146" t="s">
        <v>161</v>
      </c>
      <c r="E1197" s="147" t="s">
        <v>1</v>
      </c>
      <c r="F1197" s="148" t="s">
        <v>229</v>
      </c>
      <c r="H1197" s="149">
        <v>51.519</v>
      </c>
      <c r="I1197" s="150"/>
      <c r="L1197" s="145"/>
      <c r="M1197" s="151"/>
      <c r="T1197" s="152"/>
      <c r="AT1197" s="147" t="s">
        <v>161</v>
      </c>
      <c r="AU1197" s="147" t="s">
        <v>83</v>
      </c>
      <c r="AV1197" s="12" t="s">
        <v>83</v>
      </c>
      <c r="AW1197" s="12" t="s">
        <v>30</v>
      </c>
      <c r="AX1197" s="12" t="s">
        <v>73</v>
      </c>
      <c r="AY1197" s="147" t="s">
        <v>151</v>
      </c>
    </row>
    <row r="1198" spans="2:51" s="12" customFormat="1" ht="11.25">
      <c r="B1198" s="145"/>
      <c r="D1198" s="146" t="s">
        <v>161</v>
      </c>
      <c r="E1198" s="147" t="s">
        <v>1</v>
      </c>
      <c r="F1198" s="148" t="s">
        <v>230</v>
      </c>
      <c r="H1198" s="149">
        <v>25.847</v>
      </c>
      <c r="I1198" s="150"/>
      <c r="L1198" s="145"/>
      <c r="M1198" s="151"/>
      <c r="T1198" s="152"/>
      <c r="AT1198" s="147" t="s">
        <v>161</v>
      </c>
      <c r="AU1198" s="147" t="s">
        <v>83</v>
      </c>
      <c r="AV1198" s="12" t="s">
        <v>83</v>
      </c>
      <c r="AW1198" s="12" t="s">
        <v>30</v>
      </c>
      <c r="AX1198" s="12" t="s">
        <v>73</v>
      </c>
      <c r="AY1198" s="147" t="s">
        <v>151</v>
      </c>
    </row>
    <row r="1199" spans="2:51" s="13" customFormat="1" ht="11.25">
      <c r="B1199" s="153"/>
      <c r="D1199" s="146" t="s">
        <v>161</v>
      </c>
      <c r="E1199" s="154" t="s">
        <v>1</v>
      </c>
      <c r="F1199" s="155" t="s">
        <v>163</v>
      </c>
      <c r="H1199" s="156">
        <v>323.191</v>
      </c>
      <c r="I1199" s="157"/>
      <c r="L1199" s="153"/>
      <c r="M1199" s="158"/>
      <c r="T1199" s="159"/>
      <c r="AT1199" s="154" t="s">
        <v>161</v>
      </c>
      <c r="AU1199" s="154" t="s">
        <v>83</v>
      </c>
      <c r="AV1199" s="13" t="s">
        <v>159</v>
      </c>
      <c r="AW1199" s="13" t="s">
        <v>30</v>
      </c>
      <c r="AX1199" s="13" t="s">
        <v>81</v>
      </c>
      <c r="AY1199" s="154" t="s">
        <v>151</v>
      </c>
    </row>
    <row r="1200" spans="2:65" s="1" customFormat="1" ht="33" customHeight="1">
      <c r="B1200" s="131"/>
      <c r="C1200" s="132" t="s">
        <v>1440</v>
      </c>
      <c r="D1200" s="132" t="s">
        <v>154</v>
      </c>
      <c r="E1200" s="133" t="s">
        <v>1441</v>
      </c>
      <c r="F1200" s="134" t="s">
        <v>1442</v>
      </c>
      <c r="G1200" s="135" t="s">
        <v>186</v>
      </c>
      <c r="H1200" s="136">
        <v>329.609</v>
      </c>
      <c r="I1200" s="137"/>
      <c r="J1200" s="138">
        <f>ROUND(I1200*H1200,2)</f>
        <v>0</v>
      </c>
      <c r="K1200" s="134" t="s">
        <v>158</v>
      </c>
      <c r="L1200" s="31"/>
      <c r="M1200" s="139" t="s">
        <v>1</v>
      </c>
      <c r="N1200" s="140" t="s">
        <v>38</v>
      </c>
      <c r="P1200" s="141">
        <f>O1200*H1200</f>
        <v>0</v>
      </c>
      <c r="Q1200" s="141">
        <v>0.00558</v>
      </c>
      <c r="R1200" s="141">
        <f>Q1200*H1200</f>
        <v>1.8392182199999998</v>
      </c>
      <c r="S1200" s="141">
        <v>0</v>
      </c>
      <c r="T1200" s="142">
        <f>S1200*H1200</f>
        <v>0</v>
      </c>
      <c r="AR1200" s="143" t="s">
        <v>287</v>
      </c>
      <c r="AT1200" s="143" t="s">
        <v>154</v>
      </c>
      <c r="AU1200" s="143" t="s">
        <v>83</v>
      </c>
      <c r="AY1200" s="16" t="s">
        <v>151</v>
      </c>
      <c r="BE1200" s="144">
        <f>IF(N1200="základní",J1200,0)</f>
        <v>0</v>
      </c>
      <c r="BF1200" s="144">
        <f>IF(N1200="snížená",J1200,0)</f>
        <v>0</v>
      </c>
      <c r="BG1200" s="144">
        <f>IF(N1200="zákl. přenesená",J1200,0)</f>
        <v>0</v>
      </c>
      <c r="BH1200" s="144">
        <f>IF(N1200="sníž. přenesená",J1200,0)</f>
        <v>0</v>
      </c>
      <c r="BI1200" s="144">
        <f>IF(N1200="nulová",J1200,0)</f>
        <v>0</v>
      </c>
      <c r="BJ1200" s="16" t="s">
        <v>81</v>
      </c>
      <c r="BK1200" s="144">
        <f>ROUND(I1200*H1200,2)</f>
        <v>0</v>
      </c>
      <c r="BL1200" s="16" t="s">
        <v>287</v>
      </c>
      <c r="BM1200" s="143" t="s">
        <v>1443</v>
      </c>
    </row>
    <row r="1201" spans="2:51" s="14" customFormat="1" ht="11.25">
      <c r="B1201" s="170"/>
      <c r="D1201" s="146" t="s">
        <v>161</v>
      </c>
      <c r="E1201" s="171" t="s">
        <v>1</v>
      </c>
      <c r="F1201" s="172" t="s">
        <v>555</v>
      </c>
      <c r="H1201" s="171" t="s">
        <v>1</v>
      </c>
      <c r="I1201" s="173"/>
      <c r="L1201" s="170"/>
      <c r="M1201" s="174"/>
      <c r="T1201" s="175"/>
      <c r="AT1201" s="171" t="s">
        <v>161</v>
      </c>
      <c r="AU1201" s="171" t="s">
        <v>83</v>
      </c>
      <c r="AV1201" s="14" t="s">
        <v>81</v>
      </c>
      <c r="AW1201" s="14" t="s">
        <v>30</v>
      </c>
      <c r="AX1201" s="14" t="s">
        <v>73</v>
      </c>
      <c r="AY1201" s="171" t="s">
        <v>151</v>
      </c>
    </row>
    <row r="1202" spans="2:51" s="12" customFormat="1" ht="45">
      <c r="B1202" s="145"/>
      <c r="D1202" s="146" t="s">
        <v>161</v>
      </c>
      <c r="E1202" s="147" t="s">
        <v>1</v>
      </c>
      <c r="F1202" s="148" t="s">
        <v>556</v>
      </c>
      <c r="H1202" s="149">
        <v>103.422</v>
      </c>
      <c r="I1202" s="150"/>
      <c r="L1202" s="145"/>
      <c r="M1202" s="151"/>
      <c r="T1202" s="152"/>
      <c r="AT1202" s="147" t="s">
        <v>161</v>
      </c>
      <c r="AU1202" s="147" t="s">
        <v>83</v>
      </c>
      <c r="AV1202" s="12" t="s">
        <v>83</v>
      </c>
      <c r="AW1202" s="12" t="s">
        <v>30</v>
      </c>
      <c r="AX1202" s="12" t="s">
        <v>73</v>
      </c>
      <c r="AY1202" s="147" t="s">
        <v>151</v>
      </c>
    </row>
    <row r="1203" spans="2:51" s="12" customFormat="1" ht="33.75">
      <c r="B1203" s="145"/>
      <c r="D1203" s="146" t="s">
        <v>161</v>
      </c>
      <c r="E1203" s="147" t="s">
        <v>1</v>
      </c>
      <c r="F1203" s="148" t="s">
        <v>557</v>
      </c>
      <c r="H1203" s="149">
        <v>29.268</v>
      </c>
      <c r="I1203" s="150"/>
      <c r="L1203" s="145"/>
      <c r="M1203" s="151"/>
      <c r="T1203" s="152"/>
      <c r="AT1203" s="147" t="s">
        <v>161</v>
      </c>
      <c r="AU1203" s="147" t="s">
        <v>83</v>
      </c>
      <c r="AV1203" s="12" t="s">
        <v>83</v>
      </c>
      <c r="AW1203" s="12" t="s">
        <v>30</v>
      </c>
      <c r="AX1203" s="12" t="s">
        <v>73</v>
      </c>
      <c r="AY1203" s="147" t="s">
        <v>151</v>
      </c>
    </row>
    <row r="1204" spans="2:51" s="12" customFormat="1" ht="33.75">
      <c r="B1204" s="145"/>
      <c r="D1204" s="146" t="s">
        <v>161</v>
      </c>
      <c r="E1204" s="147" t="s">
        <v>1</v>
      </c>
      <c r="F1204" s="148" t="s">
        <v>558</v>
      </c>
      <c r="H1204" s="149">
        <v>78.872</v>
      </c>
      <c r="I1204" s="150"/>
      <c r="L1204" s="145"/>
      <c r="M1204" s="151"/>
      <c r="T1204" s="152"/>
      <c r="AT1204" s="147" t="s">
        <v>161</v>
      </c>
      <c r="AU1204" s="147" t="s">
        <v>83</v>
      </c>
      <c r="AV1204" s="12" t="s">
        <v>83</v>
      </c>
      <c r="AW1204" s="12" t="s">
        <v>30</v>
      </c>
      <c r="AX1204" s="12" t="s">
        <v>73</v>
      </c>
      <c r="AY1204" s="147" t="s">
        <v>151</v>
      </c>
    </row>
    <row r="1205" spans="2:51" s="12" customFormat="1" ht="22.5">
      <c r="B1205" s="145"/>
      <c r="D1205" s="146" t="s">
        <v>161</v>
      </c>
      <c r="E1205" s="147" t="s">
        <v>1</v>
      </c>
      <c r="F1205" s="148" t="s">
        <v>559</v>
      </c>
      <c r="H1205" s="149">
        <v>40.195</v>
      </c>
      <c r="I1205" s="150"/>
      <c r="L1205" s="145"/>
      <c r="M1205" s="151"/>
      <c r="T1205" s="152"/>
      <c r="AT1205" s="147" t="s">
        <v>161</v>
      </c>
      <c r="AU1205" s="147" t="s">
        <v>83</v>
      </c>
      <c r="AV1205" s="12" t="s">
        <v>83</v>
      </c>
      <c r="AW1205" s="12" t="s">
        <v>30</v>
      </c>
      <c r="AX1205" s="12" t="s">
        <v>73</v>
      </c>
      <c r="AY1205" s="147" t="s">
        <v>151</v>
      </c>
    </row>
    <row r="1206" spans="2:51" s="12" customFormat="1" ht="11.25">
      <c r="B1206" s="145"/>
      <c r="D1206" s="146" t="s">
        <v>161</v>
      </c>
      <c r="E1206" s="147" t="s">
        <v>1</v>
      </c>
      <c r="F1206" s="148" t="s">
        <v>560</v>
      </c>
      <c r="H1206" s="149">
        <v>0.15</v>
      </c>
      <c r="I1206" s="150"/>
      <c r="L1206" s="145"/>
      <c r="M1206" s="151"/>
      <c r="T1206" s="152"/>
      <c r="AT1206" s="147" t="s">
        <v>161</v>
      </c>
      <c r="AU1206" s="147" t="s">
        <v>83</v>
      </c>
      <c r="AV1206" s="12" t="s">
        <v>83</v>
      </c>
      <c r="AW1206" s="12" t="s">
        <v>30</v>
      </c>
      <c r="AX1206" s="12" t="s">
        <v>73</v>
      </c>
      <c r="AY1206" s="147" t="s">
        <v>151</v>
      </c>
    </row>
    <row r="1207" spans="2:51" s="12" customFormat="1" ht="33.75">
      <c r="B1207" s="145"/>
      <c r="D1207" s="146" t="s">
        <v>161</v>
      </c>
      <c r="E1207" s="147" t="s">
        <v>1</v>
      </c>
      <c r="F1207" s="148" t="s">
        <v>561</v>
      </c>
      <c r="H1207" s="149">
        <v>50.159</v>
      </c>
      <c r="I1207" s="150"/>
      <c r="L1207" s="145"/>
      <c r="M1207" s="151"/>
      <c r="T1207" s="152"/>
      <c r="AT1207" s="147" t="s">
        <v>161</v>
      </c>
      <c r="AU1207" s="147" t="s">
        <v>83</v>
      </c>
      <c r="AV1207" s="12" t="s">
        <v>83</v>
      </c>
      <c r="AW1207" s="12" t="s">
        <v>30</v>
      </c>
      <c r="AX1207" s="12" t="s">
        <v>73</v>
      </c>
      <c r="AY1207" s="147" t="s">
        <v>151</v>
      </c>
    </row>
    <row r="1208" spans="2:51" s="12" customFormat="1" ht="22.5">
      <c r="B1208" s="145"/>
      <c r="D1208" s="146" t="s">
        <v>161</v>
      </c>
      <c r="E1208" s="147" t="s">
        <v>1</v>
      </c>
      <c r="F1208" s="148" t="s">
        <v>562</v>
      </c>
      <c r="H1208" s="149">
        <v>27.543</v>
      </c>
      <c r="I1208" s="150"/>
      <c r="L1208" s="145"/>
      <c r="M1208" s="151"/>
      <c r="T1208" s="152"/>
      <c r="AT1208" s="147" t="s">
        <v>161</v>
      </c>
      <c r="AU1208" s="147" t="s">
        <v>83</v>
      </c>
      <c r="AV1208" s="12" t="s">
        <v>83</v>
      </c>
      <c r="AW1208" s="12" t="s">
        <v>30</v>
      </c>
      <c r="AX1208" s="12" t="s">
        <v>73</v>
      </c>
      <c r="AY1208" s="147" t="s">
        <v>151</v>
      </c>
    </row>
    <row r="1209" spans="2:51" s="13" customFormat="1" ht="11.25">
      <c r="B1209" s="153"/>
      <c r="D1209" s="146" t="s">
        <v>161</v>
      </c>
      <c r="E1209" s="154" t="s">
        <v>1</v>
      </c>
      <c r="F1209" s="155" t="s">
        <v>163</v>
      </c>
      <c r="H1209" s="156">
        <v>329.60900000000004</v>
      </c>
      <c r="I1209" s="157"/>
      <c r="L1209" s="153"/>
      <c r="M1209" s="158"/>
      <c r="T1209" s="159"/>
      <c r="AT1209" s="154" t="s">
        <v>161</v>
      </c>
      <c r="AU1209" s="154" t="s">
        <v>83</v>
      </c>
      <c r="AV1209" s="13" t="s">
        <v>159</v>
      </c>
      <c r="AW1209" s="13" t="s">
        <v>30</v>
      </c>
      <c r="AX1209" s="13" t="s">
        <v>81</v>
      </c>
      <c r="AY1209" s="154" t="s">
        <v>151</v>
      </c>
    </row>
    <row r="1210" spans="2:65" s="1" customFormat="1" ht="24.2" customHeight="1">
      <c r="B1210" s="131"/>
      <c r="C1210" s="160" t="s">
        <v>1444</v>
      </c>
      <c r="D1210" s="160" t="s">
        <v>172</v>
      </c>
      <c r="E1210" s="161" t="s">
        <v>1445</v>
      </c>
      <c r="F1210" s="162" t="s">
        <v>1446</v>
      </c>
      <c r="G1210" s="163" t="s">
        <v>186</v>
      </c>
      <c r="H1210" s="164">
        <v>362.57</v>
      </c>
      <c r="I1210" s="165"/>
      <c r="J1210" s="166">
        <f>ROUND(I1210*H1210,2)</f>
        <v>0</v>
      </c>
      <c r="K1210" s="162" t="s">
        <v>158</v>
      </c>
      <c r="L1210" s="167"/>
      <c r="M1210" s="168" t="s">
        <v>1</v>
      </c>
      <c r="N1210" s="169" t="s">
        <v>38</v>
      </c>
      <c r="P1210" s="141">
        <f>O1210*H1210</f>
        <v>0</v>
      </c>
      <c r="Q1210" s="141">
        <v>0.00992</v>
      </c>
      <c r="R1210" s="141">
        <f>Q1210*H1210</f>
        <v>3.5966944</v>
      </c>
      <c r="S1210" s="141">
        <v>0</v>
      </c>
      <c r="T1210" s="142">
        <f>S1210*H1210</f>
        <v>0</v>
      </c>
      <c r="AR1210" s="143" t="s">
        <v>390</v>
      </c>
      <c r="AT1210" s="143" t="s">
        <v>172</v>
      </c>
      <c r="AU1210" s="143" t="s">
        <v>83</v>
      </c>
      <c r="AY1210" s="16" t="s">
        <v>151</v>
      </c>
      <c r="BE1210" s="144">
        <f>IF(N1210="základní",J1210,0)</f>
        <v>0</v>
      </c>
      <c r="BF1210" s="144">
        <f>IF(N1210="snížená",J1210,0)</f>
        <v>0</v>
      </c>
      <c r="BG1210" s="144">
        <f>IF(N1210="zákl. přenesená",J1210,0)</f>
        <v>0</v>
      </c>
      <c r="BH1210" s="144">
        <f>IF(N1210="sníž. přenesená",J1210,0)</f>
        <v>0</v>
      </c>
      <c r="BI1210" s="144">
        <f>IF(N1210="nulová",J1210,0)</f>
        <v>0</v>
      </c>
      <c r="BJ1210" s="16" t="s">
        <v>81</v>
      </c>
      <c r="BK1210" s="144">
        <f>ROUND(I1210*H1210,2)</f>
        <v>0</v>
      </c>
      <c r="BL1210" s="16" t="s">
        <v>287</v>
      </c>
      <c r="BM1210" s="143" t="s">
        <v>1447</v>
      </c>
    </row>
    <row r="1211" spans="2:51" s="12" customFormat="1" ht="11.25">
      <c r="B1211" s="145"/>
      <c r="D1211" s="146" t="s">
        <v>161</v>
      </c>
      <c r="F1211" s="148" t="s">
        <v>1448</v>
      </c>
      <c r="H1211" s="149">
        <v>362.57</v>
      </c>
      <c r="I1211" s="150"/>
      <c r="L1211" s="145"/>
      <c r="M1211" s="151"/>
      <c r="T1211" s="152"/>
      <c r="AT1211" s="147" t="s">
        <v>161</v>
      </c>
      <c r="AU1211" s="147" t="s">
        <v>83</v>
      </c>
      <c r="AV1211" s="12" t="s">
        <v>83</v>
      </c>
      <c r="AW1211" s="12" t="s">
        <v>3</v>
      </c>
      <c r="AX1211" s="12" t="s">
        <v>81</v>
      </c>
      <c r="AY1211" s="147" t="s">
        <v>151</v>
      </c>
    </row>
    <row r="1212" spans="2:65" s="1" customFormat="1" ht="24.2" customHeight="1">
      <c r="B1212" s="131"/>
      <c r="C1212" s="132" t="s">
        <v>1449</v>
      </c>
      <c r="D1212" s="132" t="s">
        <v>154</v>
      </c>
      <c r="E1212" s="133" t="s">
        <v>1450</v>
      </c>
      <c r="F1212" s="134" t="s">
        <v>1451</v>
      </c>
      <c r="G1212" s="135" t="s">
        <v>569</v>
      </c>
      <c r="H1212" s="136">
        <v>22.8</v>
      </c>
      <c r="I1212" s="137"/>
      <c r="J1212" s="138">
        <f>ROUND(I1212*H1212,2)</f>
        <v>0</v>
      </c>
      <c r="K1212" s="134" t="s">
        <v>158</v>
      </c>
      <c r="L1212" s="31"/>
      <c r="M1212" s="139" t="s">
        <v>1</v>
      </c>
      <c r="N1212" s="140" t="s">
        <v>38</v>
      </c>
      <c r="P1212" s="141">
        <f>O1212*H1212</f>
        <v>0</v>
      </c>
      <c r="Q1212" s="141">
        <v>0.0002</v>
      </c>
      <c r="R1212" s="141">
        <f>Q1212*H1212</f>
        <v>0.004560000000000001</v>
      </c>
      <c r="S1212" s="141">
        <v>0</v>
      </c>
      <c r="T1212" s="142">
        <f>S1212*H1212</f>
        <v>0</v>
      </c>
      <c r="AR1212" s="143" t="s">
        <v>287</v>
      </c>
      <c r="AT1212" s="143" t="s">
        <v>154</v>
      </c>
      <c r="AU1212" s="143" t="s">
        <v>83</v>
      </c>
      <c r="AY1212" s="16" t="s">
        <v>151</v>
      </c>
      <c r="BE1212" s="144">
        <f>IF(N1212="základní",J1212,0)</f>
        <v>0</v>
      </c>
      <c r="BF1212" s="144">
        <f>IF(N1212="snížená",J1212,0)</f>
        <v>0</v>
      </c>
      <c r="BG1212" s="144">
        <f>IF(N1212="zákl. přenesená",J1212,0)</f>
        <v>0</v>
      </c>
      <c r="BH1212" s="144">
        <f>IF(N1212="sníž. přenesená",J1212,0)</f>
        <v>0</v>
      </c>
      <c r="BI1212" s="144">
        <f>IF(N1212="nulová",J1212,0)</f>
        <v>0</v>
      </c>
      <c r="BJ1212" s="16" t="s">
        <v>81</v>
      </c>
      <c r="BK1212" s="144">
        <f>ROUND(I1212*H1212,2)</f>
        <v>0</v>
      </c>
      <c r="BL1212" s="16" t="s">
        <v>287</v>
      </c>
      <c r="BM1212" s="143" t="s">
        <v>1452</v>
      </c>
    </row>
    <row r="1213" spans="2:51" s="12" customFormat="1" ht="22.5">
      <c r="B1213" s="145"/>
      <c r="D1213" s="146" t="s">
        <v>161</v>
      </c>
      <c r="E1213" s="147" t="s">
        <v>1</v>
      </c>
      <c r="F1213" s="148" t="s">
        <v>1453</v>
      </c>
      <c r="H1213" s="149">
        <v>22.8</v>
      </c>
      <c r="I1213" s="150"/>
      <c r="L1213" s="145"/>
      <c r="M1213" s="151"/>
      <c r="T1213" s="152"/>
      <c r="AT1213" s="147" t="s">
        <v>161</v>
      </c>
      <c r="AU1213" s="147" t="s">
        <v>83</v>
      </c>
      <c r="AV1213" s="12" t="s">
        <v>83</v>
      </c>
      <c r="AW1213" s="12" t="s">
        <v>30</v>
      </c>
      <c r="AX1213" s="12" t="s">
        <v>73</v>
      </c>
      <c r="AY1213" s="147" t="s">
        <v>151</v>
      </c>
    </row>
    <row r="1214" spans="2:51" s="13" customFormat="1" ht="11.25">
      <c r="B1214" s="153"/>
      <c r="D1214" s="146" t="s">
        <v>161</v>
      </c>
      <c r="E1214" s="154" t="s">
        <v>1</v>
      </c>
      <c r="F1214" s="155" t="s">
        <v>163</v>
      </c>
      <c r="H1214" s="156">
        <v>22.8</v>
      </c>
      <c r="I1214" s="157"/>
      <c r="L1214" s="153"/>
      <c r="M1214" s="158"/>
      <c r="T1214" s="159"/>
      <c r="AT1214" s="154" t="s">
        <v>161</v>
      </c>
      <c r="AU1214" s="154" t="s">
        <v>83</v>
      </c>
      <c r="AV1214" s="13" t="s">
        <v>159</v>
      </c>
      <c r="AW1214" s="13" t="s">
        <v>30</v>
      </c>
      <c r="AX1214" s="13" t="s">
        <v>81</v>
      </c>
      <c r="AY1214" s="154" t="s">
        <v>151</v>
      </c>
    </row>
    <row r="1215" spans="2:65" s="1" customFormat="1" ht="16.5" customHeight="1">
      <c r="B1215" s="131"/>
      <c r="C1215" s="160" t="s">
        <v>1454</v>
      </c>
      <c r="D1215" s="160" t="s">
        <v>172</v>
      </c>
      <c r="E1215" s="161" t="s">
        <v>1455</v>
      </c>
      <c r="F1215" s="162" t="s">
        <v>1456</v>
      </c>
      <c r="G1215" s="163" t="s">
        <v>569</v>
      </c>
      <c r="H1215" s="164">
        <v>23.94</v>
      </c>
      <c r="I1215" s="165"/>
      <c r="J1215" s="166">
        <f>ROUND(I1215*H1215,2)</f>
        <v>0</v>
      </c>
      <c r="K1215" s="162" t="s">
        <v>158</v>
      </c>
      <c r="L1215" s="167"/>
      <c r="M1215" s="168" t="s">
        <v>1</v>
      </c>
      <c r="N1215" s="169" t="s">
        <v>38</v>
      </c>
      <c r="P1215" s="141">
        <f>O1215*H1215</f>
        <v>0</v>
      </c>
      <c r="Q1215" s="141">
        <v>0.00012</v>
      </c>
      <c r="R1215" s="141">
        <f>Q1215*H1215</f>
        <v>0.0028728000000000004</v>
      </c>
      <c r="S1215" s="141">
        <v>0</v>
      </c>
      <c r="T1215" s="142">
        <f>S1215*H1215</f>
        <v>0</v>
      </c>
      <c r="AR1215" s="143" t="s">
        <v>390</v>
      </c>
      <c r="AT1215" s="143" t="s">
        <v>172</v>
      </c>
      <c r="AU1215" s="143" t="s">
        <v>83</v>
      </c>
      <c r="AY1215" s="16" t="s">
        <v>151</v>
      </c>
      <c r="BE1215" s="144">
        <f>IF(N1215="základní",J1215,0)</f>
        <v>0</v>
      </c>
      <c r="BF1215" s="144">
        <f>IF(N1215="snížená",J1215,0)</f>
        <v>0</v>
      </c>
      <c r="BG1215" s="144">
        <f>IF(N1215="zákl. přenesená",J1215,0)</f>
        <v>0</v>
      </c>
      <c r="BH1215" s="144">
        <f>IF(N1215="sníž. přenesená",J1215,0)</f>
        <v>0</v>
      </c>
      <c r="BI1215" s="144">
        <f>IF(N1215="nulová",J1215,0)</f>
        <v>0</v>
      </c>
      <c r="BJ1215" s="16" t="s">
        <v>81</v>
      </c>
      <c r="BK1215" s="144">
        <f>ROUND(I1215*H1215,2)</f>
        <v>0</v>
      </c>
      <c r="BL1215" s="16" t="s">
        <v>287</v>
      </c>
      <c r="BM1215" s="143" t="s">
        <v>1457</v>
      </c>
    </row>
    <row r="1216" spans="2:51" s="12" customFormat="1" ht="11.25">
      <c r="B1216" s="145"/>
      <c r="D1216" s="146" t="s">
        <v>161</v>
      </c>
      <c r="F1216" s="148" t="s">
        <v>1458</v>
      </c>
      <c r="H1216" s="149">
        <v>23.94</v>
      </c>
      <c r="I1216" s="150"/>
      <c r="L1216" s="145"/>
      <c r="M1216" s="151"/>
      <c r="T1216" s="152"/>
      <c r="AT1216" s="147" t="s">
        <v>161</v>
      </c>
      <c r="AU1216" s="147" t="s">
        <v>83</v>
      </c>
      <c r="AV1216" s="12" t="s">
        <v>83</v>
      </c>
      <c r="AW1216" s="12" t="s">
        <v>3</v>
      </c>
      <c r="AX1216" s="12" t="s">
        <v>81</v>
      </c>
      <c r="AY1216" s="147" t="s">
        <v>151</v>
      </c>
    </row>
    <row r="1217" spans="2:65" s="1" customFormat="1" ht="24.2" customHeight="1">
      <c r="B1217" s="131"/>
      <c r="C1217" s="132" t="s">
        <v>1459</v>
      </c>
      <c r="D1217" s="132" t="s">
        <v>154</v>
      </c>
      <c r="E1217" s="133" t="s">
        <v>1460</v>
      </c>
      <c r="F1217" s="134" t="s">
        <v>1461</v>
      </c>
      <c r="G1217" s="135" t="s">
        <v>569</v>
      </c>
      <c r="H1217" s="136">
        <v>13.1</v>
      </c>
      <c r="I1217" s="137"/>
      <c r="J1217" s="138">
        <f>ROUND(I1217*H1217,2)</f>
        <v>0</v>
      </c>
      <c r="K1217" s="134" t="s">
        <v>158</v>
      </c>
      <c r="L1217" s="31"/>
      <c r="M1217" s="139" t="s">
        <v>1</v>
      </c>
      <c r="N1217" s="140" t="s">
        <v>38</v>
      </c>
      <c r="P1217" s="141">
        <f>O1217*H1217</f>
        <v>0</v>
      </c>
      <c r="Q1217" s="141">
        <v>0.00018</v>
      </c>
      <c r="R1217" s="141">
        <f>Q1217*H1217</f>
        <v>0.0023580000000000003</v>
      </c>
      <c r="S1217" s="141">
        <v>0</v>
      </c>
      <c r="T1217" s="142">
        <f>S1217*H1217</f>
        <v>0</v>
      </c>
      <c r="AR1217" s="143" t="s">
        <v>287</v>
      </c>
      <c r="AT1217" s="143" t="s">
        <v>154</v>
      </c>
      <c r="AU1217" s="143" t="s">
        <v>83</v>
      </c>
      <c r="AY1217" s="16" t="s">
        <v>151</v>
      </c>
      <c r="BE1217" s="144">
        <f>IF(N1217="základní",J1217,0)</f>
        <v>0</v>
      </c>
      <c r="BF1217" s="144">
        <f>IF(N1217="snížená",J1217,0)</f>
        <v>0</v>
      </c>
      <c r="BG1217" s="144">
        <f>IF(N1217="zákl. přenesená",J1217,0)</f>
        <v>0</v>
      </c>
      <c r="BH1217" s="144">
        <f>IF(N1217="sníž. přenesená",J1217,0)</f>
        <v>0</v>
      </c>
      <c r="BI1217" s="144">
        <f>IF(N1217="nulová",J1217,0)</f>
        <v>0</v>
      </c>
      <c r="BJ1217" s="16" t="s">
        <v>81</v>
      </c>
      <c r="BK1217" s="144">
        <f>ROUND(I1217*H1217,2)</f>
        <v>0</v>
      </c>
      <c r="BL1217" s="16" t="s">
        <v>287</v>
      </c>
      <c r="BM1217" s="143" t="s">
        <v>1462</v>
      </c>
    </row>
    <row r="1218" spans="2:51" s="12" customFormat="1" ht="11.25">
      <c r="B1218" s="145"/>
      <c r="D1218" s="146" t="s">
        <v>161</v>
      </c>
      <c r="E1218" s="147" t="s">
        <v>1</v>
      </c>
      <c r="F1218" s="148" t="s">
        <v>1463</v>
      </c>
      <c r="H1218" s="149">
        <v>13.1</v>
      </c>
      <c r="I1218" s="150"/>
      <c r="L1218" s="145"/>
      <c r="M1218" s="151"/>
      <c r="T1218" s="152"/>
      <c r="AT1218" s="147" t="s">
        <v>161</v>
      </c>
      <c r="AU1218" s="147" t="s">
        <v>83</v>
      </c>
      <c r="AV1218" s="12" t="s">
        <v>83</v>
      </c>
      <c r="AW1218" s="12" t="s">
        <v>30</v>
      </c>
      <c r="AX1218" s="12" t="s">
        <v>73</v>
      </c>
      <c r="AY1218" s="147" t="s">
        <v>151</v>
      </c>
    </row>
    <row r="1219" spans="2:51" s="13" customFormat="1" ht="11.25">
      <c r="B1219" s="153"/>
      <c r="D1219" s="146" t="s">
        <v>161</v>
      </c>
      <c r="E1219" s="154" t="s">
        <v>1</v>
      </c>
      <c r="F1219" s="155" t="s">
        <v>163</v>
      </c>
      <c r="H1219" s="156">
        <v>13.1</v>
      </c>
      <c r="I1219" s="157"/>
      <c r="L1219" s="153"/>
      <c r="M1219" s="158"/>
      <c r="T1219" s="159"/>
      <c r="AT1219" s="154" t="s">
        <v>161</v>
      </c>
      <c r="AU1219" s="154" t="s">
        <v>83</v>
      </c>
      <c r="AV1219" s="13" t="s">
        <v>159</v>
      </c>
      <c r="AW1219" s="13" t="s">
        <v>30</v>
      </c>
      <c r="AX1219" s="13" t="s">
        <v>81</v>
      </c>
      <c r="AY1219" s="154" t="s">
        <v>151</v>
      </c>
    </row>
    <row r="1220" spans="2:65" s="1" customFormat="1" ht="16.5" customHeight="1">
      <c r="B1220" s="131"/>
      <c r="C1220" s="160" t="s">
        <v>1464</v>
      </c>
      <c r="D1220" s="160" t="s">
        <v>172</v>
      </c>
      <c r="E1220" s="161" t="s">
        <v>1455</v>
      </c>
      <c r="F1220" s="162" t="s">
        <v>1456</v>
      </c>
      <c r="G1220" s="163" t="s">
        <v>569</v>
      </c>
      <c r="H1220" s="164">
        <v>13.755</v>
      </c>
      <c r="I1220" s="165"/>
      <c r="J1220" s="166">
        <f>ROUND(I1220*H1220,2)</f>
        <v>0</v>
      </c>
      <c r="K1220" s="162" t="s">
        <v>158</v>
      </c>
      <c r="L1220" s="167"/>
      <c r="M1220" s="168" t="s">
        <v>1</v>
      </c>
      <c r="N1220" s="169" t="s">
        <v>38</v>
      </c>
      <c r="P1220" s="141">
        <f>O1220*H1220</f>
        <v>0</v>
      </c>
      <c r="Q1220" s="141">
        <v>0.00012</v>
      </c>
      <c r="R1220" s="141">
        <f>Q1220*H1220</f>
        <v>0.0016506000000000001</v>
      </c>
      <c r="S1220" s="141">
        <v>0</v>
      </c>
      <c r="T1220" s="142">
        <f>S1220*H1220</f>
        <v>0</v>
      </c>
      <c r="AR1220" s="143" t="s">
        <v>390</v>
      </c>
      <c r="AT1220" s="143" t="s">
        <v>172</v>
      </c>
      <c r="AU1220" s="143" t="s">
        <v>83</v>
      </c>
      <c r="AY1220" s="16" t="s">
        <v>151</v>
      </c>
      <c r="BE1220" s="144">
        <f>IF(N1220="základní",J1220,0)</f>
        <v>0</v>
      </c>
      <c r="BF1220" s="144">
        <f>IF(N1220="snížená",J1220,0)</f>
        <v>0</v>
      </c>
      <c r="BG1220" s="144">
        <f>IF(N1220="zákl. přenesená",J1220,0)</f>
        <v>0</v>
      </c>
      <c r="BH1220" s="144">
        <f>IF(N1220="sníž. přenesená",J1220,0)</f>
        <v>0</v>
      </c>
      <c r="BI1220" s="144">
        <f>IF(N1220="nulová",J1220,0)</f>
        <v>0</v>
      </c>
      <c r="BJ1220" s="16" t="s">
        <v>81</v>
      </c>
      <c r="BK1220" s="144">
        <f>ROUND(I1220*H1220,2)</f>
        <v>0</v>
      </c>
      <c r="BL1220" s="16" t="s">
        <v>287</v>
      </c>
      <c r="BM1220" s="143" t="s">
        <v>1465</v>
      </c>
    </row>
    <row r="1221" spans="2:51" s="12" customFormat="1" ht="11.25">
      <c r="B1221" s="145"/>
      <c r="D1221" s="146" t="s">
        <v>161</v>
      </c>
      <c r="F1221" s="148" t="s">
        <v>1466</v>
      </c>
      <c r="H1221" s="149">
        <v>13.755</v>
      </c>
      <c r="I1221" s="150"/>
      <c r="L1221" s="145"/>
      <c r="M1221" s="151"/>
      <c r="T1221" s="152"/>
      <c r="AT1221" s="147" t="s">
        <v>161</v>
      </c>
      <c r="AU1221" s="147" t="s">
        <v>83</v>
      </c>
      <c r="AV1221" s="12" t="s">
        <v>83</v>
      </c>
      <c r="AW1221" s="12" t="s">
        <v>3</v>
      </c>
      <c r="AX1221" s="12" t="s">
        <v>81</v>
      </c>
      <c r="AY1221" s="147" t="s">
        <v>151</v>
      </c>
    </row>
    <row r="1222" spans="2:65" s="1" customFormat="1" ht="16.5" customHeight="1">
      <c r="B1222" s="131"/>
      <c r="C1222" s="132" t="s">
        <v>1467</v>
      </c>
      <c r="D1222" s="132" t="s">
        <v>154</v>
      </c>
      <c r="E1222" s="133" t="s">
        <v>1468</v>
      </c>
      <c r="F1222" s="134" t="s">
        <v>1469</v>
      </c>
      <c r="G1222" s="135" t="s">
        <v>569</v>
      </c>
      <c r="H1222" s="136">
        <v>151.79</v>
      </c>
      <c r="I1222" s="137"/>
      <c r="J1222" s="138">
        <f>ROUND(I1222*H1222,2)</f>
        <v>0</v>
      </c>
      <c r="K1222" s="134" t="s">
        <v>158</v>
      </c>
      <c r="L1222" s="31"/>
      <c r="M1222" s="139" t="s">
        <v>1</v>
      </c>
      <c r="N1222" s="140" t="s">
        <v>38</v>
      </c>
      <c r="P1222" s="141">
        <f>O1222*H1222</f>
        <v>0</v>
      </c>
      <c r="Q1222" s="141">
        <v>3E-05</v>
      </c>
      <c r="R1222" s="141">
        <f>Q1222*H1222</f>
        <v>0.0045537</v>
      </c>
      <c r="S1222" s="141">
        <v>0</v>
      </c>
      <c r="T1222" s="142">
        <f>S1222*H1222</f>
        <v>0</v>
      </c>
      <c r="AR1222" s="143" t="s">
        <v>287</v>
      </c>
      <c r="AT1222" s="143" t="s">
        <v>154</v>
      </c>
      <c r="AU1222" s="143" t="s">
        <v>83</v>
      </c>
      <c r="AY1222" s="16" t="s">
        <v>151</v>
      </c>
      <c r="BE1222" s="144">
        <f>IF(N1222="základní",J1222,0)</f>
        <v>0</v>
      </c>
      <c r="BF1222" s="144">
        <f>IF(N1222="snížená",J1222,0)</f>
        <v>0</v>
      </c>
      <c r="BG1222" s="144">
        <f>IF(N1222="zákl. přenesená",J1222,0)</f>
        <v>0</v>
      </c>
      <c r="BH1222" s="144">
        <f>IF(N1222="sníž. přenesená",J1222,0)</f>
        <v>0</v>
      </c>
      <c r="BI1222" s="144">
        <f>IF(N1222="nulová",J1222,0)</f>
        <v>0</v>
      </c>
      <c r="BJ1222" s="16" t="s">
        <v>81</v>
      </c>
      <c r="BK1222" s="144">
        <f>ROUND(I1222*H1222,2)</f>
        <v>0</v>
      </c>
      <c r="BL1222" s="16" t="s">
        <v>287</v>
      </c>
      <c r="BM1222" s="143" t="s">
        <v>1470</v>
      </c>
    </row>
    <row r="1223" spans="2:51" s="12" customFormat="1" ht="22.5">
      <c r="B1223" s="145"/>
      <c r="D1223" s="146" t="s">
        <v>161</v>
      </c>
      <c r="E1223" s="147" t="s">
        <v>1</v>
      </c>
      <c r="F1223" s="148" t="s">
        <v>571</v>
      </c>
      <c r="H1223" s="149">
        <v>151.79</v>
      </c>
      <c r="I1223" s="150"/>
      <c r="L1223" s="145"/>
      <c r="M1223" s="151"/>
      <c r="T1223" s="152"/>
      <c r="AT1223" s="147" t="s">
        <v>161</v>
      </c>
      <c r="AU1223" s="147" t="s">
        <v>83</v>
      </c>
      <c r="AV1223" s="12" t="s">
        <v>83</v>
      </c>
      <c r="AW1223" s="12" t="s">
        <v>30</v>
      </c>
      <c r="AX1223" s="12" t="s">
        <v>73</v>
      </c>
      <c r="AY1223" s="147" t="s">
        <v>151</v>
      </c>
    </row>
    <row r="1224" spans="2:51" s="13" customFormat="1" ht="11.25">
      <c r="B1224" s="153"/>
      <c r="D1224" s="146" t="s">
        <v>161</v>
      </c>
      <c r="E1224" s="154" t="s">
        <v>1</v>
      </c>
      <c r="F1224" s="155" t="s">
        <v>163</v>
      </c>
      <c r="H1224" s="156">
        <v>151.79</v>
      </c>
      <c r="I1224" s="157"/>
      <c r="L1224" s="153"/>
      <c r="M1224" s="158"/>
      <c r="T1224" s="159"/>
      <c r="AT1224" s="154" t="s">
        <v>161</v>
      </c>
      <c r="AU1224" s="154" t="s">
        <v>83</v>
      </c>
      <c r="AV1224" s="13" t="s">
        <v>159</v>
      </c>
      <c r="AW1224" s="13" t="s">
        <v>30</v>
      </c>
      <c r="AX1224" s="13" t="s">
        <v>81</v>
      </c>
      <c r="AY1224" s="154" t="s">
        <v>151</v>
      </c>
    </row>
    <row r="1225" spans="2:65" s="1" customFormat="1" ht="16.5" customHeight="1">
      <c r="B1225" s="131"/>
      <c r="C1225" s="132" t="s">
        <v>1471</v>
      </c>
      <c r="D1225" s="132" t="s">
        <v>154</v>
      </c>
      <c r="E1225" s="133" t="s">
        <v>1472</v>
      </c>
      <c r="F1225" s="134" t="s">
        <v>1473</v>
      </c>
      <c r="G1225" s="135" t="s">
        <v>170</v>
      </c>
      <c r="H1225" s="136">
        <v>112</v>
      </c>
      <c r="I1225" s="137"/>
      <c r="J1225" s="138">
        <f>ROUND(I1225*H1225,2)</f>
        <v>0</v>
      </c>
      <c r="K1225" s="134" t="s">
        <v>158</v>
      </c>
      <c r="L1225" s="31"/>
      <c r="M1225" s="139" t="s">
        <v>1</v>
      </c>
      <c r="N1225" s="140" t="s">
        <v>38</v>
      </c>
      <c r="P1225" s="141">
        <f>O1225*H1225</f>
        <v>0</v>
      </c>
      <c r="Q1225" s="141">
        <v>0</v>
      </c>
      <c r="R1225" s="141">
        <f>Q1225*H1225</f>
        <v>0</v>
      </c>
      <c r="S1225" s="141">
        <v>0</v>
      </c>
      <c r="T1225" s="142">
        <f>S1225*H1225</f>
        <v>0</v>
      </c>
      <c r="AR1225" s="143" t="s">
        <v>287</v>
      </c>
      <c r="AT1225" s="143" t="s">
        <v>154</v>
      </c>
      <c r="AU1225" s="143" t="s">
        <v>83</v>
      </c>
      <c r="AY1225" s="16" t="s">
        <v>151</v>
      </c>
      <c r="BE1225" s="144">
        <f>IF(N1225="základní",J1225,0)</f>
        <v>0</v>
      </c>
      <c r="BF1225" s="144">
        <f>IF(N1225="snížená",J1225,0)</f>
        <v>0</v>
      </c>
      <c r="BG1225" s="144">
        <f>IF(N1225="zákl. přenesená",J1225,0)</f>
        <v>0</v>
      </c>
      <c r="BH1225" s="144">
        <f>IF(N1225="sníž. přenesená",J1225,0)</f>
        <v>0</v>
      </c>
      <c r="BI1225" s="144">
        <f>IF(N1225="nulová",J1225,0)</f>
        <v>0</v>
      </c>
      <c r="BJ1225" s="16" t="s">
        <v>81</v>
      </c>
      <c r="BK1225" s="144">
        <f>ROUND(I1225*H1225,2)</f>
        <v>0</v>
      </c>
      <c r="BL1225" s="16" t="s">
        <v>287</v>
      </c>
      <c r="BM1225" s="143" t="s">
        <v>1474</v>
      </c>
    </row>
    <row r="1226" spans="2:51" s="12" customFormat="1" ht="11.25">
      <c r="B1226" s="145"/>
      <c r="D1226" s="146" t="s">
        <v>161</v>
      </c>
      <c r="E1226" s="147" t="s">
        <v>1</v>
      </c>
      <c r="F1226" s="148" t="s">
        <v>1475</v>
      </c>
      <c r="H1226" s="149">
        <v>112</v>
      </c>
      <c r="I1226" s="150"/>
      <c r="L1226" s="145"/>
      <c r="M1226" s="151"/>
      <c r="T1226" s="152"/>
      <c r="AT1226" s="147" t="s">
        <v>161</v>
      </c>
      <c r="AU1226" s="147" t="s">
        <v>83</v>
      </c>
      <c r="AV1226" s="12" t="s">
        <v>83</v>
      </c>
      <c r="AW1226" s="12" t="s">
        <v>30</v>
      </c>
      <c r="AX1226" s="12" t="s">
        <v>73</v>
      </c>
      <c r="AY1226" s="147" t="s">
        <v>151</v>
      </c>
    </row>
    <row r="1227" spans="2:51" s="13" customFormat="1" ht="11.25">
      <c r="B1227" s="153"/>
      <c r="D1227" s="146" t="s">
        <v>161</v>
      </c>
      <c r="E1227" s="154" t="s">
        <v>1</v>
      </c>
      <c r="F1227" s="155" t="s">
        <v>163</v>
      </c>
      <c r="H1227" s="156">
        <v>112</v>
      </c>
      <c r="I1227" s="157"/>
      <c r="L1227" s="153"/>
      <c r="M1227" s="158"/>
      <c r="T1227" s="159"/>
      <c r="AT1227" s="154" t="s">
        <v>161</v>
      </c>
      <c r="AU1227" s="154" t="s">
        <v>83</v>
      </c>
      <c r="AV1227" s="13" t="s">
        <v>159</v>
      </c>
      <c r="AW1227" s="13" t="s">
        <v>30</v>
      </c>
      <c r="AX1227" s="13" t="s">
        <v>81</v>
      </c>
      <c r="AY1227" s="154" t="s">
        <v>151</v>
      </c>
    </row>
    <row r="1228" spans="2:65" s="1" customFormat="1" ht="21.75" customHeight="1">
      <c r="B1228" s="131"/>
      <c r="C1228" s="132" t="s">
        <v>1476</v>
      </c>
      <c r="D1228" s="132" t="s">
        <v>154</v>
      </c>
      <c r="E1228" s="133" t="s">
        <v>1477</v>
      </c>
      <c r="F1228" s="134" t="s">
        <v>1478</v>
      </c>
      <c r="G1228" s="135" t="s">
        <v>170</v>
      </c>
      <c r="H1228" s="136">
        <v>49</v>
      </c>
      <c r="I1228" s="137"/>
      <c r="J1228" s="138">
        <f>ROUND(I1228*H1228,2)</f>
        <v>0</v>
      </c>
      <c r="K1228" s="134" t="s">
        <v>158</v>
      </c>
      <c r="L1228" s="31"/>
      <c r="M1228" s="139" t="s">
        <v>1</v>
      </c>
      <c r="N1228" s="140" t="s">
        <v>38</v>
      </c>
      <c r="P1228" s="141">
        <f>O1228*H1228</f>
        <v>0</v>
      </c>
      <c r="Q1228" s="141">
        <v>0</v>
      </c>
      <c r="R1228" s="141">
        <f>Q1228*H1228</f>
        <v>0</v>
      </c>
      <c r="S1228" s="141">
        <v>0</v>
      </c>
      <c r="T1228" s="142">
        <f>S1228*H1228</f>
        <v>0</v>
      </c>
      <c r="AR1228" s="143" t="s">
        <v>287</v>
      </c>
      <c r="AT1228" s="143" t="s">
        <v>154</v>
      </c>
      <c r="AU1228" s="143" t="s">
        <v>83</v>
      </c>
      <c r="AY1228" s="16" t="s">
        <v>151</v>
      </c>
      <c r="BE1228" s="144">
        <f>IF(N1228="základní",J1228,0)</f>
        <v>0</v>
      </c>
      <c r="BF1228" s="144">
        <f>IF(N1228="snížená",J1228,0)</f>
        <v>0</v>
      </c>
      <c r="BG1228" s="144">
        <f>IF(N1228="zákl. přenesená",J1228,0)</f>
        <v>0</v>
      </c>
      <c r="BH1228" s="144">
        <f>IF(N1228="sníž. přenesená",J1228,0)</f>
        <v>0</v>
      </c>
      <c r="BI1228" s="144">
        <f>IF(N1228="nulová",J1228,0)</f>
        <v>0</v>
      </c>
      <c r="BJ1228" s="16" t="s">
        <v>81</v>
      </c>
      <c r="BK1228" s="144">
        <f>ROUND(I1228*H1228,2)</f>
        <v>0</v>
      </c>
      <c r="BL1228" s="16" t="s">
        <v>287</v>
      </c>
      <c r="BM1228" s="143" t="s">
        <v>1479</v>
      </c>
    </row>
    <row r="1229" spans="2:51" s="12" customFormat="1" ht="11.25">
      <c r="B1229" s="145"/>
      <c r="D1229" s="146" t="s">
        <v>161</v>
      </c>
      <c r="E1229" s="147" t="s">
        <v>1</v>
      </c>
      <c r="F1229" s="148" t="s">
        <v>1480</v>
      </c>
      <c r="H1229" s="149">
        <v>49</v>
      </c>
      <c r="I1229" s="150"/>
      <c r="L1229" s="145"/>
      <c r="M1229" s="151"/>
      <c r="T1229" s="152"/>
      <c r="AT1229" s="147" t="s">
        <v>161</v>
      </c>
      <c r="AU1229" s="147" t="s">
        <v>83</v>
      </c>
      <c r="AV1229" s="12" t="s">
        <v>83</v>
      </c>
      <c r="AW1229" s="12" t="s">
        <v>30</v>
      </c>
      <c r="AX1229" s="12" t="s">
        <v>73</v>
      </c>
      <c r="AY1229" s="147" t="s">
        <v>151</v>
      </c>
    </row>
    <row r="1230" spans="2:51" s="13" customFormat="1" ht="11.25">
      <c r="B1230" s="153"/>
      <c r="D1230" s="146" t="s">
        <v>161</v>
      </c>
      <c r="E1230" s="154" t="s">
        <v>1</v>
      </c>
      <c r="F1230" s="155" t="s">
        <v>163</v>
      </c>
      <c r="H1230" s="156">
        <v>49</v>
      </c>
      <c r="I1230" s="157"/>
      <c r="L1230" s="153"/>
      <c r="M1230" s="158"/>
      <c r="T1230" s="159"/>
      <c r="AT1230" s="154" t="s">
        <v>161</v>
      </c>
      <c r="AU1230" s="154" t="s">
        <v>83</v>
      </c>
      <c r="AV1230" s="13" t="s">
        <v>159</v>
      </c>
      <c r="AW1230" s="13" t="s">
        <v>30</v>
      </c>
      <c r="AX1230" s="13" t="s">
        <v>81</v>
      </c>
      <c r="AY1230" s="154" t="s">
        <v>151</v>
      </c>
    </row>
    <row r="1231" spans="2:65" s="1" customFormat="1" ht="24.2" customHeight="1">
      <c r="B1231" s="131"/>
      <c r="C1231" s="132" t="s">
        <v>1481</v>
      </c>
      <c r="D1231" s="132" t="s">
        <v>154</v>
      </c>
      <c r="E1231" s="133" t="s">
        <v>1482</v>
      </c>
      <c r="F1231" s="134" t="s">
        <v>1483</v>
      </c>
      <c r="G1231" s="135" t="s">
        <v>186</v>
      </c>
      <c r="H1231" s="136">
        <v>329.609</v>
      </c>
      <c r="I1231" s="137"/>
      <c r="J1231" s="138">
        <f>ROUND(I1231*H1231,2)</f>
        <v>0</v>
      </c>
      <c r="K1231" s="134" t="s">
        <v>158</v>
      </c>
      <c r="L1231" s="31"/>
      <c r="M1231" s="139" t="s">
        <v>1</v>
      </c>
      <c r="N1231" s="140" t="s">
        <v>38</v>
      </c>
      <c r="P1231" s="141">
        <f>O1231*H1231</f>
        <v>0</v>
      </c>
      <c r="Q1231" s="141">
        <v>5E-05</v>
      </c>
      <c r="R1231" s="141">
        <f>Q1231*H1231</f>
        <v>0.01648045</v>
      </c>
      <c r="S1231" s="141">
        <v>0</v>
      </c>
      <c r="T1231" s="142">
        <f>S1231*H1231</f>
        <v>0</v>
      </c>
      <c r="AR1231" s="143" t="s">
        <v>287</v>
      </c>
      <c r="AT1231" s="143" t="s">
        <v>154</v>
      </c>
      <c r="AU1231" s="143" t="s">
        <v>83</v>
      </c>
      <c r="AY1231" s="16" t="s">
        <v>151</v>
      </c>
      <c r="BE1231" s="144">
        <f>IF(N1231="základní",J1231,0)</f>
        <v>0</v>
      </c>
      <c r="BF1231" s="144">
        <f>IF(N1231="snížená",J1231,0)</f>
        <v>0</v>
      </c>
      <c r="BG1231" s="144">
        <f>IF(N1231="zákl. přenesená",J1231,0)</f>
        <v>0</v>
      </c>
      <c r="BH1231" s="144">
        <f>IF(N1231="sníž. přenesená",J1231,0)</f>
        <v>0</v>
      </c>
      <c r="BI1231" s="144">
        <f>IF(N1231="nulová",J1231,0)</f>
        <v>0</v>
      </c>
      <c r="BJ1231" s="16" t="s">
        <v>81</v>
      </c>
      <c r="BK1231" s="144">
        <f>ROUND(I1231*H1231,2)</f>
        <v>0</v>
      </c>
      <c r="BL1231" s="16" t="s">
        <v>287</v>
      </c>
      <c r="BM1231" s="143" t="s">
        <v>1484</v>
      </c>
    </row>
    <row r="1232" spans="2:65" s="1" customFormat="1" ht="24.2" customHeight="1">
      <c r="B1232" s="131"/>
      <c r="C1232" s="132" t="s">
        <v>1485</v>
      </c>
      <c r="D1232" s="132" t="s">
        <v>154</v>
      </c>
      <c r="E1232" s="133" t="s">
        <v>1486</v>
      </c>
      <c r="F1232" s="134" t="s">
        <v>1487</v>
      </c>
      <c r="G1232" s="135" t="s">
        <v>580</v>
      </c>
      <c r="H1232" s="176"/>
      <c r="I1232" s="137"/>
      <c r="J1232" s="138">
        <f>ROUND(I1232*H1232,2)</f>
        <v>0</v>
      </c>
      <c r="K1232" s="134" t="s">
        <v>158</v>
      </c>
      <c r="L1232" s="31"/>
      <c r="M1232" s="139" t="s">
        <v>1</v>
      </c>
      <c r="N1232" s="140" t="s">
        <v>38</v>
      </c>
      <c r="P1232" s="141">
        <f>O1232*H1232</f>
        <v>0</v>
      </c>
      <c r="Q1232" s="141">
        <v>0</v>
      </c>
      <c r="R1232" s="141">
        <f>Q1232*H1232</f>
        <v>0</v>
      </c>
      <c r="S1232" s="141">
        <v>0</v>
      </c>
      <c r="T1232" s="142">
        <f>S1232*H1232</f>
        <v>0</v>
      </c>
      <c r="AR1232" s="143" t="s">
        <v>287</v>
      </c>
      <c r="AT1232" s="143" t="s">
        <v>154</v>
      </c>
      <c r="AU1232" s="143" t="s">
        <v>83</v>
      </c>
      <c r="AY1232" s="16" t="s">
        <v>151</v>
      </c>
      <c r="BE1232" s="144">
        <f>IF(N1232="základní",J1232,0)</f>
        <v>0</v>
      </c>
      <c r="BF1232" s="144">
        <f>IF(N1232="snížená",J1232,0)</f>
        <v>0</v>
      </c>
      <c r="BG1232" s="144">
        <f>IF(N1232="zákl. přenesená",J1232,0)</f>
        <v>0</v>
      </c>
      <c r="BH1232" s="144">
        <f>IF(N1232="sníž. přenesená",J1232,0)</f>
        <v>0</v>
      </c>
      <c r="BI1232" s="144">
        <f>IF(N1232="nulová",J1232,0)</f>
        <v>0</v>
      </c>
      <c r="BJ1232" s="16" t="s">
        <v>81</v>
      </c>
      <c r="BK1232" s="144">
        <f>ROUND(I1232*H1232,2)</f>
        <v>0</v>
      </c>
      <c r="BL1232" s="16" t="s">
        <v>287</v>
      </c>
      <c r="BM1232" s="143" t="s">
        <v>1488</v>
      </c>
    </row>
    <row r="1233" spans="2:63" s="11" customFormat="1" ht="22.9" customHeight="1">
      <c r="B1233" s="119"/>
      <c r="D1233" s="120" t="s">
        <v>72</v>
      </c>
      <c r="E1233" s="129" t="s">
        <v>1489</v>
      </c>
      <c r="F1233" s="129" t="s">
        <v>1490</v>
      </c>
      <c r="I1233" s="122"/>
      <c r="J1233" s="130">
        <f>BK1233</f>
        <v>0</v>
      </c>
      <c r="L1233" s="119"/>
      <c r="M1233" s="124"/>
      <c r="P1233" s="125">
        <f>SUM(P1234:P1431)</f>
        <v>0</v>
      </c>
      <c r="R1233" s="125">
        <f>SUM(R1234:R1431)</f>
        <v>3.45983629</v>
      </c>
      <c r="T1233" s="126">
        <f>SUM(T1234:T1431)</f>
        <v>0.018418200000000003</v>
      </c>
      <c r="AR1233" s="120" t="s">
        <v>83</v>
      </c>
      <c r="AT1233" s="127" t="s">
        <v>72</v>
      </c>
      <c r="AU1233" s="127" t="s">
        <v>81</v>
      </c>
      <c r="AY1233" s="120" t="s">
        <v>151</v>
      </c>
      <c r="BK1233" s="128">
        <f>SUM(BK1234:BK1431)</f>
        <v>0</v>
      </c>
    </row>
    <row r="1234" spans="2:65" s="1" customFormat="1" ht="24.2" customHeight="1">
      <c r="B1234" s="131"/>
      <c r="C1234" s="132" t="s">
        <v>1491</v>
      </c>
      <c r="D1234" s="132" t="s">
        <v>154</v>
      </c>
      <c r="E1234" s="133" t="s">
        <v>1492</v>
      </c>
      <c r="F1234" s="134" t="s">
        <v>1493</v>
      </c>
      <c r="G1234" s="135" t="s">
        <v>186</v>
      </c>
      <c r="H1234" s="136">
        <v>613.94</v>
      </c>
      <c r="I1234" s="137"/>
      <c r="J1234" s="138">
        <f>ROUND(I1234*H1234,2)</f>
        <v>0</v>
      </c>
      <c r="K1234" s="134" t="s">
        <v>158</v>
      </c>
      <c r="L1234" s="31"/>
      <c r="M1234" s="139" t="s">
        <v>1</v>
      </c>
      <c r="N1234" s="140" t="s">
        <v>38</v>
      </c>
      <c r="P1234" s="141">
        <f>O1234*H1234</f>
        <v>0</v>
      </c>
      <c r="Q1234" s="141">
        <v>0</v>
      </c>
      <c r="R1234" s="141">
        <f>Q1234*H1234</f>
        <v>0</v>
      </c>
      <c r="S1234" s="141">
        <v>3E-05</v>
      </c>
      <c r="T1234" s="142">
        <f>S1234*H1234</f>
        <v>0.018418200000000003</v>
      </c>
      <c r="AR1234" s="143" t="s">
        <v>287</v>
      </c>
      <c r="AT1234" s="143" t="s">
        <v>154</v>
      </c>
      <c r="AU1234" s="143" t="s">
        <v>83</v>
      </c>
      <c r="AY1234" s="16" t="s">
        <v>151</v>
      </c>
      <c r="BE1234" s="144">
        <f>IF(N1234="základní",J1234,0)</f>
        <v>0</v>
      </c>
      <c r="BF1234" s="144">
        <f>IF(N1234="snížená",J1234,0)</f>
        <v>0</v>
      </c>
      <c r="BG1234" s="144">
        <f>IF(N1234="zákl. přenesená",J1234,0)</f>
        <v>0</v>
      </c>
      <c r="BH1234" s="144">
        <f>IF(N1234="sníž. přenesená",J1234,0)</f>
        <v>0</v>
      </c>
      <c r="BI1234" s="144">
        <f>IF(N1234="nulová",J1234,0)</f>
        <v>0</v>
      </c>
      <c r="BJ1234" s="16" t="s">
        <v>81</v>
      </c>
      <c r="BK1234" s="144">
        <f>ROUND(I1234*H1234,2)</f>
        <v>0</v>
      </c>
      <c r="BL1234" s="16" t="s">
        <v>287</v>
      </c>
      <c r="BM1234" s="143" t="s">
        <v>1494</v>
      </c>
    </row>
    <row r="1235" spans="2:51" s="14" customFormat="1" ht="11.25">
      <c r="B1235" s="170"/>
      <c r="D1235" s="146" t="s">
        <v>161</v>
      </c>
      <c r="E1235" s="171" t="s">
        <v>1</v>
      </c>
      <c r="F1235" s="172" t="s">
        <v>291</v>
      </c>
      <c r="H1235" s="171" t="s">
        <v>1</v>
      </c>
      <c r="I1235" s="173"/>
      <c r="L1235" s="170"/>
      <c r="M1235" s="174"/>
      <c r="T1235" s="175"/>
      <c r="AT1235" s="171" t="s">
        <v>161</v>
      </c>
      <c r="AU1235" s="171" t="s">
        <v>83</v>
      </c>
      <c r="AV1235" s="14" t="s">
        <v>81</v>
      </c>
      <c r="AW1235" s="14" t="s">
        <v>30</v>
      </c>
      <c r="AX1235" s="14" t="s">
        <v>73</v>
      </c>
      <c r="AY1235" s="171" t="s">
        <v>151</v>
      </c>
    </row>
    <row r="1236" spans="2:51" s="12" customFormat="1" ht="11.25">
      <c r="B1236" s="145"/>
      <c r="D1236" s="146" t="s">
        <v>161</v>
      </c>
      <c r="E1236" s="147" t="s">
        <v>1</v>
      </c>
      <c r="F1236" s="148" t="s">
        <v>1495</v>
      </c>
      <c r="H1236" s="149">
        <v>31.35</v>
      </c>
      <c r="I1236" s="150"/>
      <c r="L1236" s="145"/>
      <c r="M1236" s="151"/>
      <c r="T1236" s="152"/>
      <c r="AT1236" s="147" t="s">
        <v>161</v>
      </c>
      <c r="AU1236" s="147" t="s">
        <v>83</v>
      </c>
      <c r="AV1236" s="12" t="s">
        <v>83</v>
      </c>
      <c r="AW1236" s="12" t="s">
        <v>30</v>
      </c>
      <c r="AX1236" s="12" t="s">
        <v>73</v>
      </c>
      <c r="AY1236" s="147" t="s">
        <v>151</v>
      </c>
    </row>
    <row r="1237" spans="2:51" s="14" customFormat="1" ht="11.25">
      <c r="B1237" s="170"/>
      <c r="D1237" s="146" t="s">
        <v>161</v>
      </c>
      <c r="E1237" s="171" t="s">
        <v>1</v>
      </c>
      <c r="F1237" s="172" t="s">
        <v>293</v>
      </c>
      <c r="H1237" s="171" t="s">
        <v>1</v>
      </c>
      <c r="I1237" s="173"/>
      <c r="L1237" s="170"/>
      <c r="M1237" s="174"/>
      <c r="T1237" s="175"/>
      <c r="AT1237" s="171" t="s">
        <v>161</v>
      </c>
      <c r="AU1237" s="171" t="s">
        <v>83</v>
      </c>
      <c r="AV1237" s="14" t="s">
        <v>81</v>
      </c>
      <c r="AW1237" s="14" t="s">
        <v>30</v>
      </c>
      <c r="AX1237" s="14" t="s">
        <v>73</v>
      </c>
      <c r="AY1237" s="171" t="s">
        <v>151</v>
      </c>
    </row>
    <row r="1238" spans="2:51" s="12" customFormat="1" ht="11.25">
      <c r="B1238" s="145"/>
      <c r="D1238" s="146" t="s">
        <v>161</v>
      </c>
      <c r="E1238" s="147" t="s">
        <v>1</v>
      </c>
      <c r="F1238" s="148" t="s">
        <v>1496</v>
      </c>
      <c r="H1238" s="149">
        <v>72.93</v>
      </c>
      <c r="I1238" s="150"/>
      <c r="L1238" s="145"/>
      <c r="M1238" s="151"/>
      <c r="T1238" s="152"/>
      <c r="AT1238" s="147" t="s">
        <v>161</v>
      </c>
      <c r="AU1238" s="147" t="s">
        <v>83</v>
      </c>
      <c r="AV1238" s="12" t="s">
        <v>83</v>
      </c>
      <c r="AW1238" s="12" t="s">
        <v>30</v>
      </c>
      <c r="AX1238" s="12" t="s">
        <v>73</v>
      </c>
      <c r="AY1238" s="147" t="s">
        <v>151</v>
      </c>
    </row>
    <row r="1239" spans="2:51" s="14" customFormat="1" ht="11.25">
      <c r="B1239" s="170"/>
      <c r="D1239" s="146" t="s">
        <v>161</v>
      </c>
      <c r="E1239" s="171" t="s">
        <v>1</v>
      </c>
      <c r="F1239" s="172" t="s">
        <v>299</v>
      </c>
      <c r="H1239" s="171" t="s">
        <v>1</v>
      </c>
      <c r="I1239" s="173"/>
      <c r="L1239" s="170"/>
      <c r="M1239" s="174"/>
      <c r="T1239" s="175"/>
      <c r="AT1239" s="171" t="s">
        <v>161</v>
      </c>
      <c r="AU1239" s="171" t="s">
        <v>83</v>
      </c>
      <c r="AV1239" s="14" t="s">
        <v>81</v>
      </c>
      <c r="AW1239" s="14" t="s">
        <v>30</v>
      </c>
      <c r="AX1239" s="14" t="s">
        <v>73</v>
      </c>
      <c r="AY1239" s="171" t="s">
        <v>151</v>
      </c>
    </row>
    <row r="1240" spans="2:51" s="12" customFormat="1" ht="11.25">
      <c r="B1240" s="145"/>
      <c r="D1240" s="146" t="s">
        <v>161</v>
      </c>
      <c r="E1240" s="147" t="s">
        <v>1</v>
      </c>
      <c r="F1240" s="148" t="s">
        <v>1497</v>
      </c>
      <c r="H1240" s="149">
        <v>2.12</v>
      </c>
      <c r="I1240" s="150"/>
      <c r="L1240" s="145"/>
      <c r="M1240" s="151"/>
      <c r="T1240" s="152"/>
      <c r="AT1240" s="147" t="s">
        <v>161</v>
      </c>
      <c r="AU1240" s="147" t="s">
        <v>83</v>
      </c>
      <c r="AV1240" s="12" t="s">
        <v>83</v>
      </c>
      <c r="AW1240" s="12" t="s">
        <v>30</v>
      </c>
      <c r="AX1240" s="12" t="s">
        <v>73</v>
      </c>
      <c r="AY1240" s="147" t="s">
        <v>151</v>
      </c>
    </row>
    <row r="1241" spans="2:51" s="14" customFormat="1" ht="11.25">
      <c r="B1241" s="170"/>
      <c r="D1241" s="146" t="s">
        <v>161</v>
      </c>
      <c r="E1241" s="171" t="s">
        <v>1</v>
      </c>
      <c r="F1241" s="172" t="s">
        <v>301</v>
      </c>
      <c r="H1241" s="171" t="s">
        <v>1</v>
      </c>
      <c r="I1241" s="173"/>
      <c r="L1241" s="170"/>
      <c r="M1241" s="174"/>
      <c r="T1241" s="175"/>
      <c r="AT1241" s="171" t="s">
        <v>161</v>
      </c>
      <c r="AU1241" s="171" t="s">
        <v>83</v>
      </c>
      <c r="AV1241" s="14" t="s">
        <v>81</v>
      </c>
      <c r="AW1241" s="14" t="s">
        <v>30</v>
      </c>
      <c r="AX1241" s="14" t="s">
        <v>73</v>
      </c>
      <c r="AY1241" s="171" t="s">
        <v>151</v>
      </c>
    </row>
    <row r="1242" spans="2:51" s="12" customFormat="1" ht="11.25">
      <c r="B1242" s="145"/>
      <c r="D1242" s="146" t="s">
        <v>161</v>
      </c>
      <c r="E1242" s="147" t="s">
        <v>1</v>
      </c>
      <c r="F1242" s="148" t="s">
        <v>302</v>
      </c>
      <c r="H1242" s="149">
        <v>256.63</v>
      </c>
      <c r="I1242" s="150"/>
      <c r="L1242" s="145"/>
      <c r="M1242" s="151"/>
      <c r="T1242" s="152"/>
      <c r="AT1242" s="147" t="s">
        <v>161</v>
      </c>
      <c r="AU1242" s="147" t="s">
        <v>83</v>
      </c>
      <c r="AV1242" s="12" t="s">
        <v>83</v>
      </c>
      <c r="AW1242" s="12" t="s">
        <v>30</v>
      </c>
      <c r="AX1242" s="12" t="s">
        <v>73</v>
      </c>
      <c r="AY1242" s="147" t="s">
        <v>151</v>
      </c>
    </row>
    <row r="1243" spans="2:51" s="14" customFormat="1" ht="11.25">
      <c r="B1243" s="170"/>
      <c r="D1243" s="146" t="s">
        <v>161</v>
      </c>
      <c r="E1243" s="171" t="s">
        <v>1</v>
      </c>
      <c r="F1243" s="172" t="s">
        <v>1166</v>
      </c>
      <c r="H1243" s="171" t="s">
        <v>1</v>
      </c>
      <c r="I1243" s="173"/>
      <c r="L1243" s="170"/>
      <c r="M1243" s="174"/>
      <c r="T1243" s="175"/>
      <c r="AT1243" s="171" t="s">
        <v>161</v>
      </c>
      <c r="AU1243" s="171" t="s">
        <v>83</v>
      </c>
      <c r="AV1243" s="14" t="s">
        <v>81</v>
      </c>
      <c r="AW1243" s="14" t="s">
        <v>30</v>
      </c>
      <c r="AX1243" s="14" t="s">
        <v>73</v>
      </c>
      <c r="AY1243" s="171" t="s">
        <v>151</v>
      </c>
    </row>
    <row r="1244" spans="2:51" s="12" customFormat="1" ht="22.5">
      <c r="B1244" s="145"/>
      <c r="D1244" s="146" t="s">
        <v>161</v>
      </c>
      <c r="E1244" s="147" t="s">
        <v>1</v>
      </c>
      <c r="F1244" s="148" t="s">
        <v>1180</v>
      </c>
      <c r="H1244" s="149">
        <v>250.91</v>
      </c>
      <c r="I1244" s="150"/>
      <c r="L1244" s="145"/>
      <c r="M1244" s="151"/>
      <c r="T1244" s="152"/>
      <c r="AT1244" s="147" t="s">
        <v>161</v>
      </c>
      <c r="AU1244" s="147" t="s">
        <v>83</v>
      </c>
      <c r="AV1244" s="12" t="s">
        <v>83</v>
      </c>
      <c r="AW1244" s="12" t="s">
        <v>30</v>
      </c>
      <c r="AX1244" s="12" t="s">
        <v>73</v>
      </c>
      <c r="AY1244" s="147" t="s">
        <v>151</v>
      </c>
    </row>
    <row r="1245" spans="2:51" s="13" customFormat="1" ht="11.25">
      <c r="B1245" s="153"/>
      <c r="D1245" s="146" t="s">
        <v>161</v>
      </c>
      <c r="E1245" s="154" t="s">
        <v>1</v>
      </c>
      <c r="F1245" s="155" t="s">
        <v>163</v>
      </c>
      <c r="H1245" s="156">
        <v>613.9399999999999</v>
      </c>
      <c r="I1245" s="157"/>
      <c r="L1245" s="153"/>
      <c r="M1245" s="158"/>
      <c r="T1245" s="159"/>
      <c r="AT1245" s="154" t="s">
        <v>161</v>
      </c>
      <c r="AU1245" s="154" t="s">
        <v>83</v>
      </c>
      <c r="AV1245" s="13" t="s">
        <v>159</v>
      </c>
      <c r="AW1245" s="13" t="s">
        <v>30</v>
      </c>
      <c r="AX1245" s="13" t="s">
        <v>81</v>
      </c>
      <c r="AY1245" s="154" t="s">
        <v>151</v>
      </c>
    </row>
    <row r="1246" spans="2:65" s="1" customFormat="1" ht="16.5" customHeight="1">
      <c r="B1246" s="131"/>
      <c r="C1246" s="160" t="s">
        <v>1498</v>
      </c>
      <c r="D1246" s="160" t="s">
        <v>172</v>
      </c>
      <c r="E1246" s="161" t="s">
        <v>1499</v>
      </c>
      <c r="F1246" s="162" t="s">
        <v>1500</v>
      </c>
      <c r="G1246" s="163" t="s">
        <v>186</v>
      </c>
      <c r="H1246" s="164">
        <v>644.637</v>
      </c>
      <c r="I1246" s="165"/>
      <c r="J1246" s="166">
        <f>ROUND(I1246*H1246,2)</f>
        <v>0</v>
      </c>
      <c r="K1246" s="162" t="s">
        <v>158</v>
      </c>
      <c r="L1246" s="167"/>
      <c r="M1246" s="168" t="s">
        <v>1</v>
      </c>
      <c r="N1246" s="169" t="s">
        <v>38</v>
      </c>
      <c r="P1246" s="141">
        <f>O1246*H1246</f>
        <v>0</v>
      </c>
      <c r="Q1246" s="141">
        <v>0</v>
      </c>
      <c r="R1246" s="141">
        <f>Q1246*H1246</f>
        <v>0</v>
      </c>
      <c r="S1246" s="141">
        <v>0</v>
      </c>
      <c r="T1246" s="142">
        <f>S1246*H1246</f>
        <v>0</v>
      </c>
      <c r="AR1246" s="143" t="s">
        <v>390</v>
      </c>
      <c r="AT1246" s="143" t="s">
        <v>172</v>
      </c>
      <c r="AU1246" s="143" t="s">
        <v>83</v>
      </c>
      <c r="AY1246" s="16" t="s">
        <v>151</v>
      </c>
      <c r="BE1246" s="144">
        <f>IF(N1246="základní",J1246,0)</f>
        <v>0</v>
      </c>
      <c r="BF1246" s="144">
        <f>IF(N1246="snížená",J1246,0)</f>
        <v>0</v>
      </c>
      <c r="BG1246" s="144">
        <f>IF(N1246="zákl. přenesená",J1246,0)</f>
        <v>0</v>
      </c>
      <c r="BH1246" s="144">
        <f>IF(N1246="sníž. přenesená",J1246,0)</f>
        <v>0</v>
      </c>
      <c r="BI1246" s="144">
        <f>IF(N1246="nulová",J1246,0)</f>
        <v>0</v>
      </c>
      <c r="BJ1246" s="16" t="s">
        <v>81</v>
      </c>
      <c r="BK1246" s="144">
        <f>ROUND(I1246*H1246,2)</f>
        <v>0</v>
      </c>
      <c r="BL1246" s="16" t="s">
        <v>287</v>
      </c>
      <c r="BM1246" s="143" t="s">
        <v>1501</v>
      </c>
    </row>
    <row r="1247" spans="2:51" s="12" customFormat="1" ht="11.25">
      <c r="B1247" s="145"/>
      <c r="D1247" s="146" t="s">
        <v>161</v>
      </c>
      <c r="F1247" s="148" t="s">
        <v>1502</v>
      </c>
      <c r="H1247" s="149">
        <v>644.637</v>
      </c>
      <c r="I1247" s="150"/>
      <c r="L1247" s="145"/>
      <c r="M1247" s="151"/>
      <c r="T1247" s="152"/>
      <c r="AT1247" s="147" t="s">
        <v>161</v>
      </c>
      <c r="AU1247" s="147" t="s">
        <v>83</v>
      </c>
      <c r="AV1247" s="12" t="s">
        <v>83</v>
      </c>
      <c r="AW1247" s="12" t="s">
        <v>3</v>
      </c>
      <c r="AX1247" s="12" t="s">
        <v>81</v>
      </c>
      <c r="AY1247" s="147" t="s">
        <v>151</v>
      </c>
    </row>
    <row r="1248" spans="2:65" s="1" customFormat="1" ht="24.2" customHeight="1">
      <c r="B1248" s="131"/>
      <c r="C1248" s="132" t="s">
        <v>1503</v>
      </c>
      <c r="D1248" s="132" t="s">
        <v>154</v>
      </c>
      <c r="E1248" s="133" t="s">
        <v>1504</v>
      </c>
      <c r="F1248" s="134" t="s">
        <v>1505</v>
      </c>
      <c r="G1248" s="135" t="s">
        <v>186</v>
      </c>
      <c r="H1248" s="136">
        <v>331.338</v>
      </c>
      <c r="I1248" s="137"/>
      <c r="J1248" s="138">
        <f>ROUND(I1248*H1248,2)</f>
        <v>0</v>
      </c>
      <c r="K1248" s="134" t="s">
        <v>158</v>
      </c>
      <c r="L1248" s="31"/>
      <c r="M1248" s="139" t="s">
        <v>1</v>
      </c>
      <c r="N1248" s="140" t="s">
        <v>38</v>
      </c>
      <c r="P1248" s="141">
        <f>O1248*H1248</f>
        <v>0</v>
      </c>
      <c r="Q1248" s="141">
        <v>2E-05</v>
      </c>
      <c r="R1248" s="141">
        <f>Q1248*H1248</f>
        <v>0.006626760000000001</v>
      </c>
      <c r="S1248" s="141">
        <v>0</v>
      </c>
      <c r="T1248" s="142">
        <f>S1248*H1248</f>
        <v>0</v>
      </c>
      <c r="AR1248" s="143" t="s">
        <v>287</v>
      </c>
      <c r="AT1248" s="143" t="s">
        <v>154</v>
      </c>
      <c r="AU1248" s="143" t="s">
        <v>83</v>
      </c>
      <c r="AY1248" s="16" t="s">
        <v>151</v>
      </c>
      <c r="BE1248" s="144">
        <f>IF(N1248="základní",J1248,0)</f>
        <v>0</v>
      </c>
      <c r="BF1248" s="144">
        <f>IF(N1248="snížená",J1248,0)</f>
        <v>0</v>
      </c>
      <c r="BG1248" s="144">
        <f>IF(N1248="zákl. přenesená",J1248,0)</f>
        <v>0</v>
      </c>
      <c r="BH1248" s="144">
        <f>IF(N1248="sníž. přenesená",J1248,0)</f>
        <v>0</v>
      </c>
      <c r="BI1248" s="144">
        <f>IF(N1248="nulová",J1248,0)</f>
        <v>0</v>
      </c>
      <c r="BJ1248" s="16" t="s">
        <v>81</v>
      </c>
      <c r="BK1248" s="144">
        <f>ROUND(I1248*H1248,2)</f>
        <v>0</v>
      </c>
      <c r="BL1248" s="16" t="s">
        <v>287</v>
      </c>
      <c r="BM1248" s="143" t="s">
        <v>1506</v>
      </c>
    </row>
    <row r="1249" spans="2:51" s="14" customFormat="1" ht="11.25">
      <c r="B1249" s="170"/>
      <c r="D1249" s="146" t="s">
        <v>161</v>
      </c>
      <c r="E1249" s="171" t="s">
        <v>1</v>
      </c>
      <c r="F1249" s="172" t="s">
        <v>1507</v>
      </c>
      <c r="H1249" s="171" t="s">
        <v>1</v>
      </c>
      <c r="I1249" s="173"/>
      <c r="L1249" s="170"/>
      <c r="M1249" s="174"/>
      <c r="T1249" s="175"/>
      <c r="AT1249" s="171" t="s">
        <v>161</v>
      </c>
      <c r="AU1249" s="171" t="s">
        <v>83</v>
      </c>
      <c r="AV1249" s="14" t="s">
        <v>81</v>
      </c>
      <c r="AW1249" s="14" t="s">
        <v>30</v>
      </c>
      <c r="AX1249" s="14" t="s">
        <v>73</v>
      </c>
      <c r="AY1249" s="171" t="s">
        <v>151</v>
      </c>
    </row>
    <row r="1250" spans="2:51" s="12" customFormat="1" ht="22.5">
      <c r="B1250" s="145"/>
      <c r="D1250" s="146" t="s">
        <v>161</v>
      </c>
      <c r="E1250" s="147" t="s">
        <v>1</v>
      </c>
      <c r="F1250" s="148" t="s">
        <v>1508</v>
      </c>
      <c r="H1250" s="149">
        <v>80.667</v>
      </c>
      <c r="I1250" s="150"/>
      <c r="L1250" s="145"/>
      <c r="M1250" s="151"/>
      <c r="T1250" s="152"/>
      <c r="AT1250" s="147" t="s">
        <v>161</v>
      </c>
      <c r="AU1250" s="147" t="s">
        <v>83</v>
      </c>
      <c r="AV1250" s="12" t="s">
        <v>83</v>
      </c>
      <c r="AW1250" s="12" t="s">
        <v>30</v>
      </c>
      <c r="AX1250" s="12" t="s">
        <v>73</v>
      </c>
      <c r="AY1250" s="147" t="s">
        <v>151</v>
      </c>
    </row>
    <row r="1251" spans="2:51" s="12" customFormat="1" ht="22.5">
      <c r="B1251" s="145"/>
      <c r="D1251" s="146" t="s">
        <v>161</v>
      </c>
      <c r="E1251" s="147" t="s">
        <v>1</v>
      </c>
      <c r="F1251" s="148" t="s">
        <v>1509</v>
      </c>
      <c r="H1251" s="149">
        <v>80.607</v>
      </c>
      <c r="I1251" s="150"/>
      <c r="L1251" s="145"/>
      <c r="M1251" s="151"/>
      <c r="T1251" s="152"/>
      <c r="AT1251" s="147" t="s">
        <v>161</v>
      </c>
      <c r="AU1251" s="147" t="s">
        <v>83</v>
      </c>
      <c r="AV1251" s="12" t="s">
        <v>83</v>
      </c>
      <c r="AW1251" s="12" t="s">
        <v>30</v>
      </c>
      <c r="AX1251" s="12" t="s">
        <v>73</v>
      </c>
      <c r="AY1251" s="147" t="s">
        <v>151</v>
      </c>
    </row>
    <row r="1252" spans="2:51" s="12" customFormat="1" ht="11.25">
      <c r="B1252" s="145"/>
      <c r="D1252" s="146" t="s">
        <v>161</v>
      </c>
      <c r="E1252" s="147" t="s">
        <v>1</v>
      </c>
      <c r="F1252" s="148" t="s">
        <v>1510</v>
      </c>
      <c r="H1252" s="149">
        <v>55.394</v>
      </c>
      <c r="I1252" s="150"/>
      <c r="L1252" s="145"/>
      <c r="M1252" s="151"/>
      <c r="T1252" s="152"/>
      <c r="AT1252" s="147" t="s">
        <v>161</v>
      </c>
      <c r="AU1252" s="147" t="s">
        <v>83</v>
      </c>
      <c r="AV1252" s="12" t="s">
        <v>83</v>
      </c>
      <c r="AW1252" s="12" t="s">
        <v>30</v>
      </c>
      <c r="AX1252" s="12" t="s">
        <v>73</v>
      </c>
      <c r="AY1252" s="147" t="s">
        <v>151</v>
      </c>
    </row>
    <row r="1253" spans="2:51" s="12" customFormat="1" ht="11.25">
      <c r="B1253" s="145"/>
      <c r="D1253" s="146" t="s">
        <v>161</v>
      </c>
      <c r="E1253" s="147" t="s">
        <v>1</v>
      </c>
      <c r="F1253" s="148" t="s">
        <v>1511</v>
      </c>
      <c r="H1253" s="149">
        <v>63.67</v>
      </c>
      <c r="I1253" s="150"/>
      <c r="L1253" s="145"/>
      <c r="M1253" s="151"/>
      <c r="T1253" s="152"/>
      <c r="AT1253" s="147" t="s">
        <v>161</v>
      </c>
      <c r="AU1253" s="147" t="s">
        <v>83</v>
      </c>
      <c r="AV1253" s="12" t="s">
        <v>83</v>
      </c>
      <c r="AW1253" s="12" t="s">
        <v>30</v>
      </c>
      <c r="AX1253" s="12" t="s">
        <v>73</v>
      </c>
      <c r="AY1253" s="147" t="s">
        <v>151</v>
      </c>
    </row>
    <row r="1254" spans="2:51" s="14" customFormat="1" ht="11.25">
      <c r="B1254" s="170"/>
      <c r="D1254" s="146" t="s">
        <v>161</v>
      </c>
      <c r="E1254" s="171" t="s">
        <v>1</v>
      </c>
      <c r="F1254" s="172" t="s">
        <v>708</v>
      </c>
      <c r="H1254" s="171" t="s">
        <v>1</v>
      </c>
      <c r="I1254" s="173"/>
      <c r="L1254" s="170"/>
      <c r="M1254" s="174"/>
      <c r="T1254" s="175"/>
      <c r="AT1254" s="171" t="s">
        <v>161</v>
      </c>
      <c r="AU1254" s="171" t="s">
        <v>83</v>
      </c>
      <c r="AV1254" s="14" t="s">
        <v>81</v>
      </c>
      <c r="AW1254" s="14" t="s">
        <v>30</v>
      </c>
      <c r="AX1254" s="14" t="s">
        <v>73</v>
      </c>
      <c r="AY1254" s="171" t="s">
        <v>151</v>
      </c>
    </row>
    <row r="1255" spans="2:51" s="12" customFormat="1" ht="11.25">
      <c r="B1255" s="145"/>
      <c r="D1255" s="146" t="s">
        <v>161</v>
      </c>
      <c r="E1255" s="147" t="s">
        <v>1</v>
      </c>
      <c r="F1255" s="148" t="s">
        <v>709</v>
      </c>
      <c r="H1255" s="149">
        <v>51</v>
      </c>
      <c r="I1255" s="150"/>
      <c r="L1255" s="145"/>
      <c r="M1255" s="151"/>
      <c r="T1255" s="152"/>
      <c r="AT1255" s="147" t="s">
        <v>161</v>
      </c>
      <c r="AU1255" s="147" t="s">
        <v>83</v>
      </c>
      <c r="AV1255" s="12" t="s">
        <v>83</v>
      </c>
      <c r="AW1255" s="12" t="s">
        <v>30</v>
      </c>
      <c r="AX1255" s="12" t="s">
        <v>73</v>
      </c>
      <c r="AY1255" s="147" t="s">
        <v>151</v>
      </c>
    </row>
    <row r="1256" spans="2:51" s="13" customFormat="1" ht="11.25">
      <c r="B1256" s="153"/>
      <c r="D1256" s="146" t="s">
        <v>161</v>
      </c>
      <c r="E1256" s="154" t="s">
        <v>1</v>
      </c>
      <c r="F1256" s="155" t="s">
        <v>163</v>
      </c>
      <c r="H1256" s="156">
        <v>331.338</v>
      </c>
      <c r="I1256" s="157"/>
      <c r="L1256" s="153"/>
      <c r="M1256" s="158"/>
      <c r="T1256" s="159"/>
      <c r="AT1256" s="154" t="s">
        <v>161</v>
      </c>
      <c r="AU1256" s="154" t="s">
        <v>83</v>
      </c>
      <c r="AV1256" s="13" t="s">
        <v>159</v>
      </c>
      <c r="AW1256" s="13" t="s">
        <v>30</v>
      </c>
      <c r="AX1256" s="13" t="s">
        <v>81</v>
      </c>
      <c r="AY1256" s="154" t="s">
        <v>151</v>
      </c>
    </row>
    <row r="1257" spans="2:65" s="1" customFormat="1" ht="24.2" customHeight="1">
      <c r="B1257" s="131"/>
      <c r="C1257" s="132" t="s">
        <v>1512</v>
      </c>
      <c r="D1257" s="132" t="s">
        <v>154</v>
      </c>
      <c r="E1257" s="133" t="s">
        <v>1513</v>
      </c>
      <c r="F1257" s="134" t="s">
        <v>1514</v>
      </c>
      <c r="G1257" s="135" t="s">
        <v>186</v>
      </c>
      <c r="H1257" s="136">
        <v>399.447</v>
      </c>
      <c r="I1257" s="137"/>
      <c r="J1257" s="138">
        <f>ROUND(I1257*H1257,2)</f>
        <v>0</v>
      </c>
      <c r="K1257" s="134" t="s">
        <v>158</v>
      </c>
      <c r="L1257" s="31"/>
      <c r="M1257" s="139" t="s">
        <v>1</v>
      </c>
      <c r="N1257" s="140" t="s">
        <v>38</v>
      </c>
      <c r="P1257" s="141">
        <f>O1257*H1257</f>
        <v>0</v>
      </c>
      <c r="Q1257" s="141">
        <v>0</v>
      </c>
      <c r="R1257" s="141">
        <f>Q1257*H1257</f>
        <v>0</v>
      </c>
      <c r="S1257" s="141">
        <v>0</v>
      </c>
      <c r="T1257" s="142">
        <f>S1257*H1257</f>
        <v>0</v>
      </c>
      <c r="AR1257" s="143" t="s">
        <v>287</v>
      </c>
      <c r="AT1257" s="143" t="s">
        <v>154</v>
      </c>
      <c r="AU1257" s="143" t="s">
        <v>83</v>
      </c>
      <c r="AY1257" s="16" t="s">
        <v>151</v>
      </c>
      <c r="BE1257" s="144">
        <f>IF(N1257="základní",J1257,0)</f>
        <v>0</v>
      </c>
      <c r="BF1257" s="144">
        <f>IF(N1257="snížená",J1257,0)</f>
        <v>0</v>
      </c>
      <c r="BG1257" s="144">
        <f>IF(N1257="zákl. přenesená",J1257,0)</f>
        <v>0</v>
      </c>
      <c r="BH1257" s="144">
        <f>IF(N1257="sníž. přenesená",J1257,0)</f>
        <v>0</v>
      </c>
      <c r="BI1257" s="144">
        <f>IF(N1257="nulová",J1257,0)</f>
        <v>0</v>
      </c>
      <c r="BJ1257" s="16" t="s">
        <v>81</v>
      </c>
      <c r="BK1257" s="144">
        <f>ROUND(I1257*H1257,2)</f>
        <v>0</v>
      </c>
      <c r="BL1257" s="16" t="s">
        <v>287</v>
      </c>
      <c r="BM1257" s="143" t="s">
        <v>1515</v>
      </c>
    </row>
    <row r="1258" spans="2:65" s="1" customFormat="1" ht="24.2" customHeight="1">
      <c r="B1258" s="131"/>
      <c r="C1258" s="132" t="s">
        <v>1516</v>
      </c>
      <c r="D1258" s="132" t="s">
        <v>154</v>
      </c>
      <c r="E1258" s="133" t="s">
        <v>1517</v>
      </c>
      <c r="F1258" s="134" t="s">
        <v>1518</v>
      </c>
      <c r="G1258" s="135" t="s">
        <v>186</v>
      </c>
      <c r="H1258" s="136">
        <v>399.447</v>
      </c>
      <c r="I1258" s="137"/>
      <c r="J1258" s="138">
        <f>ROUND(I1258*H1258,2)</f>
        <v>0</v>
      </c>
      <c r="K1258" s="134" t="s">
        <v>158</v>
      </c>
      <c r="L1258" s="31"/>
      <c r="M1258" s="139" t="s">
        <v>1</v>
      </c>
      <c r="N1258" s="140" t="s">
        <v>38</v>
      </c>
      <c r="P1258" s="141">
        <f>O1258*H1258</f>
        <v>0</v>
      </c>
      <c r="Q1258" s="141">
        <v>0</v>
      </c>
      <c r="R1258" s="141">
        <f>Q1258*H1258</f>
        <v>0</v>
      </c>
      <c r="S1258" s="141">
        <v>0</v>
      </c>
      <c r="T1258" s="142">
        <f>S1258*H1258</f>
        <v>0</v>
      </c>
      <c r="AR1258" s="143" t="s">
        <v>287</v>
      </c>
      <c r="AT1258" s="143" t="s">
        <v>154</v>
      </c>
      <c r="AU1258" s="143" t="s">
        <v>83</v>
      </c>
      <c r="AY1258" s="16" t="s">
        <v>151</v>
      </c>
      <c r="BE1258" s="144">
        <f>IF(N1258="základní",J1258,0)</f>
        <v>0</v>
      </c>
      <c r="BF1258" s="144">
        <f>IF(N1258="snížená",J1258,0)</f>
        <v>0</v>
      </c>
      <c r="BG1258" s="144">
        <f>IF(N1258="zákl. přenesená",J1258,0)</f>
        <v>0</v>
      </c>
      <c r="BH1258" s="144">
        <f>IF(N1258="sníž. přenesená",J1258,0)</f>
        <v>0</v>
      </c>
      <c r="BI1258" s="144">
        <f>IF(N1258="nulová",J1258,0)</f>
        <v>0</v>
      </c>
      <c r="BJ1258" s="16" t="s">
        <v>81</v>
      </c>
      <c r="BK1258" s="144">
        <f>ROUND(I1258*H1258,2)</f>
        <v>0</v>
      </c>
      <c r="BL1258" s="16" t="s">
        <v>287</v>
      </c>
      <c r="BM1258" s="143" t="s">
        <v>1519</v>
      </c>
    </row>
    <row r="1259" spans="2:65" s="1" customFormat="1" ht="24.2" customHeight="1">
      <c r="B1259" s="131"/>
      <c r="C1259" s="132" t="s">
        <v>1520</v>
      </c>
      <c r="D1259" s="132" t="s">
        <v>154</v>
      </c>
      <c r="E1259" s="133" t="s">
        <v>1521</v>
      </c>
      <c r="F1259" s="134" t="s">
        <v>1522</v>
      </c>
      <c r="G1259" s="135" t="s">
        <v>186</v>
      </c>
      <c r="H1259" s="136">
        <v>39.945</v>
      </c>
      <c r="I1259" s="137"/>
      <c r="J1259" s="138">
        <f>ROUND(I1259*H1259,2)</f>
        <v>0</v>
      </c>
      <c r="K1259" s="134" t="s">
        <v>158</v>
      </c>
      <c r="L1259" s="31"/>
      <c r="M1259" s="139" t="s">
        <v>1</v>
      </c>
      <c r="N1259" s="140" t="s">
        <v>38</v>
      </c>
      <c r="P1259" s="141">
        <f>O1259*H1259</f>
        <v>0</v>
      </c>
      <c r="Q1259" s="141">
        <v>3E-05</v>
      </c>
      <c r="R1259" s="141">
        <f>Q1259*H1259</f>
        <v>0.00119835</v>
      </c>
      <c r="S1259" s="141">
        <v>0</v>
      </c>
      <c r="T1259" s="142">
        <f>S1259*H1259</f>
        <v>0</v>
      </c>
      <c r="AR1259" s="143" t="s">
        <v>287</v>
      </c>
      <c r="AT1259" s="143" t="s">
        <v>154</v>
      </c>
      <c r="AU1259" s="143" t="s">
        <v>83</v>
      </c>
      <c r="AY1259" s="16" t="s">
        <v>151</v>
      </c>
      <c r="BE1259" s="144">
        <f>IF(N1259="základní",J1259,0)</f>
        <v>0</v>
      </c>
      <c r="BF1259" s="144">
        <f>IF(N1259="snížená",J1259,0)</f>
        <v>0</v>
      </c>
      <c r="BG1259" s="144">
        <f>IF(N1259="zákl. přenesená",J1259,0)</f>
        <v>0</v>
      </c>
      <c r="BH1259" s="144">
        <f>IF(N1259="sníž. přenesená",J1259,0)</f>
        <v>0</v>
      </c>
      <c r="BI1259" s="144">
        <f>IF(N1259="nulová",J1259,0)</f>
        <v>0</v>
      </c>
      <c r="BJ1259" s="16" t="s">
        <v>81</v>
      </c>
      <c r="BK1259" s="144">
        <f>ROUND(I1259*H1259,2)</f>
        <v>0</v>
      </c>
      <c r="BL1259" s="16" t="s">
        <v>287</v>
      </c>
      <c r="BM1259" s="143" t="s">
        <v>1523</v>
      </c>
    </row>
    <row r="1260" spans="2:51" s="12" customFormat="1" ht="11.25">
      <c r="B1260" s="145"/>
      <c r="D1260" s="146" t="s">
        <v>161</v>
      </c>
      <c r="E1260" s="147" t="s">
        <v>1</v>
      </c>
      <c r="F1260" s="148" t="s">
        <v>1524</v>
      </c>
      <c r="H1260" s="149">
        <v>39.945</v>
      </c>
      <c r="I1260" s="150"/>
      <c r="L1260" s="145"/>
      <c r="M1260" s="151"/>
      <c r="T1260" s="152"/>
      <c r="AT1260" s="147" t="s">
        <v>161</v>
      </c>
      <c r="AU1260" s="147" t="s">
        <v>83</v>
      </c>
      <c r="AV1260" s="12" t="s">
        <v>83</v>
      </c>
      <c r="AW1260" s="12" t="s">
        <v>30</v>
      </c>
      <c r="AX1260" s="12" t="s">
        <v>73</v>
      </c>
      <c r="AY1260" s="147" t="s">
        <v>151</v>
      </c>
    </row>
    <row r="1261" spans="2:51" s="13" customFormat="1" ht="11.25">
      <c r="B1261" s="153"/>
      <c r="D1261" s="146" t="s">
        <v>161</v>
      </c>
      <c r="E1261" s="154" t="s">
        <v>1</v>
      </c>
      <c r="F1261" s="155" t="s">
        <v>163</v>
      </c>
      <c r="H1261" s="156">
        <v>39.945</v>
      </c>
      <c r="I1261" s="157"/>
      <c r="L1261" s="153"/>
      <c r="M1261" s="158"/>
      <c r="T1261" s="159"/>
      <c r="AT1261" s="154" t="s">
        <v>161</v>
      </c>
      <c r="AU1261" s="154" t="s">
        <v>83</v>
      </c>
      <c r="AV1261" s="13" t="s">
        <v>159</v>
      </c>
      <c r="AW1261" s="13" t="s">
        <v>30</v>
      </c>
      <c r="AX1261" s="13" t="s">
        <v>81</v>
      </c>
      <c r="AY1261" s="154" t="s">
        <v>151</v>
      </c>
    </row>
    <row r="1262" spans="2:65" s="1" customFormat="1" ht="24.2" customHeight="1">
      <c r="B1262" s="131"/>
      <c r="C1262" s="132" t="s">
        <v>1525</v>
      </c>
      <c r="D1262" s="132" t="s">
        <v>154</v>
      </c>
      <c r="E1262" s="133" t="s">
        <v>1526</v>
      </c>
      <c r="F1262" s="134" t="s">
        <v>1527</v>
      </c>
      <c r="G1262" s="135" t="s">
        <v>186</v>
      </c>
      <c r="H1262" s="136">
        <v>331.338</v>
      </c>
      <c r="I1262" s="137"/>
      <c r="J1262" s="138">
        <f>ROUND(I1262*H1262,2)</f>
        <v>0</v>
      </c>
      <c r="K1262" s="134" t="s">
        <v>158</v>
      </c>
      <c r="L1262" s="31"/>
      <c r="M1262" s="139" t="s">
        <v>1</v>
      </c>
      <c r="N1262" s="140" t="s">
        <v>38</v>
      </c>
      <c r="P1262" s="141">
        <f>O1262*H1262</f>
        <v>0</v>
      </c>
      <c r="Q1262" s="141">
        <v>0.00014</v>
      </c>
      <c r="R1262" s="141">
        <f>Q1262*H1262</f>
        <v>0.046387319999999996</v>
      </c>
      <c r="S1262" s="141">
        <v>0</v>
      </c>
      <c r="T1262" s="142">
        <f>S1262*H1262</f>
        <v>0</v>
      </c>
      <c r="AR1262" s="143" t="s">
        <v>287</v>
      </c>
      <c r="AT1262" s="143" t="s">
        <v>154</v>
      </c>
      <c r="AU1262" s="143" t="s">
        <v>83</v>
      </c>
      <c r="AY1262" s="16" t="s">
        <v>151</v>
      </c>
      <c r="BE1262" s="144">
        <f>IF(N1262="základní",J1262,0)</f>
        <v>0</v>
      </c>
      <c r="BF1262" s="144">
        <f>IF(N1262="snížená",J1262,0)</f>
        <v>0</v>
      </c>
      <c r="BG1262" s="144">
        <f>IF(N1262="zákl. přenesená",J1262,0)</f>
        <v>0</v>
      </c>
      <c r="BH1262" s="144">
        <f>IF(N1262="sníž. přenesená",J1262,0)</f>
        <v>0</v>
      </c>
      <c r="BI1262" s="144">
        <f>IF(N1262="nulová",J1262,0)</f>
        <v>0</v>
      </c>
      <c r="BJ1262" s="16" t="s">
        <v>81</v>
      </c>
      <c r="BK1262" s="144">
        <f>ROUND(I1262*H1262,2)</f>
        <v>0</v>
      </c>
      <c r="BL1262" s="16" t="s">
        <v>287</v>
      </c>
      <c r="BM1262" s="143" t="s">
        <v>1528</v>
      </c>
    </row>
    <row r="1263" spans="2:51" s="14" customFormat="1" ht="11.25">
      <c r="B1263" s="170"/>
      <c r="D1263" s="146" t="s">
        <v>161</v>
      </c>
      <c r="E1263" s="171" t="s">
        <v>1</v>
      </c>
      <c r="F1263" s="172" t="s">
        <v>1507</v>
      </c>
      <c r="H1263" s="171" t="s">
        <v>1</v>
      </c>
      <c r="I1263" s="173"/>
      <c r="L1263" s="170"/>
      <c r="M1263" s="174"/>
      <c r="T1263" s="175"/>
      <c r="AT1263" s="171" t="s">
        <v>161</v>
      </c>
      <c r="AU1263" s="171" t="s">
        <v>83</v>
      </c>
      <c r="AV1263" s="14" t="s">
        <v>81</v>
      </c>
      <c r="AW1263" s="14" t="s">
        <v>30</v>
      </c>
      <c r="AX1263" s="14" t="s">
        <v>73</v>
      </c>
      <c r="AY1263" s="171" t="s">
        <v>151</v>
      </c>
    </row>
    <row r="1264" spans="2:51" s="12" customFormat="1" ht="22.5">
      <c r="B1264" s="145"/>
      <c r="D1264" s="146" t="s">
        <v>161</v>
      </c>
      <c r="E1264" s="147" t="s">
        <v>1</v>
      </c>
      <c r="F1264" s="148" t="s">
        <v>1508</v>
      </c>
      <c r="H1264" s="149">
        <v>80.667</v>
      </c>
      <c r="I1264" s="150"/>
      <c r="L1264" s="145"/>
      <c r="M1264" s="151"/>
      <c r="T1264" s="152"/>
      <c r="AT1264" s="147" t="s">
        <v>161</v>
      </c>
      <c r="AU1264" s="147" t="s">
        <v>83</v>
      </c>
      <c r="AV1264" s="12" t="s">
        <v>83</v>
      </c>
      <c r="AW1264" s="12" t="s">
        <v>30</v>
      </c>
      <c r="AX1264" s="12" t="s">
        <v>73</v>
      </c>
      <c r="AY1264" s="147" t="s">
        <v>151</v>
      </c>
    </row>
    <row r="1265" spans="2:51" s="12" customFormat="1" ht="22.5">
      <c r="B1265" s="145"/>
      <c r="D1265" s="146" t="s">
        <v>161</v>
      </c>
      <c r="E1265" s="147" t="s">
        <v>1</v>
      </c>
      <c r="F1265" s="148" t="s">
        <v>1509</v>
      </c>
      <c r="H1265" s="149">
        <v>80.607</v>
      </c>
      <c r="I1265" s="150"/>
      <c r="L1265" s="145"/>
      <c r="M1265" s="151"/>
      <c r="T1265" s="152"/>
      <c r="AT1265" s="147" t="s">
        <v>161</v>
      </c>
      <c r="AU1265" s="147" t="s">
        <v>83</v>
      </c>
      <c r="AV1265" s="12" t="s">
        <v>83</v>
      </c>
      <c r="AW1265" s="12" t="s">
        <v>30</v>
      </c>
      <c r="AX1265" s="12" t="s">
        <v>73</v>
      </c>
      <c r="AY1265" s="147" t="s">
        <v>151</v>
      </c>
    </row>
    <row r="1266" spans="2:51" s="12" customFormat="1" ht="11.25">
      <c r="B1266" s="145"/>
      <c r="D1266" s="146" t="s">
        <v>161</v>
      </c>
      <c r="E1266" s="147" t="s">
        <v>1</v>
      </c>
      <c r="F1266" s="148" t="s">
        <v>1510</v>
      </c>
      <c r="H1266" s="149">
        <v>55.394</v>
      </c>
      <c r="I1266" s="150"/>
      <c r="L1266" s="145"/>
      <c r="M1266" s="151"/>
      <c r="T1266" s="152"/>
      <c r="AT1266" s="147" t="s">
        <v>161</v>
      </c>
      <c r="AU1266" s="147" t="s">
        <v>83</v>
      </c>
      <c r="AV1266" s="12" t="s">
        <v>83</v>
      </c>
      <c r="AW1266" s="12" t="s">
        <v>30</v>
      </c>
      <c r="AX1266" s="12" t="s">
        <v>73</v>
      </c>
      <c r="AY1266" s="147" t="s">
        <v>151</v>
      </c>
    </row>
    <row r="1267" spans="2:51" s="12" customFormat="1" ht="11.25">
      <c r="B1267" s="145"/>
      <c r="D1267" s="146" t="s">
        <v>161</v>
      </c>
      <c r="E1267" s="147" t="s">
        <v>1</v>
      </c>
      <c r="F1267" s="148" t="s">
        <v>1511</v>
      </c>
      <c r="H1267" s="149">
        <v>63.67</v>
      </c>
      <c r="I1267" s="150"/>
      <c r="L1267" s="145"/>
      <c r="M1267" s="151"/>
      <c r="T1267" s="152"/>
      <c r="AT1267" s="147" t="s">
        <v>161</v>
      </c>
      <c r="AU1267" s="147" t="s">
        <v>83</v>
      </c>
      <c r="AV1267" s="12" t="s">
        <v>83</v>
      </c>
      <c r="AW1267" s="12" t="s">
        <v>30</v>
      </c>
      <c r="AX1267" s="12" t="s">
        <v>73</v>
      </c>
      <c r="AY1267" s="147" t="s">
        <v>151</v>
      </c>
    </row>
    <row r="1268" spans="2:51" s="14" customFormat="1" ht="11.25">
      <c r="B1268" s="170"/>
      <c r="D1268" s="146" t="s">
        <v>161</v>
      </c>
      <c r="E1268" s="171" t="s">
        <v>1</v>
      </c>
      <c r="F1268" s="172" t="s">
        <v>708</v>
      </c>
      <c r="H1268" s="171" t="s">
        <v>1</v>
      </c>
      <c r="I1268" s="173"/>
      <c r="L1268" s="170"/>
      <c r="M1268" s="174"/>
      <c r="T1268" s="175"/>
      <c r="AT1268" s="171" t="s">
        <v>161</v>
      </c>
      <c r="AU1268" s="171" t="s">
        <v>83</v>
      </c>
      <c r="AV1268" s="14" t="s">
        <v>81</v>
      </c>
      <c r="AW1268" s="14" t="s">
        <v>30</v>
      </c>
      <c r="AX1268" s="14" t="s">
        <v>73</v>
      </c>
      <c r="AY1268" s="171" t="s">
        <v>151</v>
      </c>
    </row>
    <row r="1269" spans="2:51" s="12" customFormat="1" ht="11.25">
      <c r="B1269" s="145"/>
      <c r="D1269" s="146" t="s">
        <v>161</v>
      </c>
      <c r="E1269" s="147" t="s">
        <v>1</v>
      </c>
      <c r="F1269" s="148" t="s">
        <v>709</v>
      </c>
      <c r="H1269" s="149">
        <v>51</v>
      </c>
      <c r="I1269" s="150"/>
      <c r="L1269" s="145"/>
      <c r="M1269" s="151"/>
      <c r="T1269" s="152"/>
      <c r="AT1269" s="147" t="s">
        <v>161</v>
      </c>
      <c r="AU1269" s="147" t="s">
        <v>83</v>
      </c>
      <c r="AV1269" s="12" t="s">
        <v>83</v>
      </c>
      <c r="AW1269" s="12" t="s">
        <v>30</v>
      </c>
      <c r="AX1269" s="12" t="s">
        <v>73</v>
      </c>
      <c r="AY1269" s="147" t="s">
        <v>151</v>
      </c>
    </row>
    <row r="1270" spans="2:51" s="13" customFormat="1" ht="11.25">
      <c r="B1270" s="153"/>
      <c r="D1270" s="146" t="s">
        <v>161</v>
      </c>
      <c r="E1270" s="154" t="s">
        <v>1</v>
      </c>
      <c r="F1270" s="155" t="s">
        <v>163</v>
      </c>
      <c r="H1270" s="156">
        <v>331.338</v>
      </c>
      <c r="I1270" s="157"/>
      <c r="L1270" s="153"/>
      <c r="M1270" s="158"/>
      <c r="T1270" s="159"/>
      <c r="AT1270" s="154" t="s">
        <v>161</v>
      </c>
      <c r="AU1270" s="154" t="s">
        <v>83</v>
      </c>
      <c r="AV1270" s="13" t="s">
        <v>159</v>
      </c>
      <c r="AW1270" s="13" t="s">
        <v>30</v>
      </c>
      <c r="AX1270" s="13" t="s">
        <v>81</v>
      </c>
      <c r="AY1270" s="154" t="s">
        <v>151</v>
      </c>
    </row>
    <row r="1271" spans="2:65" s="1" customFormat="1" ht="24.2" customHeight="1">
      <c r="B1271" s="131"/>
      <c r="C1271" s="132" t="s">
        <v>1529</v>
      </c>
      <c r="D1271" s="132" t="s">
        <v>154</v>
      </c>
      <c r="E1271" s="133" t="s">
        <v>1530</v>
      </c>
      <c r="F1271" s="134" t="s">
        <v>1531</v>
      </c>
      <c r="G1271" s="135" t="s">
        <v>186</v>
      </c>
      <c r="H1271" s="136">
        <v>331.338</v>
      </c>
      <c r="I1271" s="137"/>
      <c r="J1271" s="138">
        <f>ROUND(I1271*H1271,2)</f>
        <v>0</v>
      </c>
      <c r="K1271" s="134" t="s">
        <v>158</v>
      </c>
      <c r="L1271" s="31"/>
      <c r="M1271" s="139" t="s">
        <v>1</v>
      </c>
      <c r="N1271" s="140" t="s">
        <v>38</v>
      </c>
      <c r="P1271" s="141">
        <f>O1271*H1271</f>
        <v>0</v>
      </c>
      <c r="Q1271" s="141">
        <v>0.00014</v>
      </c>
      <c r="R1271" s="141">
        <f>Q1271*H1271</f>
        <v>0.046387319999999996</v>
      </c>
      <c r="S1271" s="141">
        <v>0</v>
      </c>
      <c r="T1271" s="142">
        <f>S1271*H1271</f>
        <v>0</v>
      </c>
      <c r="AR1271" s="143" t="s">
        <v>287</v>
      </c>
      <c r="AT1271" s="143" t="s">
        <v>154</v>
      </c>
      <c r="AU1271" s="143" t="s">
        <v>83</v>
      </c>
      <c r="AY1271" s="16" t="s">
        <v>151</v>
      </c>
      <c r="BE1271" s="144">
        <f>IF(N1271="základní",J1271,0)</f>
        <v>0</v>
      </c>
      <c r="BF1271" s="144">
        <f>IF(N1271="snížená",J1271,0)</f>
        <v>0</v>
      </c>
      <c r="BG1271" s="144">
        <f>IF(N1271="zákl. přenesená",J1271,0)</f>
        <v>0</v>
      </c>
      <c r="BH1271" s="144">
        <f>IF(N1271="sníž. přenesená",J1271,0)</f>
        <v>0</v>
      </c>
      <c r="BI1271" s="144">
        <f>IF(N1271="nulová",J1271,0)</f>
        <v>0</v>
      </c>
      <c r="BJ1271" s="16" t="s">
        <v>81</v>
      </c>
      <c r="BK1271" s="144">
        <f>ROUND(I1271*H1271,2)</f>
        <v>0</v>
      </c>
      <c r="BL1271" s="16" t="s">
        <v>287</v>
      </c>
      <c r="BM1271" s="143" t="s">
        <v>1532</v>
      </c>
    </row>
    <row r="1272" spans="2:51" s="14" customFormat="1" ht="11.25">
      <c r="B1272" s="170"/>
      <c r="D1272" s="146" t="s">
        <v>161</v>
      </c>
      <c r="E1272" s="171" t="s">
        <v>1</v>
      </c>
      <c r="F1272" s="172" t="s">
        <v>1507</v>
      </c>
      <c r="H1272" s="171" t="s">
        <v>1</v>
      </c>
      <c r="I1272" s="173"/>
      <c r="L1272" s="170"/>
      <c r="M1272" s="174"/>
      <c r="T1272" s="175"/>
      <c r="AT1272" s="171" t="s">
        <v>161</v>
      </c>
      <c r="AU1272" s="171" t="s">
        <v>83</v>
      </c>
      <c r="AV1272" s="14" t="s">
        <v>81</v>
      </c>
      <c r="AW1272" s="14" t="s">
        <v>30</v>
      </c>
      <c r="AX1272" s="14" t="s">
        <v>73</v>
      </c>
      <c r="AY1272" s="171" t="s">
        <v>151</v>
      </c>
    </row>
    <row r="1273" spans="2:51" s="12" customFormat="1" ht="22.5">
      <c r="B1273" s="145"/>
      <c r="D1273" s="146" t="s">
        <v>161</v>
      </c>
      <c r="E1273" s="147" t="s">
        <v>1</v>
      </c>
      <c r="F1273" s="148" t="s">
        <v>1508</v>
      </c>
      <c r="H1273" s="149">
        <v>80.667</v>
      </c>
      <c r="I1273" s="150"/>
      <c r="L1273" s="145"/>
      <c r="M1273" s="151"/>
      <c r="T1273" s="152"/>
      <c r="AT1273" s="147" t="s">
        <v>161</v>
      </c>
      <c r="AU1273" s="147" t="s">
        <v>83</v>
      </c>
      <c r="AV1273" s="12" t="s">
        <v>83</v>
      </c>
      <c r="AW1273" s="12" t="s">
        <v>30</v>
      </c>
      <c r="AX1273" s="12" t="s">
        <v>73</v>
      </c>
      <c r="AY1273" s="147" t="s">
        <v>151</v>
      </c>
    </row>
    <row r="1274" spans="2:51" s="12" customFormat="1" ht="22.5">
      <c r="B1274" s="145"/>
      <c r="D1274" s="146" t="s">
        <v>161</v>
      </c>
      <c r="E1274" s="147" t="s">
        <v>1</v>
      </c>
      <c r="F1274" s="148" t="s">
        <v>1509</v>
      </c>
      <c r="H1274" s="149">
        <v>80.607</v>
      </c>
      <c r="I1274" s="150"/>
      <c r="L1274" s="145"/>
      <c r="M1274" s="151"/>
      <c r="T1274" s="152"/>
      <c r="AT1274" s="147" t="s">
        <v>161</v>
      </c>
      <c r="AU1274" s="147" t="s">
        <v>83</v>
      </c>
      <c r="AV1274" s="12" t="s">
        <v>83</v>
      </c>
      <c r="AW1274" s="12" t="s">
        <v>30</v>
      </c>
      <c r="AX1274" s="12" t="s">
        <v>73</v>
      </c>
      <c r="AY1274" s="147" t="s">
        <v>151</v>
      </c>
    </row>
    <row r="1275" spans="2:51" s="12" customFormat="1" ht="11.25">
      <c r="B1275" s="145"/>
      <c r="D1275" s="146" t="s">
        <v>161</v>
      </c>
      <c r="E1275" s="147" t="s">
        <v>1</v>
      </c>
      <c r="F1275" s="148" t="s">
        <v>1510</v>
      </c>
      <c r="H1275" s="149">
        <v>55.394</v>
      </c>
      <c r="I1275" s="150"/>
      <c r="L1275" s="145"/>
      <c r="M1275" s="151"/>
      <c r="T1275" s="152"/>
      <c r="AT1275" s="147" t="s">
        <v>161</v>
      </c>
      <c r="AU1275" s="147" t="s">
        <v>83</v>
      </c>
      <c r="AV1275" s="12" t="s">
        <v>83</v>
      </c>
      <c r="AW1275" s="12" t="s">
        <v>30</v>
      </c>
      <c r="AX1275" s="12" t="s">
        <v>73</v>
      </c>
      <c r="AY1275" s="147" t="s">
        <v>151</v>
      </c>
    </row>
    <row r="1276" spans="2:51" s="12" customFormat="1" ht="11.25">
      <c r="B1276" s="145"/>
      <c r="D1276" s="146" t="s">
        <v>161</v>
      </c>
      <c r="E1276" s="147" t="s">
        <v>1</v>
      </c>
      <c r="F1276" s="148" t="s">
        <v>1511</v>
      </c>
      <c r="H1276" s="149">
        <v>63.67</v>
      </c>
      <c r="I1276" s="150"/>
      <c r="L1276" s="145"/>
      <c r="M1276" s="151"/>
      <c r="T1276" s="152"/>
      <c r="AT1276" s="147" t="s">
        <v>161</v>
      </c>
      <c r="AU1276" s="147" t="s">
        <v>83</v>
      </c>
      <c r="AV1276" s="12" t="s">
        <v>83</v>
      </c>
      <c r="AW1276" s="12" t="s">
        <v>30</v>
      </c>
      <c r="AX1276" s="12" t="s">
        <v>73</v>
      </c>
      <c r="AY1276" s="147" t="s">
        <v>151</v>
      </c>
    </row>
    <row r="1277" spans="2:51" s="14" customFormat="1" ht="11.25">
      <c r="B1277" s="170"/>
      <c r="D1277" s="146" t="s">
        <v>161</v>
      </c>
      <c r="E1277" s="171" t="s">
        <v>1</v>
      </c>
      <c r="F1277" s="172" t="s">
        <v>708</v>
      </c>
      <c r="H1277" s="171" t="s">
        <v>1</v>
      </c>
      <c r="I1277" s="173"/>
      <c r="L1277" s="170"/>
      <c r="M1277" s="174"/>
      <c r="T1277" s="175"/>
      <c r="AT1277" s="171" t="s">
        <v>161</v>
      </c>
      <c r="AU1277" s="171" t="s">
        <v>83</v>
      </c>
      <c r="AV1277" s="14" t="s">
        <v>81</v>
      </c>
      <c r="AW1277" s="14" t="s">
        <v>30</v>
      </c>
      <c r="AX1277" s="14" t="s">
        <v>73</v>
      </c>
      <c r="AY1277" s="171" t="s">
        <v>151</v>
      </c>
    </row>
    <row r="1278" spans="2:51" s="12" customFormat="1" ht="11.25">
      <c r="B1278" s="145"/>
      <c r="D1278" s="146" t="s">
        <v>161</v>
      </c>
      <c r="E1278" s="147" t="s">
        <v>1</v>
      </c>
      <c r="F1278" s="148" t="s">
        <v>709</v>
      </c>
      <c r="H1278" s="149">
        <v>51</v>
      </c>
      <c r="I1278" s="150"/>
      <c r="L1278" s="145"/>
      <c r="M1278" s="151"/>
      <c r="T1278" s="152"/>
      <c r="AT1278" s="147" t="s">
        <v>161</v>
      </c>
      <c r="AU1278" s="147" t="s">
        <v>83</v>
      </c>
      <c r="AV1278" s="12" t="s">
        <v>83</v>
      </c>
      <c r="AW1278" s="12" t="s">
        <v>30</v>
      </c>
      <c r="AX1278" s="12" t="s">
        <v>73</v>
      </c>
      <c r="AY1278" s="147" t="s">
        <v>151</v>
      </c>
    </row>
    <row r="1279" spans="2:51" s="13" customFormat="1" ht="11.25">
      <c r="B1279" s="153"/>
      <c r="D1279" s="146" t="s">
        <v>161</v>
      </c>
      <c r="E1279" s="154" t="s">
        <v>1</v>
      </c>
      <c r="F1279" s="155" t="s">
        <v>163</v>
      </c>
      <c r="H1279" s="156">
        <v>331.338</v>
      </c>
      <c r="I1279" s="157"/>
      <c r="L1279" s="153"/>
      <c r="M1279" s="158"/>
      <c r="T1279" s="159"/>
      <c r="AT1279" s="154" t="s">
        <v>161</v>
      </c>
      <c r="AU1279" s="154" t="s">
        <v>83</v>
      </c>
      <c r="AV1279" s="13" t="s">
        <v>159</v>
      </c>
      <c r="AW1279" s="13" t="s">
        <v>30</v>
      </c>
      <c r="AX1279" s="13" t="s">
        <v>81</v>
      </c>
      <c r="AY1279" s="154" t="s">
        <v>151</v>
      </c>
    </row>
    <row r="1280" spans="2:65" s="1" customFormat="1" ht="21.75" customHeight="1">
      <c r="B1280" s="131"/>
      <c r="C1280" s="132" t="s">
        <v>1533</v>
      </c>
      <c r="D1280" s="132" t="s">
        <v>154</v>
      </c>
      <c r="E1280" s="133" t="s">
        <v>1534</v>
      </c>
      <c r="F1280" s="134" t="s">
        <v>1535</v>
      </c>
      <c r="G1280" s="135" t="s">
        <v>186</v>
      </c>
      <c r="H1280" s="136">
        <v>708.604</v>
      </c>
      <c r="I1280" s="137"/>
      <c r="J1280" s="138">
        <f>ROUND(I1280*H1280,2)</f>
        <v>0</v>
      </c>
      <c r="K1280" s="134" t="s">
        <v>158</v>
      </c>
      <c r="L1280" s="31"/>
      <c r="M1280" s="139" t="s">
        <v>1</v>
      </c>
      <c r="N1280" s="140" t="s">
        <v>38</v>
      </c>
      <c r="P1280" s="141">
        <f>O1280*H1280</f>
        <v>0</v>
      </c>
      <c r="Q1280" s="141">
        <v>0</v>
      </c>
      <c r="R1280" s="141">
        <f>Q1280*H1280</f>
        <v>0</v>
      </c>
      <c r="S1280" s="141">
        <v>0</v>
      </c>
      <c r="T1280" s="142">
        <f>S1280*H1280</f>
        <v>0</v>
      </c>
      <c r="AR1280" s="143" t="s">
        <v>287</v>
      </c>
      <c r="AT1280" s="143" t="s">
        <v>154</v>
      </c>
      <c r="AU1280" s="143" t="s">
        <v>83</v>
      </c>
      <c r="AY1280" s="16" t="s">
        <v>151</v>
      </c>
      <c r="BE1280" s="144">
        <f>IF(N1280="základní",J1280,0)</f>
        <v>0</v>
      </c>
      <c r="BF1280" s="144">
        <f>IF(N1280="snížená",J1280,0)</f>
        <v>0</v>
      </c>
      <c r="BG1280" s="144">
        <f>IF(N1280="zákl. přenesená",J1280,0)</f>
        <v>0</v>
      </c>
      <c r="BH1280" s="144">
        <f>IF(N1280="sníž. přenesená",J1280,0)</f>
        <v>0</v>
      </c>
      <c r="BI1280" s="144">
        <f>IF(N1280="nulová",J1280,0)</f>
        <v>0</v>
      </c>
      <c r="BJ1280" s="16" t="s">
        <v>81</v>
      </c>
      <c r="BK1280" s="144">
        <f>ROUND(I1280*H1280,2)</f>
        <v>0</v>
      </c>
      <c r="BL1280" s="16" t="s">
        <v>287</v>
      </c>
      <c r="BM1280" s="143" t="s">
        <v>1536</v>
      </c>
    </row>
    <row r="1281" spans="2:51" s="14" customFormat="1" ht="11.25">
      <c r="B1281" s="170"/>
      <c r="D1281" s="146" t="s">
        <v>161</v>
      </c>
      <c r="E1281" s="171" t="s">
        <v>1</v>
      </c>
      <c r="F1281" s="172" t="s">
        <v>635</v>
      </c>
      <c r="H1281" s="171" t="s">
        <v>1</v>
      </c>
      <c r="I1281" s="173"/>
      <c r="L1281" s="170"/>
      <c r="M1281" s="174"/>
      <c r="T1281" s="175"/>
      <c r="AT1281" s="171" t="s">
        <v>161</v>
      </c>
      <c r="AU1281" s="171" t="s">
        <v>83</v>
      </c>
      <c r="AV1281" s="14" t="s">
        <v>81</v>
      </c>
      <c r="AW1281" s="14" t="s">
        <v>30</v>
      </c>
      <c r="AX1281" s="14" t="s">
        <v>73</v>
      </c>
      <c r="AY1281" s="171" t="s">
        <v>151</v>
      </c>
    </row>
    <row r="1282" spans="2:51" s="14" customFormat="1" ht="11.25">
      <c r="B1282" s="170"/>
      <c r="D1282" s="146" t="s">
        <v>161</v>
      </c>
      <c r="E1282" s="171" t="s">
        <v>1</v>
      </c>
      <c r="F1282" s="172" t="s">
        <v>636</v>
      </c>
      <c r="H1282" s="171" t="s">
        <v>1</v>
      </c>
      <c r="I1282" s="173"/>
      <c r="L1282" s="170"/>
      <c r="M1282" s="174"/>
      <c r="T1282" s="175"/>
      <c r="AT1282" s="171" t="s">
        <v>161</v>
      </c>
      <c r="AU1282" s="171" t="s">
        <v>83</v>
      </c>
      <c r="AV1282" s="14" t="s">
        <v>81</v>
      </c>
      <c r="AW1282" s="14" t="s">
        <v>30</v>
      </c>
      <c r="AX1282" s="14" t="s">
        <v>73</v>
      </c>
      <c r="AY1282" s="171" t="s">
        <v>151</v>
      </c>
    </row>
    <row r="1283" spans="2:51" s="12" customFormat="1" ht="22.5">
      <c r="B1283" s="145"/>
      <c r="D1283" s="146" t="s">
        <v>161</v>
      </c>
      <c r="E1283" s="147" t="s">
        <v>1</v>
      </c>
      <c r="F1283" s="148" t="s">
        <v>1537</v>
      </c>
      <c r="H1283" s="149">
        <v>158.478</v>
      </c>
      <c r="I1283" s="150"/>
      <c r="L1283" s="145"/>
      <c r="M1283" s="151"/>
      <c r="T1283" s="152"/>
      <c r="AT1283" s="147" t="s">
        <v>161</v>
      </c>
      <c r="AU1283" s="147" t="s">
        <v>83</v>
      </c>
      <c r="AV1283" s="12" t="s">
        <v>83</v>
      </c>
      <c r="AW1283" s="12" t="s">
        <v>30</v>
      </c>
      <c r="AX1283" s="12" t="s">
        <v>73</v>
      </c>
      <c r="AY1283" s="147" t="s">
        <v>151</v>
      </c>
    </row>
    <row r="1284" spans="2:51" s="14" customFormat="1" ht="11.25">
      <c r="B1284" s="170"/>
      <c r="D1284" s="146" t="s">
        <v>161</v>
      </c>
      <c r="E1284" s="171" t="s">
        <v>1</v>
      </c>
      <c r="F1284" s="172" t="s">
        <v>612</v>
      </c>
      <c r="H1284" s="171" t="s">
        <v>1</v>
      </c>
      <c r="I1284" s="173"/>
      <c r="L1284" s="170"/>
      <c r="M1284" s="174"/>
      <c r="T1284" s="175"/>
      <c r="AT1284" s="171" t="s">
        <v>161</v>
      </c>
      <c r="AU1284" s="171" t="s">
        <v>83</v>
      </c>
      <c r="AV1284" s="14" t="s">
        <v>81</v>
      </c>
      <c r="AW1284" s="14" t="s">
        <v>30</v>
      </c>
      <c r="AX1284" s="14" t="s">
        <v>73</v>
      </c>
      <c r="AY1284" s="171" t="s">
        <v>151</v>
      </c>
    </row>
    <row r="1285" spans="2:51" s="12" customFormat="1" ht="11.25">
      <c r="B1285" s="145"/>
      <c r="D1285" s="146" t="s">
        <v>161</v>
      </c>
      <c r="E1285" s="147" t="s">
        <v>1</v>
      </c>
      <c r="F1285" s="148" t="s">
        <v>1538</v>
      </c>
      <c r="H1285" s="149">
        <v>20.736</v>
      </c>
      <c r="I1285" s="150"/>
      <c r="L1285" s="145"/>
      <c r="M1285" s="151"/>
      <c r="T1285" s="152"/>
      <c r="AT1285" s="147" t="s">
        <v>161</v>
      </c>
      <c r="AU1285" s="147" t="s">
        <v>83</v>
      </c>
      <c r="AV1285" s="12" t="s">
        <v>83</v>
      </c>
      <c r="AW1285" s="12" t="s">
        <v>30</v>
      </c>
      <c r="AX1285" s="12" t="s">
        <v>73</v>
      </c>
      <c r="AY1285" s="147" t="s">
        <v>151</v>
      </c>
    </row>
    <row r="1286" spans="2:51" s="14" customFormat="1" ht="11.25">
      <c r="B1286" s="170"/>
      <c r="D1286" s="146" t="s">
        <v>161</v>
      </c>
      <c r="E1286" s="171" t="s">
        <v>1</v>
      </c>
      <c r="F1286" s="172" t="s">
        <v>588</v>
      </c>
      <c r="H1286" s="171" t="s">
        <v>1</v>
      </c>
      <c r="I1286" s="173"/>
      <c r="L1286" s="170"/>
      <c r="M1286" s="174"/>
      <c r="T1286" s="175"/>
      <c r="AT1286" s="171" t="s">
        <v>161</v>
      </c>
      <c r="AU1286" s="171" t="s">
        <v>83</v>
      </c>
      <c r="AV1286" s="14" t="s">
        <v>81</v>
      </c>
      <c r="AW1286" s="14" t="s">
        <v>30</v>
      </c>
      <c r="AX1286" s="14" t="s">
        <v>73</v>
      </c>
      <c r="AY1286" s="171" t="s">
        <v>151</v>
      </c>
    </row>
    <row r="1287" spans="2:51" s="12" customFormat="1" ht="11.25">
      <c r="B1287" s="145"/>
      <c r="D1287" s="146" t="s">
        <v>161</v>
      </c>
      <c r="E1287" s="147" t="s">
        <v>1</v>
      </c>
      <c r="F1287" s="148" t="s">
        <v>1539</v>
      </c>
      <c r="H1287" s="149">
        <v>529.39</v>
      </c>
      <c r="I1287" s="150"/>
      <c r="L1287" s="145"/>
      <c r="M1287" s="151"/>
      <c r="T1287" s="152"/>
      <c r="AT1287" s="147" t="s">
        <v>161</v>
      </c>
      <c r="AU1287" s="147" t="s">
        <v>83</v>
      </c>
      <c r="AV1287" s="12" t="s">
        <v>83</v>
      </c>
      <c r="AW1287" s="12" t="s">
        <v>30</v>
      </c>
      <c r="AX1287" s="12" t="s">
        <v>73</v>
      </c>
      <c r="AY1287" s="147" t="s">
        <v>151</v>
      </c>
    </row>
    <row r="1288" spans="2:51" s="13" customFormat="1" ht="11.25">
      <c r="B1288" s="153"/>
      <c r="D1288" s="146" t="s">
        <v>161</v>
      </c>
      <c r="E1288" s="154" t="s">
        <v>1</v>
      </c>
      <c r="F1288" s="155" t="s">
        <v>163</v>
      </c>
      <c r="H1288" s="156">
        <v>708.604</v>
      </c>
      <c r="I1288" s="157"/>
      <c r="L1288" s="153"/>
      <c r="M1288" s="158"/>
      <c r="T1288" s="159"/>
      <c r="AT1288" s="154" t="s">
        <v>161</v>
      </c>
      <c r="AU1288" s="154" t="s">
        <v>83</v>
      </c>
      <c r="AV1288" s="13" t="s">
        <v>159</v>
      </c>
      <c r="AW1288" s="13" t="s">
        <v>30</v>
      </c>
      <c r="AX1288" s="13" t="s">
        <v>81</v>
      </c>
      <c r="AY1288" s="154" t="s">
        <v>151</v>
      </c>
    </row>
    <row r="1289" spans="2:65" s="1" customFormat="1" ht="24.2" customHeight="1">
      <c r="B1289" s="131"/>
      <c r="C1289" s="132" t="s">
        <v>1540</v>
      </c>
      <c r="D1289" s="132" t="s">
        <v>154</v>
      </c>
      <c r="E1289" s="133" t="s">
        <v>1541</v>
      </c>
      <c r="F1289" s="134" t="s">
        <v>1542</v>
      </c>
      <c r="G1289" s="135" t="s">
        <v>186</v>
      </c>
      <c r="H1289" s="136">
        <v>708.604</v>
      </c>
      <c r="I1289" s="137"/>
      <c r="J1289" s="138">
        <f>ROUND(I1289*H1289,2)</f>
        <v>0</v>
      </c>
      <c r="K1289" s="134" t="s">
        <v>158</v>
      </c>
      <c r="L1289" s="31"/>
      <c r="M1289" s="139" t="s">
        <v>1</v>
      </c>
      <c r="N1289" s="140" t="s">
        <v>38</v>
      </c>
      <c r="P1289" s="141">
        <f>O1289*H1289</f>
        <v>0</v>
      </c>
      <c r="Q1289" s="141">
        <v>0</v>
      </c>
      <c r="R1289" s="141">
        <f>Q1289*H1289</f>
        <v>0</v>
      </c>
      <c r="S1289" s="141">
        <v>0</v>
      </c>
      <c r="T1289" s="142">
        <f>S1289*H1289</f>
        <v>0</v>
      </c>
      <c r="AR1289" s="143" t="s">
        <v>287</v>
      </c>
      <c r="AT1289" s="143" t="s">
        <v>154</v>
      </c>
      <c r="AU1289" s="143" t="s">
        <v>83</v>
      </c>
      <c r="AY1289" s="16" t="s">
        <v>151</v>
      </c>
      <c r="BE1289" s="144">
        <f>IF(N1289="základní",J1289,0)</f>
        <v>0</v>
      </c>
      <c r="BF1289" s="144">
        <f>IF(N1289="snížená",J1289,0)</f>
        <v>0</v>
      </c>
      <c r="BG1289" s="144">
        <f>IF(N1289="zákl. přenesená",J1289,0)</f>
        <v>0</v>
      </c>
      <c r="BH1289" s="144">
        <f>IF(N1289="sníž. přenesená",J1289,0)</f>
        <v>0</v>
      </c>
      <c r="BI1289" s="144">
        <f>IF(N1289="nulová",J1289,0)</f>
        <v>0</v>
      </c>
      <c r="BJ1289" s="16" t="s">
        <v>81</v>
      </c>
      <c r="BK1289" s="144">
        <f>ROUND(I1289*H1289,2)</f>
        <v>0</v>
      </c>
      <c r="BL1289" s="16" t="s">
        <v>287</v>
      </c>
      <c r="BM1289" s="143" t="s">
        <v>1543</v>
      </c>
    </row>
    <row r="1290" spans="2:51" s="14" customFormat="1" ht="11.25">
      <c r="B1290" s="170"/>
      <c r="D1290" s="146" t="s">
        <v>161</v>
      </c>
      <c r="E1290" s="171" t="s">
        <v>1</v>
      </c>
      <c r="F1290" s="172" t="s">
        <v>635</v>
      </c>
      <c r="H1290" s="171" t="s">
        <v>1</v>
      </c>
      <c r="I1290" s="173"/>
      <c r="L1290" s="170"/>
      <c r="M1290" s="174"/>
      <c r="T1290" s="175"/>
      <c r="AT1290" s="171" t="s">
        <v>161</v>
      </c>
      <c r="AU1290" s="171" t="s">
        <v>83</v>
      </c>
      <c r="AV1290" s="14" t="s">
        <v>81</v>
      </c>
      <c r="AW1290" s="14" t="s">
        <v>30</v>
      </c>
      <c r="AX1290" s="14" t="s">
        <v>73</v>
      </c>
      <c r="AY1290" s="171" t="s">
        <v>151</v>
      </c>
    </row>
    <row r="1291" spans="2:51" s="14" customFormat="1" ht="11.25">
      <c r="B1291" s="170"/>
      <c r="D1291" s="146" t="s">
        <v>161</v>
      </c>
      <c r="E1291" s="171" t="s">
        <v>1</v>
      </c>
      <c r="F1291" s="172" t="s">
        <v>636</v>
      </c>
      <c r="H1291" s="171" t="s">
        <v>1</v>
      </c>
      <c r="I1291" s="173"/>
      <c r="L1291" s="170"/>
      <c r="M1291" s="174"/>
      <c r="T1291" s="175"/>
      <c r="AT1291" s="171" t="s">
        <v>161</v>
      </c>
      <c r="AU1291" s="171" t="s">
        <v>83</v>
      </c>
      <c r="AV1291" s="14" t="s">
        <v>81</v>
      </c>
      <c r="AW1291" s="14" t="s">
        <v>30</v>
      </c>
      <c r="AX1291" s="14" t="s">
        <v>73</v>
      </c>
      <c r="AY1291" s="171" t="s">
        <v>151</v>
      </c>
    </row>
    <row r="1292" spans="2:51" s="12" customFormat="1" ht="22.5">
      <c r="B1292" s="145"/>
      <c r="D1292" s="146" t="s">
        <v>161</v>
      </c>
      <c r="E1292" s="147" t="s">
        <v>1</v>
      </c>
      <c r="F1292" s="148" t="s">
        <v>1537</v>
      </c>
      <c r="H1292" s="149">
        <v>158.478</v>
      </c>
      <c r="I1292" s="150"/>
      <c r="L1292" s="145"/>
      <c r="M1292" s="151"/>
      <c r="T1292" s="152"/>
      <c r="AT1292" s="147" t="s">
        <v>161</v>
      </c>
      <c r="AU1292" s="147" t="s">
        <v>83</v>
      </c>
      <c r="AV1292" s="12" t="s">
        <v>83</v>
      </c>
      <c r="AW1292" s="12" t="s">
        <v>30</v>
      </c>
      <c r="AX1292" s="12" t="s">
        <v>73</v>
      </c>
      <c r="AY1292" s="147" t="s">
        <v>151</v>
      </c>
    </row>
    <row r="1293" spans="2:51" s="14" customFormat="1" ht="11.25">
      <c r="B1293" s="170"/>
      <c r="D1293" s="146" t="s">
        <v>161</v>
      </c>
      <c r="E1293" s="171" t="s">
        <v>1</v>
      </c>
      <c r="F1293" s="172" t="s">
        <v>612</v>
      </c>
      <c r="H1293" s="171" t="s">
        <v>1</v>
      </c>
      <c r="I1293" s="173"/>
      <c r="L1293" s="170"/>
      <c r="M1293" s="174"/>
      <c r="T1293" s="175"/>
      <c r="AT1293" s="171" t="s">
        <v>161</v>
      </c>
      <c r="AU1293" s="171" t="s">
        <v>83</v>
      </c>
      <c r="AV1293" s="14" t="s">
        <v>81</v>
      </c>
      <c r="AW1293" s="14" t="s">
        <v>30</v>
      </c>
      <c r="AX1293" s="14" t="s">
        <v>73</v>
      </c>
      <c r="AY1293" s="171" t="s">
        <v>151</v>
      </c>
    </row>
    <row r="1294" spans="2:51" s="12" customFormat="1" ht="11.25">
      <c r="B1294" s="145"/>
      <c r="D1294" s="146" t="s">
        <v>161</v>
      </c>
      <c r="E1294" s="147" t="s">
        <v>1</v>
      </c>
      <c r="F1294" s="148" t="s">
        <v>1538</v>
      </c>
      <c r="H1294" s="149">
        <v>20.736</v>
      </c>
      <c r="I1294" s="150"/>
      <c r="L1294" s="145"/>
      <c r="M1294" s="151"/>
      <c r="T1294" s="152"/>
      <c r="AT1294" s="147" t="s">
        <v>161</v>
      </c>
      <c r="AU1294" s="147" t="s">
        <v>83</v>
      </c>
      <c r="AV1294" s="12" t="s">
        <v>83</v>
      </c>
      <c r="AW1294" s="12" t="s">
        <v>30</v>
      </c>
      <c r="AX1294" s="12" t="s">
        <v>73</v>
      </c>
      <c r="AY1294" s="147" t="s">
        <v>151</v>
      </c>
    </row>
    <row r="1295" spans="2:51" s="14" customFormat="1" ht="11.25">
      <c r="B1295" s="170"/>
      <c r="D1295" s="146" t="s">
        <v>161</v>
      </c>
      <c r="E1295" s="171" t="s">
        <v>1</v>
      </c>
      <c r="F1295" s="172" t="s">
        <v>588</v>
      </c>
      <c r="H1295" s="171" t="s">
        <v>1</v>
      </c>
      <c r="I1295" s="173"/>
      <c r="L1295" s="170"/>
      <c r="M1295" s="174"/>
      <c r="T1295" s="175"/>
      <c r="AT1295" s="171" t="s">
        <v>161</v>
      </c>
      <c r="AU1295" s="171" t="s">
        <v>83</v>
      </c>
      <c r="AV1295" s="14" t="s">
        <v>81</v>
      </c>
      <c r="AW1295" s="14" t="s">
        <v>30</v>
      </c>
      <c r="AX1295" s="14" t="s">
        <v>73</v>
      </c>
      <c r="AY1295" s="171" t="s">
        <v>151</v>
      </c>
    </row>
    <row r="1296" spans="2:51" s="12" customFormat="1" ht="11.25">
      <c r="B1296" s="145"/>
      <c r="D1296" s="146" t="s">
        <v>161</v>
      </c>
      <c r="E1296" s="147" t="s">
        <v>1</v>
      </c>
      <c r="F1296" s="148" t="s">
        <v>1539</v>
      </c>
      <c r="H1296" s="149">
        <v>529.39</v>
      </c>
      <c r="I1296" s="150"/>
      <c r="L1296" s="145"/>
      <c r="M1296" s="151"/>
      <c r="T1296" s="152"/>
      <c r="AT1296" s="147" t="s">
        <v>161</v>
      </c>
      <c r="AU1296" s="147" t="s">
        <v>83</v>
      </c>
      <c r="AV1296" s="12" t="s">
        <v>83</v>
      </c>
      <c r="AW1296" s="12" t="s">
        <v>30</v>
      </c>
      <c r="AX1296" s="12" t="s">
        <v>73</v>
      </c>
      <c r="AY1296" s="147" t="s">
        <v>151</v>
      </c>
    </row>
    <row r="1297" spans="2:51" s="13" customFormat="1" ht="11.25">
      <c r="B1297" s="153"/>
      <c r="D1297" s="146" t="s">
        <v>161</v>
      </c>
      <c r="E1297" s="154" t="s">
        <v>1</v>
      </c>
      <c r="F1297" s="155" t="s">
        <v>163</v>
      </c>
      <c r="H1297" s="156">
        <v>708.604</v>
      </c>
      <c r="I1297" s="157"/>
      <c r="L1297" s="153"/>
      <c r="M1297" s="158"/>
      <c r="T1297" s="159"/>
      <c r="AT1297" s="154" t="s">
        <v>161</v>
      </c>
      <c r="AU1297" s="154" t="s">
        <v>83</v>
      </c>
      <c r="AV1297" s="13" t="s">
        <v>159</v>
      </c>
      <c r="AW1297" s="13" t="s">
        <v>30</v>
      </c>
      <c r="AX1297" s="13" t="s">
        <v>81</v>
      </c>
      <c r="AY1297" s="154" t="s">
        <v>151</v>
      </c>
    </row>
    <row r="1298" spans="2:65" s="1" customFormat="1" ht="24.2" customHeight="1">
      <c r="B1298" s="131"/>
      <c r="C1298" s="132" t="s">
        <v>1544</v>
      </c>
      <c r="D1298" s="132" t="s">
        <v>154</v>
      </c>
      <c r="E1298" s="133" t="s">
        <v>1545</v>
      </c>
      <c r="F1298" s="134" t="s">
        <v>1546</v>
      </c>
      <c r="G1298" s="135" t="s">
        <v>186</v>
      </c>
      <c r="H1298" s="136">
        <v>215.409</v>
      </c>
      <c r="I1298" s="137"/>
      <c r="J1298" s="138">
        <f>ROUND(I1298*H1298,2)</f>
        <v>0</v>
      </c>
      <c r="K1298" s="134" t="s">
        <v>158</v>
      </c>
      <c r="L1298" s="31"/>
      <c r="M1298" s="139" t="s">
        <v>1</v>
      </c>
      <c r="N1298" s="140" t="s">
        <v>38</v>
      </c>
      <c r="P1298" s="141">
        <f>O1298*H1298</f>
        <v>0</v>
      </c>
      <c r="Q1298" s="141">
        <v>0.00022</v>
      </c>
      <c r="R1298" s="141">
        <f>Q1298*H1298</f>
        <v>0.04738998</v>
      </c>
      <c r="S1298" s="141">
        <v>0</v>
      </c>
      <c r="T1298" s="142">
        <f>S1298*H1298</f>
        <v>0</v>
      </c>
      <c r="AR1298" s="143" t="s">
        <v>287</v>
      </c>
      <c r="AT1298" s="143" t="s">
        <v>154</v>
      </c>
      <c r="AU1298" s="143" t="s">
        <v>83</v>
      </c>
      <c r="AY1298" s="16" t="s">
        <v>151</v>
      </c>
      <c r="BE1298" s="144">
        <f>IF(N1298="základní",J1298,0)</f>
        <v>0</v>
      </c>
      <c r="BF1298" s="144">
        <f>IF(N1298="snížená",J1298,0)</f>
        <v>0</v>
      </c>
      <c r="BG1298" s="144">
        <f>IF(N1298="zákl. přenesená",J1298,0)</f>
        <v>0</v>
      </c>
      <c r="BH1298" s="144">
        <f>IF(N1298="sníž. přenesená",J1298,0)</f>
        <v>0</v>
      </c>
      <c r="BI1298" s="144">
        <f>IF(N1298="nulová",J1298,0)</f>
        <v>0</v>
      </c>
      <c r="BJ1298" s="16" t="s">
        <v>81</v>
      </c>
      <c r="BK1298" s="144">
        <f>ROUND(I1298*H1298,2)</f>
        <v>0</v>
      </c>
      <c r="BL1298" s="16" t="s">
        <v>287</v>
      </c>
      <c r="BM1298" s="143" t="s">
        <v>1547</v>
      </c>
    </row>
    <row r="1299" spans="2:51" s="14" customFormat="1" ht="11.25">
      <c r="B1299" s="170"/>
      <c r="D1299" s="146" t="s">
        <v>161</v>
      </c>
      <c r="E1299" s="171" t="s">
        <v>1</v>
      </c>
      <c r="F1299" s="172" t="s">
        <v>635</v>
      </c>
      <c r="H1299" s="171" t="s">
        <v>1</v>
      </c>
      <c r="I1299" s="173"/>
      <c r="L1299" s="170"/>
      <c r="M1299" s="174"/>
      <c r="T1299" s="175"/>
      <c r="AT1299" s="171" t="s">
        <v>161</v>
      </c>
      <c r="AU1299" s="171" t="s">
        <v>83</v>
      </c>
      <c r="AV1299" s="14" t="s">
        <v>81</v>
      </c>
      <c r="AW1299" s="14" t="s">
        <v>30</v>
      </c>
      <c r="AX1299" s="14" t="s">
        <v>73</v>
      </c>
      <c r="AY1299" s="171" t="s">
        <v>151</v>
      </c>
    </row>
    <row r="1300" spans="2:51" s="14" customFormat="1" ht="11.25">
      <c r="B1300" s="170"/>
      <c r="D1300" s="146" t="s">
        <v>161</v>
      </c>
      <c r="E1300" s="171" t="s">
        <v>1</v>
      </c>
      <c r="F1300" s="172" t="s">
        <v>636</v>
      </c>
      <c r="H1300" s="171" t="s">
        <v>1</v>
      </c>
      <c r="I1300" s="173"/>
      <c r="L1300" s="170"/>
      <c r="M1300" s="174"/>
      <c r="T1300" s="175"/>
      <c r="AT1300" s="171" t="s">
        <v>161</v>
      </c>
      <c r="AU1300" s="171" t="s">
        <v>83</v>
      </c>
      <c r="AV1300" s="14" t="s">
        <v>81</v>
      </c>
      <c r="AW1300" s="14" t="s">
        <v>30</v>
      </c>
      <c r="AX1300" s="14" t="s">
        <v>73</v>
      </c>
      <c r="AY1300" s="171" t="s">
        <v>151</v>
      </c>
    </row>
    <row r="1301" spans="2:51" s="12" customFormat="1" ht="22.5">
      <c r="B1301" s="145"/>
      <c r="D1301" s="146" t="s">
        <v>161</v>
      </c>
      <c r="E1301" s="147" t="s">
        <v>1</v>
      </c>
      <c r="F1301" s="148" t="s">
        <v>1537</v>
      </c>
      <c r="H1301" s="149">
        <v>158.478</v>
      </c>
      <c r="I1301" s="150"/>
      <c r="L1301" s="145"/>
      <c r="M1301" s="151"/>
      <c r="T1301" s="152"/>
      <c r="AT1301" s="147" t="s">
        <v>161</v>
      </c>
      <c r="AU1301" s="147" t="s">
        <v>83</v>
      </c>
      <c r="AV1301" s="12" t="s">
        <v>83</v>
      </c>
      <c r="AW1301" s="12" t="s">
        <v>30</v>
      </c>
      <c r="AX1301" s="12" t="s">
        <v>73</v>
      </c>
      <c r="AY1301" s="147" t="s">
        <v>151</v>
      </c>
    </row>
    <row r="1302" spans="2:51" s="14" customFormat="1" ht="11.25">
      <c r="B1302" s="170"/>
      <c r="D1302" s="146" t="s">
        <v>161</v>
      </c>
      <c r="E1302" s="171" t="s">
        <v>1</v>
      </c>
      <c r="F1302" s="172" t="s">
        <v>612</v>
      </c>
      <c r="H1302" s="171" t="s">
        <v>1</v>
      </c>
      <c r="I1302" s="173"/>
      <c r="L1302" s="170"/>
      <c r="M1302" s="174"/>
      <c r="T1302" s="175"/>
      <c r="AT1302" s="171" t="s">
        <v>161</v>
      </c>
      <c r="AU1302" s="171" t="s">
        <v>83</v>
      </c>
      <c r="AV1302" s="14" t="s">
        <v>81</v>
      </c>
      <c r="AW1302" s="14" t="s">
        <v>30</v>
      </c>
      <c r="AX1302" s="14" t="s">
        <v>73</v>
      </c>
      <c r="AY1302" s="171" t="s">
        <v>151</v>
      </c>
    </row>
    <row r="1303" spans="2:51" s="12" customFormat="1" ht="11.25">
      <c r="B1303" s="145"/>
      <c r="D1303" s="146" t="s">
        <v>161</v>
      </c>
      <c r="E1303" s="147" t="s">
        <v>1</v>
      </c>
      <c r="F1303" s="148" t="s">
        <v>1548</v>
      </c>
      <c r="H1303" s="149">
        <v>23.155</v>
      </c>
      <c r="I1303" s="150"/>
      <c r="L1303" s="145"/>
      <c r="M1303" s="151"/>
      <c r="T1303" s="152"/>
      <c r="AT1303" s="147" t="s">
        <v>161</v>
      </c>
      <c r="AU1303" s="147" t="s">
        <v>83</v>
      </c>
      <c r="AV1303" s="12" t="s">
        <v>83</v>
      </c>
      <c r="AW1303" s="12" t="s">
        <v>30</v>
      </c>
      <c r="AX1303" s="12" t="s">
        <v>73</v>
      </c>
      <c r="AY1303" s="147" t="s">
        <v>151</v>
      </c>
    </row>
    <row r="1304" spans="2:51" s="14" customFormat="1" ht="11.25">
      <c r="B1304" s="170"/>
      <c r="D1304" s="146" t="s">
        <v>161</v>
      </c>
      <c r="E1304" s="171" t="s">
        <v>1</v>
      </c>
      <c r="F1304" s="172" t="s">
        <v>619</v>
      </c>
      <c r="H1304" s="171" t="s">
        <v>1</v>
      </c>
      <c r="I1304" s="173"/>
      <c r="L1304" s="170"/>
      <c r="M1304" s="174"/>
      <c r="T1304" s="175"/>
      <c r="AT1304" s="171" t="s">
        <v>161</v>
      </c>
      <c r="AU1304" s="171" t="s">
        <v>83</v>
      </c>
      <c r="AV1304" s="14" t="s">
        <v>81</v>
      </c>
      <c r="AW1304" s="14" t="s">
        <v>30</v>
      </c>
      <c r="AX1304" s="14" t="s">
        <v>73</v>
      </c>
      <c r="AY1304" s="171" t="s">
        <v>151</v>
      </c>
    </row>
    <row r="1305" spans="2:51" s="12" customFormat="1" ht="11.25">
      <c r="B1305" s="145"/>
      <c r="D1305" s="146" t="s">
        <v>161</v>
      </c>
      <c r="E1305" s="147" t="s">
        <v>1</v>
      </c>
      <c r="F1305" s="148" t="s">
        <v>1549</v>
      </c>
      <c r="H1305" s="149">
        <v>27.776</v>
      </c>
      <c r="I1305" s="150"/>
      <c r="L1305" s="145"/>
      <c r="M1305" s="151"/>
      <c r="T1305" s="152"/>
      <c r="AT1305" s="147" t="s">
        <v>161</v>
      </c>
      <c r="AU1305" s="147" t="s">
        <v>83</v>
      </c>
      <c r="AV1305" s="12" t="s">
        <v>83</v>
      </c>
      <c r="AW1305" s="12" t="s">
        <v>30</v>
      </c>
      <c r="AX1305" s="12" t="s">
        <v>73</v>
      </c>
      <c r="AY1305" s="147" t="s">
        <v>151</v>
      </c>
    </row>
    <row r="1306" spans="2:51" s="14" customFormat="1" ht="11.25">
      <c r="B1306" s="170"/>
      <c r="D1306" s="146" t="s">
        <v>161</v>
      </c>
      <c r="E1306" s="171" t="s">
        <v>1</v>
      </c>
      <c r="F1306" s="172" t="s">
        <v>621</v>
      </c>
      <c r="H1306" s="171" t="s">
        <v>1</v>
      </c>
      <c r="I1306" s="173"/>
      <c r="L1306" s="170"/>
      <c r="M1306" s="174"/>
      <c r="T1306" s="175"/>
      <c r="AT1306" s="171" t="s">
        <v>161</v>
      </c>
      <c r="AU1306" s="171" t="s">
        <v>83</v>
      </c>
      <c r="AV1306" s="14" t="s">
        <v>81</v>
      </c>
      <c r="AW1306" s="14" t="s">
        <v>30</v>
      </c>
      <c r="AX1306" s="14" t="s">
        <v>73</v>
      </c>
      <c r="AY1306" s="171" t="s">
        <v>151</v>
      </c>
    </row>
    <row r="1307" spans="2:51" s="12" customFormat="1" ht="11.25">
      <c r="B1307" s="145"/>
      <c r="D1307" s="146" t="s">
        <v>161</v>
      </c>
      <c r="E1307" s="147" t="s">
        <v>1</v>
      </c>
      <c r="F1307" s="148" t="s">
        <v>1550</v>
      </c>
      <c r="H1307" s="149">
        <v>6</v>
      </c>
      <c r="I1307" s="150"/>
      <c r="L1307" s="145"/>
      <c r="M1307" s="151"/>
      <c r="T1307" s="152"/>
      <c r="AT1307" s="147" t="s">
        <v>161</v>
      </c>
      <c r="AU1307" s="147" t="s">
        <v>83</v>
      </c>
      <c r="AV1307" s="12" t="s">
        <v>83</v>
      </c>
      <c r="AW1307" s="12" t="s">
        <v>30</v>
      </c>
      <c r="AX1307" s="12" t="s">
        <v>73</v>
      </c>
      <c r="AY1307" s="147" t="s">
        <v>151</v>
      </c>
    </row>
    <row r="1308" spans="2:51" s="13" customFormat="1" ht="11.25">
      <c r="B1308" s="153"/>
      <c r="D1308" s="146" t="s">
        <v>161</v>
      </c>
      <c r="E1308" s="154" t="s">
        <v>1</v>
      </c>
      <c r="F1308" s="155" t="s">
        <v>163</v>
      </c>
      <c r="H1308" s="156">
        <v>215.40900000000002</v>
      </c>
      <c r="I1308" s="157"/>
      <c r="L1308" s="153"/>
      <c r="M1308" s="158"/>
      <c r="T1308" s="159"/>
      <c r="AT1308" s="154" t="s">
        <v>161</v>
      </c>
      <c r="AU1308" s="154" t="s">
        <v>83</v>
      </c>
      <c r="AV1308" s="13" t="s">
        <v>159</v>
      </c>
      <c r="AW1308" s="13" t="s">
        <v>30</v>
      </c>
      <c r="AX1308" s="13" t="s">
        <v>81</v>
      </c>
      <c r="AY1308" s="154" t="s">
        <v>151</v>
      </c>
    </row>
    <row r="1309" spans="2:65" s="1" customFormat="1" ht="24.2" customHeight="1">
      <c r="B1309" s="131"/>
      <c r="C1309" s="132" t="s">
        <v>1551</v>
      </c>
      <c r="D1309" s="132" t="s">
        <v>154</v>
      </c>
      <c r="E1309" s="133" t="s">
        <v>1552</v>
      </c>
      <c r="F1309" s="134" t="s">
        <v>1553</v>
      </c>
      <c r="G1309" s="135" t="s">
        <v>186</v>
      </c>
      <c r="H1309" s="136">
        <v>776.66</v>
      </c>
      <c r="I1309" s="137"/>
      <c r="J1309" s="138">
        <f>ROUND(I1309*H1309,2)</f>
        <v>0</v>
      </c>
      <c r="K1309" s="134" t="s">
        <v>158</v>
      </c>
      <c r="L1309" s="31"/>
      <c r="M1309" s="139" t="s">
        <v>1</v>
      </c>
      <c r="N1309" s="140" t="s">
        <v>38</v>
      </c>
      <c r="P1309" s="141">
        <f>O1309*H1309</f>
        <v>0</v>
      </c>
      <c r="Q1309" s="141">
        <v>0.00037</v>
      </c>
      <c r="R1309" s="141">
        <f>Q1309*H1309</f>
        <v>0.28736419999999996</v>
      </c>
      <c r="S1309" s="141">
        <v>0</v>
      </c>
      <c r="T1309" s="142">
        <f>S1309*H1309</f>
        <v>0</v>
      </c>
      <c r="AR1309" s="143" t="s">
        <v>287</v>
      </c>
      <c r="AT1309" s="143" t="s">
        <v>154</v>
      </c>
      <c r="AU1309" s="143" t="s">
        <v>83</v>
      </c>
      <c r="AY1309" s="16" t="s">
        <v>151</v>
      </c>
      <c r="BE1309" s="144">
        <f>IF(N1309="základní",J1309,0)</f>
        <v>0</v>
      </c>
      <c r="BF1309" s="144">
        <f>IF(N1309="snížená",J1309,0)</f>
        <v>0</v>
      </c>
      <c r="BG1309" s="144">
        <f>IF(N1309="zákl. přenesená",J1309,0)</f>
        <v>0</v>
      </c>
      <c r="BH1309" s="144">
        <f>IF(N1309="sníž. přenesená",J1309,0)</f>
        <v>0</v>
      </c>
      <c r="BI1309" s="144">
        <f>IF(N1309="nulová",J1309,0)</f>
        <v>0</v>
      </c>
      <c r="BJ1309" s="16" t="s">
        <v>81</v>
      </c>
      <c r="BK1309" s="144">
        <f>ROUND(I1309*H1309,2)</f>
        <v>0</v>
      </c>
      <c r="BL1309" s="16" t="s">
        <v>287</v>
      </c>
      <c r="BM1309" s="143" t="s">
        <v>1554</v>
      </c>
    </row>
    <row r="1310" spans="2:51" s="14" customFormat="1" ht="11.25">
      <c r="B1310" s="170"/>
      <c r="D1310" s="146" t="s">
        <v>161</v>
      </c>
      <c r="E1310" s="171" t="s">
        <v>1</v>
      </c>
      <c r="F1310" s="172" t="s">
        <v>588</v>
      </c>
      <c r="H1310" s="171" t="s">
        <v>1</v>
      </c>
      <c r="I1310" s="173"/>
      <c r="L1310" s="170"/>
      <c r="M1310" s="174"/>
      <c r="T1310" s="175"/>
      <c r="AT1310" s="171" t="s">
        <v>161</v>
      </c>
      <c r="AU1310" s="171" t="s">
        <v>83</v>
      </c>
      <c r="AV1310" s="14" t="s">
        <v>81</v>
      </c>
      <c r="AW1310" s="14" t="s">
        <v>30</v>
      </c>
      <c r="AX1310" s="14" t="s">
        <v>73</v>
      </c>
      <c r="AY1310" s="171" t="s">
        <v>151</v>
      </c>
    </row>
    <row r="1311" spans="2:51" s="12" customFormat="1" ht="11.25">
      <c r="B1311" s="145"/>
      <c r="D1311" s="146" t="s">
        <v>161</v>
      </c>
      <c r="E1311" s="147" t="s">
        <v>1</v>
      </c>
      <c r="F1311" s="148" t="s">
        <v>1539</v>
      </c>
      <c r="H1311" s="149">
        <v>529.39</v>
      </c>
      <c r="I1311" s="150"/>
      <c r="L1311" s="145"/>
      <c r="M1311" s="151"/>
      <c r="T1311" s="152"/>
      <c r="AT1311" s="147" t="s">
        <v>161</v>
      </c>
      <c r="AU1311" s="147" t="s">
        <v>83</v>
      </c>
      <c r="AV1311" s="12" t="s">
        <v>83</v>
      </c>
      <c r="AW1311" s="12" t="s">
        <v>30</v>
      </c>
      <c r="AX1311" s="12" t="s">
        <v>73</v>
      </c>
      <c r="AY1311" s="147" t="s">
        <v>151</v>
      </c>
    </row>
    <row r="1312" spans="2:51" s="14" customFormat="1" ht="11.25">
      <c r="B1312" s="170"/>
      <c r="D1312" s="146" t="s">
        <v>161</v>
      </c>
      <c r="E1312" s="171" t="s">
        <v>1</v>
      </c>
      <c r="F1312" s="172" t="s">
        <v>590</v>
      </c>
      <c r="H1312" s="171" t="s">
        <v>1</v>
      </c>
      <c r="I1312" s="173"/>
      <c r="L1312" s="170"/>
      <c r="M1312" s="174"/>
      <c r="T1312" s="175"/>
      <c r="AT1312" s="171" t="s">
        <v>161</v>
      </c>
      <c r="AU1312" s="171" t="s">
        <v>83</v>
      </c>
      <c r="AV1312" s="14" t="s">
        <v>81</v>
      </c>
      <c r="AW1312" s="14" t="s">
        <v>30</v>
      </c>
      <c r="AX1312" s="14" t="s">
        <v>73</v>
      </c>
      <c r="AY1312" s="171" t="s">
        <v>151</v>
      </c>
    </row>
    <row r="1313" spans="2:51" s="12" customFormat="1" ht="11.25">
      <c r="B1313" s="145"/>
      <c r="D1313" s="146" t="s">
        <v>161</v>
      </c>
      <c r="E1313" s="147" t="s">
        <v>1</v>
      </c>
      <c r="F1313" s="148" t="s">
        <v>1555</v>
      </c>
      <c r="H1313" s="149">
        <v>247.27</v>
      </c>
      <c r="I1313" s="150"/>
      <c r="L1313" s="145"/>
      <c r="M1313" s="151"/>
      <c r="T1313" s="152"/>
      <c r="AT1313" s="147" t="s">
        <v>161</v>
      </c>
      <c r="AU1313" s="147" t="s">
        <v>83</v>
      </c>
      <c r="AV1313" s="12" t="s">
        <v>83</v>
      </c>
      <c r="AW1313" s="12" t="s">
        <v>30</v>
      </c>
      <c r="AX1313" s="12" t="s">
        <v>73</v>
      </c>
      <c r="AY1313" s="147" t="s">
        <v>151</v>
      </c>
    </row>
    <row r="1314" spans="2:51" s="13" customFormat="1" ht="11.25">
      <c r="B1314" s="153"/>
      <c r="D1314" s="146" t="s">
        <v>161</v>
      </c>
      <c r="E1314" s="154" t="s">
        <v>1</v>
      </c>
      <c r="F1314" s="155" t="s">
        <v>163</v>
      </c>
      <c r="H1314" s="156">
        <v>776.66</v>
      </c>
      <c r="I1314" s="157"/>
      <c r="L1314" s="153"/>
      <c r="M1314" s="158"/>
      <c r="T1314" s="159"/>
      <c r="AT1314" s="154" t="s">
        <v>161</v>
      </c>
      <c r="AU1314" s="154" t="s">
        <v>83</v>
      </c>
      <c r="AV1314" s="13" t="s">
        <v>159</v>
      </c>
      <c r="AW1314" s="13" t="s">
        <v>30</v>
      </c>
      <c r="AX1314" s="13" t="s">
        <v>81</v>
      </c>
      <c r="AY1314" s="154" t="s">
        <v>151</v>
      </c>
    </row>
    <row r="1315" spans="2:65" s="1" customFormat="1" ht="24.2" customHeight="1">
      <c r="B1315" s="131"/>
      <c r="C1315" s="132" t="s">
        <v>1556</v>
      </c>
      <c r="D1315" s="132" t="s">
        <v>154</v>
      </c>
      <c r="E1315" s="133" t="s">
        <v>1557</v>
      </c>
      <c r="F1315" s="134" t="s">
        <v>1558</v>
      </c>
      <c r="G1315" s="135" t="s">
        <v>186</v>
      </c>
      <c r="H1315" s="136">
        <v>502.348</v>
      </c>
      <c r="I1315" s="137"/>
      <c r="J1315" s="138">
        <f>ROUND(I1315*H1315,2)</f>
        <v>0</v>
      </c>
      <c r="K1315" s="134" t="s">
        <v>158</v>
      </c>
      <c r="L1315" s="31"/>
      <c r="M1315" s="139" t="s">
        <v>1</v>
      </c>
      <c r="N1315" s="140" t="s">
        <v>38</v>
      </c>
      <c r="P1315" s="141">
        <f>O1315*H1315</f>
        <v>0</v>
      </c>
      <c r="Q1315" s="141">
        <v>8E-05</v>
      </c>
      <c r="R1315" s="141">
        <f>Q1315*H1315</f>
        <v>0.04018784</v>
      </c>
      <c r="S1315" s="141">
        <v>0</v>
      </c>
      <c r="T1315" s="142">
        <f>S1315*H1315</f>
        <v>0</v>
      </c>
      <c r="AR1315" s="143" t="s">
        <v>287</v>
      </c>
      <c r="AT1315" s="143" t="s">
        <v>154</v>
      </c>
      <c r="AU1315" s="143" t="s">
        <v>83</v>
      </c>
      <c r="AY1315" s="16" t="s">
        <v>151</v>
      </c>
      <c r="BE1315" s="144">
        <f>IF(N1315="základní",J1315,0)</f>
        <v>0</v>
      </c>
      <c r="BF1315" s="144">
        <f>IF(N1315="snížená",J1315,0)</f>
        <v>0</v>
      </c>
      <c r="BG1315" s="144">
        <f>IF(N1315="zákl. přenesená",J1315,0)</f>
        <v>0</v>
      </c>
      <c r="BH1315" s="144">
        <f>IF(N1315="sníž. přenesená",J1315,0)</f>
        <v>0</v>
      </c>
      <c r="BI1315" s="144">
        <f>IF(N1315="nulová",J1315,0)</f>
        <v>0</v>
      </c>
      <c r="BJ1315" s="16" t="s">
        <v>81</v>
      </c>
      <c r="BK1315" s="144">
        <f>ROUND(I1315*H1315,2)</f>
        <v>0</v>
      </c>
      <c r="BL1315" s="16" t="s">
        <v>287</v>
      </c>
      <c r="BM1315" s="143" t="s">
        <v>1559</v>
      </c>
    </row>
    <row r="1316" spans="2:51" s="14" customFormat="1" ht="11.25">
      <c r="B1316" s="170"/>
      <c r="D1316" s="146" t="s">
        <v>161</v>
      </c>
      <c r="E1316" s="171" t="s">
        <v>1</v>
      </c>
      <c r="F1316" s="172" t="s">
        <v>1560</v>
      </c>
      <c r="H1316" s="171" t="s">
        <v>1</v>
      </c>
      <c r="I1316" s="173"/>
      <c r="L1316" s="170"/>
      <c r="M1316" s="174"/>
      <c r="T1316" s="175"/>
      <c r="AT1316" s="171" t="s">
        <v>161</v>
      </c>
      <c r="AU1316" s="171" t="s">
        <v>83</v>
      </c>
      <c r="AV1316" s="14" t="s">
        <v>81</v>
      </c>
      <c r="AW1316" s="14" t="s">
        <v>30</v>
      </c>
      <c r="AX1316" s="14" t="s">
        <v>73</v>
      </c>
      <c r="AY1316" s="171" t="s">
        <v>151</v>
      </c>
    </row>
    <row r="1317" spans="2:51" s="12" customFormat="1" ht="22.5">
      <c r="B1317" s="145"/>
      <c r="D1317" s="146" t="s">
        <v>161</v>
      </c>
      <c r="E1317" s="147" t="s">
        <v>1</v>
      </c>
      <c r="F1317" s="148" t="s">
        <v>1561</v>
      </c>
      <c r="H1317" s="149">
        <v>269.52</v>
      </c>
      <c r="I1317" s="150"/>
      <c r="L1317" s="145"/>
      <c r="M1317" s="151"/>
      <c r="T1317" s="152"/>
      <c r="AT1317" s="147" t="s">
        <v>161</v>
      </c>
      <c r="AU1317" s="147" t="s">
        <v>83</v>
      </c>
      <c r="AV1317" s="12" t="s">
        <v>83</v>
      </c>
      <c r="AW1317" s="12" t="s">
        <v>30</v>
      </c>
      <c r="AX1317" s="12" t="s">
        <v>73</v>
      </c>
      <c r="AY1317" s="147" t="s">
        <v>151</v>
      </c>
    </row>
    <row r="1318" spans="2:51" s="12" customFormat="1" ht="11.25">
      <c r="B1318" s="145"/>
      <c r="D1318" s="146" t="s">
        <v>161</v>
      </c>
      <c r="E1318" s="147" t="s">
        <v>1</v>
      </c>
      <c r="F1318" s="148" t="s">
        <v>1562</v>
      </c>
      <c r="H1318" s="149">
        <v>5.568</v>
      </c>
      <c r="I1318" s="150"/>
      <c r="L1318" s="145"/>
      <c r="M1318" s="151"/>
      <c r="T1318" s="152"/>
      <c r="AT1318" s="147" t="s">
        <v>161</v>
      </c>
      <c r="AU1318" s="147" t="s">
        <v>83</v>
      </c>
      <c r="AV1318" s="12" t="s">
        <v>83</v>
      </c>
      <c r="AW1318" s="12" t="s">
        <v>30</v>
      </c>
      <c r="AX1318" s="12" t="s">
        <v>73</v>
      </c>
      <c r="AY1318" s="147" t="s">
        <v>151</v>
      </c>
    </row>
    <row r="1319" spans="2:51" s="14" customFormat="1" ht="11.25">
      <c r="B1319" s="170"/>
      <c r="D1319" s="146" t="s">
        <v>161</v>
      </c>
      <c r="E1319" s="171" t="s">
        <v>1</v>
      </c>
      <c r="F1319" s="172" t="s">
        <v>1563</v>
      </c>
      <c r="H1319" s="171" t="s">
        <v>1</v>
      </c>
      <c r="I1319" s="173"/>
      <c r="L1319" s="170"/>
      <c r="M1319" s="174"/>
      <c r="T1319" s="175"/>
      <c r="AT1319" s="171" t="s">
        <v>161</v>
      </c>
      <c r="AU1319" s="171" t="s">
        <v>83</v>
      </c>
      <c r="AV1319" s="14" t="s">
        <v>81</v>
      </c>
      <c r="AW1319" s="14" t="s">
        <v>30</v>
      </c>
      <c r="AX1319" s="14" t="s">
        <v>73</v>
      </c>
      <c r="AY1319" s="171" t="s">
        <v>151</v>
      </c>
    </row>
    <row r="1320" spans="2:51" s="12" customFormat="1" ht="11.25">
      <c r="B1320" s="145"/>
      <c r="D1320" s="146" t="s">
        <v>161</v>
      </c>
      <c r="E1320" s="147" t="s">
        <v>1</v>
      </c>
      <c r="F1320" s="148" t="s">
        <v>1564</v>
      </c>
      <c r="H1320" s="149">
        <v>86.45</v>
      </c>
      <c r="I1320" s="150"/>
      <c r="L1320" s="145"/>
      <c r="M1320" s="151"/>
      <c r="T1320" s="152"/>
      <c r="AT1320" s="147" t="s">
        <v>161</v>
      </c>
      <c r="AU1320" s="147" t="s">
        <v>83</v>
      </c>
      <c r="AV1320" s="12" t="s">
        <v>83</v>
      </c>
      <c r="AW1320" s="12" t="s">
        <v>30</v>
      </c>
      <c r="AX1320" s="12" t="s">
        <v>73</v>
      </c>
      <c r="AY1320" s="147" t="s">
        <v>151</v>
      </c>
    </row>
    <row r="1321" spans="2:51" s="14" customFormat="1" ht="11.25">
      <c r="B1321" s="170"/>
      <c r="D1321" s="146" t="s">
        <v>161</v>
      </c>
      <c r="E1321" s="171" t="s">
        <v>1</v>
      </c>
      <c r="F1321" s="172" t="s">
        <v>1565</v>
      </c>
      <c r="H1321" s="171" t="s">
        <v>1</v>
      </c>
      <c r="I1321" s="173"/>
      <c r="L1321" s="170"/>
      <c r="M1321" s="174"/>
      <c r="T1321" s="175"/>
      <c r="AT1321" s="171" t="s">
        <v>161</v>
      </c>
      <c r="AU1321" s="171" t="s">
        <v>83</v>
      </c>
      <c r="AV1321" s="14" t="s">
        <v>81</v>
      </c>
      <c r="AW1321" s="14" t="s">
        <v>30</v>
      </c>
      <c r="AX1321" s="14" t="s">
        <v>73</v>
      </c>
      <c r="AY1321" s="171" t="s">
        <v>151</v>
      </c>
    </row>
    <row r="1322" spans="2:51" s="12" customFormat="1" ht="11.25">
      <c r="B1322" s="145"/>
      <c r="D1322" s="146" t="s">
        <v>161</v>
      </c>
      <c r="E1322" s="147" t="s">
        <v>1</v>
      </c>
      <c r="F1322" s="148" t="s">
        <v>1566</v>
      </c>
      <c r="H1322" s="149">
        <v>120.33</v>
      </c>
      <c r="I1322" s="150"/>
      <c r="L1322" s="145"/>
      <c r="M1322" s="151"/>
      <c r="T1322" s="152"/>
      <c r="AT1322" s="147" t="s">
        <v>161</v>
      </c>
      <c r="AU1322" s="147" t="s">
        <v>83</v>
      </c>
      <c r="AV1322" s="12" t="s">
        <v>83</v>
      </c>
      <c r="AW1322" s="12" t="s">
        <v>30</v>
      </c>
      <c r="AX1322" s="12" t="s">
        <v>73</v>
      </c>
      <c r="AY1322" s="147" t="s">
        <v>151</v>
      </c>
    </row>
    <row r="1323" spans="2:51" s="14" customFormat="1" ht="11.25">
      <c r="B1323" s="170"/>
      <c r="D1323" s="146" t="s">
        <v>161</v>
      </c>
      <c r="E1323" s="171" t="s">
        <v>1</v>
      </c>
      <c r="F1323" s="172" t="s">
        <v>1567</v>
      </c>
      <c r="H1323" s="171" t="s">
        <v>1</v>
      </c>
      <c r="I1323" s="173"/>
      <c r="L1323" s="170"/>
      <c r="M1323" s="174"/>
      <c r="T1323" s="175"/>
      <c r="AT1323" s="171" t="s">
        <v>161</v>
      </c>
      <c r="AU1323" s="171" t="s">
        <v>83</v>
      </c>
      <c r="AV1323" s="14" t="s">
        <v>81</v>
      </c>
      <c r="AW1323" s="14" t="s">
        <v>30</v>
      </c>
      <c r="AX1323" s="14" t="s">
        <v>73</v>
      </c>
      <c r="AY1323" s="171" t="s">
        <v>151</v>
      </c>
    </row>
    <row r="1324" spans="2:51" s="12" customFormat="1" ht="11.25">
      <c r="B1324" s="145"/>
      <c r="D1324" s="146" t="s">
        <v>161</v>
      </c>
      <c r="E1324" s="147" t="s">
        <v>1</v>
      </c>
      <c r="F1324" s="148" t="s">
        <v>1568</v>
      </c>
      <c r="H1324" s="149">
        <v>20.48</v>
      </c>
      <c r="I1324" s="150"/>
      <c r="L1324" s="145"/>
      <c r="M1324" s="151"/>
      <c r="T1324" s="152"/>
      <c r="AT1324" s="147" t="s">
        <v>161</v>
      </c>
      <c r="AU1324" s="147" t="s">
        <v>83</v>
      </c>
      <c r="AV1324" s="12" t="s">
        <v>83</v>
      </c>
      <c r="AW1324" s="12" t="s">
        <v>30</v>
      </c>
      <c r="AX1324" s="12" t="s">
        <v>73</v>
      </c>
      <c r="AY1324" s="147" t="s">
        <v>151</v>
      </c>
    </row>
    <row r="1325" spans="2:51" s="13" customFormat="1" ht="11.25">
      <c r="B1325" s="153"/>
      <c r="D1325" s="146" t="s">
        <v>161</v>
      </c>
      <c r="E1325" s="154" t="s">
        <v>1</v>
      </c>
      <c r="F1325" s="155" t="s">
        <v>163</v>
      </c>
      <c r="H1325" s="156">
        <v>502.34799999999996</v>
      </c>
      <c r="I1325" s="157"/>
      <c r="L1325" s="153"/>
      <c r="M1325" s="158"/>
      <c r="T1325" s="159"/>
      <c r="AT1325" s="154" t="s">
        <v>161</v>
      </c>
      <c r="AU1325" s="154" t="s">
        <v>83</v>
      </c>
      <c r="AV1325" s="13" t="s">
        <v>159</v>
      </c>
      <c r="AW1325" s="13" t="s">
        <v>30</v>
      </c>
      <c r="AX1325" s="13" t="s">
        <v>81</v>
      </c>
      <c r="AY1325" s="154" t="s">
        <v>151</v>
      </c>
    </row>
    <row r="1326" spans="2:65" s="1" customFormat="1" ht="16.5" customHeight="1">
      <c r="B1326" s="131"/>
      <c r="C1326" s="132" t="s">
        <v>1569</v>
      </c>
      <c r="D1326" s="132" t="s">
        <v>154</v>
      </c>
      <c r="E1326" s="133" t="s">
        <v>1570</v>
      </c>
      <c r="F1326" s="134" t="s">
        <v>1571</v>
      </c>
      <c r="G1326" s="135" t="s">
        <v>186</v>
      </c>
      <c r="H1326" s="136">
        <v>415.898</v>
      </c>
      <c r="I1326" s="137"/>
      <c r="J1326" s="138">
        <f>ROUND(I1326*H1326,2)</f>
        <v>0</v>
      </c>
      <c r="K1326" s="134" t="s">
        <v>158</v>
      </c>
      <c r="L1326" s="31"/>
      <c r="M1326" s="139" t="s">
        <v>1</v>
      </c>
      <c r="N1326" s="140" t="s">
        <v>38</v>
      </c>
      <c r="P1326" s="141">
        <f>O1326*H1326</f>
        <v>0</v>
      </c>
      <c r="Q1326" s="141">
        <v>0</v>
      </c>
      <c r="R1326" s="141">
        <f>Q1326*H1326</f>
        <v>0</v>
      </c>
      <c r="S1326" s="141">
        <v>0</v>
      </c>
      <c r="T1326" s="142">
        <f>S1326*H1326</f>
        <v>0</v>
      </c>
      <c r="AR1326" s="143" t="s">
        <v>287</v>
      </c>
      <c r="AT1326" s="143" t="s">
        <v>154</v>
      </c>
      <c r="AU1326" s="143" t="s">
        <v>83</v>
      </c>
      <c r="AY1326" s="16" t="s">
        <v>151</v>
      </c>
      <c r="BE1326" s="144">
        <f>IF(N1326="základní",J1326,0)</f>
        <v>0</v>
      </c>
      <c r="BF1326" s="144">
        <f>IF(N1326="snížená",J1326,0)</f>
        <v>0</v>
      </c>
      <c r="BG1326" s="144">
        <f>IF(N1326="zákl. přenesená",J1326,0)</f>
        <v>0</v>
      </c>
      <c r="BH1326" s="144">
        <f>IF(N1326="sníž. přenesená",J1326,0)</f>
        <v>0</v>
      </c>
      <c r="BI1326" s="144">
        <f>IF(N1326="nulová",J1326,0)</f>
        <v>0</v>
      </c>
      <c r="BJ1326" s="16" t="s">
        <v>81</v>
      </c>
      <c r="BK1326" s="144">
        <f>ROUND(I1326*H1326,2)</f>
        <v>0</v>
      </c>
      <c r="BL1326" s="16" t="s">
        <v>287</v>
      </c>
      <c r="BM1326" s="143" t="s">
        <v>1572</v>
      </c>
    </row>
    <row r="1327" spans="2:51" s="14" customFormat="1" ht="11.25">
      <c r="B1327" s="170"/>
      <c r="D1327" s="146" t="s">
        <v>161</v>
      </c>
      <c r="E1327" s="171" t="s">
        <v>1</v>
      </c>
      <c r="F1327" s="172" t="s">
        <v>1560</v>
      </c>
      <c r="H1327" s="171" t="s">
        <v>1</v>
      </c>
      <c r="I1327" s="173"/>
      <c r="L1327" s="170"/>
      <c r="M1327" s="174"/>
      <c r="T1327" s="175"/>
      <c r="AT1327" s="171" t="s">
        <v>161</v>
      </c>
      <c r="AU1327" s="171" t="s">
        <v>83</v>
      </c>
      <c r="AV1327" s="14" t="s">
        <v>81</v>
      </c>
      <c r="AW1327" s="14" t="s">
        <v>30</v>
      </c>
      <c r="AX1327" s="14" t="s">
        <v>73</v>
      </c>
      <c r="AY1327" s="171" t="s">
        <v>151</v>
      </c>
    </row>
    <row r="1328" spans="2:51" s="12" customFormat="1" ht="22.5">
      <c r="B1328" s="145"/>
      <c r="D1328" s="146" t="s">
        <v>161</v>
      </c>
      <c r="E1328" s="147" t="s">
        <v>1</v>
      </c>
      <c r="F1328" s="148" t="s">
        <v>1561</v>
      </c>
      <c r="H1328" s="149">
        <v>269.52</v>
      </c>
      <c r="I1328" s="150"/>
      <c r="L1328" s="145"/>
      <c r="M1328" s="151"/>
      <c r="T1328" s="152"/>
      <c r="AT1328" s="147" t="s">
        <v>161</v>
      </c>
      <c r="AU1328" s="147" t="s">
        <v>83</v>
      </c>
      <c r="AV1328" s="12" t="s">
        <v>83</v>
      </c>
      <c r="AW1328" s="12" t="s">
        <v>30</v>
      </c>
      <c r="AX1328" s="12" t="s">
        <v>73</v>
      </c>
      <c r="AY1328" s="147" t="s">
        <v>151</v>
      </c>
    </row>
    <row r="1329" spans="2:51" s="12" customFormat="1" ht="11.25">
      <c r="B1329" s="145"/>
      <c r="D1329" s="146" t="s">
        <v>161</v>
      </c>
      <c r="E1329" s="147" t="s">
        <v>1</v>
      </c>
      <c r="F1329" s="148" t="s">
        <v>1562</v>
      </c>
      <c r="H1329" s="149">
        <v>5.568</v>
      </c>
      <c r="I1329" s="150"/>
      <c r="L1329" s="145"/>
      <c r="M1329" s="151"/>
      <c r="T1329" s="152"/>
      <c r="AT1329" s="147" t="s">
        <v>161</v>
      </c>
      <c r="AU1329" s="147" t="s">
        <v>83</v>
      </c>
      <c r="AV1329" s="12" t="s">
        <v>83</v>
      </c>
      <c r="AW1329" s="12" t="s">
        <v>30</v>
      </c>
      <c r="AX1329" s="12" t="s">
        <v>73</v>
      </c>
      <c r="AY1329" s="147" t="s">
        <v>151</v>
      </c>
    </row>
    <row r="1330" spans="2:51" s="14" customFormat="1" ht="11.25">
      <c r="B1330" s="170"/>
      <c r="D1330" s="146" t="s">
        <v>161</v>
      </c>
      <c r="E1330" s="171" t="s">
        <v>1</v>
      </c>
      <c r="F1330" s="172" t="s">
        <v>1565</v>
      </c>
      <c r="H1330" s="171" t="s">
        <v>1</v>
      </c>
      <c r="I1330" s="173"/>
      <c r="L1330" s="170"/>
      <c r="M1330" s="174"/>
      <c r="T1330" s="175"/>
      <c r="AT1330" s="171" t="s">
        <v>161</v>
      </c>
      <c r="AU1330" s="171" t="s">
        <v>83</v>
      </c>
      <c r="AV1330" s="14" t="s">
        <v>81</v>
      </c>
      <c r="AW1330" s="14" t="s">
        <v>30</v>
      </c>
      <c r="AX1330" s="14" t="s">
        <v>73</v>
      </c>
      <c r="AY1330" s="171" t="s">
        <v>151</v>
      </c>
    </row>
    <row r="1331" spans="2:51" s="12" customFormat="1" ht="11.25">
      <c r="B1331" s="145"/>
      <c r="D1331" s="146" t="s">
        <v>161</v>
      </c>
      <c r="E1331" s="147" t="s">
        <v>1</v>
      </c>
      <c r="F1331" s="148" t="s">
        <v>1566</v>
      </c>
      <c r="H1331" s="149">
        <v>120.33</v>
      </c>
      <c r="I1331" s="150"/>
      <c r="L1331" s="145"/>
      <c r="M1331" s="151"/>
      <c r="T1331" s="152"/>
      <c r="AT1331" s="147" t="s">
        <v>161</v>
      </c>
      <c r="AU1331" s="147" t="s">
        <v>83</v>
      </c>
      <c r="AV1331" s="12" t="s">
        <v>83</v>
      </c>
      <c r="AW1331" s="12" t="s">
        <v>30</v>
      </c>
      <c r="AX1331" s="12" t="s">
        <v>73</v>
      </c>
      <c r="AY1331" s="147" t="s">
        <v>151</v>
      </c>
    </row>
    <row r="1332" spans="2:51" s="14" customFormat="1" ht="11.25">
      <c r="B1332" s="170"/>
      <c r="D1332" s="146" t="s">
        <v>161</v>
      </c>
      <c r="E1332" s="171" t="s">
        <v>1</v>
      </c>
      <c r="F1332" s="172" t="s">
        <v>1567</v>
      </c>
      <c r="H1332" s="171" t="s">
        <v>1</v>
      </c>
      <c r="I1332" s="173"/>
      <c r="L1332" s="170"/>
      <c r="M1332" s="174"/>
      <c r="T1332" s="175"/>
      <c r="AT1332" s="171" t="s">
        <v>161</v>
      </c>
      <c r="AU1332" s="171" t="s">
        <v>83</v>
      </c>
      <c r="AV1332" s="14" t="s">
        <v>81</v>
      </c>
      <c r="AW1332" s="14" t="s">
        <v>30</v>
      </c>
      <c r="AX1332" s="14" t="s">
        <v>73</v>
      </c>
      <c r="AY1332" s="171" t="s">
        <v>151</v>
      </c>
    </row>
    <row r="1333" spans="2:51" s="12" customFormat="1" ht="11.25">
      <c r="B1333" s="145"/>
      <c r="D1333" s="146" t="s">
        <v>161</v>
      </c>
      <c r="E1333" s="147" t="s">
        <v>1</v>
      </c>
      <c r="F1333" s="148" t="s">
        <v>1568</v>
      </c>
      <c r="H1333" s="149">
        <v>20.48</v>
      </c>
      <c r="I1333" s="150"/>
      <c r="L1333" s="145"/>
      <c r="M1333" s="151"/>
      <c r="T1333" s="152"/>
      <c r="AT1333" s="147" t="s">
        <v>161</v>
      </c>
      <c r="AU1333" s="147" t="s">
        <v>83</v>
      </c>
      <c r="AV1333" s="12" t="s">
        <v>83</v>
      </c>
      <c r="AW1333" s="12" t="s">
        <v>30</v>
      </c>
      <c r="AX1333" s="12" t="s">
        <v>73</v>
      </c>
      <c r="AY1333" s="147" t="s">
        <v>151</v>
      </c>
    </row>
    <row r="1334" spans="2:51" s="13" customFormat="1" ht="11.25">
      <c r="B1334" s="153"/>
      <c r="D1334" s="146" t="s">
        <v>161</v>
      </c>
      <c r="E1334" s="154" t="s">
        <v>1</v>
      </c>
      <c r="F1334" s="155" t="s">
        <v>163</v>
      </c>
      <c r="H1334" s="156">
        <v>415.89799999999997</v>
      </c>
      <c r="I1334" s="157"/>
      <c r="L1334" s="153"/>
      <c r="M1334" s="158"/>
      <c r="T1334" s="159"/>
      <c r="AT1334" s="154" t="s">
        <v>161</v>
      </c>
      <c r="AU1334" s="154" t="s">
        <v>83</v>
      </c>
      <c r="AV1334" s="13" t="s">
        <v>159</v>
      </c>
      <c r="AW1334" s="13" t="s">
        <v>30</v>
      </c>
      <c r="AX1334" s="13" t="s">
        <v>81</v>
      </c>
      <c r="AY1334" s="154" t="s">
        <v>151</v>
      </c>
    </row>
    <row r="1335" spans="2:65" s="1" customFormat="1" ht="24.2" customHeight="1">
      <c r="B1335" s="131"/>
      <c r="C1335" s="132" t="s">
        <v>1573</v>
      </c>
      <c r="D1335" s="132" t="s">
        <v>154</v>
      </c>
      <c r="E1335" s="133" t="s">
        <v>1574</v>
      </c>
      <c r="F1335" s="134" t="s">
        <v>1575</v>
      </c>
      <c r="G1335" s="135" t="s">
        <v>186</v>
      </c>
      <c r="H1335" s="136">
        <v>415.898</v>
      </c>
      <c r="I1335" s="137"/>
      <c r="J1335" s="138">
        <f>ROUND(I1335*H1335,2)</f>
        <v>0</v>
      </c>
      <c r="K1335" s="134" t="s">
        <v>158</v>
      </c>
      <c r="L1335" s="31"/>
      <c r="M1335" s="139" t="s">
        <v>1</v>
      </c>
      <c r="N1335" s="140" t="s">
        <v>38</v>
      </c>
      <c r="P1335" s="141">
        <f>O1335*H1335</f>
        <v>0</v>
      </c>
      <c r="Q1335" s="141">
        <v>0.00014</v>
      </c>
      <c r="R1335" s="141">
        <f>Q1335*H1335</f>
        <v>0.05822572</v>
      </c>
      <c r="S1335" s="141">
        <v>0</v>
      </c>
      <c r="T1335" s="142">
        <f>S1335*H1335</f>
        <v>0</v>
      </c>
      <c r="AR1335" s="143" t="s">
        <v>287</v>
      </c>
      <c r="AT1335" s="143" t="s">
        <v>154</v>
      </c>
      <c r="AU1335" s="143" t="s">
        <v>83</v>
      </c>
      <c r="AY1335" s="16" t="s">
        <v>151</v>
      </c>
      <c r="BE1335" s="144">
        <f>IF(N1335="základní",J1335,0)</f>
        <v>0</v>
      </c>
      <c r="BF1335" s="144">
        <f>IF(N1335="snížená",J1335,0)</f>
        <v>0</v>
      </c>
      <c r="BG1335" s="144">
        <f>IF(N1335="zákl. přenesená",J1335,0)</f>
        <v>0</v>
      </c>
      <c r="BH1335" s="144">
        <f>IF(N1335="sníž. přenesená",J1335,0)</f>
        <v>0</v>
      </c>
      <c r="BI1335" s="144">
        <f>IF(N1335="nulová",J1335,0)</f>
        <v>0</v>
      </c>
      <c r="BJ1335" s="16" t="s">
        <v>81</v>
      </c>
      <c r="BK1335" s="144">
        <f>ROUND(I1335*H1335,2)</f>
        <v>0</v>
      </c>
      <c r="BL1335" s="16" t="s">
        <v>287</v>
      </c>
      <c r="BM1335" s="143" t="s">
        <v>1576</v>
      </c>
    </row>
    <row r="1336" spans="2:51" s="14" customFormat="1" ht="11.25">
      <c r="B1336" s="170"/>
      <c r="D1336" s="146" t="s">
        <v>161</v>
      </c>
      <c r="E1336" s="171" t="s">
        <v>1</v>
      </c>
      <c r="F1336" s="172" t="s">
        <v>1560</v>
      </c>
      <c r="H1336" s="171" t="s">
        <v>1</v>
      </c>
      <c r="I1336" s="173"/>
      <c r="L1336" s="170"/>
      <c r="M1336" s="174"/>
      <c r="T1336" s="175"/>
      <c r="AT1336" s="171" t="s">
        <v>161</v>
      </c>
      <c r="AU1336" s="171" t="s">
        <v>83</v>
      </c>
      <c r="AV1336" s="14" t="s">
        <v>81</v>
      </c>
      <c r="AW1336" s="14" t="s">
        <v>30</v>
      </c>
      <c r="AX1336" s="14" t="s">
        <v>73</v>
      </c>
      <c r="AY1336" s="171" t="s">
        <v>151</v>
      </c>
    </row>
    <row r="1337" spans="2:51" s="12" customFormat="1" ht="22.5">
      <c r="B1337" s="145"/>
      <c r="D1337" s="146" t="s">
        <v>161</v>
      </c>
      <c r="E1337" s="147" t="s">
        <v>1</v>
      </c>
      <c r="F1337" s="148" t="s">
        <v>1561</v>
      </c>
      <c r="H1337" s="149">
        <v>269.52</v>
      </c>
      <c r="I1337" s="150"/>
      <c r="L1337" s="145"/>
      <c r="M1337" s="151"/>
      <c r="T1337" s="152"/>
      <c r="AT1337" s="147" t="s">
        <v>161</v>
      </c>
      <c r="AU1337" s="147" t="s">
        <v>83</v>
      </c>
      <c r="AV1337" s="12" t="s">
        <v>83</v>
      </c>
      <c r="AW1337" s="12" t="s">
        <v>30</v>
      </c>
      <c r="AX1337" s="12" t="s">
        <v>73</v>
      </c>
      <c r="AY1337" s="147" t="s">
        <v>151</v>
      </c>
    </row>
    <row r="1338" spans="2:51" s="12" customFormat="1" ht="11.25">
      <c r="B1338" s="145"/>
      <c r="D1338" s="146" t="s">
        <v>161</v>
      </c>
      <c r="E1338" s="147" t="s">
        <v>1</v>
      </c>
      <c r="F1338" s="148" t="s">
        <v>1562</v>
      </c>
      <c r="H1338" s="149">
        <v>5.568</v>
      </c>
      <c r="I1338" s="150"/>
      <c r="L1338" s="145"/>
      <c r="M1338" s="151"/>
      <c r="T1338" s="152"/>
      <c r="AT1338" s="147" t="s">
        <v>161</v>
      </c>
      <c r="AU1338" s="147" t="s">
        <v>83</v>
      </c>
      <c r="AV1338" s="12" t="s">
        <v>83</v>
      </c>
      <c r="AW1338" s="12" t="s">
        <v>30</v>
      </c>
      <c r="AX1338" s="12" t="s">
        <v>73</v>
      </c>
      <c r="AY1338" s="147" t="s">
        <v>151</v>
      </c>
    </row>
    <row r="1339" spans="2:51" s="14" customFormat="1" ht="11.25">
      <c r="B1339" s="170"/>
      <c r="D1339" s="146" t="s">
        <v>161</v>
      </c>
      <c r="E1339" s="171" t="s">
        <v>1</v>
      </c>
      <c r="F1339" s="172" t="s">
        <v>1565</v>
      </c>
      <c r="H1339" s="171" t="s">
        <v>1</v>
      </c>
      <c r="I1339" s="173"/>
      <c r="L1339" s="170"/>
      <c r="M1339" s="174"/>
      <c r="T1339" s="175"/>
      <c r="AT1339" s="171" t="s">
        <v>161</v>
      </c>
      <c r="AU1339" s="171" t="s">
        <v>83</v>
      </c>
      <c r="AV1339" s="14" t="s">
        <v>81</v>
      </c>
      <c r="AW1339" s="14" t="s">
        <v>30</v>
      </c>
      <c r="AX1339" s="14" t="s">
        <v>73</v>
      </c>
      <c r="AY1339" s="171" t="s">
        <v>151</v>
      </c>
    </row>
    <row r="1340" spans="2:51" s="12" customFormat="1" ht="11.25">
      <c r="B1340" s="145"/>
      <c r="D1340" s="146" t="s">
        <v>161</v>
      </c>
      <c r="E1340" s="147" t="s">
        <v>1</v>
      </c>
      <c r="F1340" s="148" t="s">
        <v>1566</v>
      </c>
      <c r="H1340" s="149">
        <v>120.33</v>
      </c>
      <c r="I1340" s="150"/>
      <c r="L1340" s="145"/>
      <c r="M1340" s="151"/>
      <c r="T1340" s="152"/>
      <c r="AT1340" s="147" t="s">
        <v>161</v>
      </c>
      <c r="AU1340" s="147" t="s">
        <v>83</v>
      </c>
      <c r="AV1340" s="12" t="s">
        <v>83</v>
      </c>
      <c r="AW1340" s="12" t="s">
        <v>30</v>
      </c>
      <c r="AX1340" s="12" t="s">
        <v>73</v>
      </c>
      <c r="AY1340" s="147" t="s">
        <v>151</v>
      </c>
    </row>
    <row r="1341" spans="2:51" s="14" customFormat="1" ht="11.25">
      <c r="B1341" s="170"/>
      <c r="D1341" s="146" t="s">
        <v>161</v>
      </c>
      <c r="E1341" s="171" t="s">
        <v>1</v>
      </c>
      <c r="F1341" s="172" t="s">
        <v>1567</v>
      </c>
      <c r="H1341" s="171" t="s">
        <v>1</v>
      </c>
      <c r="I1341" s="173"/>
      <c r="L1341" s="170"/>
      <c r="M1341" s="174"/>
      <c r="T1341" s="175"/>
      <c r="AT1341" s="171" t="s">
        <v>161</v>
      </c>
      <c r="AU1341" s="171" t="s">
        <v>83</v>
      </c>
      <c r="AV1341" s="14" t="s">
        <v>81</v>
      </c>
      <c r="AW1341" s="14" t="s">
        <v>30</v>
      </c>
      <c r="AX1341" s="14" t="s">
        <v>73</v>
      </c>
      <c r="AY1341" s="171" t="s">
        <v>151</v>
      </c>
    </row>
    <row r="1342" spans="2:51" s="12" customFormat="1" ht="11.25">
      <c r="B1342" s="145"/>
      <c r="D1342" s="146" t="s">
        <v>161</v>
      </c>
      <c r="E1342" s="147" t="s">
        <v>1</v>
      </c>
      <c r="F1342" s="148" t="s">
        <v>1568</v>
      </c>
      <c r="H1342" s="149">
        <v>20.48</v>
      </c>
      <c r="I1342" s="150"/>
      <c r="L1342" s="145"/>
      <c r="M1342" s="151"/>
      <c r="T1342" s="152"/>
      <c r="AT1342" s="147" t="s">
        <v>161</v>
      </c>
      <c r="AU1342" s="147" t="s">
        <v>83</v>
      </c>
      <c r="AV1342" s="12" t="s">
        <v>83</v>
      </c>
      <c r="AW1342" s="12" t="s">
        <v>30</v>
      </c>
      <c r="AX1342" s="12" t="s">
        <v>73</v>
      </c>
      <c r="AY1342" s="147" t="s">
        <v>151</v>
      </c>
    </row>
    <row r="1343" spans="2:51" s="13" customFormat="1" ht="11.25">
      <c r="B1343" s="153"/>
      <c r="D1343" s="146" t="s">
        <v>161</v>
      </c>
      <c r="E1343" s="154" t="s">
        <v>1</v>
      </c>
      <c r="F1343" s="155" t="s">
        <v>163</v>
      </c>
      <c r="H1343" s="156">
        <v>415.89799999999997</v>
      </c>
      <c r="I1343" s="157"/>
      <c r="L1343" s="153"/>
      <c r="M1343" s="158"/>
      <c r="T1343" s="159"/>
      <c r="AT1343" s="154" t="s">
        <v>161</v>
      </c>
      <c r="AU1343" s="154" t="s">
        <v>83</v>
      </c>
      <c r="AV1343" s="13" t="s">
        <v>159</v>
      </c>
      <c r="AW1343" s="13" t="s">
        <v>30</v>
      </c>
      <c r="AX1343" s="13" t="s">
        <v>81</v>
      </c>
      <c r="AY1343" s="154" t="s">
        <v>151</v>
      </c>
    </row>
    <row r="1344" spans="2:65" s="1" customFormat="1" ht="24.2" customHeight="1">
      <c r="B1344" s="131"/>
      <c r="C1344" s="132" t="s">
        <v>1577</v>
      </c>
      <c r="D1344" s="132" t="s">
        <v>154</v>
      </c>
      <c r="E1344" s="133" t="s">
        <v>1578</v>
      </c>
      <c r="F1344" s="134" t="s">
        <v>1579</v>
      </c>
      <c r="G1344" s="135" t="s">
        <v>186</v>
      </c>
      <c r="H1344" s="136">
        <v>415.898</v>
      </c>
      <c r="I1344" s="137"/>
      <c r="J1344" s="138">
        <f>ROUND(I1344*H1344,2)</f>
        <v>0</v>
      </c>
      <c r="K1344" s="134" t="s">
        <v>158</v>
      </c>
      <c r="L1344" s="31"/>
      <c r="M1344" s="139" t="s">
        <v>1</v>
      </c>
      <c r="N1344" s="140" t="s">
        <v>38</v>
      </c>
      <c r="P1344" s="141">
        <f>O1344*H1344</f>
        <v>0</v>
      </c>
      <c r="Q1344" s="141">
        <v>0.00012</v>
      </c>
      <c r="R1344" s="141">
        <f>Q1344*H1344</f>
        <v>0.04990776</v>
      </c>
      <c r="S1344" s="141">
        <v>0</v>
      </c>
      <c r="T1344" s="142">
        <f>S1344*H1344</f>
        <v>0</v>
      </c>
      <c r="AR1344" s="143" t="s">
        <v>287</v>
      </c>
      <c r="AT1344" s="143" t="s">
        <v>154</v>
      </c>
      <c r="AU1344" s="143" t="s">
        <v>83</v>
      </c>
      <c r="AY1344" s="16" t="s">
        <v>151</v>
      </c>
      <c r="BE1344" s="144">
        <f>IF(N1344="základní",J1344,0)</f>
        <v>0</v>
      </c>
      <c r="BF1344" s="144">
        <f>IF(N1344="snížená",J1344,0)</f>
        <v>0</v>
      </c>
      <c r="BG1344" s="144">
        <f>IF(N1344="zákl. přenesená",J1344,0)</f>
        <v>0</v>
      </c>
      <c r="BH1344" s="144">
        <f>IF(N1344="sníž. přenesená",J1344,0)</f>
        <v>0</v>
      </c>
      <c r="BI1344" s="144">
        <f>IF(N1344="nulová",J1344,0)</f>
        <v>0</v>
      </c>
      <c r="BJ1344" s="16" t="s">
        <v>81</v>
      </c>
      <c r="BK1344" s="144">
        <f>ROUND(I1344*H1344,2)</f>
        <v>0</v>
      </c>
      <c r="BL1344" s="16" t="s">
        <v>287</v>
      </c>
      <c r="BM1344" s="143" t="s">
        <v>1580</v>
      </c>
    </row>
    <row r="1345" spans="2:51" s="14" customFormat="1" ht="11.25">
      <c r="B1345" s="170"/>
      <c r="D1345" s="146" t="s">
        <v>161</v>
      </c>
      <c r="E1345" s="171" t="s">
        <v>1</v>
      </c>
      <c r="F1345" s="172" t="s">
        <v>1560</v>
      </c>
      <c r="H1345" s="171" t="s">
        <v>1</v>
      </c>
      <c r="I1345" s="173"/>
      <c r="L1345" s="170"/>
      <c r="M1345" s="174"/>
      <c r="T1345" s="175"/>
      <c r="AT1345" s="171" t="s">
        <v>161</v>
      </c>
      <c r="AU1345" s="171" t="s">
        <v>83</v>
      </c>
      <c r="AV1345" s="14" t="s">
        <v>81</v>
      </c>
      <c r="AW1345" s="14" t="s">
        <v>30</v>
      </c>
      <c r="AX1345" s="14" t="s">
        <v>73</v>
      </c>
      <c r="AY1345" s="171" t="s">
        <v>151</v>
      </c>
    </row>
    <row r="1346" spans="2:51" s="12" customFormat="1" ht="22.5">
      <c r="B1346" s="145"/>
      <c r="D1346" s="146" t="s">
        <v>161</v>
      </c>
      <c r="E1346" s="147" t="s">
        <v>1</v>
      </c>
      <c r="F1346" s="148" t="s">
        <v>1561</v>
      </c>
      <c r="H1346" s="149">
        <v>269.52</v>
      </c>
      <c r="I1346" s="150"/>
      <c r="L1346" s="145"/>
      <c r="M1346" s="151"/>
      <c r="T1346" s="152"/>
      <c r="AT1346" s="147" t="s">
        <v>161</v>
      </c>
      <c r="AU1346" s="147" t="s">
        <v>83</v>
      </c>
      <c r="AV1346" s="12" t="s">
        <v>83</v>
      </c>
      <c r="AW1346" s="12" t="s">
        <v>30</v>
      </c>
      <c r="AX1346" s="12" t="s">
        <v>73</v>
      </c>
      <c r="AY1346" s="147" t="s">
        <v>151</v>
      </c>
    </row>
    <row r="1347" spans="2:51" s="12" customFormat="1" ht="11.25">
      <c r="B1347" s="145"/>
      <c r="D1347" s="146" t="s">
        <v>161</v>
      </c>
      <c r="E1347" s="147" t="s">
        <v>1</v>
      </c>
      <c r="F1347" s="148" t="s">
        <v>1562</v>
      </c>
      <c r="H1347" s="149">
        <v>5.568</v>
      </c>
      <c r="I1347" s="150"/>
      <c r="L1347" s="145"/>
      <c r="M1347" s="151"/>
      <c r="T1347" s="152"/>
      <c r="AT1347" s="147" t="s">
        <v>161</v>
      </c>
      <c r="AU1347" s="147" t="s">
        <v>83</v>
      </c>
      <c r="AV1347" s="12" t="s">
        <v>83</v>
      </c>
      <c r="AW1347" s="12" t="s">
        <v>30</v>
      </c>
      <c r="AX1347" s="12" t="s">
        <v>73</v>
      </c>
      <c r="AY1347" s="147" t="s">
        <v>151</v>
      </c>
    </row>
    <row r="1348" spans="2:51" s="14" customFormat="1" ht="11.25">
      <c r="B1348" s="170"/>
      <c r="D1348" s="146" t="s">
        <v>161</v>
      </c>
      <c r="E1348" s="171" t="s">
        <v>1</v>
      </c>
      <c r="F1348" s="172" t="s">
        <v>1565</v>
      </c>
      <c r="H1348" s="171" t="s">
        <v>1</v>
      </c>
      <c r="I1348" s="173"/>
      <c r="L1348" s="170"/>
      <c r="M1348" s="174"/>
      <c r="T1348" s="175"/>
      <c r="AT1348" s="171" t="s">
        <v>161</v>
      </c>
      <c r="AU1348" s="171" t="s">
        <v>83</v>
      </c>
      <c r="AV1348" s="14" t="s">
        <v>81</v>
      </c>
      <c r="AW1348" s="14" t="s">
        <v>30</v>
      </c>
      <c r="AX1348" s="14" t="s">
        <v>73</v>
      </c>
      <c r="AY1348" s="171" t="s">
        <v>151</v>
      </c>
    </row>
    <row r="1349" spans="2:51" s="12" customFormat="1" ht="11.25">
      <c r="B1349" s="145"/>
      <c r="D1349" s="146" t="s">
        <v>161</v>
      </c>
      <c r="E1349" s="147" t="s">
        <v>1</v>
      </c>
      <c r="F1349" s="148" t="s">
        <v>1566</v>
      </c>
      <c r="H1349" s="149">
        <v>120.33</v>
      </c>
      <c r="I1349" s="150"/>
      <c r="L1349" s="145"/>
      <c r="M1349" s="151"/>
      <c r="T1349" s="152"/>
      <c r="AT1349" s="147" t="s">
        <v>161</v>
      </c>
      <c r="AU1349" s="147" t="s">
        <v>83</v>
      </c>
      <c r="AV1349" s="12" t="s">
        <v>83</v>
      </c>
      <c r="AW1349" s="12" t="s">
        <v>30</v>
      </c>
      <c r="AX1349" s="12" t="s">
        <v>73</v>
      </c>
      <c r="AY1349" s="147" t="s">
        <v>151</v>
      </c>
    </row>
    <row r="1350" spans="2:51" s="14" customFormat="1" ht="11.25">
      <c r="B1350" s="170"/>
      <c r="D1350" s="146" t="s">
        <v>161</v>
      </c>
      <c r="E1350" s="171" t="s">
        <v>1</v>
      </c>
      <c r="F1350" s="172" t="s">
        <v>1567</v>
      </c>
      <c r="H1350" s="171" t="s">
        <v>1</v>
      </c>
      <c r="I1350" s="173"/>
      <c r="L1350" s="170"/>
      <c r="M1350" s="174"/>
      <c r="T1350" s="175"/>
      <c r="AT1350" s="171" t="s">
        <v>161</v>
      </c>
      <c r="AU1350" s="171" t="s">
        <v>83</v>
      </c>
      <c r="AV1350" s="14" t="s">
        <v>81</v>
      </c>
      <c r="AW1350" s="14" t="s">
        <v>30</v>
      </c>
      <c r="AX1350" s="14" t="s">
        <v>73</v>
      </c>
      <c r="AY1350" s="171" t="s">
        <v>151</v>
      </c>
    </row>
    <row r="1351" spans="2:51" s="12" customFormat="1" ht="11.25">
      <c r="B1351" s="145"/>
      <c r="D1351" s="146" t="s">
        <v>161</v>
      </c>
      <c r="E1351" s="147" t="s">
        <v>1</v>
      </c>
      <c r="F1351" s="148" t="s">
        <v>1568</v>
      </c>
      <c r="H1351" s="149">
        <v>20.48</v>
      </c>
      <c r="I1351" s="150"/>
      <c r="L1351" s="145"/>
      <c r="M1351" s="151"/>
      <c r="T1351" s="152"/>
      <c r="AT1351" s="147" t="s">
        <v>161</v>
      </c>
      <c r="AU1351" s="147" t="s">
        <v>83</v>
      </c>
      <c r="AV1351" s="12" t="s">
        <v>83</v>
      </c>
      <c r="AW1351" s="12" t="s">
        <v>30</v>
      </c>
      <c r="AX1351" s="12" t="s">
        <v>73</v>
      </c>
      <c r="AY1351" s="147" t="s">
        <v>151</v>
      </c>
    </row>
    <row r="1352" spans="2:51" s="13" customFormat="1" ht="11.25">
      <c r="B1352" s="153"/>
      <c r="D1352" s="146" t="s">
        <v>161</v>
      </c>
      <c r="E1352" s="154" t="s">
        <v>1</v>
      </c>
      <c r="F1352" s="155" t="s">
        <v>163</v>
      </c>
      <c r="H1352" s="156">
        <v>415.89799999999997</v>
      </c>
      <c r="I1352" s="157"/>
      <c r="L1352" s="153"/>
      <c r="M1352" s="158"/>
      <c r="T1352" s="159"/>
      <c r="AT1352" s="154" t="s">
        <v>161</v>
      </c>
      <c r="AU1352" s="154" t="s">
        <v>83</v>
      </c>
      <c r="AV1352" s="13" t="s">
        <v>159</v>
      </c>
      <c r="AW1352" s="13" t="s">
        <v>30</v>
      </c>
      <c r="AX1352" s="13" t="s">
        <v>81</v>
      </c>
      <c r="AY1352" s="154" t="s">
        <v>151</v>
      </c>
    </row>
    <row r="1353" spans="2:65" s="1" customFormat="1" ht="24.2" customHeight="1">
      <c r="B1353" s="131"/>
      <c r="C1353" s="132" t="s">
        <v>1581</v>
      </c>
      <c r="D1353" s="132" t="s">
        <v>154</v>
      </c>
      <c r="E1353" s="133" t="s">
        <v>1582</v>
      </c>
      <c r="F1353" s="134" t="s">
        <v>1583</v>
      </c>
      <c r="G1353" s="135" t="s">
        <v>186</v>
      </c>
      <c r="H1353" s="136">
        <v>415.898</v>
      </c>
      <c r="I1353" s="137"/>
      <c r="J1353" s="138">
        <f>ROUND(I1353*H1353,2)</f>
        <v>0</v>
      </c>
      <c r="K1353" s="134" t="s">
        <v>158</v>
      </c>
      <c r="L1353" s="31"/>
      <c r="M1353" s="139" t="s">
        <v>1</v>
      </c>
      <c r="N1353" s="140" t="s">
        <v>38</v>
      </c>
      <c r="P1353" s="141">
        <f>O1353*H1353</f>
        <v>0</v>
      </c>
      <c r="Q1353" s="141">
        <v>0.00012</v>
      </c>
      <c r="R1353" s="141">
        <f>Q1353*H1353</f>
        <v>0.04990776</v>
      </c>
      <c r="S1353" s="141">
        <v>0</v>
      </c>
      <c r="T1353" s="142">
        <f>S1353*H1353</f>
        <v>0</v>
      </c>
      <c r="AR1353" s="143" t="s">
        <v>287</v>
      </c>
      <c r="AT1353" s="143" t="s">
        <v>154</v>
      </c>
      <c r="AU1353" s="143" t="s">
        <v>83</v>
      </c>
      <c r="AY1353" s="16" t="s">
        <v>151</v>
      </c>
      <c r="BE1353" s="144">
        <f>IF(N1353="základní",J1353,0)</f>
        <v>0</v>
      </c>
      <c r="BF1353" s="144">
        <f>IF(N1353="snížená",J1353,0)</f>
        <v>0</v>
      </c>
      <c r="BG1353" s="144">
        <f>IF(N1353="zákl. přenesená",J1353,0)</f>
        <v>0</v>
      </c>
      <c r="BH1353" s="144">
        <f>IF(N1353="sníž. přenesená",J1353,0)</f>
        <v>0</v>
      </c>
      <c r="BI1353" s="144">
        <f>IF(N1353="nulová",J1353,0)</f>
        <v>0</v>
      </c>
      <c r="BJ1353" s="16" t="s">
        <v>81</v>
      </c>
      <c r="BK1353" s="144">
        <f>ROUND(I1353*H1353,2)</f>
        <v>0</v>
      </c>
      <c r="BL1353" s="16" t="s">
        <v>287</v>
      </c>
      <c r="BM1353" s="143" t="s">
        <v>1584</v>
      </c>
    </row>
    <row r="1354" spans="2:51" s="14" customFormat="1" ht="11.25">
      <c r="B1354" s="170"/>
      <c r="D1354" s="146" t="s">
        <v>161</v>
      </c>
      <c r="E1354" s="171" t="s">
        <v>1</v>
      </c>
      <c r="F1354" s="172" t="s">
        <v>1560</v>
      </c>
      <c r="H1354" s="171" t="s">
        <v>1</v>
      </c>
      <c r="I1354" s="173"/>
      <c r="L1354" s="170"/>
      <c r="M1354" s="174"/>
      <c r="T1354" s="175"/>
      <c r="AT1354" s="171" t="s">
        <v>161</v>
      </c>
      <c r="AU1354" s="171" t="s">
        <v>83</v>
      </c>
      <c r="AV1354" s="14" t="s">
        <v>81</v>
      </c>
      <c r="AW1354" s="14" t="s">
        <v>30</v>
      </c>
      <c r="AX1354" s="14" t="s">
        <v>73</v>
      </c>
      <c r="AY1354" s="171" t="s">
        <v>151</v>
      </c>
    </row>
    <row r="1355" spans="2:51" s="12" customFormat="1" ht="22.5">
      <c r="B1355" s="145"/>
      <c r="D1355" s="146" t="s">
        <v>161</v>
      </c>
      <c r="E1355" s="147" t="s">
        <v>1</v>
      </c>
      <c r="F1355" s="148" t="s">
        <v>1561</v>
      </c>
      <c r="H1355" s="149">
        <v>269.52</v>
      </c>
      <c r="I1355" s="150"/>
      <c r="L1355" s="145"/>
      <c r="M1355" s="151"/>
      <c r="T1355" s="152"/>
      <c r="AT1355" s="147" t="s">
        <v>161</v>
      </c>
      <c r="AU1355" s="147" t="s">
        <v>83</v>
      </c>
      <c r="AV1355" s="12" t="s">
        <v>83</v>
      </c>
      <c r="AW1355" s="12" t="s">
        <v>30</v>
      </c>
      <c r="AX1355" s="12" t="s">
        <v>73</v>
      </c>
      <c r="AY1355" s="147" t="s">
        <v>151</v>
      </c>
    </row>
    <row r="1356" spans="2:51" s="12" customFormat="1" ht="11.25">
      <c r="B1356" s="145"/>
      <c r="D1356" s="146" t="s">
        <v>161</v>
      </c>
      <c r="E1356" s="147" t="s">
        <v>1</v>
      </c>
      <c r="F1356" s="148" t="s">
        <v>1562</v>
      </c>
      <c r="H1356" s="149">
        <v>5.568</v>
      </c>
      <c r="I1356" s="150"/>
      <c r="L1356" s="145"/>
      <c r="M1356" s="151"/>
      <c r="T1356" s="152"/>
      <c r="AT1356" s="147" t="s">
        <v>161</v>
      </c>
      <c r="AU1356" s="147" t="s">
        <v>83</v>
      </c>
      <c r="AV1356" s="12" t="s">
        <v>83</v>
      </c>
      <c r="AW1356" s="12" t="s">
        <v>30</v>
      </c>
      <c r="AX1356" s="12" t="s">
        <v>73</v>
      </c>
      <c r="AY1356" s="147" t="s">
        <v>151</v>
      </c>
    </row>
    <row r="1357" spans="2:51" s="14" customFormat="1" ht="11.25">
      <c r="B1357" s="170"/>
      <c r="D1357" s="146" t="s">
        <v>161</v>
      </c>
      <c r="E1357" s="171" t="s">
        <v>1</v>
      </c>
      <c r="F1357" s="172" t="s">
        <v>1565</v>
      </c>
      <c r="H1357" s="171" t="s">
        <v>1</v>
      </c>
      <c r="I1357" s="173"/>
      <c r="L1357" s="170"/>
      <c r="M1357" s="174"/>
      <c r="T1357" s="175"/>
      <c r="AT1357" s="171" t="s">
        <v>161</v>
      </c>
      <c r="AU1357" s="171" t="s">
        <v>83</v>
      </c>
      <c r="AV1357" s="14" t="s">
        <v>81</v>
      </c>
      <c r="AW1357" s="14" t="s">
        <v>30</v>
      </c>
      <c r="AX1357" s="14" t="s">
        <v>73</v>
      </c>
      <c r="AY1357" s="171" t="s">
        <v>151</v>
      </c>
    </row>
    <row r="1358" spans="2:51" s="12" customFormat="1" ht="11.25">
      <c r="B1358" s="145"/>
      <c r="D1358" s="146" t="s">
        <v>161</v>
      </c>
      <c r="E1358" s="147" t="s">
        <v>1</v>
      </c>
      <c r="F1358" s="148" t="s">
        <v>1566</v>
      </c>
      <c r="H1358" s="149">
        <v>120.33</v>
      </c>
      <c r="I1358" s="150"/>
      <c r="L1358" s="145"/>
      <c r="M1358" s="151"/>
      <c r="T1358" s="152"/>
      <c r="AT1358" s="147" t="s">
        <v>161</v>
      </c>
      <c r="AU1358" s="147" t="s">
        <v>83</v>
      </c>
      <c r="AV1358" s="12" t="s">
        <v>83</v>
      </c>
      <c r="AW1358" s="12" t="s">
        <v>30</v>
      </c>
      <c r="AX1358" s="12" t="s">
        <v>73</v>
      </c>
      <c r="AY1358" s="147" t="s">
        <v>151</v>
      </c>
    </row>
    <row r="1359" spans="2:51" s="14" customFormat="1" ht="11.25">
      <c r="B1359" s="170"/>
      <c r="D1359" s="146" t="s">
        <v>161</v>
      </c>
      <c r="E1359" s="171" t="s">
        <v>1</v>
      </c>
      <c r="F1359" s="172" t="s">
        <v>1567</v>
      </c>
      <c r="H1359" s="171" t="s">
        <v>1</v>
      </c>
      <c r="I1359" s="173"/>
      <c r="L1359" s="170"/>
      <c r="M1359" s="174"/>
      <c r="T1359" s="175"/>
      <c r="AT1359" s="171" t="s">
        <v>161</v>
      </c>
      <c r="AU1359" s="171" t="s">
        <v>83</v>
      </c>
      <c r="AV1359" s="14" t="s">
        <v>81</v>
      </c>
      <c r="AW1359" s="14" t="s">
        <v>30</v>
      </c>
      <c r="AX1359" s="14" t="s">
        <v>73</v>
      </c>
      <c r="AY1359" s="171" t="s">
        <v>151</v>
      </c>
    </row>
    <row r="1360" spans="2:51" s="12" customFormat="1" ht="11.25">
      <c r="B1360" s="145"/>
      <c r="D1360" s="146" t="s">
        <v>161</v>
      </c>
      <c r="E1360" s="147" t="s">
        <v>1</v>
      </c>
      <c r="F1360" s="148" t="s">
        <v>1568</v>
      </c>
      <c r="H1360" s="149">
        <v>20.48</v>
      </c>
      <c r="I1360" s="150"/>
      <c r="L1360" s="145"/>
      <c r="M1360" s="151"/>
      <c r="T1360" s="152"/>
      <c r="AT1360" s="147" t="s">
        <v>161</v>
      </c>
      <c r="AU1360" s="147" t="s">
        <v>83</v>
      </c>
      <c r="AV1360" s="12" t="s">
        <v>83</v>
      </c>
      <c r="AW1360" s="12" t="s">
        <v>30</v>
      </c>
      <c r="AX1360" s="12" t="s">
        <v>73</v>
      </c>
      <c r="AY1360" s="147" t="s">
        <v>151</v>
      </c>
    </row>
    <row r="1361" spans="2:51" s="13" customFormat="1" ht="11.25">
      <c r="B1361" s="153"/>
      <c r="D1361" s="146" t="s">
        <v>161</v>
      </c>
      <c r="E1361" s="154" t="s">
        <v>1</v>
      </c>
      <c r="F1361" s="155" t="s">
        <v>163</v>
      </c>
      <c r="H1361" s="156">
        <v>415.89799999999997</v>
      </c>
      <c r="I1361" s="157"/>
      <c r="L1361" s="153"/>
      <c r="M1361" s="158"/>
      <c r="T1361" s="159"/>
      <c r="AT1361" s="154" t="s">
        <v>161</v>
      </c>
      <c r="AU1361" s="154" t="s">
        <v>83</v>
      </c>
      <c r="AV1361" s="13" t="s">
        <v>159</v>
      </c>
      <c r="AW1361" s="13" t="s">
        <v>30</v>
      </c>
      <c r="AX1361" s="13" t="s">
        <v>81</v>
      </c>
      <c r="AY1361" s="154" t="s">
        <v>151</v>
      </c>
    </row>
    <row r="1362" spans="2:65" s="1" customFormat="1" ht="24.2" customHeight="1">
      <c r="B1362" s="131"/>
      <c r="C1362" s="132" t="s">
        <v>1585</v>
      </c>
      <c r="D1362" s="132" t="s">
        <v>154</v>
      </c>
      <c r="E1362" s="133" t="s">
        <v>1586</v>
      </c>
      <c r="F1362" s="134" t="s">
        <v>1587</v>
      </c>
      <c r="G1362" s="135" t="s">
        <v>186</v>
      </c>
      <c r="H1362" s="136">
        <v>86.45</v>
      </c>
      <c r="I1362" s="137"/>
      <c r="J1362" s="138">
        <f>ROUND(I1362*H1362,2)</f>
        <v>0</v>
      </c>
      <c r="K1362" s="134" t="s">
        <v>158</v>
      </c>
      <c r="L1362" s="31"/>
      <c r="M1362" s="139" t="s">
        <v>1</v>
      </c>
      <c r="N1362" s="140" t="s">
        <v>38</v>
      </c>
      <c r="P1362" s="141">
        <f>O1362*H1362</f>
        <v>0</v>
      </c>
      <c r="Q1362" s="141">
        <v>0.00013</v>
      </c>
      <c r="R1362" s="141">
        <f>Q1362*H1362</f>
        <v>0.0112385</v>
      </c>
      <c r="S1362" s="141">
        <v>0</v>
      </c>
      <c r="T1362" s="142">
        <f>S1362*H1362</f>
        <v>0</v>
      </c>
      <c r="AR1362" s="143" t="s">
        <v>287</v>
      </c>
      <c r="AT1362" s="143" t="s">
        <v>154</v>
      </c>
      <c r="AU1362" s="143" t="s">
        <v>83</v>
      </c>
      <c r="AY1362" s="16" t="s">
        <v>151</v>
      </c>
      <c r="BE1362" s="144">
        <f>IF(N1362="základní",J1362,0)</f>
        <v>0</v>
      </c>
      <c r="BF1362" s="144">
        <f>IF(N1362="snížená",J1362,0)</f>
        <v>0</v>
      </c>
      <c r="BG1362" s="144">
        <f>IF(N1362="zákl. přenesená",J1362,0)</f>
        <v>0</v>
      </c>
      <c r="BH1362" s="144">
        <f>IF(N1362="sníž. přenesená",J1362,0)</f>
        <v>0</v>
      </c>
      <c r="BI1362" s="144">
        <f>IF(N1362="nulová",J1362,0)</f>
        <v>0</v>
      </c>
      <c r="BJ1362" s="16" t="s">
        <v>81</v>
      </c>
      <c r="BK1362" s="144">
        <f>ROUND(I1362*H1362,2)</f>
        <v>0</v>
      </c>
      <c r="BL1362" s="16" t="s">
        <v>287</v>
      </c>
      <c r="BM1362" s="143" t="s">
        <v>1588</v>
      </c>
    </row>
    <row r="1363" spans="2:51" s="14" customFormat="1" ht="11.25">
      <c r="B1363" s="170"/>
      <c r="D1363" s="146" t="s">
        <v>161</v>
      </c>
      <c r="E1363" s="171" t="s">
        <v>1</v>
      </c>
      <c r="F1363" s="172" t="s">
        <v>1563</v>
      </c>
      <c r="H1363" s="171" t="s">
        <v>1</v>
      </c>
      <c r="I1363" s="173"/>
      <c r="L1363" s="170"/>
      <c r="M1363" s="174"/>
      <c r="T1363" s="175"/>
      <c r="AT1363" s="171" t="s">
        <v>161</v>
      </c>
      <c r="AU1363" s="171" t="s">
        <v>83</v>
      </c>
      <c r="AV1363" s="14" t="s">
        <v>81</v>
      </c>
      <c r="AW1363" s="14" t="s">
        <v>30</v>
      </c>
      <c r="AX1363" s="14" t="s">
        <v>73</v>
      </c>
      <c r="AY1363" s="171" t="s">
        <v>151</v>
      </c>
    </row>
    <row r="1364" spans="2:51" s="12" customFormat="1" ht="11.25">
      <c r="B1364" s="145"/>
      <c r="D1364" s="146" t="s">
        <v>161</v>
      </c>
      <c r="E1364" s="147" t="s">
        <v>1</v>
      </c>
      <c r="F1364" s="148" t="s">
        <v>1564</v>
      </c>
      <c r="H1364" s="149">
        <v>86.45</v>
      </c>
      <c r="I1364" s="150"/>
      <c r="L1364" s="145"/>
      <c r="M1364" s="151"/>
      <c r="T1364" s="152"/>
      <c r="AT1364" s="147" t="s">
        <v>161</v>
      </c>
      <c r="AU1364" s="147" t="s">
        <v>83</v>
      </c>
      <c r="AV1364" s="12" t="s">
        <v>83</v>
      </c>
      <c r="AW1364" s="12" t="s">
        <v>30</v>
      </c>
      <c r="AX1364" s="12" t="s">
        <v>73</v>
      </c>
      <c r="AY1364" s="147" t="s">
        <v>151</v>
      </c>
    </row>
    <row r="1365" spans="2:51" s="13" customFormat="1" ht="11.25">
      <c r="B1365" s="153"/>
      <c r="D1365" s="146" t="s">
        <v>161</v>
      </c>
      <c r="E1365" s="154" t="s">
        <v>1</v>
      </c>
      <c r="F1365" s="155" t="s">
        <v>163</v>
      </c>
      <c r="H1365" s="156">
        <v>86.45</v>
      </c>
      <c r="I1365" s="157"/>
      <c r="L1365" s="153"/>
      <c r="M1365" s="158"/>
      <c r="T1365" s="159"/>
      <c r="AT1365" s="154" t="s">
        <v>161</v>
      </c>
      <c r="AU1365" s="154" t="s">
        <v>83</v>
      </c>
      <c r="AV1365" s="13" t="s">
        <v>159</v>
      </c>
      <c r="AW1365" s="13" t="s">
        <v>30</v>
      </c>
      <c r="AX1365" s="13" t="s">
        <v>81</v>
      </c>
      <c r="AY1365" s="154" t="s">
        <v>151</v>
      </c>
    </row>
    <row r="1366" spans="2:65" s="1" customFormat="1" ht="24.2" customHeight="1">
      <c r="B1366" s="131"/>
      <c r="C1366" s="132" t="s">
        <v>1589</v>
      </c>
      <c r="D1366" s="132" t="s">
        <v>154</v>
      </c>
      <c r="E1366" s="133" t="s">
        <v>1590</v>
      </c>
      <c r="F1366" s="134" t="s">
        <v>1591</v>
      </c>
      <c r="G1366" s="135" t="s">
        <v>186</v>
      </c>
      <c r="H1366" s="136">
        <v>86.45</v>
      </c>
      <c r="I1366" s="137"/>
      <c r="J1366" s="138">
        <f>ROUND(I1366*H1366,2)</f>
        <v>0</v>
      </c>
      <c r="K1366" s="134" t="s">
        <v>158</v>
      </c>
      <c r="L1366" s="31"/>
      <c r="M1366" s="139" t="s">
        <v>1</v>
      </c>
      <c r="N1366" s="140" t="s">
        <v>38</v>
      </c>
      <c r="P1366" s="141">
        <f>O1366*H1366</f>
        <v>0</v>
      </c>
      <c r="Q1366" s="141">
        <v>0.00023</v>
      </c>
      <c r="R1366" s="141">
        <f>Q1366*H1366</f>
        <v>0.019883500000000002</v>
      </c>
      <c r="S1366" s="141">
        <v>0</v>
      </c>
      <c r="T1366" s="142">
        <f>S1366*H1366</f>
        <v>0</v>
      </c>
      <c r="AR1366" s="143" t="s">
        <v>287</v>
      </c>
      <c r="AT1366" s="143" t="s">
        <v>154</v>
      </c>
      <c r="AU1366" s="143" t="s">
        <v>83</v>
      </c>
      <c r="AY1366" s="16" t="s">
        <v>151</v>
      </c>
      <c r="BE1366" s="144">
        <f>IF(N1366="základní",J1366,0)</f>
        <v>0</v>
      </c>
      <c r="BF1366" s="144">
        <f>IF(N1366="snížená",J1366,0)</f>
        <v>0</v>
      </c>
      <c r="BG1366" s="144">
        <f>IF(N1366="zákl. přenesená",J1366,0)</f>
        <v>0</v>
      </c>
      <c r="BH1366" s="144">
        <f>IF(N1366="sníž. přenesená",J1366,0)</f>
        <v>0</v>
      </c>
      <c r="BI1366" s="144">
        <f>IF(N1366="nulová",J1366,0)</f>
        <v>0</v>
      </c>
      <c r="BJ1366" s="16" t="s">
        <v>81</v>
      </c>
      <c r="BK1366" s="144">
        <f>ROUND(I1366*H1366,2)</f>
        <v>0</v>
      </c>
      <c r="BL1366" s="16" t="s">
        <v>287</v>
      </c>
      <c r="BM1366" s="143" t="s">
        <v>1592</v>
      </c>
    </row>
    <row r="1367" spans="2:51" s="14" customFormat="1" ht="11.25">
      <c r="B1367" s="170"/>
      <c r="D1367" s="146" t="s">
        <v>161</v>
      </c>
      <c r="E1367" s="171" t="s">
        <v>1</v>
      </c>
      <c r="F1367" s="172" t="s">
        <v>1563</v>
      </c>
      <c r="H1367" s="171" t="s">
        <v>1</v>
      </c>
      <c r="I1367" s="173"/>
      <c r="L1367" s="170"/>
      <c r="M1367" s="174"/>
      <c r="T1367" s="175"/>
      <c r="AT1367" s="171" t="s">
        <v>161</v>
      </c>
      <c r="AU1367" s="171" t="s">
        <v>83</v>
      </c>
      <c r="AV1367" s="14" t="s">
        <v>81</v>
      </c>
      <c r="AW1367" s="14" t="s">
        <v>30</v>
      </c>
      <c r="AX1367" s="14" t="s">
        <v>73</v>
      </c>
      <c r="AY1367" s="171" t="s">
        <v>151</v>
      </c>
    </row>
    <row r="1368" spans="2:51" s="12" customFormat="1" ht="11.25">
      <c r="B1368" s="145"/>
      <c r="D1368" s="146" t="s">
        <v>161</v>
      </c>
      <c r="E1368" s="147" t="s">
        <v>1</v>
      </c>
      <c r="F1368" s="148" t="s">
        <v>1564</v>
      </c>
      <c r="H1368" s="149">
        <v>86.45</v>
      </c>
      <c r="I1368" s="150"/>
      <c r="L1368" s="145"/>
      <c r="M1368" s="151"/>
      <c r="T1368" s="152"/>
      <c r="AT1368" s="147" t="s">
        <v>161</v>
      </c>
      <c r="AU1368" s="147" t="s">
        <v>83</v>
      </c>
      <c r="AV1368" s="12" t="s">
        <v>83</v>
      </c>
      <c r="AW1368" s="12" t="s">
        <v>30</v>
      </c>
      <c r="AX1368" s="12" t="s">
        <v>73</v>
      </c>
      <c r="AY1368" s="147" t="s">
        <v>151</v>
      </c>
    </row>
    <row r="1369" spans="2:51" s="13" customFormat="1" ht="11.25">
      <c r="B1369" s="153"/>
      <c r="D1369" s="146" t="s">
        <v>161</v>
      </c>
      <c r="E1369" s="154" t="s">
        <v>1</v>
      </c>
      <c r="F1369" s="155" t="s">
        <v>163</v>
      </c>
      <c r="H1369" s="156">
        <v>86.45</v>
      </c>
      <c r="I1369" s="157"/>
      <c r="L1369" s="153"/>
      <c r="M1369" s="158"/>
      <c r="T1369" s="159"/>
      <c r="AT1369" s="154" t="s">
        <v>161</v>
      </c>
      <c r="AU1369" s="154" t="s">
        <v>83</v>
      </c>
      <c r="AV1369" s="13" t="s">
        <v>159</v>
      </c>
      <c r="AW1369" s="13" t="s">
        <v>30</v>
      </c>
      <c r="AX1369" s="13" t="s">
        <v>81</v>
      </c>
      <c r="AY1369" s="154" t="s">
        <v>151</v>
      </c>
    </row>
    <row r="1370" spans="2:65" s="1" customFormat="1" ht="24.2" customHeight="1">
      <c r="B1370" s="131"/>
      <c r="C1370" s="132" t="s">
        <v>1593</v>
      </c>
      <c r="D1370" s="132" t="s">
        <v>154</v>
      </c>
      <c r="E1370" s="133" t="s">
        <v>1594</v>
      </c>
      <c r="F1370" s="134" t="s">
        <v>1595</v>
      </c>
      <c r="G1370" s="135" t="s">
        <v>186</v>
      </c>
      <c r="H1370" s="136">
        <v>86.45</v>
      </c>
      <c r="I1370" s="137"/>
      <c r="J1370" s="138">
        <f>ROUND(I1370*H1370,2)</f>
        <v>0</v>
      </c>
      <c r="K1370" s="134" t="s">
        <v>158</v>
      </c>
      <c r="L1370" s="31"/>
      <c r="M1370" s="139" t="s">
        <v>1</v>
      </c>
      <c r="N1370" s="140" t="s">
        <v>38</v>
      </c>
      <c r="P1370" s="141">
        <f>O1370*H1370</f>
        <v>0</v>
      </c>
      <c r="Q1370" s="141">
        <v>0.00023</v>
      </c>
      <c r="R1370" s="141">
        <f>Q1370*H1370</f>
        <v>0.019883500000000002</v>
      </c>
      <c r="S1370" s="141">
        <v>0</v>
      </c>
      <c r="T1370" s="142">
        <f>S1370*H1370</f>
        <v>0</v>
      </c>
      <c r="AR1370" s="143" t="s">
        <v>287</v>
      </c>
      <c r="AT1370" s="143" t="s">
        <v>154</v>
      </c>
      <c r="AU1370" s="143" t="s">
        <v>83</v>
      </c>
      <c r="AY1370" s="16" t="s">
        <v>151</v>
      </c>
      <c r="BE1370" s="144">
        <f>IF(N1370="základní",J1370,0)</f>
        <v>0</v>
      </c>
      <c r="BF1370" s="144">
        <f>IF(N1370="snížená",J1370,0)</f>
        <v>0</v>
      </c>
      <c r="BG1370" s="144">
        <f>IF(N1370="zákl. přenesená",J1370,0)</f>
        <v>0</v>
      </c>
      <c r="BH1370" s="144">
        <f>IF(N1370="sníž. přenesená",J1370,0)</f>
        <v>0</v>
      </c>
      <c r="BI1370" s="144">
        <f>IF(N1370="nulová",J1370,0)</f>
        <v>0</v>
      </c>
      <c r="BJ1370" s="16" t="s">
        <v>81</v>
      </c>
      <c r="BK1370" s="144">
        <f>ROUND(I1370*H1370,2)</f>
        <v>0</v>
      </c>
      <c r="BL1370" s="16" t="s">
        <v>287</v>
      </c>
      <c r="BM1370" s="143" t="s">
        <v>1596</v>
      </c>
    </row>
    <row r="1371" spans="2:51" s="14" customFormat="1" ht="11.25">
      <c r="B1371" s="170"/>
      <c r="D1371" s="146" t="s">
        <v>161</v>
      </c>
      <c r="E1371" s="171" t="s">
        <v>1</v>
      </c>
      <c r="F1371" s="172" t="s">
        <v>1563</v>
      </c>
      <c r="H1371" s="171" t="s">
        <v>1</v>
      </c>
      <c r="I1371" s="173"/>
      <c r="L1371" s="170"/>
      <c r="M1371" s="174"/>
      <c r="T1371" s="175"/>
      <c r="AT1371" s="171" t="s">
        <v>161</v>
      </c>
      <c r="AU1371" s="171" t="s">
        <v>83</v>
      </c>
      <c r="AV1371" s="14" t="s">
        <v>81</v>
      </c>
      <c r="AW1371" s="14" t="s">
        <v>30</v>
      </c>
      <c r="AX1371" s="14" t="s">
        <v>73</v>
      </c>
      <c r="AY1371" s="171" t="s">
        <v>151</v>
      </c>
    </row>
    <row r="1372" spans="2:51" s="12" customFormat="1" ht="11.25">
      <c r="B1372" s="145"/>
      <c r="D1372" s="146" t="s">
        <v>161</v>
      </c>
      <c r="E1372" s="147" t="s">
        <v>1</v>
      </c>
      <c r="F1372" s="148" t="s">
        <v>1564</v>
      </c>
      <c r="H1372" s="149">
        <v>86.45</v>
      </c>
      <c r="I1372" s="150"/>
      <c r="L1372" s="145"/>
      <c r="M1372" s="151"/>
      <c r="T1372" s="152"/>
      <c r="AT1372" s="147" t="s">
        <v>161</v>
      </c>
      <c r="AU1372" s="147" t="s">
        <v>83</v>
      </c>
      <c r="AV1372" s="12" t="s">
        <v>83</v>
      </c>
      <c r="AW1372" s="12" t="s">
        <v>30</v>
      </c>
      <c r="AX1372" s="12" t="s">
        <v>73</v>
      </c>
      <c r="AY1372" s="147" t="s">
        <v>151</v>
      </c>
    </row>
    <row r="1373" spans="2:51" s="13" customFormat="1" ht="11.25">
      <c r="B1373" s="153"/>
      <c r="D1373" s="146" t="s">
        <v>161</v>
      </c>
      <c r="E1373" s="154" t="s">
        <v>1</v>
      </c>
      <c r="F1373" s="155" t="s">
        <v>163</v>
      </c>
      <c r="H1373" s="156">
        <v>86.45</v>
      </c>
      <c r="I1373" s="157"/>
      <c r="L1373" s="153"/>
      <c r="M1373" s="158"/>
      <c r="T1373" s="159"/>
      <c r="AT1373" s="154" t="s">
        <v>161</v>
      </c>
      <c r="AU1373" s="154" t="s">
        <v>83</v>
      </c>
      <c r="AV1373" s="13" t="s">
        <v>159</v>
      </c>
      <c r="AW1373" s="13" t="s">
        <v>30</v>
      </c>
      <c r="AX1373" s="13" t="s">
        <v>81</v>
      </c>
      <c r="AY1373" s="154" t="s">
        <v>151</v>
      </c>
    </row>
    <row r="1374" spans="2:65" s="1" customFormat="1" ht="21.75" customHeight="1">
      <c r="B1374" s="131"/>
      <c r="C1374" s="132" t="s">
        <v>1597</v>
      </c>
      <c r="D1374" s="132" t="s">
        <v>154</v>
      </c>
      <c r="E1374" s="133" t="s">
        <v>1598</v>
      </c>
      <c r="F1374" s="134" t="s">
        <v>1599</v>
      </c>
      <c r="G1374" s="135" t="s">
        <v>186</v>
      </c>
      <c r="H1374" s="136">
        <v>124.02</v>
      </c>
      <c r="I1374" s="137"/>
      <c r="J1374" s="138">
        <f>ROUND(I1374*H1374,2)</f>
        <v>0</v>
      </c>
      <c r="K1374" s="134" t="s">
        <v>158</v>
      </c>
      <c r="L1374" s="31"/>
      <c r="M1374" s="139" t="s">
        <v>1</v>
      </c>
      <c r="N1374" s="140" t="s">
        <v>38</v>
      </c>
      <c r="P1374" s="141">
        <f>O1374*H1374</f>
        <v>0</v>
      </c>
      <c r="Q1374" s="141">
        <v>4E-05</v>
      </c>
      <c r="R1374" s="141">
        <f>Q1374*H1374</f>
        <v>0.0049608000000000005</v>
      </c>
      <c r="S1374" s="141">
        <v>0</v>
      </c>
      <c r="T1374" s="142">
        <f>S1374*H1374</f>
        <v>0</v>
      </c>
      <c r="AR1374" s="143" t="s">
        <v>287</v>
      </c>
      <c r="AT1374" s="143" t="s">
        <v>154</v>
      </c>
      <c r="AU1374" s="143" t="s">
        <v>83</v>
      </c>
      <c r="AY1374" s="16" t="s">
        <v>151</v>
      </c>
      <c r="BE1374" s="144">
        <f>IF(N1374="základní",J1374,0)</f>
        <v>0</v>
      </c>
      <c r="BF1374" s="144">
        <f>IF(N1374="snížená",J1374,0)</f>
        <v>0</v>
      </c>
      <c r="BG1374" s="144">
        <f>IF(N1374="zákl. přenesená",J1374,0)</f>
        <v>0</v>
      </c>
      <c r="BH1374" s="144">
        <f>IF(N1374="sníž. přenesená",J1374,0)</f>
        <v>0</v>
      </c>
      <c r="BI1374" s="144">
        <f>IF(N1374="nulová",J1374,0)</f>
        <v>0</v>
      </c>
      <c r="BJ1374" s="16" t="s">
        <v>81</v>
      </c>
      <c r="BK1374" s="144">
        <f>ROUND(I1374*H1374,2)</f>
        <v>0</v>
      </c>
      <c r="BL1374" s="16" t="s">
        <v>287</v>
      </c>
      <c r="BM1374" s="143" t="s">
        <v>1600</v>
      </c>
    </row>
    <row r="1375" spans="2:51" s="12" customFormat="1" ht="11.25">
      <c r="B1375" s="145"/>
      <c r="D1375" s="146" t="s">
        <v>161</v>
      </c>
      <c r="E1375" s="147" t="s">
        <v>1</v>
      </c>
      <c r="F1375" s="148" t="s">
        <v>1601</v>
      </c>
      <c r="H1375" s="149">
        <v>124.02</v>
      </c>
      <c r="I1375" s="150"/>
      <c r="L1375" s="145"/>
      <c r="M1375" s="151"/>
      <c r="T1375" s="152"/>
      <c r="AT1375" s="147" t="s">
        <v>161</v>
      </c>
      <c r="AU1375" s="147" t="s">
        <v>83</v>
      </c>
      <c r="AV1375" s="12" t="s">
        <v>83</v>
      </c>
      <c r="AW1375" s="12" t="s">
        <v>30</v>
      </c>
      <c r="AX1375" s="12" t="s">
        <v>73</v>
      </c>
      <c r="AY1375" s="147" t="s">
        <v>151</v>
      </c>
    </row>
    <row r="1376" spans="2:51" s="13" customFormat="1" ht="11.25">
      <c r="B1376" s="153"/>
      <c r="D1376" s="146" t="s">
        <v>161</v>
      </c>
      <c r="E1376" s="154" t="s">
        <v>1</v>
      </c>
      <c r="F1376" s="155" t="s">
        <v>163</v>
      </c>
      <c r="H1376" s="156">
        <v>124.02</v>
      </c>
      <c r="I1376" s="157"/>
      <c r="L1376" s="153"/>
      <c r="M1376" s="158"/>
      <c r="T1376" s="159"/>
      <c r="AT1376" s="154" t="s">
        <v>161</v>
      </c>
      <c r="AU1376" s="154" t="s">
        <v>83</v>
      </c>
      <c r="AV1376" s="13" t="s">
        <v>159</v>
      </c>
      <c r="AW1376" s="13" t="s">
        <v>30</v>
      </c>
      <c r="AX1376" s="13" t="s">
        <v>81</v>
      </c>
      <c r="AY1376" s="154" t="s">
        <v>151</v>
      </c>
    </row>
    <row r="1377" spans="2:65" s="1" customFormat="1" ht="21.75" customHeight="1">
      <c r="B1377" s="131"/>
      <c r="C1377" s="132" t="s">
        <v>1602</v>
      </c>
      <c r="D1377" s="132" t="s">
        <v>154</v>
      </c>
      <c r="E1377" s="133" t="s">
        <v>1603</v>
      </c>
      <c r="F1377" s="134" t="s">
        <v>1604</v>
      </c>
      <c r="G1377" s="135" t="s">
        <v>186</v>
      </c>
      <c r="H1377" s="136">
        <v>473.15</v>
      </c>
      <c r="I1377" s="137"/>
      <c r="J1377" s="138">
        <f>ROUND(I1377*H1377,2)</f>
        <v>0</v>
      </c>
      <c r="K1377" s="134" t="s">
        <v>158</v>
      </c>
      <c r="L1377" s="31"/>
      <c r="M1377" s="139" t="s">
        <v>1</v>
      </c>
      <c r="N1377" s="140" t="s">
        <v>38</v>
      </c>
      <c r="P1377" s="141">
        <f>O1377*H1377</f>
        <v>0</v>
      </c>
      <c r="Q1377" s="141">
        <v>0</v>
      </c>
      <c r="R1377" s="141">
        <f>Q1377*H1377</f>
        <v>0</v>
      </c>
      <c r="S1377" s="141">
        <v>0</v>
      </c>
      <c r="T1377" s="142">
        <f>S1377*H1377</f>
        <v>0</v>
      </c>
      <c r="AR1377" s="143" t="s">
        <v>287</v>
      </c>
      <c r="AT1377" s="143" t="s">
        <v>154</v>
      </c>
      <c r="AU1377" s="143" t="s">
        <v>83</v>
      </c>
      <c r="AY1377" s="16" t="s">
        <v>151</v>
      </c>
      <c r="BE1377" s="144">
        <f>IF(N1377="základní",J1377,0)</f>
        <v>0</v>
      </c>
      <c r="BF1377" s="144">
        <f>IF(N1377="snížená",J1377,0)</f>
        <v>0</v>
      </c>
      <c r="BG1377" s="144">
        <f>IF(N1377="zákl. přenesená",J1377,0)</f>
        <v>0</v>
      </c>
      <c r="BH1377" s="144">
        <f>IF(N1377="sníž. přenesená",J1377,0)</f>
        <v>0</v>
      </c>
      <c r="BI1377" s="144">
        <f>IF(N1377="nulová",J1377,0)</f>
        <v>0</v>
      </c>
      <c r="BJ1377" s="16" t="s">
        <v>81</v>
      </c>
      <c r="BK1377" s="144">
        <f>ROUND(I1377*H1377,2)</f>
        <v>0</v>
      </c>
      <c r="BL1377" s="16" t="s">
        <v>287</v>
      </c>
      <c r="BM1377" s="143" t="s">
        <v>1605</v>
      </c>
    </row>
    <row r="1378" spans="2:51" s="14" customFormat="1" ht="11.25">
      <c r="B1378" s="170"/>
      <c r="D1378" s="146" t="s">
        <v>161</v>
      </c>
      <c r="E1378" s="171" t="s">
        <v>1</v>
      </c>
      <c r="F1378" s="172" t="s">
        <v>325</v>
      </c>
      <c r="H1378" s="171" t="s">
        <v>1</v>
      </c>
      <c r="I1378" s="173"/>
      <c r="L1378" s="170"/>
      <c r="M1378" s="174"/>
      <c r="T1378" s="175"/>
      <c r="AT1378" s="171" t="s">
        <v>161</v>
      </c>
      <c r="AU1378" s="171" t="s">
        <v>83</v>
      </c>
      <c r="AV1378" s="14" t="s">
        <v>81</v>
      </c>
      <c r="AW1378" s="14" t="s">
        <v>30</v>
      </c>
      <c r="AX1378" s="14" t="s">
        <v>73</v>
      </c>
      <c r="AY1378" s="171" t="s">
        <v>151</v>
      </c>
    </row>
    <row r="1379" spans="2:51" s="12" customFormat="1" ht="22.5">
      <c r="B1379" s="145"/>
      <c r="D1379" s="146" t="s">
        <v>161</v>
      </c>
      <c r="E1379" s="147" t="s">
        <v>1</v>
      </c>
      <c r="F1379" s="148" t="s">
        <v>1606</v>
      </c>
      <c r="H1379" s="149">
        <v>316.4</v>
      </c>
      <c r="I1379" s="150"/>
      <c r="L1379" s="145"/>
      <c r="M1379" s="151"/>
      <c r="T1379" s="152"/>
      <c r="AT1379" s="147" t="s">
        <v>161</v>
      </c>
      <c r="AU1379" s="147" t="s">
        <v>83</v>
      </c>
      <c r="AV1379" s="12" t="s">
        <v>83</v>
      </c>
      <c r="AW1379" s="12" t="s">
        <v>30</v>
      </c>
      <c r="AX1379" s="12" t="s">
        <v>73</v>
      </c>
      <c r="AY1379" s="147" t="s">
        <v>151</v>
      </c>
    </row>
    <row r="1380" spans="2:51" s="12" customFormat="1" ht="11.25">
      <c r="B1380" s="145"/>
      <c r="D1380" s="146" t="s">
        <v>161</v>
      </c>
      <c r="E1380" s="147" t="s">
        <v>1</v>
      </c>
      <c r="F1380" s="148" t="s">
        <v>1607</v>
      </c>
      <c r="H1380" s="149">
        <v>156.75</v>
      </c>
      <c r="I1380" s="150"/>
      <c r="L1380" s="145"/>
      <c r="M1380" s="151"/>
      <c r="T1380" s="152"/>
      <c r="AT1380" s="147" t="s">
        <v>161</v>
      </c>
      <c r="AU1380" s="147" t="s">
        <v>83</v>
      </c>
      <c r="AV1380" s="12" t="s">
        <v>83</v>
      </c>
      <c r="AW1380" s="12" t="s">
        <v>30</v>
      </c>
      <c r="AX1380" s="12" t="s">
        <v>73</v>
      </c>
      <c r="AY1380" s="147" t="s">
        <v>151</v>
      </c>
    </row>
    <row r="1381" spans="2:51" s="13" customFormat="1" ht="11.25">
      <c r="B1381" s="153"/>
      <c r="D1381" s="146" t="s">
        <v>161</v>
      </c>
      <c r="E1381" s="154" t="s">
        <v>1</v>
      </c>
      <c r="F1381" s="155" t="s">
        <v>163</v>
      </c>
      <c r="H1381" s="156">
        <v>473.15</v>
      </c>
      <c r="I1381" s="157"/>
      <c r="L1381" s="153"/>
      <c r="M1381" s="158"/>
      <c r="T1381" s="159"/>
      <c r="AT1381" s="154" t="s">
        <v>161</v>
      </c>
      <c r="AU1381" s="154" t="s">
        <v>83</v>
      </c>
      <c r="AV1381" s="13" t="s">
        <v>159</v>
      </c>
      <c r="AW1381" s="13" t="s">
        <v>30</v>
      </c>
      <c r="AX1381" s="13" t="s">
        <v>81</v>
      </c>
      <c r="AY1381" s="154" t="s">
        <v>151</v>
      </c>
    </row>
    <row r="1382" spans="2:65" s="1" customFormat="1" ht="21.75" customHeight="1">
      <c r="B1382" s="131"/>
      <c r="C1382" s="132" t="s">
        <v>1608</v>
      </c>
      <c r="D1382" s="132" t="s">
        <v>154</v>
      </c>
      <c r="E1382" s="133" t="s">
        <v>1609</v>
      </c>
      <c r="F1382" s="134" t="s">
        <v>1610</v>
      </c>
      <c r="G1382" s="135" t="s">
        <v>186</v>
      </c>
      <c r="H1382" s="136">
        <v>473.15</v>
      </c>
      <c r="I1382" s="137"/>
      <c r="J1382" s="138">
        <f>ROUND(I1382*H1382,2)</f>
        <v>0</v>
      </c>
      <c r="K1382" s="134" t="s">
        <v>158</v>
      </c>
      <c r="L1382" s="31"/>
      <c r="M1382" s="139" t="s">
        <v>1</v>
      </c>
      <c r="N1382" s="140" t="s">
        <v>38</v>
      </c>
      <c r="P1382" s="141">
        <f>O1382*H1382</f>
        <v>0</v>
      </c>
      <c r="Q1382" s="141">
        <v>0</v>
      </c>
      <c r="R1382" s="141">
        <f>Q1382*H1382</f>
        <v>0</v>
      </c>
      <c r="S1382" s="141">
        <v>0</v>
      </c>
      <c r="T1382" s="142">
        <f>S1382*H1382</f>
        <v>0</v>
      </c>
      <c r="AR1382" s="143" t="s">
        <v>287</v>
      </c>
      <c r="AT1382" s="143" t="s">
        <v>154</v>
      </c>
      <c r="AU1382" s="143" t="s">
        <v>83</v>
      </c>
      <c r="AY1382" s="16" t="s">
        <v>151</v>
      </c>
      <c r="BE1382" s="144">
        <f>IF(N1382="základní",J1382,0)</f>
        <v>0</v>
      </c>
      <c r="BF1382" s="144">
        <f>IF(N1382="snížená",J1382,0)</f>
        <v>0</v>
      </c>
      <c r="BG1382" s="144">
        <f>IF(N1382="zákl. přenesená",J1382,0)</f>
        <v>0</v>
      </c>
      <c r="BH1382" s="144">
        <f>IF(N1382="sníž. přenesená",J1382,0)</f>
        <v>0</v>
      </c>
      <c r="BI1382" s="144">
        <f>IF(N1382="nulová",J1382,0)</f>
        <v>0</v>
      </c>
      <c r="BJ1382" s="16" t="s">
        <v>81</v>
      </c>
      <c r="BK1382" s="144">
        <f>ROUND(I1382*H1382,2)</f>
        <v>0</v>
      </c>
      <c r="BL1382" s="16" t="s">
        <v>287</v>
      </c>
      <c r="BM1382" s="143" t="s">
        <v>1611</v>
      </c>
    </row>
    <row r="1383" spans="2:51" s="14" customFormat="1" ht="11.25">
      <c r="B1383" s="170"/>
      <c r="D1383" s="146" t="s">
        <v>161</v>
      </c>
      <c r="E1383" s="171" t="s">
        <v>1</v>
      </c>
      <c r="F1383" s="172" t="s">
        <v>325</v>
      </c>
      <c r="H1383" s="171" t="s">
        <v>1</v>
      </c>
      <c r="I1383" s="173"/>
      <c r="L1383" s="170"/>
      <c r="M1383" s="174"/>
      <c r="T1383" s="175"/>
      <c r="AT1383" s="171" t="s">
        <v>161</v>
      </c>
      <c r="AU1383" s="171" t="s">
        <v>83</v>
      </c>
      <c r="AV1383" s="14" t="s">
        <v>81</v>
      </c>
      <c r="AW1383" s="14" t="s">
        <v>30</v>
      </c>
      <c r="AX1383" s="14" t="s">
        <v>73</v>
      </c>
      <c r="AY1383" s="171" t="s">
        <v>151</v>
      </c>
    </row>
    <row r="1384" spans="2:51" s="12" customFormat="1" ht="22.5">
      <c r="B1384" s="145"/>
      <c r="D1384" s="146" t="s">
        <v>161</v>
      </c>
      <c r="E1384" s="147" t="s">
        <v>1</v>
      </c>
      <c r="F1384" s="148" t="s">
        <v>1606</v>
      </c>
      <c r="H1384" s="149">
        <v>316.4</v>
      </c>
      <c r="I1384" s="150"/>
      <c r="L1384" s="145"/>
      <c r="M1384" s="151"/>
      <c r="T1384" s="152"/>
      <c r="AT1384" s="147" t="s">
        <v>161</v>
      </c>
      <c r="AU1384" s="147" t="s">
        <v>83</v>
      </c>
      <c r="AV1384" s="12" t="s">
        <v>83</v>
      </c>
      <c r="AW1384" s="12" t="s">
        <v>30</v>
      </c>
      <c r="AX1384" s="12" t="s">
        <v>73</v>
      </c>
      <c r="AY1384" s="147" t="s">
        <v>151</v>
      </c>
    </row>
    <row r="1385" spans="2:51" s="12" customFormat="1" ht="11.25">
      <c r="B1385" s="145"/>
      <c r="D1385" s="146" t="s">
        <v>161</v>
      </c>
      <c r="E1385" s="147" t="s">
        <v>1</v>
      </c>
      <c r="F1385" s="148" t="s">
        <v>1607</v>
      </c>
      <c r="H1385" s="149">
        <v>156.75</v>
      </c>
      <c r="I1385" s="150"/>
      <c r="L1385" s="145"/>
      <c r="M1385" s="151"/>
      <c r="T1385" s="152"/>
      <c r="AT1385" s="147" t="s">
        <v>161</v>
      </c>
      <c r="AU1385" s="147" t="s">
        <v>83</v>
      </c>
      <c r="AV1385" s="12" t="s">
        <v>83</v>
      </c>
      <c r="AW1385" s="12" t="s">
        <v>30</v>
      </c>
      <c r="AX1385" s="12" t="s">
        <v>73</v>
      </c>
      <c r="AY1385" s="147" t="s">
        <v>151</v>
      </c>
    </row>
    <row r="1386" spans="2:51" s="13" customFormat="1" ht="11.25">
      <c r="B1386" s="153"/>
      <c r="D1386" s="146" t="s">
        <v>161</v>
      </c>
      <c r="E1386" s="154" t="s">
        <v>1</v>
      </c>
      <c r="F1386" s="155" t="s">
        <v>163</v>
      </c>
      <c r="H1386" s="156">
        <v>473.15</v>
      </c>
      <c r="I1386" s="157"/>
      <c r="L1386" s="153"/>
      <c r="M1386" s="158"/>
      <c r="T1386" s="159"/>
      <c r="AT1386" s="154" t="s">
        <v>161</v>
      </c>
      <c r="AU1386" s="154" t="s">
        <v>83</v>
      </c>
      <c r="AV1386" s="13" t="s">
        <v>159</v>
      </c>
      <c r="AW1386" s="13" t="s">
        <v>30</v>
      </c>
      <c r="AX1386" s="13" t="s">
        <v>81</v>
      </c>
      <c r="AY1386" s="154" t="s">
        <v>151</v>
      </c>
    </row>
    <row r="1387" spans="2:65" s="1" customFormat="1" ht="24.2" customHeight="1">
      <c r="B1387" s="131"/>
      <c r="C1387" s="132" t="s">
        <v>1612</v>
      </c>
      <c r="D1387" s="132" t="s">
        <v>154</v>
      </c>
      <c r="E1387" s="133" t="s">
        <v>1613</v>
      </c>
      <c r="F1387" s="134" t="s">
        <v>1614</v>
      </c>
      <c r="G1387" s="135" t="s">
        <v>186</v>
      </c>
      <c r="H1387" s="136">
        <v>473.15</v>
      </c>
      <c r="I1387" s="137"/>
      <c r="J1387" s="138">
        <f>ROUND(I1387*H1387,2)</f>
        <v>0</v>
      </c>
      <c r="K1387" s="134" t="s">
        <v>158</v>
      </c>
      <c r="L1387" s="31"/>
      <c r="M1387" s="139" t="s">
        <v>1</v>
      </c>
      <c r="N1387" s="140" t="s">
        <v>38</v>
      </c>
      <c r="P1387" s="141">
        <f>O1387*H1387</f>
        <v>0</v>
      </c>
      <c r="Q1387" s="141">
        <v>0.0048</v>
      </c>
      <c r="R1387" s="141">
        <f>Q1387*H1387</f>
        <v>2.27112</v>
      </c>
      <c r="S1387" s="141">
        <v>0</v>
      </c>
      <c r="T1387" s="142">
        <f>S1387*H1387</f>
        <v>0</v>
      </c>
      <c r="AR1387" s="143" t="s">
        <v>287</v>
      </c>
      <c r="AT1387" s="143" t="s">
        <v>154</v>
      </c>
      <c r="AU1387" s="143" t="s">
        <v>83</v>
      </c>
      <c r="AY1387" s="16" t="s">
        <v>151</v>
      </c>
      <c r="BE1387" s="144">
        <f>IF(N1387="základní",J1387,0)</f>
        <v>0</v>
      </c>
      <c r="BF1387" s="144">
        <f>IF(N1387="snížená",J1387,0)</f>
        <v>0</v>
      </c>
      <c r="BG1387" s="144">
        <f>IF(N1387="zákl. přenesená",J1387,0)</f>
        <v>0</v>
      </c>
      <c r="BH1387" s="144">
        <f>IF(N1387="sníž. přenesená",J1387,0)</f>
        <v>0</v>
      </c>
      <c r="BI1387" s="144">
        <f>IF(N1387="nulová",J1387,0)</f>
        <v>0</v>
      </c>
      <c r="BJ1387" s="16" t="s">
        <v>81</v>
      </c>
      <c r="BK1387" s="144">
        <f>ROUND(I1387*H1387,2)</f>
        <v>0</v>
      </c>
      <c r="BL1387" s="16" t="s">
        <v>287</v>
      </c>
      <c r="BM1387" s="143" t="s">
        <v>1615</v>
      </c>
    </row>
    <row r="1388" spans="2:51" s="14" customFormat="1" ht="11.25">
      <c r="B1388" s="170"/>
      <c r="D1388" s="146" t="s">
        <v>161</v>
      </c>
      <c r="E1388" s="171" t="s">
        <v>1</v>
      </c>
      <c r="F1388" s="172" t="s">
        <v>325</v>
      </c>
      <c r="H1388" s="171" t="s">
        <v>1</v>
      </c>
      <c r="I1388" s="173"/>
      <c r="L1388" s="170"/>
      <c r="M1388" s="174"/>
      <c r="T1388" s="175"/>
      <c r="AT1388" s="171" t="s">
        <v>161</v>
      </c>
      <c r="AU1388" s="171" t="s">
        <v>83</v>
      </c>
      <c r="AV1388" s="14" t="s">
        <v>81</v>
      </c>
      <c r="AW1388" s="14" t="s">
        <v>30</v>
      </c>
      <c r="AX1388" s="14" t="s">
        <v>73</v>
      </c>
      <c r="AY1388" s="171" t="s">
        <v>151</v>
      </c>
    </row>
    <row r="1389" spans="2:51" s="12" customFormat="1" ht="22.5">
      <c r="B1389" s="145"/>
      <c r="D1389" s="146" t="s">
        <v>161</v>
      </c>
      <c r="E1389" s="147" t="s">
        <v>1</v>
      </c>
      <c r="F1389" s="148" t="s">
        <v>1606</v>
      </c>
      <c r="H1389" s="149">
        <v>316.4</v>
      </c>
      <c r="I1389" s="150"/>
      <c r="L1389" s="145"/>
      <c r="M1389" s="151"/>
      <c r="T1389" s="152"/>
      <c r="AT1389" s="147" t="s">
        <v>161</v>
      </c>
      <c r="AU1389" s="147" t="s">
        <v>83</v>
      </c>
      <c r="AV1389" s="12" t="s">
        <v>83</v>
      </c>
      <c r="AW1389" s="12" t="s">
        <v>30</v>
      </c>
      <c r="AX1389" s="12" t="s">
        <v>73</v>
      </c>
      <c r="AY1389" s="147" t="s">
        <v>151</v>
      </c>
    </row>
    <row r="1390" spans="2:51" s="12" customFormat="1" ht="11.25">
      <c r="B1390" s="145"/>
      <c r="D1390" s="146" t="s">
        <v>161</v>
      </c>
      <c r="E1390" s="147" t="s">
        <v>1</v>
      </c>
      <c r="F1390" s="148" t="s">
        <v>1607</v>
      </c>
      <c r="H1390" s="149">
        <v>156.75</v>
      </c>
      <c r="I1390" s="150"/>
      <c r="L1390" s="145"/>
      <c r="M1390" s="151"/>
      <c r="T1390" s="152"/>
      <c r="AT1390" s="147" t="s">
        <v>161</v>
      </c>
      <c r="AU1390" s="147" t="s">
        <v>83</v>
      </c>
      <c r="AV1390" s="12" t="s">
        <v>83</v>
      </c>
      <c r="AW1390" s="12" t="s">
        <v>30</v>
      </c>
      <c r="AX1390" s="12" t="s">
        <v>73</v>
      </c>
      <c r="AY1390" s="147" t="s">
        <v>151</v>
      </c>
    </row>
    <row r="1391" spans="2:51" s="13" customFormat="1" ht="11.25">
      <c r="B1391" s="153"/>
      <c r="D1391" s="146" t="s">
        <v>161</v>
      </c>
      <c r="E1391" s="154" t="s">
        <v>1</v>
      </c>
      <c r="F1391" s="155" t="s">
        <v>163</v>
      </c>
      <c r="H1391" s="156">
        <v>473.15</v>
      </c>
      <c r="I1391" s="157"/>
      <c r="L1391" s="153"/>
      <c r="M1391" s="158"/>
      <c r="T1391" s="159"/>
      <c r="AT1391" s="154" t="s">
        <v>161</v>
      </c>
      <c r="AU1391" s="154" t="s">
        <v>83</v>
      </c>
      <c r="AV1391" s="13" t="s">
        <v>159</v>
      </c>
      <c r="AW1391" s="13" t="s">
        <v>30</v>
      </c>
      <c r="AX1391" s="13" t="s">
        <v>81</v>
      </c>
      <c r="AY1391" s="154" t="s">
        <v>151</v>
      </c>
    </row>
    <row r="1392" spans="2:65" s="1" customFormat="1" ht="24.2" customHeight="1">
      <c r="B1392" s="131"/>
      <c r="C1392" s="132" t="s">
        <v>1616</v>
      </c>
      <c r="D1392" s="132" t="s">
        <v>154</v>
      </c>
      <c r="E1392" s="133" t="s">
        <v>1617</v>
      </c>
      <c r="F1392" s="134" t="s">
        <v>1618</v>
      </c>
      <c r="G1392" s="135" t="s">
        <v>186</v>
      </c>
      <c r="H1392" s="136">
        <v>473.15</v>
      </c>
      <c r="I1392" s="137"/>
      <c r="J1392" s="138">
        <f>ROUND(I1392*H1392,2)</f>
        <v>0</v>
      </c>
      <c r="K1392" s="134" t="s">
        <v>158</v>
      </c>
      <c r="L1392" s="31"/>
      <c r="M1392" s="139" t="s">
        <v>1</v>
      </c>
      <c r="N1392" s="140" t="s">
        <v>38</v>
      </c>
      <c r="P1392" s="141">
        <f>O1392*H1392</f>
        <v>0</v>
      </c>
      <c r="Q1392" s="141">
        <v>0.00029</v>
      </c>
      <c r="R1392" s="141">
        <f>Q1392*H1392</f>
        <v>0.1372135</v>
      </c>
      <c r="S1392" s="141">
        <v>0</v>
      </c>
      <c r="T1392" s="142">
        <f>S1392*H1392</f>
        <v>0</v>
      </c>
      <c r="AR1392" s="143" t="s">
        <v>287</v>
      </c>
      <c r="AT1392" s="143" t="s">
        <v>154</v>
      </c>
      <c r="AU1392" s="143" t="s">
        <v>83</v>
      </c>
      <c r="AY1392" s="16" t="s">
        <v>151</v>
      </c>
      <c r="BE1392" s="144">
        <f>IF(N1392="základní",J1392,0)</f>
        <v>0</v>
      </c>
      <c r="BF1392" s="144">
        <f>IF(N1392="snížená",J1392,0)</f>
        <v>0</v>
      </c>
      <c r="BG1392" s="144">
        <f>IF(N1392="zákl. přenesená",J1392,0)</f>
        <v>0</v>
      </c>
      <c r="BH1392" s="144">
        <f>IF(N1392="sníž. přenesená",J1392,0)</f>
        <v>0</v>
      </c>
      <c r="BI1392" s="144">
        <f>IF(N1392="nulová",J1392,0)</f>
        <v>0</v>
      </c>
      <c r="BJ1392" s="16" t="s">
        <v>81</v>
      </c>
      <c r="BK1392" s="144">
        <f>ROUND(I1392*H1392,2)</f>
        <v>0</v>
      </c>
      <c r="BL1392" s="16" t="s">
        <v>287</v>
      </c>
      <c r="BM1392" s="143" t="s">
        <v>1619</v>
      </c>
    </row>
    <row r="1393" spans="2:51" s="14" customFormat="1" ht="11.25">
      <c r="B1393" s="170"/>
      <c r="D1393" s="146" t="s">
        <v>161</v>
      </c>
      <c r="E1393" s="171" t="s">
        <v>1</v>
      </c>
      <c r="F1393" s="172" t="s">
        <v>325</v>
      </c>
      <c r="H1393" s="171" t="s">
        <v>1</v>
      </c>
      <c r="I1393" s="173"/>
      <c r="L1393" s="170"/>
      <c r="M1393" s="174"/>
      <c r="T1393" s="175"/>
      <c r="AT1393" s="171" t="s">
        <v>161</v>
      </c>
      <c r="AU1393" s="171" t="s">
        <v>83</v>
      </c>
      <c r="AV1393" s="14" t="s">
        <v>81</v>
      </c>
      <c r="AW1393" s="14" t="s">
        <v>30</v>
      </c>
      <c r="AX1393" s="14" t="s">
        <v>73</v>
      </c>
      <c r="AY1393" s="171" t="s">
        <v>151</v>
      </c>
    </row>
    <row r="1394" spans="2:51" s="12" customFormat="1" ht="22.5">
      <c r="B1394" s="145"/>
      <c r="D1394" s="146" t="s">
        <v>161</v>
      </c>
      <c r="E1394" s="147" t="s">
        <v>1</v>
      </c>
      <c r="F1394" s="148" t="s">
        <v>1606</v>
      </c>
      <c r="H1394" s="149">
        <v>316.4</v>
      </c>
      <c r="I1394" s="150"/>
      <c r="L1394" s="145"/>
      <c r="M1394" s="151"/>
      <c r="T1394" s="152"/>
      <c r="AT1394" s="147" t="s">
        <v>161</v>
      </c>
      <c r="AU1394" s="147" t="s">
        <v>83</v>
      </c>
      <c r="AV1394" s="12" t="s">
        <v>83</v>
      </c>
      <c r="AW1394" s="12" t="s">
        <v>30</v>
      </c>
      <c r="AX1394" s="12" t="s">
        <v>73</v>
      </c>
      <c r="AY1394" s="147" t="s">
        <v>151</v>
      </c>
    </row>
    <row r="1395" spans="2:51" s="12" customFormat="1" ht="11.25">
      <c r="B1395" s="145"/>
      <c r="D1395" s="146" t="s">
        <v>161</v>
      </c>
      <c r="E1395" s="147" t="s">
        <v>1</v>
      </c>
      <c r="F1395" s="148" t="s">
        <v>1607</v>
      </c>
      <c r="H1395" s="149">
        <v>156.75</v>
      </c>
      <c r="I1395" s="150"/>
      <c r="L1395" s="145"/>
      <c r="M1395" s="151"/>
      <c r="T1395" s="152"/>
      <c r="AT1395" s="147" t="s">
        <v>161</v>
      </c>
      <c r="AU1395" s="147" t="s">
        <v>83</v>
      </c>
      <c r="AV1395" s="12" t="s">
        <v>83</v>
      </c>
      <c r="AW1395" s="12" t="s">
        <v>30</v>
      </c>
      <c r="AX1395" s="12" t="s">
        <v>73</v>
      </c>
      <c r="AY1395" s="147" t="s">
        <v>151</v>
      </c>
    </row>
    <row r="1396" spans="2:51" s="13" customFormat="1" ht="11.25">
      <c r="B1396" s="153"/>
      <c r="D1396" s="146" t="s">
        <v>161</v>
      </c>
      <c r="E1396" s="154" t="s">
        <v>1</v>
      </c>
      <c r="F1396" s="155" t="s">
        <v>163</v>
      </c>
      <c r="H1396" s="156">
        <v>473.15</v>
      </c>
      <c r="I1396" s="157"/>
      <c r="L1396" s="153"/>
      <c r="M1396" s="158"/>
      <c r="T1396" s="159"/>
      <c r="AT1396" s="154" t="s">
        <v>161</v>
      </c>
      <c r="AU1396" s="154" t="s">
        <v>83</v>
      </c>
      <c r="AV1396" s="13" t="s">
        <v>159</v>
      </c>
      <c r="AW1396" s="13" t="s">
        <v>30</v>
      </c>
      <c r="AX1396" s="13" t="s">
        <v>81</v>
      </c>
      <c r="AY1396" s="154" t="s">
        <v>151</v>
      </c>
    </row>
    <row r="1397" spans="2:65" s="1" customFormat="1" ht="24.2" customHeight="1">
      <c r="B1397" s="131"/>
      <c r="C1397" s="132" t="s">
        <v>1620</v>
      </c>
      <c r="D1397" s="132" t="s">
        <v>154</v>
      </c>
      <c r="E1397" s="133" t="s">
        <v>1621</v>
      </c>
      <c r="F1397" s="134" t="s">
        <v>1622</v>
      </c>
      <c r="G1397" s="135" t="s">
        <v>186</v>
      </c>
      <c r="H1397" s="136">
        <v>473.15</v>
      </c>
      <c r="I1397" s="137"/>
      <c r="J1397" s="138">
        <f>ROUND(I1397*H1397,2)</f>
        <v>0</v>
      </c>
      <c r="K1397" s="134" t="s">
        <v>158</v>
      </c>
      <c r="L1397" s="31"/>
      <c r="M1397" s="139" t="s">
        <v>1</v>
      </c>
      <c r="N1397" s="140" t="s">
        <v>38</v>
      </c>
      <c r="P1397" s="141">
        <f>O1397*H1397</f>
        <v>0</v>
      </c>
      <c r="Q1397" s="141">
        <v>0.00066</v>
      </c>
      <c r="R1397" s="141">
        <f>Q1397*H1397</f>
        <v>0.312279</v>
      </c>
      <c r="S1397" s="141">
        <v>0</v>
      </c>
      <c r="T1397" s="142">
        <f>S1397*H1397</f>
        <v>0</v>
      </c>
      <c r="AR1397" s="143" t="s">
        <v>287</v>
      </c>
      <c r="AT1397" s="143" t="s">
        <v>154</v>
      </c>
      <c r="AU1397" s="143" t="s">
        <v>83</v>
      </c>
      <c r="AY1397" s="16" t="s">
        <v>151</v>
      </c>
      <c r="BE1397" s="144">
        <f>IF(N1397="základní",J1397,0)</f>
        <v>0</v>
      </c>
      <c r="BF1397" s="144">
        <f>IF(N1397="snížená",J1397,0)</f>
        <v>0</v>
      </c>
      <c r="BG1397" s="144">
        <f>IF(N1397="zákl. přenesená",J1397,0)</f>
        <v>0</v>
      </c>
      <c r="BH1397" s="144">
        <f>IF(N1397="sníž. přenesená",J1397,0)</f>
        <v>0</v>
      </c>
      <c r="BI1397" s="144">
        <f>IF(N1397="nulová",J1397,0)</f>
        <v>0</v>
      </c>
      <c r="BJ1397" s="16" t="s">
        <v>81</v>
      </c>
      <c r="BK1397" s="144">
        <f>ROUND(I1397*H1397,2)</f>
        <v>0</v>
      </c>
      <c r="BL1397" s="16" t="s">
        <v>287</v>
      </c>
      <c r="BM1397" s="143" t="s">
        <v>1623</v>
      </c>
    </row>
    <row r="1398" spans="2:51" s="14" customFormat="1" ht="11.25">
      <c r="B1398" s="170"/>
      <c r="D1398" s="146" t="s">
        <v>161</v>
      </c>
      <c r="E1398" s="171" t="s">
        <v>1</v>
      </c>
      <c r="F1398" s="172" t="s">
        <v>325</v>
      </c>
      <c r="H1398" s="171" t="s">
        <v>1</v>
      </c>
      <c r="I1398" s="173"/>
      <c r="L1398" s="170"/>
      <c r="M1398" s="174"/>
      <c r="T1398" s="175"/>
      <c r="AT1398" s="171" t="s">
        <v>161</v>
      </c>
      <c r="AU1398" s="171" t="s">
        <v>83</v>
      </c>
      <c r="AV1398" s="14" t="s">
        <v>81</v>
      </c>
      <c r="AW1398" s="14" t="s">
        <v>30</v>
      </c>
      <c r="AX1398" s="14" t="s">
        <v>73</v>
      </c>
      <c r="AY1398" s="171" t="s">
        <v>151</v>
      </c>
    </row>
    <row r="1399" spans="2:51" s="12" customFormat="1" ht="22.5">
      <c r="B1399" s="145"/>
      <c r="D1399" s="146" t="s">
        <v>161</v>
      </c>
      <c r="E1399" s="147" t="s">
        <v>1</v>
      </c>
      <c r="F1399" s="148" t="s">
        <v>1606</v>
      </c>
      <c r="H1399" s="149">
        <v>316.4</v>
      </c>
      <c r="I1399" s="150"/>
      <c r="L1399" s="145"/>
      <c r="M1399" s="151"/>
      <c r="T1399" s="152"/>
      <c r="AT1399" s="147" t="s">
        <v>161</v>
      </c>
      <c r="AU1399" s="147" t="s">
        <v>83</v>
      </c>
      <c r="AV1399" s="12" t="s">
        <v>83</v>
      </c>
      <c r="AW1399" s="12" t="s">
        <v>30</v>
      </c>
      <c r="AX1399" s="12" t="s">
        <v>73</v>
      </c>
      <c r="AY1399" s="147" t="s">
        <v>151</v>
      </c>
    </row>
    <row r="1400" spans="2:51" s="12" customFormat="1" ht="11.25">
      <c r="B1400" s="145"/>
      <c r="D1400" s="146" t="s">
        <v>161</v>
      </c>
      <c r="E1400" s="147" t="s">
        <v>1</v>
      </c>
      <c r="F1400" s="148" t="s">
        <v>1607</v>
      </c>
      <c r="H1400" s="149">
        <v>156.75</v>
      </c>
      <c r="I1400" s="150"/>
      <c r="L1400" s="145"/>
      <c r="M1400" s="151"/>
      <c r="T1400" s="152"/>
      <c r="AT1400" s="147" t="s">
        <v>161</v>
      </c>
      <c r="AU1400" s="147" t="s">
        <v>83</v>
      </c>
      <c r="AV1400" s="12" t="s">
        <v>83</v>
      </c>
      <c r="AW1400" s="12" t="s">
        <v>30</v>
      </c>
      <c r="AX1400" s="12" t="s">
        <v>73</v>
      </c>
      <c r="AY1400" s="147" t="s">
        <v>151</v>
      </c>
    </row>
    <row r="1401" spans="2:51" s="13" customFormat="1" ht="11.25">
      <c r="B1401" s="153"/>
      <c r="D1401" s="146" t="s">
        <v>161</v>
      </c>
      <c r="E1401" s="154" t="s">
        <v>1</v>
      </c>
      <c r="F1401" s="155" t="s">
        <v>163</v>
      </c>
      <c r="H1401" s="156">
        <v>473.15</v>
      </c>
      <c r="I1401" s="157"/>
      <c r="L1401" s="153"/>
      <c r="M1401" s="158"/>
      <c r="T1401" s="159"/>
      <c r="AT1401" s="154" t="s">
        <v>161</v>
      </c>
      <c r="AU1401" s="154" t="s">
        <v>83</v>
      </c>
      <c r="AV1401" s="13" t="s">
        <v>159</v>
      </c>
      <c r="AW1401" s="13" t="s">
        <v>30</v>
      </c>
      <c r="AX1401" s="13" t="s">
        <v>81</v>
      </c>
      <c r="AY1401" s="154" t="s">
        <v>151</v>
      </c>
    </row>
    <row r="1402" spans="2:65" s="1" customFormat="1" ht="21.75" customHeight="1">
      <c r="B1402" s="131"/>
      <c r="C1402" s="132" t="s">
        <v>1624</v>
      </c>
      <c r="D1402" s="132" t="s">
        <v>154</v>
      </c>
      <c r="E1402" s="133" t="s">
        <v>1625</v>
      </c>
      <c r="F1402" s="134" t="s">
        <v>1626</v>
      </c>
      <c r="G1402" s="135" t="s">
        <v>186</v>
      </c>
      <c r="H1402" s="136">
        <v>413.954</v>
      </c>
      <c r="I1402" s="137"/>
      <c r="J1402" s="138">
        <f>ROUND(I1402*H1402,2)</f>
        <v>0</v>
      </c>
      <c r="K1402" s="134" t="s">
        <v>158</v>
      </c>
      <c r="L1402" s="31"/>
      <c r="M1402" s="139" t="s">
        <v>1</v>
      </c>
      <c r="N1402" s="140" t="s">
        <v>38</v>
      </c>
      <c r="P1402" s="141">
        <f>O1402*H1402</f>
        <v>0</v>
      </c>
      <c r="Q1402" s="141">
        <v>0</v>
      </c>
      <c r="R1402" s="141">
        <f>Q1402*H1402</f>
        <v>0</v>
      </c>
      <c r="S1402" s="141">
        <v>0</v>
      </c>
      <c r="T1402" s="142">
        <f>S1402*H1402</f>
        <v>0</v>
      </c>
      <c r="AR1402" s="143" t="s">
        <v>287</v>
      </c>
      <c r="AT1402" s="143" t="s">
        <v>154</v>
      </c>
      <c r="AU1402" s="143" t="s">
        <v>83</v>
      </c>
      <c r="AY1402" s="16" t="s">
        <v>151</v>
      </c>
      <c r="BE1402" s="144">
        <f>IF(N1402="základní",J1402,0)</f>
        <v>0</v>
      </c>
      <c r="BF1402" s="144">
        <f>IF(N1402="snížená",J1402,0)</f>
        <v>0</v>
      </c>
      <c r="BG1402" s="144">
        <f>IF(N1402="zákl. přenesená",J1402,0)</f>
        <v>0</v>
      </c>
      <c r="BH1402" s="144">
        <f>IF(N1402="sníž. přenesená",J1402,0)</f>
        <v>0</v>
      </c>
      <c r="BI1402" s="144">
        <f>IF(N1402="nulová",J1402,0)</f>
        <v>0</v>
      </c>
      <c r="BJ1402" s="16" t="s">
        <v>81</v>
      </c>
      <c r="BK1402" s="144">
        <f>ROUND(I1402*H1402,2)</f>
        <v>0</v>
      </c>
      <c r="BL1402" s="16" t="s">
        <v>287</v>
      </c>
      <c r="BM1402" s="143" t="s">
        <v>1627</v>
      </c>
    </row>
    <row r="1403" spans="2:51" s="14" customFormat="1" ht="11.25">
      <c r="B1403" s="170"/>
      <c r="D1403" s="146" t="s">
        <v>161</v>
      </c>
      <c r="E1403" s="171" t="s">
        <v>1</v>
      </c>
      <c r="F1403" s="172" t="s">
        <v>610</v>
      </c>
      <c r="H1403" s="171" t="s">
        <v>1</v>
      </c>
      <c r="I1403" s="173"/>
      <c r="L1403" s="170"/>
      <c r="M1403" s="174"/>
      <c r="T1403" s="175"/>
      <c r="AT1403" s="171" t="s">
        <v>161</v>
      </c>
      <c r="AU1403" s="171" t="s">
        <v>83</v>
      </c>
      <c r="AV1403" s="14" t="s">
        <v>81</v>
      </c>
      <c r="AW1403" s="14" t="s">
        <v>30</v>
      </c>
      <c r="AX1403" s="14" t="s">
        <v>73</v>
      </c>
      <c r="AY1403" s="171" t="s">
        <v>151</v>
      </c>
    </row>
    <row r="1404" spans="2:51" s="12" customFormat="1" ht="11.25">
      <c r="B1404" s="145"/>
      <c r="D1404" s="146" t="s">
        <v>161</v>
      </c>
      <c r="E1404" s="147" t="s">
        <v>1</v>
      </c>
      <c r="F1404" s="148" t="s">
        <v>611</v>
      </c>
      <c r="H1404" s="149">
        <v>282.73</v>
      </c>
      <c r="I1404" s="150"/>
      <c r="L1404" s="145"/>
      <c r="M1404" s="151"/>
      <c r="T1404" s="152"/>
      <c r="AT1404" s="147" t="s">
        <v>161</v>
      </c>
      <c r="AU1404" s="147" t="s">
        <v>83</v>
      </c>
      <c r="AV1404" s="12" t="s">
        <v>83</v>
      </c>
      <c r="AW1404" s="12" t="s">
        <v>30</v>
      </c>
      <c r="AX1404" s="12" t="s">
        <v>73</v>
      </c>
      <c r="AY1404" s="147" t="s">
        <v>151</v>
      </c>
    </row>
    <row r="1405" spans="2:51" s="14" customFormat="1" ht="11.25">
      <c r="B1405" s="170"/>
      <c r="D1405" s="146" t="s">
        <v>161</v>
      </c>
      <c r="E1405" s="171" t="s">
        <v>1</v>
      </c>
      <c r="F1405" s="172" t="s">
        <v>612</v>
      </c>
      <c r="H1405" s="171" t="s">
        <v>1</v>
      </c>
      <c r="I1405" s="173"/>
      <c r="L1405" s="170"/>
      <c r="M1405" s="174"/>
      <c r="T1405" s="175"/>
      <c r="AT1405" s="171" t="s">
        <v>161</v>
      </c>
      <c r="AU1405" s="171" t="s">
        <v>83</v>
      </c>
      <c r="AV1405" s="14" t="s">
        <v>81</v>
      </c>
      <c r="AW1405" s="14" t="s">
        <v>30</v>
      </c>
      <c r="AX1405" s="14" t="s">
        <v>73</v>
      </c>
      <c r="AY1405" s="171" t="s">
        <v>151</v>
      </c>
    </row>
    <row r="1406" spans="2:51" s="12" customFormat="1" ht="11.25">
      <c r="B1406" s="145"/>
      <c r="D1406" s="146" t="s">
        <v>161</v>
      </c>
      <c r="E1406" s="147" t="s">
        <v>1</v>
      </c>
      <c r="F1406" s="148" t="s">
        <v>618</v>
      </c>
      <c r="H1406" s="149">
        <v>107.72</v>
      </c>
      <c r="I1406" s="150"/>
      <c r="L1406" s="145"/>
      <c r="M1406" s="151"/>
      <c r="T1406" s="152"/>
      <c r="AT1406" s="147" t="s">
        <v>161</v>
      </c>
      <c r="AU1406" s="147" t="s">
        <v>83</v>
      </c>
      <c r="AV1406" s="12" t="s">
        <v>83</v>
      </c>
      <c r="AW1406" s="12" t="s">
        <v>30</v>
      </c>
      <c r="AX1406" s="12" t="s">
        <v>73</v>
      </c>
      <c r="AY1406" s="147" t="s">
        <v>151</v>
      </c>
    </row>
    <row r="1407" spans="2:51" s="14" customFormat="1" ht="11.25">
      <c r="B1407" s="170"/>
      <c r="D1407" s="146" t="s">
        <v>161</v>
      </c>
      <c r="E1407" s="171" t="s">
        <v>1</v>
      </c>
      <c r="F1407" s="172" t="s">
        <v>619</v>
      </c>
      <c r="H1407" s="171" t="s">
        <v>1</v>
      </c>
      <c r="I1407" s="173"/>
      <c r="L1407" s="170"/>
      <c r="M1407" s="174"/>
      <c r="T1407" s="175"/>
      <c r="AT1407" s="171" t="s">
        <v>161</v>
      </c>
      <c r="AU1407" s="171" t="s">
        <v>83</v>
      </c>
      <c r="AV1407" s="14" t="s">
        <v>81</v>
      </c>
      <c r="AW1407" s="14" t="s">
        <v>30</v>
      </c>
      <c r="AX1407" s="14" t="s">
        <v>73</v>
      </c>
      <c r="AY1407" s="171" t="s">
        <v>151</v>
      </c>
    </row>
    <row r="1408" spans="2:51" s="12" customFormat="1" ht="11.25">
      <c r="B1408" s="145"/>
      <c r="D1408" s="146" t="s">
        <v>161</v>
      </c>
      <c r="E1408" s="147" t="s">
        <v>1</v>
      </c>
      <c r="F1408" s="148" t="s">
        <v>620</v>
      </c>
      <c r="H1408" s="149">
        <v>15.086</v>
      </c>
      <c r="I1408" s="150"/>
      <c r="L1408" s="145"/>
      <c r="M1408" s="151"/>
      <c r="T1408" s="152"/>
      <c r="AT1408" s="147" t="s">
        <v>161</v>
      </c>
      <c r="AU1408" s="147" t="s">
        <v>83</v>
      </c>
      <c r="AV1408" s="12" t="s">
        <v>83</v>
      </c>
      <c r="AW1408" s="12" t="s">
        <v>30</v>
      </c>
      <c r="AX1408" s="12" t="s">
        <v>73</v>
      </c>
      <c r="AY1408" s="147" t="s">
        <v>151</v>
      </c>
    </row>
    <row r="1409" spans="2:51" s="14" customFormat="1" ht="11.25">
      <c r="B1409" s="170"/>
      <c r="D1409" s="146" t="s">
        <v>161</v>
      </c>
      <c r="E1409" s="171" t="s">
        <v>1</v>
      </c>
      <c r="F1409" s="172" t="s">
        <v>621</v>
      </c>
      <c r="H1409" s="171" t="s">
        <v>1</v>
      </c>
      <c r="I1409" s="173"/>
      <c r="L1409" s="170"/>
      <c r="M1409" s="174"/>
      <c r="T1409" s="175"/>
      <c r="AT1409" s="171" t="s">
        <v>161</v>
      </c>
      <c r="AU1409" s="171" t="s">
        <v>83</v>
      </c>
      <c r="AV1409" s="14" t="s">
        <v>81</v>
      </c>
      <c r="AW1409" s="14" t="s">
        <v>30</v>
      </c>
      <c r="AX1409" s="14" t="s">
        <v>73</v>
      </c>
      <c r="AY1409" s="171" t="s">
        <v>151</v>
      </c>
    </row>
    <row r="1410" spans="2:51" s="12" customFormat="1" ht="11.25">
      <c r="B1410" s="145"/>
      <c r="D1410" s="146" t="s">
        <v>161</v>
      </c>
      <c r="E1410" s="147" t="s">
        <v>1</v>
      </c>
      <c r="F1410" s="148" t="s">
        <v>622</v>
      </c>
      <c r="H1410" s="149">
        <v>8.418</v>
      </c>
      <c r="I1410" s="150"/>
      <c r="L1410" s="145"/>
      <c r="M1410" s="151"/>
      <c r="T1410" s="152"/>
      <c r="AT1410" s="147" t="s">
        <v>161</v>
      </c>
      <c r="AU1410" s="147" t="s">
        <v>83</v>
      </c>
      <c r="AV1410" s="12" t="s">
        <v>83</v>
      </c>
      <c r="AW1410" s="12" t="s">
        <v>30</v>
      </c>
      <c r="AX1410" s="12" t="s">
        <v>73</v>
      </c>
      <c r="AY1410" s="147" t="s">
        <v>151</v>
      </c>
    </row>
    <row r="1411" spans="2:51" s="13" customFormat="1" ht="11.25">
      <c r="B1411" s="153"/>
      <c r="D1411" s="146" t="s">
        <v>161</v>
      </c>
      <c r="E1411" s="154" t="s">
        <v>1</v>
      </c>
      <c r="F1411" s="155" t="s">
        <v>163</v>
      </c>
      <c r="H1411" s="156">
        <v>413.95400000000006</v>
      </c>
      <c r="I1411" s="157"/>
      <c r="L1411" s="153"/>
      <c r="M1411" s="158"/>
      <c r="T1411" s="159"/>
      <c r="AT1411" s="154" t="s">
        <v>161</v>
      </c>
      <c r="AU1411" s="154" t="s">
        <v>83</v>
      </c>
      <c r="AV1411" s="13" t="s">
        <v>159</v>
      </c>
      <c r="AW1411" s="13" t="s">
        <v>30</v>
      </c>
      <c r="AX1411" s="13" t="s">
        <v>81</v>
      </c>
      <c r="AY1411" s="154" t="s">
        <v>151</v>
      </c>
    </row>
    <row r="1412" spans="2:65" s="1" customFormat="1" ht="16.5" customHeight="1">
      <c r="B1412" s="131"/>
      <c r="C1412" s="132" t="s">
        <v>1628</v>
      </c>
      <c r="D1412" s="132" t="s">
        <v>154</v>
      </c>
      <c r="E1412" s="133" t="s">
        <v>1629</v>
      </c>
      <c r="F1412" s="134" t="s">
        <v>1630</v>
      </c>
      <c r="G1412" s="135" t="s">
        <v>186</v>
      </c>
      <c r="H1412" s="136">
        <v>413.954</v>
      </c>
      <c r="I1412" s="137"/>
      <c r="J1412" s="138">
        <f>ROUND(I1412*H1412,2)</f>
        <v>0</v>
      </c>
      <c r="K1412" s="134" t="s">
        <v>158</v>
      </c>
      <c r="L1412" s="31"/>
      <c r="M1412" s="139" t="s">
        <v>1</v>
      </c>
      <c r="N1412" s="140" t="s">
        <v>38</v>
      </c>
      <c r="P1412" s="141">
        <f>O1412*H1412</f>
        <v>0</v>
      </c>
      <c r="Q1412" s="141">
        <v>0</v>
      </c>
      <c r="R1412" s="141">
        <f>Q1412*H1412</f>
        <v>0</v>
      </c>
      <c r="S1412" s="141">
        <v>0</v>
      </c>
      <c r="T1412" s="142">
        <f>S1412*H1412</f>
        <v>0</v>
      </c>
      <c r="AR1412" s="143" t="s">
        <v>287</v>
      </c>
      <c r="AT1412" s="143" t="s">
        <v>154</v>
      </c>
      <c r="AU1412" s="143" t="s">
        <v>83</v>
      </c>
      <c r="AY1412" s="16" t="s">
        <v>151</v>
      </c>
      <c r="BE1412" s="144">
        <f>IF(N1412="základní",J1412,0)</f>
        <v>0</v>
      </c>
      <c r="BF1412" s="144">
        <f>IF(N1412="snížená",J1412,0)</f>
        <v>0</v>
      </c>
      <c r="BG1412" s="144">
        <f>IF(N1412="zákl. přenesená",J1412,0)</f>
        <v>0</v>
      </c>
      <c r="BH1412" s="144">
        <f>IF(N1412="sníž. přenesená",J1412,0)</f>
        <v>0</v>
      </c>
      <c r="BI1412" s="144">
        <f>IF(N1412="nulová",J1412,0)</f>
        <v>0</v>
      </c>
      <c r="BJ1412" s="16" t="s">
        <v>81</v>
      </c>
      <c r="BK1412" s="144">
        <f>ROUND(I1412*H1412,2)</f>
        <v>0</v>
      </c>
      <c r="BL1412" s="16" t="s">
        <v>287</v>
      </c>
      <c r="BM1412" s="143" t="s">
        <v>1631</v>
      </c>
    </row>
    <row r="1413" spans="2:51" s="14" customFormat="1" ht="11.25">
      <c r="B1413" s="170"/>
      <c r="D1413" s="146" t="s">
        <v>161</v>
      </c>
      <c r="E1413" s="171" t="s">
        <v>1</v>
      </c>
      <c r="F1413" s="172" t="s">
        <v>610</v>
      </c>
      <c r="H1413" s="171" t="s">
        <v>1</v>
      </c>
      <c r="I1413" s="173"/>
      <c r="L1413" s="170"/>
      <c r="M1413" s="174"/>
      <c r="T1413" s="175"/>
      <c r="AT1413" s="171" t="s">
        <v>161</v>
      </c>
      <c r="AU1413" s="171" t="s">
        <v>83</v>
      </c>
      <c r="AV1413" s="14" t="s">
        <v>81</v>
      </c>
      <c r="AW1413" s="14" t="s">
        <v>30</v>
      </c>
      <c r="AX1413" s="14" t="s">
        <v>73</v>
      </c>
      <c r="AY1413" s="171" t="s">
        <v>151</v>
      </c>
    </row>
    <row r="1414" spans="2:51" s="12" customFormat="1" ht="11.25">
      <c r="B1414" s="145"/>
      <c r="D1414" s="146" t="s">
        <v>161</v>
      </c>
      <c r="E1414" s="147" t="s">
        <v>1</v>
      </c>
      <c r="F1414" s="148" t="s">
        <v>611</v>
      </c>
      <c r="H1414" s="149">
        <v>282.73</v>
      </c>
      <c r="I1414" s="150"/>
      <c r="L1414" s="145"/>
      <c r="M1414" s="151"/>
      <c r="T1414" s="152"/>
      <c r="AT1414" s="147" t="s">
        <v>161</v>
      </c>
      <c r="AU1414" s="147" t="s">
        <v>83</v>
      </c>
      <c r="AV1414" s="12" t="s">
        <v>83</v>
      </c>
      <c r="AW1414" s="12" t="s">
        <v>30</v>
      </c>
      <c r="AX1414" s="12" t="s">
        <v>73</v>
      </c>
      <c r="AY1414" s="147" t="s">
        <v>151</v>
      </c>
    </row>
    <row r="1415" spans="2:51" s="14" customFormat="1" ht="11.25">
      <c r="B1415" s="170"/>
      <c r="D1415" s="146" t="s">
        <v>161</v>
      </c>
      <c r="E1415" s="171" t="s">
        <v>1</v>
      </c>
      <c r="F1415" s="172" t="s">
        <v>612</v>
      </c>
      <c r="H1415" s="171" t="s">
        <v>1</v>
      </c>
      <c r="I1415" s="173"/>
      <c r="L1415" s="170"/>
      <c r="M1415" s="174"/>
      <c r="T1415" s="175"/>
      <c r="AT1415" s="171" t="s">
        <v>161</v>
      </c>
      <c r="AU1415" s="171" t="s">
        <v>83</v>
      </c>
      <c r="AV1415" s="14" t="s">
        <v>81</v>
      </c>
      <c r="AW1415" s="14" t="s">
        <v>30</v>
      </c>
      <c r="AX1415" s="14" t="s">
        <v>73</v>
      </c>
      <c r="AY1415" s="171" t="s">
        <v>151</v>
      </c>
    </row>
    <row r="1416" spans="2:51" s="12" customFormat="1" ht="11.25">
      <c r="B1416" s="145"/>
      <c r="D1416" s="146" t="s">
        <v>161</v>
      </c>
      <c r="E1416" s="147" t="s">
        <v>1</v>
      </c>
      <c r="F1416" s="148" t="s">
        <v>618</v>
      </c>
      <c r="H1416" s="149">
        <v>107.72</v>
      </c>
      <c r="I1416" s="150"/>
      <c r="L1416" s="145"/>
      <c r="M1416" s="151"/>
      <c r="T1416" s="152"/>
      <c r="AT1416" s="147" t="s">
        <v>161</v>
      </c>
      <c r="AU1416" s="147" t="s">
        <v>83</v>
      </c>
      <c r="AV1416" s="12" t="s">
        <v>83</v>
      </c>
      <c r="AW1416" s="12" t="s">
        <v>30</v>
      </c>
      <c r="AX1416" s="12" t="s">
        <v>73</v>
      </c>
      <c r="AY1416" s="147" t="s">
        <v>151</v>
      </c>
    </row>
    <row r="1417" spans="2:51" s="14" customFormat="1" ht="11.25">
      <c r="B1417" s="170"/>
      <c r="D1417" s="146" t="s">
        <v>161</v>
      </c>
      <c r="E1417" s="171" t="s">
        <v>1</v>
      </c>
      <c r="F1417" s="172" t="s">
        <v>619</v>
      </c>
      <c r="H1417" s="171" t="s">
        <v>1</v>
      </c>
      <c r="I1417" s="173"/>
      <c r="L1417" s="170"/>
      <c r="M1417" s="174"/>
      <c r="T1417" s="175"/>
      <c r="AT1417" s="171" t="s">
        <v>161</v>
      </c>
      <c r="AU1417" s="171" t="s">
        <v>83</v>
      </c>
      <c r="AV1417" s="14" t="s">
        <v>81</v>
      </c>
      <c r="AW1417" s="14" t="s">
        <v>30</v>
      </c>
      <c r="AX1417" s="14" t="s">
        <v>73</v>
      </c>
      <c r="AY1417" s="171" t="s">
        <v>151</v>
      </c>
    </row>
    <row r="1418" spans="2:51" s="12" customFormat="1" ht="11.25">
      <c r="B1418" s="145"/>
      <c r="D1418" s="146" t="s">
        <v>161</v>
      </c>
      <c r="E1418" s="147" t="s">
        <v>1</v>
      </c>
      <c r="F1418" s="148" t="s">
        <v>620</v>
      </c>
      <c r="H1418" s="149">
        <v>15.086</v>
      </c>
      <c r="I1418" s="150"/>
      <c r="L1418" s="145"/>
      <c r="M1418" s="151"/>
      <c r="T1418" s="152"/>
      <c r="AT1418" s="147" t="s">
        <v>161</v>
      </c>
      <c r="AU1418" s="147" t="s">
        <v>83</v>
      </c>
      <c r="AV1418" s="12" t="s">
        <v>83</v>
      </c>
      <c r="AW1418" s="12" t="s">
        <v>30</v>
      </c>
      <c r="AX1418" s="12" t="s">
        <v>73</v>
      </c>
      <c r="AY1418" s="147" t="s">
        <v>151</v>
      </c>
    </row>
    <row r="1419" spans="2:51" s="14" customFormat="1" ht="11.25">
      <c r="B1419" s="170"/>
      <c r="D1419" s="146" t="s">
        <v>161</v>
      </c>
      <c r="E1419" s="171" t="s">
        <v>1</v>
      </c>
      <c r="F1419" s="172" t="s">
        <v>621</v>
      </c>
      <c r="H1419" s="171" t="s">
        <v>1</v>
      </c>
      <c r="I1419" s="173"/>
      <c r="L1419" s="170"/>
      <c r="M1419" s="174"/>
      <c r="T1419" s="175"/>
      <c r="AT1419" s="171" t="s">
        <v>161</v>
      </c>
      <c r="AU1419" s="171" t="s">
        <v>83</v>
      </c>
      <c r="AV1419" s="14" t="s">
        <v>81</v>
      </c>
      <c r="AW1419" s="14" t="s">
        <v>30</v>
      </c>
      <c r="AX1419" s="14" t="s">
        <v>73</v>
      </c>
      <c r="AY1419" s="171" t="s">
        <v>151</v>
      </c>
    </row>
    <row r="1420" spans="2:51" s="12" customFormat="1" ht="11.25">
      <c r="B1420" s="145"/>
      <c r="D1420" s="146" t="s">
        <v>161</v>
      </c>
      <c r="E1420" s="147" t="s">
        <v>1</v>
      </c>
      <c r="F1420" s="148" t="s">
        <v>622</v>
      </c>
      <c r="H1420" s="149">
        <v>8.418</v>
      </c>
      <c r="I1420" s="150"/>
      <c r="L1420" s="145"/>
      <c r="M1420" s="151"/>
      <c r="T1420" s="152"/>
      <c r="AT1420" s="147" t="s">
        <v>161</v>
      </c>
      <c r="AU1420" s="147" t="s">
        <v>83</v>
      </c>
      <c r="AV1420" s="12" t="s">
        <v>83</v>
      </c>
      <c r="AW1420" s="12" t="s">
        <v>30</v>
      </c>
      <c r="AX1420" s="12" t="s">
        <v>73</v>
      </c>
      <c r="AY1420" s="147" t="s">
        <v>151</v>
      </c>
    </row>
    <row r="1421" spans="2:51" s="13" customFormat="1" ht="11.25">
      <c r="B1421" s="153"/>
      <c r="D1421" s="146" t="s">
        <v>161</v>
      </c>
      <c r="E1421" s="154" t="s">
        <v>1</v>
      </c>
      <c r="F1421" s="155" t="s">
        <v>163</v>
      </c>
      <c r="H1421" s="156">
        <v>413.95400000000006</v>
      </c>
      <c r="I1421" s="157"/>
      <c r="L1421" s="153"/>
      <c r="M1421" s="158"/>
      <c r="T1421" s="159"/>
      <c r="AT1421" s="154" t="s">
        <v>161</v>
      </c>
      <c r="AU1421" s="154" t="s">
        <v>83</v>
      </c>
      <c r="AV1421" s="13" t="s">
        <v>159</v>
      </c>
      <c r="AW1421" s="13" t="s">
        <v>30</v>
      </c>
      <c r="AX1421" s="13" t="s">
        <v>81</v>
      </c>
      <c r="AY1421" s="154" t="s">
        <v>151</v>
      </c>
    </row>
    <row r="1422" spans="2:65" s="1" customFormat="1" ht="24.2" customHeight="1">
      <c r="B1422" s="131"/>
      <c r="C1422" s="132" t="s">
        <v>1632</v>
      </c>
      <c r="D1422" s="132" t="s">
        <v>154</v>
      </c>
      <c r="E1422" s="133" t="s">
        <v>1633</v>
      </c>
      <c r="F1422" s="134" t="s">
        <v>1634</v>
      </c>
      <c r="G1422" s="135" t="s">
        <v>186</v>
      </c>
      <c r="H1422" s="136">
        <v>413.954</v>
      </c>
      <c r="I1422" s="137"/>
      <c r="J1422" s="138">
        <f>ROUND(I1422*H1422,2)</f>
        <v>0</v>
      </c>
      <c r="K1422" s="134" t="s">
        <v>1</v>
      </c>
      <c r="L1422" s="31"/>
      <c r="M1422" s="139" t="s">
        <v>1</v>
      </c>
      <c r="N1422" s="140" t="s">
        <v>38</v>
      </c>
      <c r="P1422" s="141">
        <f>O1422*H1422</f>
        <v>0</v>
      </c>
      <c r="Q1422" s="141">
        <v>0.00012</v>
      </c>
      <c r="R1422" s="141">
        <f>Q1422*H1422</f>
        <v>0.04967448</v>
      </c>
      <c r="S1422" s="141">
        <v>0</v>
      </c>
      <c r="T1422" s="142">
        <f>S1422*H1422</f>
        <v>0</v>
      </c>
      <c r="AR1422" s="143" t="s">
        <v>287</v>
      </c>
      <c r="AT1422" s="143" t="s">
        <v>154</v>
      </c>
      <c r="AU1422" s="143" t="s">
        <v>83</v>
      </c>
      <c r="AY1422" s="16" t="s">
        <v>151</v>
      </c>
      <c r="BE1422" s="144">
        <f>IF(N1422="základní",J1422,0)</f>
        <v>0</v>
      </c>
      <c r="BF1422" s="144">
        <f>IF(N1422="snížená",J1422,0)</f>
        <v>0</v>
      </c>
      <c r="BG1422" s="144">
        <f>IF(N1422="zákl. přenesená",J1422,0)</f>
        <v>0</v>
      </c>
      <c r="BH1422" s="144">
        <f>IF(N1422="sníž. přenesená",J1422,0)</f>
        <v>0</v>
      </c>
      <c r="BI1422" s="144">
        <f>IF(N1422="nulová",J1422,0)</f>
        <v>0</v>
      </c>
      <c r="BJ1422" s="16" t="s">
        <v>81</v>
      </c>
      <c r="BK1422" s="144">
        <f>ROUND(I1422*H1422,2)</f>
        <v>0</v>
      </c>
      <c r="BL1422" s="16" t="s">
        <v>287</v>
      </c>
      <c r="BM1422" s="143" t="s">
        <v>1635</v>
      </c>
    </row>
    <row r="1423" spans="2:51" s="14" customFormat="1" ht="11.25">
      <c r="B1423" s="170"/>
      <c r="D1423" s="146" t="s">
        <v>161</v>
      </c>
      <c r="E1423" s="171" t="s">
        <v>1</v>
      </c>
      <c r="F1423" s="172" t="s">
        <v>610</v>
      </c>
      <c r="H1423" s="171" t="s">
        <v>1</v>
      </c>
      <c r="I1423" s="173"/>
      <c r="L1423" s="170"/>
      <c r="M1423" s="174"/>
      <c r="T1423" s="175"/>
      <c r="AT1423" s="171" t="s">
        <v>161</v>
      </c>
      <c r="AU1423" s="171" t="s">
        <v>83</v>
      </c>
      <c r="AV1423" s="14" t="s">
        <v>81</v>
      </c>
      <c r="AW1423" s="14" t="s">
        <v>30</v>
      </c>
      <c r="AX1423" s="14" t="s">
        <v>73</v>
      </c>
      <c r="AY1423" s="171" t="s">
        <v>151</v>
      </c>
    </row>
    <row r="1424" spans="2:51" s="12" customFormat="1" ht="11.25">
      <c r="B1424" s="145"/>
      <c r="D1424" s="146" t="s">
        <v>161</v>
      </c>
      <c r="E1424" s="147" t="s">
        <v>1</v>
      </c>
      <c r="F1424" s="148" t="s">
        <v>611</v>
      </c>
      <c r="H1424" s="149">
        <v>282.73</v>
      </c>
      <c r="I1424" s="150"/>
      <c r="L1424" s="145"/>
      <c r="M1424" s="151"/>
      <c r="T1424" s="152"/>
      <c r="AT1424" s="147" t="s">
        <v>161</v>
      </c>
      <c r="AU1424" s="147" t="s">
        <v>83</v>
      </c>
      <c r="AV1424" s="12" t="s">
        <v>83</v>
      </c>
      <c r="AW1424" s="12" t="s">
        <v>30</v>
      </c>
      <c r="AX1424" s="12" t="s">
        <v>73</v>
      </c>
      <c r="AY1424" s="147" t="s">
        <v>151</v>
      </c>
    </row>
    <row r="1425" spans="2:51" s="14" customFormat="1" ht="11.25">
      <c r="B1425" s="170"/>
      <c r="D1425" s="146" t="s">
        <v>161</v>
      </c>
      <c r="E1425" s="171" t="s">
        <v>1</v>
      </c>
      <c r="F1425" s="172" t="s">
        <v>612</v>
      </c>
      <c r="H1425" s="171" t="s">
        <v>1</v>
      </c>
      <c r="I1425" s="173"/>
      <c r="L1425" s="170"/>
      <c r="M1425" s="174"/>
      <c r="T1425" s="175"/>
      <c r="AT1425" s="171" t="s">
        <v>161</v>
      </c>
      <c r="AU1425" s="171" t="s">
        <v>83</v>
      </c>
      <c r="AV1425" s="14" t="s">
        <v>81</v>
      </c>
      <c r="AW1425" s="14" t="s">
        <v>30</v>
      </c>
      <c r="AX1425" s="14" t="s">
        <v>73</v>
      </c>
      <c r="AY1425" s="171" t="s">
        <v>151</v>
      </c>
    </row>
    <row r="1426" spans="2:51" s="12" customFormat="1" ht="11.25">
      <c r="B1426" s="145"/>
      <c r="D1426" s="146" t="s">
        <v>161</v>
      </c>
      <c r="E1426" s="147" t="s">
        <v>1</v>
      </c>
      <c r="F1426" s="148" t="s">
        <v>618</v>
      </c>
      <c r="H1426" s="149">
        <v>107.72</v>
      </c>
      <c r="I1426" s="150"/>
      <c r="L1426" s="145"/>
      <c r="M1426" s="151"/>
      <c r="T1426" s="152"/>
      <c r="AT1426" s="147" t="s">
        <v>161</v>
      </c>
      <c r="AU1426" s="147" t="s">
        <v>83</v>
      </c>
      <c r="AV1426" s="12" t="s">
        <v>83</v>
      </c>
      <c r="AW1426" s="12" t="s">
        <v>30</v>
      </c>
      <c r="AX1426" s="12" t="s">
        <v>73</v>
      </c>
      <c r="AY1426" s="147" t="s">
        <v>151</v>
      </c>
    </row>
    <row r="1427" spans="2:51" s="14" customFormat="1" ht="11.25">
      <c r="B1427" s="170"/>
      <c r="D1427" s="146" t="s">
        <v>161</v>
      </c>
      <c r="E1427" s="171" t="s">
        <v>1</v>
      </c>
      <c r="F1427" s="172" t="s">
        <v>619</v>
      </c>
      <c r="H1427" s="171" t="s">
        <v>1</v>
      </c>
      <c r="I1427" s="173"/>
      <c r="L1427" s="170"/>
      <c r="M1427" s="174"/>
      <c r="T1427" s="175"/>
      <c r="AT1427" s="171" t="s">
        <v>161</v>
      </c>
      <c r="AU1427" s="171" t="s">
        <v>83</v>
      </c>
      <c r="AV1427" s="14" t="s">
        <v>81</v>
      </c>
      <c r="AW1427" s="14" t="s">
        <v>30</v>
      </c>
      <c r="AX1427" s="14" t="s">
        <v>73</v>
      </c>
      <c r="AY1427" s="171" t="s">
        <v>151</v>
      </c>
    </row>
    <row r="1428" spans="2:51" s="12" customFormat="1" ht="11.25">
      <c r="B1428" s="145"/>
      <c r="D1428" s="146" t="s">
        <v>161</v>
      </c>
      <c r="E1428" s="147" t="s">
        <v>1</v>
      </c>
      <c r="F1428" s="148" t="s">
        <v>620</v>
      </c>
      <c r="H1428" s="149">
        <v>15.086</v>
      </c>
      <c r="I1428" s="150"/>
      <c r="L1428" s="145"/>
      <c r="M1428" s="151"/>
      <c r="T1428" s="152"/>
      <c r="AT1428" s="147" t="s">
        <v>161</v>
      </c>
      <c r="AU1428" s="147" t="s">
        <v>83</v>
      </c>
      <c r="AV1428" s="12" t="s">
        <v>83</v>
      </c>
      <c r="AW1428" s="12" t="s">
        <v>30</v>
      </c>
      <c r="AX1428" s="12" t="s">
        <v>73</v>
      </c>
      <c r="AY1428" s="147" t="s">
        <v>151</v>
      </c>
    </row>
    <row r="1429" spans="2:51" s="14" customFormat="1" ht="11.25">
      <c r="B1429" s="170"/>
      <c r="D1429" s="146" t="s">
        <v>161</v>
      </c>
      <c r="E1429" s="171" t="s">
        <v>1</v>
      </c>
      <c r="F1429" s="172" t="s">
        <v>621</v>
      </c>
      <c r="H1429" s="171" t="s">
        <v>1</v>
      </c>
      <c r="I1429" s="173"/>
      <c r="L1429" s="170"/>
      <c r="M1429" s="174"/>
      <c r="T1429" s="175"/>
      <c r="AT1429" s="171" t="s">
        <v>161</v>
      </c>
      <c r="AU1429" s="171" t="s">
        <v>83</v>
      </c>
      <c r="AV1429" s="14" t="s">
        <v>81</v>
      </c>
      <c r="AW1429" s="14" t="s">
        <v>30</v>
      </c>
      <c r="AX1429" s="14" t="s">
        <v>73</v>
      </c>
      <c r="AY1429" s="171" t="s">
        <v>151</v>
      </c>
    </row>
    <row r="1430" spans="2:51" s="12" customFormat="1" ht="11.25">
      <c r="B1430" s="145"/>
      <c r="D1430" s="146" t="s">
        <v>161</v>
      </c>
      <c r="E1430" s="147" t="s">
        <v>1</v>
      </c>
      <c r="F1430" s="148" t="s">
        <v>622</v>
      </c>
      <c r="H1430" s="149">
        <v>8.418</v>
      </c>
      <c r="I1430" s="150"/>
      <c r="L1430" s="145"/>
      <c r="M1430" s="151"/>
      <c r="T1430" s="152"/>
      <c r="AT1430" s="147" t="s">
        <v>161</v>
      </c>
      <c r="AU1430" s="147" t="s">
        <v>83</v>
      </c>
      <c r="AV1430" s="12" t="s">
        <v>83</v>
      </c>
      <c r="AW1430" s="12" t="s">
        <v>30</v>
      </c>
      <c r="AX1430" s="12" t="s">
        <v>73</v>
      </c>
      <c r="AY1430" s="147" t="s">
        <v>151</v>
      </c>
    </row>
    <row r="1431" spans="2:51" s="13" customFormat="1" ht="11.25">
      <c r="B1431" s="153"/>
      <c r="D1431" s="146" t="s">
        <v>161</v>
      </c>
      <c r="E1431" s="154" t="s">
        <v>1</v>
      </c>
      <c r="F1431" s="155" t="s">
        <v>163</v>
      </c>
      <c r="H1431" s="156">
        <v>413.95400000000006</v>
      </c>
      <c r="I1431" s="157"/>
      <c r="L1431" s="153"/>
      <c r="M1431" s="158"/>
      <c r="T1431" s="159"/>
      <c r="AT1431" s="154" t="s">
        <v>161</v>
      </c>
      <c r="AU1431" s="154" t="s">
        <v>83</v>
      </c>
      <c r="AV1431" s="13" t="s">
        <v>159</v>
      </c>
      <c r="AW1431" s="13" t="s">
        <v>30</v>
      </c>
      <c r="AX1431" s="13" t="s">
        <v>81</v>
      </c>
      <c r="AY1431" s="154" t="s">
        <v>151</v>
      </c>
    </row>
    <row r="1432" spans="2:63" s="11" customFormat="1" ht="22.9" customHeight="1">
      <c r="B1432" s="119"/>
      <c r="D1432" s="120" t="s">
        <v>72</v>
      </c>
      <c r="E1432" s="129" t="s">
        <v>1636</v>
      </c>
      <c r="F1432" s="129" t="s">
        <v>1637</v>
      </c>
      <c r="I1432" s="122"/>
      <c r="J1432" s="130">
        <f>BK1432</f>
        <v>0</v>
      </c>
      <c r="L1432" s="119"/>
      <c r="M1432" s="124"/>
      <c r="P1432" s="125">
        <f>SUM(P1433:P1640)</f>
        <v>0</v>
      </c>
      <c r="R1432" s="125">
        <f>SUM(R1433:R1640)</f>
        <v>10.51134658</v>
      </c>
      <c r="T1432" s="126">
        <f>SUM(T1433:T1640)</f>
        <v>1.98839735</v>
      </c>
      <c r="AR1432" s="120" t="s">
        <v>83</v>
      </c>
      <c r="AT1432" s="127" t="s">
        <v>72</v>
      </c>
      <c r="AU1432" s="127" t="s">
        <v>81</v>
      </c>
      <c r="AY1432" s="120" t="s">
        <v>151</v>
      </c>
      <c r="BK1432" s="128">
        <f>SUM(BK1433:BK1640)</f>
        <v>0</v>
      </c>
    </row>
    <row r="1433" spans="2:65" s="1" customFormat="1" ht="24.2" customHeight="1">
      <c r="B1433" s="131"/>
      <c r="C1433" s="132" t="s">
        <v>1638</v>
      </c>
      <c r="D1433" s="132" t="s">
        <v>154</v>
      </c>
      <c r="E1433" s="133" t="s">
        <v>1639</v>
      </c>
      <c r="F1433" s="134" t="s">
        <v>1640</v>
      </c>
      <c r="G1433" s="135" t="s">
        <v>186</v>
      </c>
      <c r="H1433" s="136">
        <v>3961.574</v>
      </c>
      <c r="I1433" s="137"/>
      <c r="J1433" s="138">
        <f>ROUND(I1433*H1433,2)</f>
        <v>0</v>
      </c>
      <c r="K1433" s="134" t="s">
        <v>158</v>
      </c>
      <c r="L1433" s="31"/>
      <c r="M1433" s="139" t="s">
        <v>1</v>
      </c>
      <c r="N1433" s="140" t="s">
        <v>38</v>
      </c>
      <c r="P1433" s="141">
        <f>O1433*H1433</f>
        <v>0</v>
      </c>
      <c r="Q1433" s="141">
        <v>0</v>
      </c>
      <c r="R1433" s="141">
        <f>Q1433*H1433</f>
        <v>0</v>
      </c>
      <c r="S1433" s="141">
        <v>0</v>
      </c>
      <c r="T1433" s="142">
        <f>S1433*H1433</f>
        <v>0</v>
      </c>
      <c r="AR1433" s="143" t="s">
        <v>287</v>
      </c>
      <c r="AT1433" s="143" t="s">
        <v>154</v>
      </c>
      <c r="AU1433" s="143" t="s">
        <v>83</v>
      </c>
      <c r="AY1433" s="16" t="s">
        <v>151</v>
      </c>
      <c r="BE1433" s="144">
        <f>IF(N1433="základní",J1433,0)</f>
        <v>0</v>
      </c>
      <c r="BF1433" s="144">
        <f>IF(N1433="snížená",J1433,0)</f>
        <v>0</v>
      </c>
      <c r="BG1433" s="144">
        <f>IF(N1433="zákl. přenesená",J1433,0)</f>
        <v>0</v>
      </c>
      <c r="BH1433" s="144">
        <f>IF(N1433="sníž. přenesená",J1433,0)</f>
        <v>0</v>
      </c>
      <c r="BI1433" s="144">
        <f>IF(N1433="nulová",J1433,0)</f>
        <v>0</v>
      </c>
      <c r="BJ1433" s="16" t="s">
        <v>81</v>
      </c>
      <c r="BK1433" s="144">
        <f>ROUND(I1433*H1433,2)</f>
        <v>0</v>
      </c>
      <c r="BL1433" s="16" t="s">
        <v>287</v>
      </c>
      <c r="BM1433" s="143" t="s">
        <v>1641</v>
      </c>
    </row>
    <row r="1434" spans="2:65" s="1" customFormat="1" ht="24.2" customHeight="1">
      <c r="B1434" s="131"/>
      <c r="C1434" s="132" t="s">
        <v>1642</v>
      </c>
      <c r="D1434" s="132" t="s">
        <v>154</v>
      </c>
      <c r="E1434" s="133" t="s">
        <v>1643</v>
      </c>
      <c r="F1434" s="134" t="s">
        <v>1644</v>
      </c>
      <c r="G1434" s="135" t="s">
        <v>186</v>
      </c>
      <c r="H1434" s="136">
        <v>717.022</v>
      </c>
      <c r="I1434" s="137"/>
      <c r="J1434" s="138">
        <f>ROUND(I1434*H1434,2)</f>
        <v>0</v>
      </c>
      <c r="K1434" s="134" t="s">
        <v>158</v>
      </c>
      <c r="L1434" s="31"/>
      <c r="M1434" s="139" t="s">
        <v>1</v>
      </c>
      <c r="N1434" s="140" t="s">
        <v>38</v>
      </c>
      <c r="P1434" s="141">
        <f>O1434*H1434</f>
        <v>0</v>
      </c>
      <c r="Q1434" s="141">
        <v>0</v>
      </c>
      <c r="R1434" s="141">
        <f>Q1434*H1434</f>
        <v>0</v>
      </c>
      <c r="S1434" s="141">
        <v>0</v>
      </c>
      <c r="T1434" s="142">
        <f>S1434*H1434</f>
        <v>0</v>
      </c>
      <c r="AR1434" s="143" t="s">
        <v>287</v>
      </c>
      <c r="AT1434" s="143" t="s">
        <v>154</v>
      </c>
      <c r="AU1434" s="143" t="s">
        <v>83</v>
      </c>
      <c r="AY1434" s="16" t="s">
        <v>151</v>
      </c>
      <c r="BE1434" s="144">
        <f>IF(N1434="základní",J1434,0)</f>
        <v>0</v>
      </c>
      <c r="BF1434" s="144">
        <f>IF(N1434="snížená",J1434,0)</f>
        <v>0</v>
      </c>
      <c r="BG1434" s="144">
        <f>IF(N1434="zákl. přenesená",J1434,0)</f>
        <v>0</v>
      </c>
      <c r="BH1434" s="144">
        <f>IF(N1434="sníž. přenesená",J1434,0)</f>
        <v>0</v>
      </c>
      <c r="BI1434" s="144">
        <f>IF(N1434="nulová",J1434,0)</f>
        <v>0</v>
      </c>
      <c r="BJ1434" s="16" t="s">
        <v>81</v>
      </c>
      <c r="BK1434" s="144">
        <f>ROUND(I1434*H1434,2)</f>
        <v>0</v>
      </c>
      <c r="BL1434" s="16" t="s">
        <v>287</v>
      </c>
      <c r="BM1434" s="143" t="s">
        <v>1645</v>
      </c>
    </row>
    <row r="1435" spans="2:65" s="1" customFormat="1" ht="24.2" customHeight="1">
      <c r="B1435" s="131"/>
      <c r="C1435" s="132" t="s">
        <v>1646</v>
      </c>
      <c r="D1435" s="132" t="s">
        <v>154</v>
      </c>
      <c r="E1435" s="133" t="s">
        <v>1647</v>
      </c>
      <c r="F1435" s="134" t="s">
        <v>1648</v>
      </c>
      <c r="G1435" s="135" t="s">
        <v>186</v>
      </c>
      <c r="H1435" s="136">
        <v>1735.589</v>
      </c>
      <c r="I1435" s="137"/>
      <c r="J1435" s="138">
        <f>ROUND(I1435*H1435,2)</f>
        <v>0</v>
      </c>
      <c r="K1435" s="134" t="s">
        <v>158</v>
      </c>
      <c r="L1435" s="31"/>
      <c r="M1435" s="139" t="s">
        <v>1</v>
      </c>
      <c r="N1435" s="140" t="s">
        <v>38</v>
      </c>
      <c r="P1435" s="141">
        <f>O1435*H1435</f>
        <v>0</v>
      </c>
      <c r="Q1435" s="141">
        <v>0</v>
      </c>
      <c r="R1435" s="141">
        <f>Q1435*H1435</f>
        <v>0</v>
      </c>
      <c r="S1435" s="141">
        <v>0</v>
      </c>
      <c r="T1435" s="142">
        <f>S1435*H1435</f>
        <v>0</v>
      </c>
      <c r="AR1435" s="143" t="s">
        <v>287</v>
      </c>
      <c r="AT1435" s="143" t="s">
        <v>154</v>
      </c>
      <c r="AU1435" s="143" t="s">
        <v>83</v>
      </c>
      <c r="AY1435" s="16" t="s">
        <v>151</v>
      </c>
      <c r="BE1435" s="144">
        <f>IF(N1435="základní",J1435,0)</f>
        <v>0</v>
      </c>
      <c r="BF1435" s="144">
        <f>IF(N1435="snížená",J1435,0)</f>
        <v>0</v>
      </c>
      <c r="BG1435" s="144">
        <f>IF(N1435="zákl. přenesená",J1435,0)</f>
        <v>0</v>
      </c>
      <c r="BH1435" s="144">
        <f>IF(N1435="sníž. přenesená",J1435,0)</f>
        <v>0</v>
      </c>
      <c r="BI1435" s="144">
        <f>IF(N1435="nulová",J1435,0)</f>
        <v>0</v>
      </c>
      <c r="BJ1435" s="16" t="s">
        <v>81</v>
      </c>
      <c r="BK1435" s="144">
        <f>ROUND(I1435*H1435,2)</f>
        <v>0</v>
      </c>
      <c r="BL1435" s="16" t="s">
        <v>287</v>
      </c>
      <c r="BM1435" s="143" t="s">
        <v>1649</v>
      </c>
    </row>
    <row r="1436" spans="2:65" s="1" customFormat="1" ht="16.5" customHeight="1">
      <c r="B1436" s="131"/>
      <c r="C1436" s="132" t="s">
        <v>1650</v>
      </c>
      <c r="D1436" s="132" t="s">
        <v>154</v>
      </c>
      <c r="E1436" s="133" t="s">
        <v>1651</v>
      </c>
      <c r="F1436" s="134" t="s">
        <v>1652</v>
      </c>
      <c r="G1436" s="135" t="s">
        <v>186</v>
      </c>
      <c r="H1436" s="136">
        <v>3961.574</v>
      </c>
      <c r="I1436" s="137"/>
      <c r="J1436" s="138">
        <f>ROUND(I1436*H1436,2)</f>
        <v>0</v>
      </c>
      <c r="K1436" s="134" t="s">
        <v>158</v>
      </c>
      <c r="L1436" s="31"/>
      <c r="M1436" s="139" t="s">
        <v>1</v>
      </c>
      <c r="N1436" s="140" t="s">
        <v>38</v>
      </c>
      <c r="P1436" s="141">
        <f>O1436*H1436</f>
        <v>0</v>
      </c>
      <c r="Q1436" s="141">
        <v>0.001</v>
      </c>
      <c r="R1436" s="141">
        <f>Q1436*H1436</f>
        <v>3.961574</v>
      </c>
      <c r="S1436" s="141">
        <v>0.00031</v>
      </c>
      <c r="T1436" s="142">
        <f>S1436*H1436</f>
        <v>1.22808794</v>
      </c>
      <c r="AR1436" s="143" t="s">
        <v>287</v>
      </c>
      <c r="AT1436" s="143" t="s">
        <v>154</v>
      </c>
      <c r="AU1436" s="143" t="s">
        <v>83</v>
      </c>
      <c r="AY1436" s="16" t="s">
        <v>151</v>
      </c>
      <c r="BE1436" s="144">
        <f>IF(N1436="základní",J1436,0)</f>
        <v>0</v>
      </c>
      <c r="BF1436" s="144">
        <f>IF(N1436="snížená",J1436,0)</f>
        <v>0</v>
      </c>
      <c r="BG1436" s="144">
        <f>IF(N1436="zákl. přenesená",J1436,0)</f>
        <v>0</v>
      </c>
      <c r="BH1436" s="144">
        <f>IF(N1436="sníž. přenesená",J1436,0)</f>
        <v>0</v>
      </c>
      <c r="BI1436" s="144">
        <f>IF(N1436="nulová",J1436,0)</f>
        <v>0</v>
      </c>
      <c r="BJ1436" s="16" t="s">
        <v>81</v>
      </c>
      <c r="BK1436" s="144">
        <f>ROUND(I1436*H1436,2)</f>
        <v>0</v>
      </c>
      <c r="BL1436" s="16" t="s">
        <v>287</v>
      </c>
      <c r="BM1436" s="143" t="s">
        <v>1653</v>
      </c>
    </row>
    <row r="1437" spans="2:51" s="14" customFormat="1" ht="11.25">
      <c r="B1437" s="170"/>
      <c r="D1437" s="146" t="s">
        <v>161</v>
      </c>
      <c r="E1437" s="171" t="s">
        <v>1</v>
      </c>
      <c r="F1437" s="172" t="s">
        <v>1654</v>
      </c>
      <c r="H1437" s="171" t="s">
        <v>1</v>
      </c>
      <c r="I1437" s="173"/>
      <c r="L1437" s="170"/>
      <c r="M1437" s="174"/>
      <c r="T1437" s="175"/>
      <c r="AT1437" s="171" t="s">
        <v>161</v>
      </c>
      <c r="AU1437" s="171" t="s">
        <v>83</v>
      </c>
      <c r="AV1437" s="14" t="s">
        <v>81</v>
      </c>
      <c r="AW1437" s="14" t="s">
        <v>30</v>
      </c>
      <c r="AX1437" s="14" t="s">
        <v>73</v>
      </c>
      <c r="AY1437" s="171" t="s">
        <v>151</v>
      </c>
    </row>
    <row r="1438" spans="2:51" s="12" customFormat="1" ht="33.75">
      <c r="B1438" s="145"/>
      <c r="D1438" s="146" t="s">
        <v>161</v>
      </c>
      <c r="E1438" s="147" t="s">
        <v>1</v>
      </c>
      <c r="F1438" s="148" t="s">
        <v>251</v>
      </c>
      <c r="H1438" s="149">
        <v>195.195</v>
      </c>
      <c r="I1438" s="150"/>
      <c r="L1438" s="145"/>
      <c r="M1438" s="151"/>
      <c r="T1438" s="152"/>
      <c r="AT1438" s="147" t="s">
        <v>161</v>
      </c>
      <c r="AU1438" s="147" t="s">
        <v>83</v>
      </c>
      <c r="AV1438" s="12" t="s">
        <v>83</v>
      </c>
      <c r="AW1438" s="12" t="s">
        <v>30</v>
      </c>
      <c r="AX1438" s="12" t="s">
        <v>73</v>
      </c>
      <c r="AY1438" s="147" t="s">
        <v>151</v>
      </c>
    </row>
    <row r="1439" spans="2:51" s="12" customFormat="1" ht="33.75">
      <c r="B1439" s="145"/>
      <c r="D1439" s="146" t="s">
        <v>161</v>
      </c>
      <c r="E1439" s="147" t="s">
        <v>1</v>
      </c>
      <c r="F1439" s="148" t="s">
        <v>252</v>
      </c>
      <c r="H1439" s="149">
        <v>189.788</v>
      </c>
      <c r="I1439" s="150"/>
      <c r="L1439" s="145"/>
      <c r="M1439" s="151"/>
      <c r="T1439" s="152"/>
      <c r="AT1439" s="147" t="s">
        <v>161</v>
      </c>
      <c r="AU1439" s="147" t="s">
        <v>83</v>
      </c>
      <c r="AV1439" s="12" t="s">
        <v>83</v>
      </c>
      <c r="AW1439" s="12" t="s">
        <v>30</v>
      </c>
      <c r="AX1439" s="12" t="s">
        <v>73</v>
      </c>
      <c r="AY1439" s="147" t="s">
        <v>151</v>
      </c>
    </row>
    <row r="1440" spans="2:51" s="12" customFormat="1" ht="22.5">
      <c r="B1440" s="145"/>
      <c r="D1440" s="146" t="s">
        <v>161</v>
      </c>
      <c r="E1440" s="147" t="s">
        <v>1</v>
      </c>
      <c r="F1440" s="148" t="s">
        <v>253</v>
      </c>
      <c r="H1440" s="149">
        <v>322.548</v>
      </c>
      <c r="I1440" s="150"/>
      <c r="L1440" s="145"/>
      <c r="M1440" s="151"/>
      <c r="T1440" s="152"/>
      <c r="AT1440" s="147" t="s">
        <v>161</v>
      </c>
      <c r="AU1440" s="147" t="s">
        <v>83</v>
      </c>
      <c r="AV1440" s="12" t="s">
        <v>83</v>
      </c>
      <c r="AW1440" s="12" t="s">
        <v>30</v>
      </c>
      <c r="AX1440" s="12" t="s">
        <v>73</v>
      </c>
      <c r="AY1440" s="147" t="s">
        <v>151</v>
      </c>
    </row>
    <row r="1441" spans="2:51" s="14" customFormat="1" ht="11.25">
      <c r="B1441" s="170"/>
      <c r="D1441" s="146" t="s">
        <v>161</v>
      </c>
      <c r="E1441" s="171" t="s">
        <v>1</v>
      </c>
      <c r="F1441" s="172" t="s">
        <v>1655</v>
      </c>
      <c r="H1441" s="171" t="s">
        <v>1</v>
      </c>
      <c r="I1441" s="173"/>
      <c r="L1441" s="170"/>
      <c r="M1441" s="174"/>
      <c r="T1441" s="175"/>
      <c r="AT1441" s="171" t="s">
        <v>161</v>
      </c>
      <c r="AU1441" s="171" t="s">
        <v>83</v>
      </c>
      <c r="AV1441" s="14" t="s">
        <v>81</v>
      </c>
      <c r="AW1441" s="14" t="s">
        <v>30</v>
      </c>
      <c r="AX1441" s="14" t="s">
        <v>73</v>
      </c>
      <c r="AY1441" s="171" t="s">
        <v>151</v>
      </c>
    </row>
    <row r="1442" spans="2:51" s="12" customFormat="1" ht="33.75">
      <c r="B1442" s="145"/>
      <c r="D1442" s="146" t="s">
        <v>161</v>
      </c>
      <c r="E1442" s="147" t="s">
        <v>1</v>
      </c>
      <c r="F1442" s="148" t="s">
        <v>255</v>
      </c>
      <c r="H1442" s="149">
        <v>480.804</v>
      </c>
      <c r="I1442" s="150"/>
      <c r="L1442" s="145"/>
      <c r="M1442" s="151"/>
      <c r="T1442" s="152"/>
      <c r="AT1442" s="147" t="s">
        <v>161</v>
      </c>
      <c r="AU1442" s="147" t="s">
        <v>83</v>
      </c>
      <c r="AV1442" s="12" t="s">
        <v>83</v>
      </c>
      <c r="AW1442" s="12" t="s">
        <v>30</v>
      </c>
      <c r="AX1442" s="12" t="s">
        <v>73</v>
      </c>
      <c r="AY1442" s="147" t="s">
        <v>151</v>
      </c>
    </row>
    <row r="1443" spans="2:51" s="12" customFormat="1" ht="22.5">
      <c r="B1443" s="145"/>
      <c r="D1443" s="146" t="s">
        <v>161</v>
      </c>
      <c r="E1443" s="147" t="s">
        <v>1</v>
      </c>
      <c r="F1443" s="148" t="s">
        <v>256</v>
      </c>
      <c r="H1443" s="149">
        <v>55.429</v>
      </c>
      <c r="I1443" s="150"/>
      <c r="L1443" s="145"/>
      <c r="M1443" s="151"/>
      <c r="T1443" s="152"/>
      <c r="AT1443" s="147" t="s">
        <v>161</v>
      </c>
      <c r="AU1443" s="147" t="s">
        <v>83</v>
      </c>
      <c r="AV1443" s="12" t="s">
        <v>83</v>
      </c>
      <c r="AW1443" s="12" t="s">
        <v>30</v>
      </c>
      <c r="AX1443" s="12" t="s">
        <v>73</v>
      </c>
      <c r="AY1443" s="147" t="s">
        <v>151</v>
      </c>
    </row>
    <row r="1444" spans="2:51" s="12" customFormat="1" ht="33.75">
      <c r="B1444" s="145"/>
      <c r="D1444" s="146" t="s">
        <v>161</v>
      </c>
      <c r="E1444" s="147" t="s">
        <v>1</v>
      </c>
      <c r="F1444" s="148" t="s">
        <v>257</v>
      </c>
      <c r="H1444" s="149">
        <v>49.313</v>
      </c>
      <c r="I1444" s="150"/>
      <c r="L1444" s="145"/>
      <c r="M1444" s="151"/>
      <c r="T1444" s="152"/>
      <c r="AT1444" s="147" t="s">
        <v>161</v>
      </c>
      <c r="AU1444" s="147" t="s">
        <v>83</v>
      </c>
      <c r="AV1444" s="12" t="s">
        <v>83</v>
      </c>
      <c r="AW1444" s="12" t="s">
        <v>30</v>
      </c>
      <c r="AX1444" s="12" t="s">
        <v>73</v>
      </c>
      <c r="AY1444" s="147" t="s">
        <v>151</v>
      </c>
    </row>
    <row r="1445" spans="2:51" s="12" customFormat="1" ht="33.75">
      <c r="B1445" s="145"/>
      <c r="D1445" s="146" t="s">
        <v>161</v>
      </c>
      <c r="E1445" s="147" t="s">
        <v>1</v>
      </c>
      <c r="F1445" s="148" t="s">
        <v>258</v>
      </c>
      <c r="H1445" s="149">
        <v>284.465</v>
      </c>
      <c r="I1445" s="150"/>
      <c r="L1445" s="145"/>
      <c r="M1445" s="151"/>
      <c r="T1445" s="152"/>
      <c r="AT1445" s="147" t="s">
        <v>161</v>
      </c>
      <c r="AU1445" s="147" t="s">
        <v>83</v>
      </c>
      <c r="AV1445" s="12" t="s">
        <v>83</v>
      </c>
      <c r="AW1445" s="12" t="s">
        <v>30</v>
      </c>
      <c r="AX1445" s="12" t="s">
        <v>73</v>
      </c>
      <c r="AY1445" s="147" t="s">
        <v>151</v>
      </c>
    </row>
    <row r="1446" spans="2:51" s="12" customFormat="1" ht="45">
      <c r="B1446" s="145"/>
      <c r="D1446" s="146" t="s">
        <v>161</v>
      </c>
      <c r="E1446" s="147" t="s">
        <v>1</v>
      </c>
      <c r="F1446" s="148" t="s">
        <v>259</v>
      </c>
      <c r="H1446" s="149">
        <v>68.022</v>
      </c>
      <c r="I1446" s="150"/>
      <c r="L1446" s="145"/>
      <c r="M1446" s="151"/>
      <c r="T1446" s="152"/>
      <c r="AT1446" s="147" t="s">
        <v>161</v>
      </c>
      <c r="AU1446" s="147" t="s">
        <v>83</v>
      </c>
      <c r="AV1446" s="12" t="s">
        <v>83</v>
      </c>
      <c r="AW1446" s="12" t="s">
        <v>30</v>
      </c>
      <c r="AX1446" s="12" t="s">
        <v>73</v>
      </c>
      <c r="AY1446" s="147" t="s">
        <v>151</v>
      </c>
    </row>
    <row r="1447" spans="2:51" s="12" customFormat="1" ht="33.75">
      <c r="B1447" s="145"/>
      <c r="D1447" s="146" t="s">
        <v>161</v>
      </c>
      <c r="E1447" s="147" t="s">
        <v>1</v>
      </c>
      <c r="F1447" s="148" t="s">
        <v>260</v>
      </c>
      <c r="H1447" s="149">
        <v>58.354</v>
      </c>
      <c r="I1447" s="150"/>
      <c r="L1447" s="145"/>
      <c r="M1447" s="151"/>
      <c r="T1447" s="152"/>
      <c r="AT1447" s="147" t="s">
        <v>161</v>
      </c>
      <c r="AU1447" s="147" t="s">
        <v>83</v>
      </c>
      <c r="AV1447" s="12" t="s">
        <v>83</v>
      </c>
      <c r="AW1447" s="12" t="s">
        <v>30</v>
      </c>
      <c r="AX1447" s="12" t="s">
        <v>73</v>
      </c>
      <c r="AY1447" s="147" t="s">
        <v>151</v>
      </c>
    </row>
    <row r="1448" spans="2:51" s="12" customFormat="1" ht="11.25">
      <c r="B1448" s="145"/>
      <c r="D1448" s="146" t="s">
        <v>161</v>
      </c>
      <c r="E1448" s="147" t="s">
        <v>1</v>
      </c>
      <c r="F1448" s="148" t="s">
        <v>261</v>
      </c>
      <c r="H1448" s="149">
        <v>25.784</v>
      </c>
      <c r="I1448" s="150"/>
      <c r="L1448" s="145"/>
      <c r="M1448" s="151"/>
      <c r="T1448" s="152"/>
      <c r="AT1448" s="147" t="s">
        <v>161</v>
      </c>
      <c r="AU1448" s="147" t="s">
        <v>83</v>
      </c>
      <c r="AV1448" s="12" t="s">
        <v>83</v>
      </c>
      <c r="AW1448" s="12" t="s">
        <v>30</v>
      </c>
      <c r="AX1448" s="12" t="s">
        <v>73</v>
      </c>
      <c r="AY1448" s="147" t="s">
        <v>151</v>
      </c>
    </row>
    <row r="1449" spans="2:51" s="12" customFormat="1" ht="33.75">
      <c r="B1449" s="145"/>
      <c r="D1449" s="146" t="s">
        <v>161</v>
      </c>
      <c r="E1449" s="147" t="s">
        <v>1</v>
      </c>
      <c r="F1449" s="148" t="s">
        <v>262</v>
      </c>
      <c r="H1449" s="149">
        <v>137.33</v>
      </c>
      <c r="I1449" s="150"/>
      <c r="L1449" s="145"/>
      <c r="M1449" s="151"/>
      <c r="T1449" s="152"/>
      <c r="AT1449" s="147" t="s">
        <v>161</v>
      </c>
      <c r="AU1449" s="147" t="s">
        <v>83</v>
      </c>
      <c r="AV1449" s="12" t="s">
        <v>83</v>
      </c>
      <c r="AW1449" s="12" t="s">
        <v>30</v>
      </c>
      <c r="AX1449" s="12" t="s">
        <v>73</v>
      </c>
      <c r="AY1449" s="147" t="s">
        <v>151</v>
      </c>
    </row>
    <row r="1450" spans="2:51" s="12" customFormat="1" ht="33.75">
      <c r="B1450" s="145"/>
      <c r="D1450" s="146" t="s">
        <v>161</v>
      </c>
      <c r="E1450" s="147" t="s">
        <v>1</v>
      </c>
      <c r="F1450" s="148" t="s">
        <v>263</v>
      </c>
      <c r="H1450" s="149">
        <v>86.177</v>
      </c>
      <c r="I1450" s="150"/>
      <c r="L1450" s="145"/>
      <c r="M1450" s="151"/>
      <c r="T1450" s="152"/>
      <c r="AT1450" s="147" t="s">
        <v>161</v>
      </c>
      <c r="AU1450" s="147" t="s">
        <v>83</v>
      </c>
      <c r="AV1450" s="12" t="s">
        <v>83</v>
      </c>
      <c r="AW1450" s="12" t="s">
        <v>30</v>
      </c>
      <c r="AX1450" s="12" t="s">
        <v>73</v>
      </c>
      <c r="AY1450" s="147" t="s">
        <v>151</v>
      </c>
    </row>
    <row r="1451" spans="2:51" s="12" customFormat="1" ht="33.75">
      <c r="B1451" s="145"/>
      <c r="D1451" s="146" t="s">
        <v>161</v>
      </c>
      <c r="E1451" s="147" t="s">
        <v>1</v>
      </c>
      <c r="F1451" s="148" t="s">
        <v>264</v>
      </c>
      <c r="H1451" s="149">
        <v>192.287</v>
      </c>
      <c r="I1451" s="150"/>
      <c r="L1451" s="145"/>
      <c r="M1451" s="151"/>
      <c r="T1451" s="152"/>
      <c r="AT1451" s="147" t="s">
        <v>161</v>
      </c>
      <c r="AU1451" s="147" t="s">
        <v>83</v>
      </c>
      <c r="AV1451" s="12" t="s">
        <v>83</v>
      </c>
      <c r="AW1451" s="12" t="s">
        <v>30</v>
      </c>
      <c r="AX1451" s="12" t="s">
        <v>73</v>
      </c>
      <c r="AY1451" s="147" t="s">
        <v>151</v>
      </c>
    </row>
    <row r="1452" spans="2:51" s="12" customFormat="1" ht="22.5">
      <c r="B1452" s="145"/>
      <c r="D1452" s="146" t="s">
        <v>161</v>
      </c>
      <c r="E1452" s="147" t="s">
        <v>1</v>
      </c>
      <c r="F1452" s="148" t="s">
        <v>265</v>
      </c>
      <c r="H1452" s="149">
        <v>34.017</v>
      </c>
      <c r="I1452" s="150"/>
      <c r="L1452" s="145"/>
      <c r="M1452" s="151"/>
      <c r="T1452" s="152"/>
      <c r="AT1452" s="147" t="s">
        <v>161</v>
      </c>
      <c r="AU1452" s="147" t="s">
        <v>83</v>
      </c>
      <c r="AV1452" s="12" t="s">
        <v>83</v>
      </c>
      <c r="AW1452" s="12" t="s">
        <v>30</v>
      </c>
      <c r="AX1452" s="12" t="s">
        <v>73</v>
      </c>
      <c r="AY1452" s="147" t="s">
        <v>151</v>
      </c>
    </row>
    <row r="1453" spans="2:51" s="12" customFormat="1" ht="45">
      <c r="B1453" s="145"/>
      <c r="D1453" s="146" t="s">
        <v>161</v>
      </c>
      <c r="E1453" s="147" t="s">
        <v>1</v>
      </c>
      <c r="F1453" s="148" t="s">
        <v>266</v>
      </c>
      <c r="H1453" s="149">
        <v>123.885</v>
      </c>
      <c r="I1453" s="150"/>
      <c r="L1453" s="145"/>
      <c r="M1453" s="151"/>
      <c r="T1453" s="152"/>
      <c r="AT1453" s="147" t="s">
        <v>161</v>
      </c>
      <c r="AU1453" s="147" t="s">
        <v>83</v>
      </c>
      <c r="AV1453" s="12" t="s">
        <v>83</v>
      </c>
      <c r="AW1453" s="12" t="s">
        <v>30</v>
      </c>
      <c r="AX1453" s="12" t="s">
        <v>73</v>
      </c>
      <c r="AY1453" s="147" t="s">
        <v>151</v>
      </c>
    </row>
    <row r="1454" spans="2:51" s="12" customFormat="1" ht="45">
      <c r="B1454" s="145"/>
      <c r="D1454" s="146" t="s">
        <v>161</v>
      </c>
      <c r="E1454" s="147" t="s">
        <v>1</v>
      </c>
      <c r="F1454" s="148" t="s">
        <v>267</v>
      </c>
      <c r="H1454" s="149">
        <v>100.623</v>
      </c>
      <c r="I1454" s="150"/>
      <c r="L1454" s="145"/>
      <c r="M1454" s="151"/>
      <c r="T1454" s="152"/>
      <c r="AT1454" s="147" t="s">
        <v>161</v>
      </c>
      <c r="AU1454" s="147" t="s">
        <v>83</v>
      </c>
      <c r="AV1454" s="12" t="s">
        <v>83</v>
      </c>
      <c r="AW1454" s="12" t="s">
        <v>30</v>
      </c>
      <c r="AX1454" s="12" t="s">
        <v>73</v>
      </c>
      <c r="AY1454" s="147" t="s">
        <v>151</v>
      </c>
    </row>
    <row r="1455" spans="2:51" s="12" customFormat="1" ht="22.5">
      <c r="B1455" s="145"/>
      <c r="D1455" s="146" t="s">
        <v>161</v>
      </c>
      <c r="E1455" s="147" t="s">
        <v>1</v>
      </c>
      <c r="F1455" s="148" t="s">
        <v>268</v>
      </c>
      <c r="H1455" s="149">
        <v>161.938</v>
      </c>
      <c r="I1455" s="150"/>
      <c r="L1455" s="145"/>
      <c r="M1455" s="151"/>
      <c r="T1455" s="152"/>
      <c r="AT1455" s="147" t="s">
        <v>161</v>
      </c>
      <c r="AU1455" s="147" t="s">
        <v>83</v>
      </c>
      <c r="AV1455" s="12" t="s">
        <v>83</v>
      </c>
      <c r="AW1455" s="12" t="s">
        <v>30</v>
      </c>
      <c r="AX1455" s="12" t="s">
        <v>73</v>
      </c>
      <c r="AY1455" s="147" t="s">
        <v>151</v>
      </c>
    </row>
    <row r="1456" spans="2:51" s="12" customFormat="1" ht="33.75">
      <c r="B1456" s="145"/>
      <c r="D1456" s="146" t="s">
        <v>161</v>
      </c>
      <c r="E1456" s="147" t="s">
        <v>1</v>
      </c>
      <c r="F1456" s="148" t="s">
        <v>269</v>
      </c>
      <c r="H1456" s="149">
        <v>166.262</v>
      </c>
      <c r="I1456" s="150"/>
      <c r="L1456" s="145"/>
      <c r="M1456" s="151"/>
      <c r="T1456" s="152"/>
      <c r="AT1456" s="147" t="s">
        <v>161</v>
      </c>
      <c r="AU1456" s="147" t="s">
        <v>83</v>
      </c>
      <c r="AV1456" s="12" t="s">
        <v>83</v>
      </c>
      <c r="AW1456" s="12" t="s">
        <v>30</v>
      </c>
      <c r="AX1456" s="12" t="s">
        <v>73</v>
      </c>
      <c r="AY1456" s="147" t="s">
        <v>151</v>
      </c>
    </row>
    <row r="1457" spans="2:51" s="12" customFormat="1" ht="45">
      <c r="B1457" s="145"/>
      <c r="D1457" s="146" t="s">
        <v>161</v>
      </c>
      <c r="E1457" s="147" t="s">
        <v>1</v>
      </c>
      <c r="F1457" s="148" t="s">
        <v>270</v>
      </c>
      <c r="H1457" s="149">
        <v>80.226</v>
      </c>
      <c r="I1457" s="150"/>
      <c r="L1457" s="145"/>
      <c r="M1457" s="151"/>
      <c r="T1457" s="152"/>
      <c r="AT1457" s="147" t="s">
        <v>161</v>
      </c>
      <c r="AU1457" s="147" t="s">
        <v>83</v>
      </c>
      <c r="AV1457" s="12" t="s">
        <v>83</v>
      </c>
      <c r="AW1457" s="12" t="s">
        <v>30</v>
      </c>
      <c r="AX1457" s="12" t="s">
        <v>73</v>
      </c>
      <c r="AY1457" s="147" t="s">
        <v>151</v>
      </c>
    </row>
    <row r="1458" spans="2:51" s="12" customFormat="1" ht="33.75">
      <c r="B1458" s="145"/>
      <c r="D1458" s="146" t="s">
        <v>161</v>
      </c>
      <c r="E1458" s="147" t="s">
        <v>1</v>
      </c>
      <c r="F1458" s="148" t="s">
        <v>271</v>
      </c>
      <c r="H1458" s="149">
        <v>415.166</v>
      </c>
      <c r="I1458" s="150"/>
      <c r="L1458" s="145"/>
      <c r="M1458" s="151"/>
      <c r="T1458" s="152"/>
      <c r="AT1458" s="147" t="s">
        <v>161</v>
      </c>
      <c r="AU1458" s="147" t="s">
        <v>83</v>
      </c>
      <c r="AV1458" s="12" t="s">
        <v>83</v>
      </c>
      <c r="AW1458" s="12" t="s">
        <v>30</v>
      </c>
      <c r="AX1458" s="12" t="s">
        <v>73</v>
      </c>
      <c r="AY1458" s="147" t="s">
        <v>151</v>
      </c>
    </row>
    <row r="1459" spans="2:51" s="12" customFormat="1" ht="22.5">
      <c r="B1459" s="145"/>
      <c r="D1459" s="146" t="s">
        <v>161</v>
      </c>
      <c r="E1459" s="147" t="s">
        <v>1</v>
      </c>
      <c r="F1459" s="148" t="s">
        <v>272</v>
      </c>
      <c r="H1459" s="149">
        <v>-1.217</v>
      </c>
      <c r="I1459" s="150"/>
      <c r="L1459" s="145"/>
      <c r="M1459" s="151"/>
      <c r="T1459" s="152"/>
      <c r="AT1459" s="147" t="s">
        <v>161</v>
      </c>
      <c r="AU1459" s="147" t="s">
        <v>83</v>
      </c>
      <c r="AV1459" s="12" t="s">
        <v>83</v>
      </c>
      <c r="AW1459" s="12" t="s">
        <v>30</v>
      </c>
      <c r="AX1459" s="12" t="s">
        <v>73</v>
      </c>
      <c r="AY1459" s="147" t="s">
        <v>151</v>
      </c>
    </row>
    <row r="1460" spans="2:51" s="14" customFormat="1" ht="11.25">
      <c r="B1460" s="170"/>
      <c r="D1460" s="146" t="s">
        <v>161</v>
      </c>
      <c r="E1460" s="171" t="s">
        <v>1</v>
      </c>
      <c r="F1460" s="172" t="s">
        <v>286</v>
      </c>
      <c r="H1460" s="171" t="s">
        <v>1</v>
      </c>
      <c r="I1460" s="173"/>
      <c r="L1460" s="170"/>
      <c r="M1460" s="174"/>
      <c r="T1460" s="175"/>
      <c r="AT1460" s="171" t="s">
        <v>161</v>
      </c>
      <c r="AU1460" s="171" t="s">
        <v>83</v>
      </c>
      <c r="AV1460" s="14" t="s">
        <v>81</v>
      </c>
      <c r="AW1460" s="14" t="s">
        <v>30</v>
      </c>
      <c r="AX1460" s="14" t="s">
        <v>73</v>
      </c>
      <c r="AY1460" s="171" t="s">
        <v>151</v>
      </c>
    </row>
    <row r="1461" spans="2:51" s="12" customFormat="1" ht="22.5">
      <c r="B1461" s="145"/>
      <c r="D1461" s="146" t="s">
        <v>161</v>
      </c>
      <c r="E1461" s="147" t="s">
        <v>1</v>
      </c>
      <c r="F1461" s="148" t="s">
        <v>214</v>
      </c>
      <c r="H1461" s="149">
        <v>33.181</v>
      </c>
      <c r="I1461" s="150"/>
      <c r="L1461" s="145"/>
      <c r="M1461" s="151"/>
      <c r="T1461" s="152"/>
      <c r="AT1461" s="147" t="s">
        <v>161</v>
      </c>
      <c r="AU1461" s="147" t="s">
        <v>83</v>
      </c>
      <c r="AV1461" s="12" t="s">
        <v>83</v>
      </c>
      <c r="AW1461" s="12" t="s">
        <v>30</v>
      </c>
      <c r="AX1461" s="12" t="s">
        <v>73</v>
      </c>
      <c r="AY1461" s="147" t="s">
        <v>151</v>
      </c>
    </row>
    <row r="1462" spans="2:51" s="12" customFormat="1" ht="56.25">
      <c r="B1462" s="145"/>
      <c r="D1462" s="146" t="s">
        <v>161</v>
      </c>
      <c r="E1462" s="147" t="s">
        <v>1</v>
      </c>
      <c r="F1462" s="148" t="s">
        <v>215</v>
      </c>
      <c r="H1462" s="149">
        <v>88.904</v>
      </c>
      <c r="I1462" s="150"/>
      <c r="L1462" s="145"/>
      <c r="M1462" s="151"/>
      <c r="T1462" s="152"/>
      <c r="AT1462" s="147" t="s">
        <v>161</v>
      </c>
      <c r="AU1462" s="147" t="s">
        <v>83</v>
      </c>
      <c r="AV1462" s="12" t="s">
        <v>83</v>
      </c>
      <c r="AW1462" s="12" t="s">
        <v>30</v>
      </c>
      <c r="AX1462" s="12" t="s">
        <v>73</v>
      </c>
      <c r="AY1462" s="147" t="s">
        <v>151</v>
      </c>
    </row>
    <row r="1463" spans="2:51" s="12" customFormat="1" ht="33.75">
      <c r="B1463" s="145"/>
      <c r="D1463" s="146" t="s">
        <v>161</v>
      </c>
      <c r="E1463" s="147" t="s">
        <v>1</v>
      </c>
      <c r="F1463" s="148" t="s">
        <v>216</v>
      </c>
      <c r="H1463" s="149">
        <v>61.193</v>
      </c>
      <c r="I1463" s="150"/>
      <c r="L1463" s="145"/>
      <c r="M1463" s="151"/>
      <c r="T1463" s="152"/>
      <c r="AT1463" s="147" t="s">
        <v>161</v>
      </c>
      <c r="AU1463" s="147" t="s">
        <v>83</v>
      </c>
      <c r="AV1463" s="12" t="s">
        <v>83</v>
      </c>
      <c r="AW1463" s="12" t="s">
        <v>30</v>
      </c>
      <c r="AX1463" s="12" t="s">
        <v>73</v>
      </c>
      <c r="AY1463" s="147" t="s">
        <v>151</v>
      </c>
    </row>
    <row r="1464" spans="2:51" s="12" customFormat="1" ht="33.75">
      <c r="B1464" s="145"/>
      <c r="D1464" s="146" t="s">
        <v>161</v>
      </c>
      <c r="E1464" s="147" t="s">
        <v>1</v>
      </c>
      <c r="F1464" s="148" t="s">
        <v>217</v>
      </c>
      <c r="H1464" s="149">
        <v>48.196</v>
      </c>
      <c r="I1464" s="150"/>
      <c r="L1464" s="145"/>
      <c r="M1464" s="151"/>
      <c r="T1464" s="152"/>
      <c r="AT1464" s="147" t="s">
        <v>161</v>
      </c>
      <c r="AU1464" s="147" t="s">
        <v>83</v>
      </c>
      <c r="AV1464" s="12" t="s">
        <v>83</v>
      </c>
      <c r="AW1464" s="12" t="s">
        <v>30</v>
      </c>
      <c r="AX1464" s="12" t="s">
        <v>73</v>
      </c>
      <c r="AY1464" s="147" t="s">
        <v>151</v>
      </c>
    </row>
    <row r="1465" spans="2:51" s="12" customFormat="1" ht="45">
      <c r="B1465" s="145"/>
      <c r="D1465" s="146" t="s">
        <v>161</v>
      </c>
      <c r="E1465" s="147" t="s">
        <v>1</v>
      </c>
      <c r="F1465" s="148" t="s">
        <v>218</v>
      </c>
      <c r="H1465" s="149">
        <v>95.778</v>
      </c>
      <c r="I1465" s="150"/>
      <c r="L1465" s="145"/>
      <c r="M1465" s="151"/>
      <c r="T1465" s="152"/>
      <c r="AT1465" s="147" t="s">
        <v>161</v>
      </c>
      <c r="AU1465" s="147" t="s">
        <v>83</v>
      </c>
      <c r="AV1465" s="12" t="s">
        <v>83</v>
      </c>
      <c r="AW1465" s="12" t="s">
        <v>30</v>
      </c>
      <c r="AX1465" s="12" t="s">
        <v>73</v>
      </c>
      <c r="AY1465" s="147" t="s">
        <v>151</v>
      </c>
    </row>
    <row r="1466" spans="2:51" s="12" customFormat="1" ht="33.75">
      <c r="B1466" s="145"/>
      <c r="D1466" s="146" t="s">
        <v>161</v>
      </c>
      <c r="E1466" s="147" t="s">
        <v>1</v>
      </c>
      <c r="F1466" s="148" t="s">
        <v>219</v>
      </c>
      <c r="H1466" s="149">
        <v>25.792</v>
      </c>
      <c r="I1466" s="150"/>
      <c r="L1466" s="145"/>
      <c r="M1466" s="151"/>
      <c r="T1466" s="152"/>
      <c r="AT1466" s="147" t="s">
        <v>161</v>
      </c>
      <c r="AU1466" s="147" t="s">
        <v>83</v>
      </c>
      <c r="AV1466" s="12" t="s">
        <v>83</v>
      </c>
      <c r="AW1466" s="12" t="s">
        <v>30</v>
      </c>
      <c r="AX1466" s="12" t="s">
        <v>73</v>
      </c>
      <c r="AY1466" s="147" t="s">
        <v>151</v>
      </c>
    </row>
    <row r="1467" spans="2:51" s="12" customFormat="1" ht="33.75">
      <c r="B1467" s="145"/>
      <c r="D1467" s="146" t="s">
        <v>161</v>
      </c>
      <c r="E1467" s="147" t="s">
        <v>1</v>
      </c>
      <c r="F1467" s="148" t="s">
        <v>220</v>
      </c>
      <c r="H1467" s="149">
        <v>51.714</v>
      </c>
      <c r="I1467" s="150"/>
      <c r="L1467" s="145"/>
      <c r="M1467" s="151"/>
      <c r="T1467" s="152"/>
      <c r="AT1467" s="147" t="s">
        <v>161</v>
      </c>
      <c r="AU1467" s="147" t="s">
        <v>83</v>
      </c>
      <c r="AV1467" s="12" t="s">
        <v>83</v>
      </c>
      <c r="AW1467" s="12" t="s">
        <v>30</v>
      </c>
      <c r="AX1467" s="12" t="s">
        <v>73</v>
      </c>
      <c r="AY1467" s="147" t="s">
        <v>151</v>
      </c>
    </row>
    <row r="1468" spans="2:51" s="12" customFormat="1" ht="33.75">
      <c r="B1468" s="145"/>
      <c r="D1468" s="146" t="s">
        <v>161</v>
      </c>
      <c r="E1468" s="147" t="s">
        <v>1</v>
      </c>
      <c r="F1468" s="148" t="s">
        <v>221</v>
      </c>
      <c r="H1468" s="149">
        <v>133.677</v>
      </c>
      <c r="I1468" s="150"/>
      <c r="L1468" s="145"/>
      <c r="M1468" s="151"/>
      <c r="T1468" s="152"/>
      <c r="AT1468" s="147" t="s">
        <v>161</v>
      </c>
      <c r="AU1468" s="147" t="s">
        <v>83</v>
      </c>
      <c r="AV1468" s="12" t="s">
        <v>83</v>
      </c>
      <c r="AW1468" s="12" t="s">
        <v>30</v>
      </c>
      <c r="AX1468" s="12" t="s">
        <v>73</v>
      </c>
      <c r="AY1468" s="147" t="s">
        <v>151</v>
      </c>
    </row>
    <row r="1469" spans="2:51" s="12" customFormat="1" ht="22.5">
      <c r="B1469" s="145"/>
      <c r="D1469" s="146" t="s">
        <v>161</v>
      </c>
      <c r="E1469" s="147" t="s">
        <v>1</v>
      </c>
      <c r="F1469" s="148" t="s">
        <v>1656</v>
      </c>
      <c r="H1469" s="149">
        <v>45.304</v>
      </c>
      <c r="I1469" s="150"/>
      <c r="L1469" s="145"/>
      <c r="M1469" s="151"/>
      <c r="T1469" s="152"/>
      <c r="AT1469" s="147" t="s">
        <v>161</v>
      </c>
      <c r="AU1469" s="147" t="s">
        <v>83</v>
      </c>
      <c r="AV1469" s="12" t="s">
        <v>83</v>
      </c>
      <c r="AW1469" s="12" t="s">
        <v>30</v>
      </c>
      <c r="AX1469" s="12" t="s">
        <v>73</v>
      </c>
      <c r="AY1469" s="147" t="s">
        <v>151</v>
      </c>
    </row>
    <row r="1470" spans="2:51" s="14" customFormat="1" ht="11.25">
      <c r="B1470" s="170"/>
      <c r="D1470" s="146" t="s">
        <v>161</v>
      </c>
      <c r="E1470" s="171" t="s">
        <v>1</v>
      </c>
      <c r="F1470" s="172" t="s">
        <v>1657</v>
      </c>
      <c r="H1470" s="171" t="s">
        <v>1</v>
      </c>
      <c r="I1470" s="173"/>
      <c r="L1470" s="170"/>
      <c r="M1470" s="174"/>
      <c r="T1470" s="175"/>
      <c r="AT1470" s="171" t="s">
        <v>161</v>
      </c>
      <c r="AU1470" s="171" t="s">
        <v>83</v>
      </c>
      <c r="AV1470" s="14" t="s">
        <v>81</v>
      </c>
      <c r="AW1470" s="14" t="s">
        <v>30</v>
      </c>
      <c r="AX1470" s="14" t="s">
        <v>73</v>
      </c>
      <c r="AY1470" s="171" t="s">
        <v>151</v>
      </c>
    </row>
    <row r="1471" spans="2:51" s="12" customFormat="1" ht="33.75">
      <c r="B1471" s="145"/>
      <c r="D1471" s="146" t="s">
        <v>161</v>
      </c>
      <c r="E1471" s="147" t="s">
        <v>1</v>
      </c>
      <c r="F1471" s="148" t="s">
        <v>1658</v>
      </c>
      <c r="H1471" s="149">
        <v>87.874</v>
      </c>
      <c r="I1471" s="150"/>
      <c r="L1471" s="145"/>
      <c r="M1471" s="151"/>
      <c r="T1471" s="152"/>
      <c r="AT1471" s="147" t="s">
        <v>161</v>
      </c>
      <c r="AU1471" s="147" t="s">
        <v>83</v>
      </c>
      <c r="AV1471" s="12" t="s">
        <v>83</v>
      </c>
      <c r="AW1471" s="12" t="s">
        <v>30</v>
      </c>
      <c r="AX1471" s="12" t="s">
        <v>73</v>
      </c>
      <c r="AY1471" s="147" t="s">
        <v>151</v>
      </c>
    </row>
    <row r="1472" spans="2:51" s="12" customFormat="1" ht="22.5">
      <c r="B1472" s="145"/>
      <c r="D1472" s="146" t="s">
        <v>161</v>
      </c>
      <c r="E1472" s="147" t="s">
        <v>1</v>
      </c>
      <c r="F1472" s="148" t="s">
        <v>1659</v>
      </c>
      <c r="H1472" s="149">
        <v>63.565</v>
      </c>
      <c r="I1472" s="150"/>
      <c r="L1472" s="145"/>
      <c r="M1472" s="151"/>
      <c r="T1472" s="152"/>
      <c r="AT1472" s="147" t="s">
        <v>161</v>
      </c>
      <c r="AU1472" s="147" t="s">
        <v>83</v>
      </c>
      <c r="AV1472" s="12" t="s">
        <v>83</v>
      </c>
      <c r="AW1472" s="12" t="s">
        <v>30</v>
      </c>
      <c r="AX1472" s="12" t="s">
        <v>73</v>
      </c>
      <c r="AY1472" s="147" t="s">
        <v>151</v>
      </c>
    </row>
    <row r="1473" spans="2:51" s="13" customFormat="1" ht="11.25">
      <c r="B1473" s="153"/>
      <c r="D1473" s="146" t="s">
        <v>161</v>
      </c>
      <c r="E1473" s="154" t="s">
        <v>1</v>
      </c>
      <c r="F1473" s="155" t="s">
        <v>163</v>
      </c>
      <c r="H1473" s="156">
        <v>3961.5740000000005</v>
      </c>
      <c r="I1473" s="157"/>
      <c r="L1473" s="153"/>
      <c r="M1473" s="158"/>
      <c r="T1473" s="159"/>
      <c r="AT1473" s="154" t="s">
        <v>161</v>
      </c>
      <c r="AU1473" s="154" t="s">
        <v>83</v>
      </c>
      <c r="AV1473" s="13" t="s">
        <v>159</v>
      </c>
      <c r="AW1473" s="13" t="s">
        <v>30</v>
      </c>
      <c r="AX1473" s="13" t="s">
        <v>81</v>
      </c>
      <c r="AY1473" s="154" t="s">
        <v>151</v>
      </c>
    </row>
    <row r="1474" spans="2:65" s="1" customFormat="1" ht="21.75" customHeight="1">
      <c r="B1474" s="131"/>
      <c r="C1474" s="132" t="s">
        <v>1660</v>
      </c>
      <c r="D1474" s="132" t="s">
        <v>154</v>
      </c>
      <c r="E1474" s="133" t="s">
        <v>1661</v>
      </c>
      <c r="F1474" s="134" t="s">
        <v>1662</v>
      </c>
      <c r="G1474" s="135" t="s">
        <v>186</v>
      </c>
      <c r="H1474" s="136">
        <v>717.022</v>
      </c>
      <c r="I1474" s="137"/>
      <c r="J1474" s="138">
        <f>ROUND(I1474*H1474,2)</f>
        <v>0</v>
      </c>
      <c r="K1474" s="134" t="s">
        <v>158</v>
      </c>
      <c r="L1474" s="31"/>
      <c r="M1474" s="139" t="s">
        <v>1</v>
      </c>
      <c r="N1474" s="140" t="s">
        <v>38</v>
      </c>
      <c r="P1474" s="141">
        <f>O1474*H1474</f>
        <v>0</v>
      </c>
      <c r="Q1474" s="141">
        <v>0.001</v>
      </c>
      <c r="R1474" s="141">
        <f>Q1474*H1474</f>
        <v>0.717022</v>
      </c>
      <c r="S1474" s="141">
        <v>0.00031</v>
      </c>
      <c r="T1474" s="142">
        <f>S1474*H1474</f>
        <v>0.22227682</v>
      </c>
      <c r="AR1474" s="143" t="s">
        <v>287</v>
      </c>
      <c r="AT1474" s="143" t="s">
        <v>154</v>
      </c>
      <c r="AU1474" s="143" t="s">
        <v>83</v>
      </c>
      <c r="AY1474" s="16" t="s">
        <v>151</v>
      </c>
      <c r="BE1474" s="144">
        <f>IF(N1474="základní",J1474,0)</f>
        <v>0</v>
      </c>
      <c r="BF1474" s="144">
        <f>IF(N1474="snížená",J1474,0)</f>
        <v>0</v>
      </c>
      <c r="BG1474" s="144">
        <f>IF(N1474="zákl. přenesená",J1474,0)</f>
        <v>0</v>
      </c>
      <c r="BH1474" s="144">
        <f>IF(N1474="sníž. přenesená",J1474,0)</f>
        <v>0</v>
      </c>
      <c r="BI1474" s="144">
        <f>IF(N1474="nulová",J1474,0)</f>
        <v>0</v>
      </c>
      <c r="BJ1474" s="16" t="s">
        <v>81</v>
      </c>
      <c r="BK1474" s="144">
        <f>ROUND(I1474*H1474,2)</f>
        <v>0</v>
      </c>
      <c r="BL1474" s="16" t="s">
        <v>287</v>
      </c>
      <c r="BM1474" s="143" t="s">
        <v>1663</v>
      </c>
    </row>
    <row r="1475" spans="2:51" s="14" customFormat="1" ht="11.25">
      <c r="B1475" s="170"/>
      <c r="D1475" s="146" t="s">
        <v>161</v>
      </c>
      <c r="E1475" s="171" t="s">
        <v>1</v>
      </c>
      <c r="F1475" s="172" t="s">
        <v>1654</v>
      </c>
      <c r="H1475" s="171" t="s">
        <v>1</v>
      </c>
      <c r="I1475" s="173"/>
      <c r="L1475" s="170"/>
      <c r="M1475" s="174"/>
      <c r="T1475" s="175"/>
      <c r="AT1475" s="171" t="s">
        <v>161</v>
      </c>
      <c r="AU1475" s="171" t="s">
        <v>83</v>
      </c>
      <c r="AV1475" s="14" t="s">
        <v>81</v>
      </c>
      <c r="AW1475" s="14" t="s">
        <v>30</v>
      </c>
      <c r="AX1475" s="14" t="s">
        <v>73</v>
      </c>
      <c r="AY1475" s="171" t="s">
        <v>151</v>
      </c>
    </row>
    <row r="1476" spans="2:51" s="12" customFormat="1" ht="11.25">
      <c r="B1476" s="145"/>
      <c r="D1476" s="146" t="s">
        <v>161</v>
      </c>
      <c r="E1476" s="147" t="s">
        <v>1</v>
      </c>
      <c r="F1476" s="148" t="s">
        <v>274</v>
      </c>
      <c r="H1476" s="149">
        <v>135.818</v>
      </c>
      <c r="I1476" s="150"/>
      <c r="L1476" s="145"/>
      <c r="M1476" s="151"/>
      <c r="T1476" s="152"/>
      <c r="AT1476" s="147" t="s">
        <v>161</v>
      </c>
      <c r="AU1476" s="147" t="s">
        <v>83</v>
      </c>
      <c r="AV1476" s="12" t="s">
        <v>83</v>
      </c>
      <c r="AW1476" s="12" t="s">
        <v>30</v>
      </c>
      <c r="AX1476" s="12" t="s">
        <v>73</v>
      </c>
      <c r="AY1476" s="147" t="s">
        <v>151</v>
      </c>
    </row>
    <row r="1477" spans="2:51" s="14" customFormat="1" ht="11.25">
      <c r="B1477" s="170"/>
      <c r="D1477" s="146" t="s">
        <v>161</v>
      </c>
      <c r="E1477" s="171" t="s">
        <v>1</v>
      </c>
      <c r="F1477" s="172" t="s">
        <v>1655</v>
      </c>
      <c r="H1477" s="171" t="s">
        <v>1</v>
      </c>
      <c r="I1477" s="173"/>
      <c r="L1477" s="170"/>
      <c r="M1477" s="174"/>
      <c r="T1477" s="175"/>
      <c r="AT1477" s="171" t="s">
        <v>161</v>
      </c>
      <c r="AU1477" s="171" t="s">
        <v>83</v>
      </c>
      <c r="AV1477" s="14" t="s">
        <v>81</v>
      </c>
      <c r="AW1477" s="14" t="s">
        <v>30</v>
      </c>
      <c r="AX1477" s="14" t="s">
        <v>73</v>
      </c>
      <c r="AY1477" s="171" t="s">
        <v>151</v>
      </c>
    </row>
    <row r="1478" spans="2:51" s="12" customFormat="1" ht="22.5">
      <c r="B1478" s="145"/>
      <c r="D1478" s="146" t="s">
        <v>161</v>
      </c>
      <c r="E1478" s="147" t="s">
        <v>1</v>
      </c>
      <c r="F1478" s="148" t="s">
        <v>276</v>
      </c>
      <c r="H1478" s="149">
        <v>403.297</v>
      </c>
      <c r="I1478" s="150"/>
      <c r="L1478" s="145"/>
      <c r="M1478" s="151"/>
      <c r="T1478" s="152"/>
      <c r="AT1478" s="147" t="s">
        <v>161</v>
      </c>
      <c r="AU1478" s="147" t="s">
        <v>83</v>
      </c>
      <c r="AV1478" s="12" t="s">
        <v>83</v>
      </c>
      <c r="AW1478" s="12" t="s">
        <v>30</v>
      </c>
      <c r="AX1478" s="12" t="s">
        <v>73</v>
      </c>
      <c r="AY1478" s="147" t="s">
        <v>151</v>
      </c>
    </row>
    <row r="1479" spans="2:51" s="12" customFormat="1" ht="22.5">
      <c r="B1479" s="145"/>
      <c r="D1479" s="146" t="s">
        <v>161</v>
      </c>
      <c r="E1479" s="147" t="s">
        <v>1</v>
      </c>
      <c r="F1479" s="148" t="s">
        <v>277</v>
      </c>
      <c r="H1479" s="149">
        <v>88.188</v>
      </c>
      <c r="I1479" s="150"/>
      <c r="L1479" s="145"/>
      <c r="M1479" s="151"/>
      <c r="T1479" s="152"/>
      <c r="AT1479" s="147" t="s">
        <v>161</v>
      </c>
      <c r="AU1479" s="147" t="s">
        <v>83</v>
      </c>
      <c r="AV1479" s="12" t="s">
        <v>83</v>
      </c>
      <c r="AW1479" s="12" t="s">
        <v>30</v>
      </c>
      <c r="AX1479" s="12" t="s">
        <v>73</v>
      </c>
      <c r="AY1479" s="147" t="s">
        <v>151</v>
      </c>
    </row>
    <row r="1480" spans="2:51" s="12" customFormat="1" ht="22.5">
      <c r="B1480" s="145"/>
      <c r="D1480" s="146" t="s">
        <v>161</v>
      </c>
      <c r="E1480" s="147" t="s">
        <v>1</v>
      </c>
      <c r="F1480" s="148" t="s">
        <v>278</v>
      </c>
      <c r="H1480" s="149">
        <v>89.719</v>
      </c>
      <c r="I1480" s="150"/>
      <c r="L1480" s="145"/>
      <c r="M1480" s="151"/>
      <c r="T1480" s="152"/>
      <c r="AT1480" s="147" t="s">
        <v>161</v>
      </c>
      <c r="AU1480" s="147" t="s">
        <v>83</v>
      </c>
      <c r="AV1480" s="12" t="s">
        <v>83</v>
      </c>
      <c r="AW1480" s="12" t="s">
        <v>30</v>
      </c>
      <c r="AX1480" s="12" t="s">
        <v>73</v>
      </c>
      <c r="AY1480" s="147" t="s">
        <v>151</v>
      </c>
    </row>
    <row r="1481" spans="2:51" s="13" customFormat="1" ht="11.25">
      <c r="B1481" s="153"/>
      <c r="D1481" s="146" t="s">
        <v>161</v>
      </c>
      <c r="E1481" s="154" t="s">
        <v>1</v>
      </c>
      <c r="F1481" s="155" t="s">
        <v>163</v>
      </c>
      <c r="H1481" s="156">
        <v>717.0219999999999</v>
      </c>
      <c r="I1481" s="157"/>
      <c r="L1481" s="153"/>
      <c r="M1481" s="158"/>
      <c r="T1481" s="159"/>
      <c r="AT1481" s="154" t="s">
        <v>161</v>
      </c>
      <c r="AU1481" s="154" t="s">
        <v>83</v>
      </c>
      <c r="AV1481" s="13" t="s">
        <v>159</v>
      </c>
      <c r="AW1481" s="13" t="s">
        <v>30</v>
      </c>
      <c r="AX1481" s="13" t="s">
        <v>81</v>
      </c>
      <c r="AY1481" s="154" t="s">
        <v>151</v>
      </c>
    </row>
    <row r="1482" spans="2:65" s="1" customFormat="1" ht="16.5" customHeight="1">
      <c r="B1482" s="131"/>
      <c r="C1482" s="132" t="s">
        <v>1664</v>
      </c>
      <c r="D1482" s="132" t="s">
        <v>154</v>
      </c>
      <c r="E1482" s="133" t="s">
        <v>1665</v>
      </c>
      <c r="F1482" s="134" t="s">
        <v>1666</v>
      </c>
      <c r="G1482" s="135" t="s">
        <v>186</v>
      </c>
      <c r="H1482" s="136">
        <v>1735.589</v>
      </c>
      <c r="I1482" s="137"/>
      <c r="J1482" s="138">
        <f>ROUND(I1482*H1482,2)</f>
        <v>0</v>
      </c>
      <c r="K1482" s="134" t="s">
        <v>158</v>
      </c>
      <c r="L1482" s="31"/>
      <c r="M1482" s="139" t="s">
        <v>1</v>
      </c>
      <c r="N1482" s="140" t="s">
        <v>38</v>
      </c>
      <c r="P1482" s="141">
        <f>O1482*H1482</f>
        <v>0</v>
      </c>
      <c r="Q1482" s="141">
        <v>0.001</v>
      </c>
      <c r="R1482" s="141">
        <f>Q1482*H1482</f>
        <v>1.735589</v>
      </c>
      <c r="S1482" s="141">
        <v>0.00031</v>
      </c>
      <c r="T1482" s="142">
        <f>S1482*H1482</f>
        <v>0.53803259</v>
      </c>
      <c r="AR1482" s="143" t="s">
        <v>287</v>
      </c>
      <c r="AT1482" s="143" t="s">
        <v>154</v>
      </c>
      <c r="AU1482" s="143" t="s">
        <v>83</v>
      </c>
      <c r="AY1482" s="16" t="s">
        <v>151</v>
      </c>
      <c r="BE1482" s="144">
        <f>IF(N1482="základní",J1482,0)</f>
        <v>0</v>
      </c>
      <c r="BF1482" s="144">
        <f>IF(N1482="snížená",J1482,0)</f>
        <v>0</v>
      </c>
      <c r="BG1482" s="144">
        <f>IF(N1482="zákl. přenesená",J1482,0)</f>
        <v>0</v>
      </c>
      <c r="BH1482" s="144">
        <f>IF(N1482="sníž. přenesená",J1482,0)</f>
        <v>0</v>
      </c>
      <c r="BI1482" s="144">
        <f>IF(N1482="nulová",J1482,0)</f>
        <v>0</v>
      </c>
      <c r="BJ1482" s="16" t="s">
        <v>81</v>
      </c>
      <c r="BK1482" s="144">
        <f>ROUND(I1482*H1482,2)</f>
        <v>0</v>
      </c>
      <c r="BL1482" s="16" t="s">
        <v>287</v>
      </c>
      <c r="BM1482" s="143" t="s">
        <v>1667</v>
      </c>
    </row>
    <row r="1483" spans="2:51" s="14" customFormat="1" ht="11.25">
      <c r="B1483" s="170"/>
      <c r="D1483" s="146" t="s">
        <v>161</v>
      </c>
      <c r="E1483" s="171" t="s">
        <v>1</v>
      </c>
      <c r="F1483" s="172" t="s">
        <v>1654</v>
      </c>
      <c r="H1483" s="171" t="s">
        <v>1</v>
      </c>
      <c r="I1483" s="173"/>
      <c r="L1483" s="170"/>
      <c r="M1483" s="174"/>
      <c r="T1483" s="175"/>
      <c r="AT1483" s="171" t="s">
        <v>161</v>
      </c>
      <c r="AU1483" s="171" t="s">
        <v>83</v>
      </c>
      <c r="AV1483" s="14" t="s">
        <v>81</v>
      </c>
      <c r="AW1483" s="14" t="s">
        <v>30</v>
      </c>
      <c r="AX1483" s="14" t="s">
        <v>73</v>
      </c>
      <c r="AY1483" s="171" t="s">
        <v>151</v>
      </c>
    </row>
    <row r="1484" spans="2:51" s="12" customFormat="1" ht="11.25">
      <c r="B1484" s="145"/>
      <c r="D1484" s="146" t="s">
        <v>161</v>
      </c>
      <c r="E1484" s="147" t="s">
        <v>1</v>
      </c>
      <c r="F1484" s="148" t="s">
        <v>280</v>
      </c>
      <c r="H1484" s="149">
        <v>29.629</v>
      </c>
      <c r="I1484" s="150"/>
      <c r="L1484" s="145"/>
      <c r="M1484" s="151"/>
      <c r="T1484" s="152"/>
      <c r="AT1484" s="147" t="s">
        <v>161</v>
      </c>
      <c r="AU1484" s="147" t="s">
        <v>83</v>
      </c>
      <c r="AV1484" s="12" t="s">
        <v>83</v>
      </c>
      <c r="AW1484" s="12" t="s">
        <v>30</v>
      </c>
      <c r="AX1484" s="12" t="s">
        <v>73</v>
      </c>
      <c r="AY1484" s="147" t="s">
        <v>151</v>
      </c>
    </row>
    <row r="1485" spans="2:51" s="14" customFormat="1" ht="11.25">
      <c r="B1485" s="170"/>
      <c r="D1485" s="146" t="s">
        <v>161</v>
      </c>
      <c r="E1485" s="171" t="s">
        <v>1</v>
      </c>
      <c r="F1485" s="172" t="s">
        <v>1655</v>
      </c>
      <c r="H1485" s="171" t="s">
        <v>1</v>
      </c>
      <c r="I1485" s="173"/>
      <c r="L1485" s="170"/>
      <c r="M1485" s="174"/>
      <c r="T1485" s="175"/>
      <c r="AT1485" s="171" t="s">
        <v>161</v>
      </c>
      <c r="AU1485" s="171" t="s">
        <v>83</v>
      </c>
      <c r="AV1485" s="14" t="s">
        <v>81</v>
      </c>
      <c r="AW1485" s="14" t="s">
        <v>30</v>
      </c>
      <c r="AX1485" s="14" t="s">
        <v>73</v>
      </c>
      <c r="AY1485" s="171" t="s">
        <v>151</v>
      </c>
    </row>
    <row r="1486" spans="2:51" s="12" customFormat="1" ht="22.5">
      <c r="B1486" s="145"/>
      <c r="D1486" s="146" t="s">
        <v>161</v>
      </c>
      <c r="E1486" s="147" t="s">
        <v>1</v>
      </c>
      <c r="F1486" s="148" t="s">
        <v>282</v>
      </c>
      <c r="H1486" s="149">
        <v>379.052</v>
      </c>
      <c r="I1486" s="150"/>
      <c r="L1486" s="145"/>
      <c r="M1486" s="151"/>
      <c r="T1486" s="152"/>
      <c r="AT1486" s="147" t="s">
        <v>161</v>
      </c>
      <c r="AU1486" s="147" t="s">
        <v>83</v>
      </c>
      <c r="AV1486" s="12" t="s">
        <v>83</v>
      </c>
      <c r="AW1486" s="12" t="s">
        <v>30</v>
      </c>
      <c r="AX1486" s="12" t="s">
        <v>73</v>
      </c>
      <c r="AY1486" s="147" t="s">
        <v>151</v>
      </c>
    </row>
    <row r="1487" spans="2:51" s="14" customFormat="1" ht="33.75">
      <c r="B1487" s="170"/>
      <c r="D1487" s="146" t="s">
        <v>161</v>
      </c>
      <c r="E1487" s="171" t="s">
        <v>1</v>
      </c>
      <c r="F1487" s="172" t="s">
        <v>283</v>
      </c>
      <c r="H1487" s="171" t="s">
        <v>1</v>
      </c>
      <c r="I1487" s="173"/>
      <c r="L1487" s="170"/>
      <c r="M1487" s="174"/>
      <c r="T1487" s="175"/>
      <c r="AT1487" s="171" t="s">
        <v>161</v>
      </c>
      <c r="AU1487" s="171" t="s">
        <v>83</v>
      </c>
      <c r="AV1487" s="14" t="s">
        <v>81</v>
      </c>
      <c r="AW1487" s="14" t="s">
        <v>30</v>
      </c>
      <c r="AX1487" s="14" t="s">
        <v>73</v>
      </c>
      <c r="AY1487" s="171" t="s">
        <v>151</v>
      </c>
    </row>
    <row r="1488" spans="2:51" s="12" customFormat="1" ht="11.25">
      <c r="B1488" s="145"/>
      <c r="D1488" s="146" t="s">
        <v>161</v>
      </c>
      <c r="E1488" s="147" t="s">
        <v>1</v>
      </c>
      <c r="F1488" s="148" t="s">
        <v>1668</v>
      </c>
      <c r="H1488" s="149">
        <v>1051.199</v>
      </c>
      <c r="I1488" s="150"/>
      <c r="L1488" s="145"/>
      <c r="M1488" s="151"/>
      <c r="T1488" s="152"/>
      <c r="AT1488" s="147" t="s">
        <v>161</v>
      </c>
      <c r="AU1488" s="147" t="s">
        <v>83</v>
      </c>
      <c r="AV1488" s="12" t="s">
        <v>83</v>
      </c>
      <c r="AW1488" s="12" t="s">
        <v>30</v>
      </c>
      <c r="AX1488" s="12" t="s">
        <v>73</v>
      </c>
      <c r="AY1488" s="147" t="s">
        <v>151</v>
      </c>
    </row>
    <row r="1489" spans="2:51" s="12" customFormat="1" ht="11.25">
      <c r="B1489" s="145"/>
      <c r="D1489" s="146" t="s">
        <v>161</v>
      </c>
      <c r="E1489" s="147" t="s">
        <v>1</v>
      </c>
      <c r="F1489" s="148" t="s">
        <v>285</v>
      </c>
      <c r="H1489" s="149">
        <v>133.86</v>
      </c>
      <c r="I1489" s="150"/>
      <c r="L1489" s="145"/>
      <c r="M1489" s="151"/>
      <c r="T1489" s="152"/>
      <c r="AT1489" s="147" t="s">
        <v>161</v>
      </c>
      <c r="AU1489" s="147" t="s">
        <v>83</v>
      </c>
      <c r="AV1489" s="12" t="s">
        <v>83</v>
      </c>
      <c r="AW1489" s="12" t="s">
        <v>30</v>
      </c>
      <c r="AX1489" s="12" t="s">
        <v>73</v>
      </c>
      <c r="AY1489" s="147" t="s">
        <v>151</v>
      </c>
    </row>
    <row r="1490" spans="2:51" s="14" customFormat="1" ht="11.25">
      <c r="B1490" s="170"/>
      <c r="D1490" s="146" t="s">
        <v>161</v>
      </c>
      <c r="E1490" s="171" t="s">
        <v>1</v>
      </c>
      <c r="F1490" s="172" t="s">
        <v>286</v>
      </c>
      <c r="H1490" s="171" t="s">
        <v>1</v>
      </c>
      <c r="I1490" s="173"/>
      <c r="L1490" s="170"/>
      <c r="M1490" s="174"/>
      <c r="T1490" s="175"/>
      <c r="AT1490" s="171" t="s">
        <v>161</v>
      </c>
      <c r="AU1490" s="171" t="s">
        <v>83</v>
      </c>
      <c r="AV1490" s="14" t="s">
        <v>81</v>
      </c>
      <c r="AW1490" s="14" t="s">
        <v>30</v>
      </c>
      <c r="AX1490" s="14" t="s">
        <v>73</v>
      </c>
      <c r="AY1490" s="171" t="s">
        <v>151</v>
      </c>
    </row>
    <row r="1491" spans="2:51" s="12" customFormat="1" ht="22.5">
      <c r="B1491" s="145"/>
      <c r="D1491" s="146" t="s">
        <v>161</v>
      </c>
      <c r="E1491" s="147" t="s">
        <v>1</v>
      </c>
      <c r="F1491" s="148" t="s">
        <v>224</v>
      </c>
      <c r="H1491" s="149">
        <v>141.849</v>
      </c>
      <c r="I1491" s="150"/>
      <c r="L1491" s="145"/>
      <c r="M1491" s="151"/>
      <c r="T1491" s="152"/>
      <c r="AT1491" s="147" t="s">
        <v>161</v>
      </c>
      <c r="AU1491" s="147" t="s">
        <v>83</v>
      </c>
      <c r="AV1491" s="12" t="s">
        <v>83</v>
      </c>
      <c r="AW1491" s="12" t="s">
        <v>30</v>
      </c>
      <c r="AX1491" s="12" t="s">
        <v>73</v>
      </c>
      <c r="AY1491" s="147" t="s">
        <v>151</v>
      </c>
    </row>
    <row r="1492" spans="2:51" s="13" customFormat="1" ht="11.25">
      <c r="B1492" s="153"/>
      <c r="D1492" s="146" t="s">
        <v>161</v>
      </c>
      <c r="E1492" s="154" t="s">
        <v>1</v>
      </c>
      <c r="F1492" s="155" t="s">
        <v>163</v>
      </c>
      <c r="H1492" s="156">
        <v>1735.5890000000002</v>
      </c>
      <c r="I1492" s="157"/>
      <c r="L1492" s="153"/>
      <c r="M1492" s="158"/>
      <c r="T1492" s="159"/>
      <c r="AT1492" s="154" t="s">
        <v>161</v>
      </c>
      <c r="AU1492" s="154" t="s">
        <v>83</v>
      </c>
      <c r="AV1492" s="13" t="s">
        <v>159</v>
      </c>
      <c r="AW1492" s="13" t="s">
        <v>30</v>
      </c>
      <c r="AX1492" s="13" t="s">
        <v>81</v>
      </c>
      <c r="AY1492" s="154" t="s">
        <v>151</v>
      </c>
    </row>
    <row r="1493" spans="2:65" s="1" customFormat="1" ht="24.2" customHeight="1">
      <c r="B1493" s="131"/>
      <c r="C1493" s="132" t="s">
        <v>1669</v>
      </c>
      <c r="D1493" s="132" t="s">
        <v>154</v>
      </c>
      <c r="E1493" s="133" t="s">
        <v>1670</v>
      </c>
      <c r="F1493" s="134" t="s">
        <v>1671</v>
      </c>
      <c r="G1493" s="135" t="s">
        <v>186</v>
      </c>
      <c r="H1493" s="136">
        <v>3961.574</v>
      </c>
      <c r="I1493" s="137"/>
      <c r="J1493" s="138">
        <f>ROUND(I1493*H1493,2)</f>
        <v>0</v>
      </c>
      <c r="K1493" s="134" t="s">
        <v>158</v>
      </c>
      <c r="L1493" s="31"/>
      <c r="M1493" s="139" t="s">
        <v>1</v>
      </c>
      <c r="N1493" s="140" t="s">
        <v>38</v>
      </c>
      <c r="P1493" s="141">
        <f>O1493*H1493</f>
        <v>0</v>
      </c>
      <c r="Q1493" s="141">
        <v>0</v>
      </c>
      <c r="R1493" s="141">
        <f>Q1493*H1493</f>
        <v>0</v>
      </c>
      <c r="S1493" s="141">
        <v>0</v>
      </c>
      <c r="T1493" s="142">
        <f>S1493*H1493</f>
        <v>0</v>
      </c>
      <c r="AR1493" s="143" t="s">
        <v>287</v>
      </c>
      <c r="AT1493" s="143" t="s">
        <v>154</v>
      </c>
      <c r="AU1493" s="143" t="s">
        <v>83</v>
      </c>
      <c r="AY1493" s="16" t="s">
        <v>151</v>
      </c>
      <c r="BE1493" s="144">
        <f>IF(N1493="základní",J1493,0)</f>
        <v>0</v>
      </c>
      <c r="BF1493" s="144">
        <f>IF(N1493="snížená",J1493,0)</f>
        <v>0</v>
      </c>
      <c r="BG1493" s="144">
        <f>IF(N1493="zákl. přenesená",J1493,0)</f>
        <v>0</v>
      </c>
      <c r="BH1493" s="144">
        <f>IF(N1493="sníž. přenesená",J1493,0)</f>
        <v>0</v>
      </c>
      <c r="BI1493" s="144">
        <f>IF(N1493="nulová",J1493,0)</f>
        <v>0</v>
      </c>
      <c r="BJ1493" s="16" t="s">
        <v>81</v>
      </c>
      <c r="BK1493" s="144">
        <f>ROUND(I1493*H1493,2)</f>
        <v>0</v>
      </c>
      <c r="BL1493" s="16" t="s">
        <v>287</v>
      </c>
      <c r="BM1493" s="143" t="s">
        <v>1672</v>
      </c>
    </row>
    <row r="1494" spans="2:65" s="1" customFormat="1" ht="24.2" customHeight="1">
      <c r="B1494" s="131"/>
      <c r="C1494" s="132" t="s">
        <v>1673</v>
      </c>
      <c r="D1494" s="132" t="s">
        <v>154</v>
      </c>
      <c r="E1494" s="133" t="s">
        <v>1674</v>
      </c>
      <c r="F1494" s="134" t="s">
        <v>1675</v>
      </c>
      <c r="G1494" s="135" t="s">
        <v>186</v>
      </c>
      <c r="H1494" s="136">
        <v>717.022</v>
      </c>
      <c r="I1494" s="137"/>
      <c r="J1494" s="138">
        <f>ROUND(I1494*H1494,2)</f>
        <v>0</v>
      </c>
      <c r="K1494" s="134" t="s">
        <v>158</v>
      </c>
      <c r="L1494" s="31"/>
      <c r="M1494" s="139" t="s">
        <v>1</v>
      </c>
      <c r="N1494" s="140" t="s">
        <v>38</v>
      </c>
      <c r="P1494" s="141">
        <f>O1494*H1494</f>
        <v>0</v>
      </c>
      <c r="Q1494" s="141">
        <v>0</v>
      </c>
      <c r="R1494" s="141">
        <f>Q1494*H1494</f>
        <v>0</v>
      </c>
      <c r="S1494" s="141">
        <v>0</v>
      </c>
      <c r="T1494" s="142">
        <f>S1494*H1494</f>
        <v>0</v>
      </c>
      <c r="AR1494" s="143" t="s">
        <v>287</v>
      </c>
      <c r="AT1494" s="143" t="s">
        <v>154</v>
      </c>
      <c r="AU1494" s="143" t="s">
        <v>83</v>
      </c>
      <c r="AY1494" s="16" t="s">
        <v>151</v>
      </c>
      <c r="BE1494" s="144">
        <f>IF(N1494="základní",J1494,0)</f>
        <v>0</v>
      </c>
      <c r="BF1494" s="144">
        <f>IF(N1494="snížená",J1494,0)</f>
        <v>0</v>
      </c>
      <c r="BG1494" s="144">
        <f>IF(N1494="zákl. přenesená",J1494,0)</f>
        <v>0</v>
      </c>
      <c r="BH1494" s="144">
        <f>IF(N1494="sníž. přenesená",J1494,0)</f>
        <v>0</v>
      </c>
      <c r="BI1494" s="144">
        <f>IF(N1494="nulová",J1494,0)</f>
        <v>0</v>
      </c>
      <c r="BJ1494" s="16" t="s">
        <v>81</v>
      </c>
      <c r="BK1494" s="144">
        <f>ROUND(I1494*H1494,2)</f>
        <v>0</v>
      </c>
      <c r="BL1494" s="16" t="s">
        <v>287</v>
      </c>
      <c r="BM1494" s="143" t="s">
        <v>1676</v>
      </c>
    </row>
    <row r="1495" spans="2:65" s="1" customFormat="1" ht="24.2" customHeight="1">
      <c r="B1495" s="131"/>
      <c r="C1495" s="132" t="s">
        <v>1677</v>
      </c>
      <c r="D1495" s="132" t="s">
        <v>154</v>
      </c>
      <c r="E1495" s="133" t="s">
        <v>1678</v>
      </c>
      <c r="F1495" s="134" t="s">
        <v>1679</v>
      </c>
      <c r="G1495" s="135" t="s">
        <v>186</v>
      </c>
      <c r="H1495" s="136">
        <v>1735.589</v>
      </c>
      <c r="I1495" s="137"/>
      <c r="J1495" s="138">
        <f>ROUND(I1495*H1495,2)</f>
        <v>0</v>
      </c>
      <c r="K1495" s="134" t="s">
        <v>158</v>
      </c>
      <c r="L1495" s="31"/>
      <c r="M1495" s="139" t="s">
        <v>1</v>
      </c>
      <c r="N1495" s="140" t="s">
        <v>38</v>
      </c>
      <c r="P1495" s="141">
        <f>O1495*H1495</f>
        <v>0</v>
      </c>
      <c r="Q1495" s="141">
        <v>0</v>
      </c>
      <c r="R1495" s="141">
        <f>Q1495*H1495</f>
        <v>0</v>
      </c>
      <c r="S1495" s="141">
        <v>0</v>
      </c>
      <c r="T1495" s="142">
        <f>S1495*H1495</f>
        <v>0</v>
      </c>
      <c r="AR1495" s="143" t="s">
        <v>287</v>
      </c>
      <c r="AT1495" s="143" t="s">
        <v>154</v>
      </c>
      <c r="AU1495" s="143" t="s">
        <v>83</v>
      </c>
      <c r="AY1495" s="16" t="s">
        <v>151</v>
      </c>
      <c r="BE1495" s="144">
        <f>IF(N1495="základní",J1495,0)</f>
        <v>0</v>
      </c>
      <c r="BF1495" s="144">
        <f>IF(N1495="snížená",J1495,0)</f>
        <v>0</v>
      </c>
      <c r="BG1495" s="144">
        <f>IF(N1495="zákl. přenesená",J1495,0)</f>
        <v>0</v>
      </c>
      <c r="BH1495" s="144">
        <f>IF(N1495="sníž. přenesená",J1495,0)</f>
        <v>0</v>
      </c>
      <c r="BI1495" s="144">
        <f>IF(N1495="nulová",J1495,0)</f>
        <v>0</v>
      </c>
      <c r="BJ1495" s="16" t="s">
        <v>81</v>
      </c>
      <c r="BK1495" s="144">
        <f>ROUND(I1495*H1495,2)</f>
        <v>0</v>
      </c>
      <c r="BL1495" s="16" t="s">
        <v>287</v>
      </c>
      <c r="BM1495" s="143" t="s">
        <v>1680</v>
      </c>
    </row>
    <row r="1496" spans="2:65" s="1" customFormat="1" ht="24.2" customHeight="1">
      <c r="B1496" s="131"/>
      <c r="C1496" s="132" t="s">
        <v>1681</v>
      </c>
      <c r="D1496" s="132" t="s">
        <v>154</v>
      </c>
      <c r="E1496" s="133" t="s">
        <v>1682</v>
      </c>
      <c r="F1496" s="134" t="s">
        <v>1683</v>
      </c>
      <c r="G1496" s="135" t="s">
        <v>186</v>
      </c>
      <c r="H1496" s="136">
        <v>5412.022</v>
      </c>
      <c r="I1496" s="137"/>
      <c r="J1496" s="138">
        <f>ROUND(I1496*H1496,2)</f>
        <v>0</v>
      </c>
      <c r="K1496" s="134" t="s">
        <v>158</v>
      </c>
      <c r="L1496" s="31"/>
      <c r="M1496" s="139" t="s">
        <v>1</v>
      </c>
      <c r="N1496" s="140" t="s">
        <v>38</v>
      </c>
      <c r="P1496" s="141">
        <f>O1496*H1496</f>
        <v>0</v>
      </c>
      <c r="Q1496" s="141">
        <v>0.0002</v>
      </c>
      <c r="R1496" s="141">
        <f>Q1496*H1496</f>
        <v>1.0824044</v>
      </c>
      <c r="S1496" s="141">
        <v>0</v>
      </c>
      <c r="T1496" s="142">
        <f>S1496*H1496</f>
        <v>0</v>
      </c>
      <c r="AR1496" s="143" t="s">
        <v>287</v>
      </c>
      <c r="AT1496" s="143" t="s">
        <v>154</v>
      </c>
      <c r="AU1496" s="143" t="s">
        <v>83</v>
      </c>
      <c r="AY1496" s="16" t="s">
        <v>151</v>
      </c>
      <c r="BE1496" s="144">
        <f>IF(N1496="základní",J1496,0)</f>
        <v>0</v>
      </c>
      <c r="BF1496" s="144">
        <f>IF(N1496="snížená",J1496,0)</f>
        <v>0</v>
      </c>
      <c r="BG1496" s="144">
        <f>IF(N1496="zákl. přenesená",J1496,0)</f>
        <v>0</v>
      </c>
      <c r="BH1496" s="144">
        <f>IF(N1496="sníž. přenesená",J1496,0)</f>
        <v>0</v>
      </c>
      <c r="BI1496" s="144">
        <f>IF(N1496="nulová",J1496,0)</f>
        <v>0</v>
      </c>
      <c r="BJ1496" s="16" t="s">
        <v>81</v>
      </c>
      <c r="BK1496" s="144">
        <f>ROUND(I1496*H1496,2)</f>
        <v>0</v>
      </c>
      <c r="BL1496" s="16" t="s">
        <v>287</v>
      </c>
      <c r="BM1496" s="143" t="s">
        <v>1684</v>
      </c>
    </row>
    <row r="1497" spans="2:51" s="14" customFormat="1" ht="11.25">
      <c r="B1497" s="170"/>
      <c r="D1497" s="146" t="s">
        <v>161</v>
      </c>
      <c r="E1497" s="171" t="s">
        <v>1</v>
      </c>
      <c r="F1497" s="172" t="s">
        <v>1654</v>
      </c>
      <c r="H1497" s="171" t="s">
        <v>1</v>
      </c>
      <c r="I1497" s="173"/>
      <c r="L1497" s="170"/>
      <c r="M1497" s="174"/>
      <c r="T1497" s="175"/>
      <c r="AT1497" s="171" t="s">
        <v>161</v>
      </c>
      <c r="AU1497" s="171" t="s">
        <v>83</v>
      </c>
      <c r="AV1497" s="14" t="s">
        <v>81</v>
      </c>
      <c r="AW1497" s="14" t="s">
        <v>30</v>
      </c>
      <c r="AX1497" s="14" t="s">
        <v>73</v>
      </c>
      <c r="AY1497" s="171" t="s">
        <v>151</v>
      </c>
    </row>
    <row r="1498" spans="2:51" s="12" customFormat="1" ht="33.75">
      <c r="B1498" s="145"/>
      <c r="D1498" s="146" t="s">
        <v>161</v>
      </c>
      <c r="E1498" s="147" t="s">
        <v>1</v>
      </c>
      <c r="F1498" s="148" t="s">
        <v>251</v>
      </c>
      <c r="H1498" s="149">
        <v>195.195</v>
      </c>
      <c r="I1498" s="150"/>
      <c r="L1498" s="145"/>
      <c r="M1498" s="151"/>
      <c r="T1498" s="152"/>
      <c r="AT1498" s="147" t="s">
        <v>161</v>
      </c>
      <c r="AU1498" s="147" t="s">
        <v>83</v>
      </c>
      <c r="AV1498" s="12" t="s">
        <v>83</v>
      </c>
      <c r="AW1498" s="12" t="s">
        <v>30</v>
      </c>
      <c r="AX1498" s="12" t="s">
        <v>73</v>
      </c>
      <c r="AY1498" s="147" t="s">
        <v>151</v>
      </c>
    </row>
    <row r="1499" spans="2:51" s="12" customFormat="1" ht="33.75">
      <c r="B1499" s="145"/>
      <c r="D1499" s="146" t="s">
        <v>161</v>
      </c>
      <c r="E1499" s="147" t="s">
        <v>1</v>
      </c>
      <c r="F1499" s="148" t="s">
        <v>252</v>
      </c>
      <c r="H1499" s="149">
        <v>189.788</v>
      </c>
      <c r="I1499" s="150"/>
      <c r="L1499" s="145"/>
      <c r="M1499" s="151"/>
      <c r="T1499" s="152"/>
      <c r="AT1499" s="147" t="s">
        <v>161</v>
      </c>
      <c r="AU1499" s="147" t="s">
        <v>83</v>
      </c>
      <c r="AV1499" s="12" t="s">
        <v>83</v>
      </c>
      <c r="AW1499" s="12" t="s">
        <v>30</v>
      </c>
      <c r="AX1499" s="12" t="s">
        <v>73</v>
      </c>
      <c r="AY1499" s="147" t="s">
        <v>151</v>
      </c>
    </row>
    <row r="1500" spans="2:51" s="12" customFormat="1" ht="22.5">
      <c r="B1500" s="145"/>
      <c r="D1500" s="146" t="s">
        <v>161</v>
      </c>
      <c r="E1500" s="147" t="s">
        <v>1</v>
      </c>
      <c r="F1500" s="148" t="s">
        <v>253</v>
      </c>
      <c r="H1500" s="149">
        <v>322.548</v>
      </c>
      <c r="I1500" s="150"/>
      <c r="L1500" s="145"/>
      <c r="M1500" s="151"/>
      <c r="T1500" s="152"/>
      <c r="AT1500" s="147" t="s">
        <v>161</v>
      </c>
      <c r="AU1500" s="147" t="s">
        <v>83</v>
      </c>
      <c r="AV1500" s="12" t="s">
        <v>83</v>
      </c>
      <c r="AW1500" s="12" t="s">
        <v>30</v>
      </c>
      <c r="AX1500" s="12" t="s">
        <v>73</v>
      </c>
      <c r="AY1500" s="147" t="s">
        <v>151</v>
      </c>
    </row>
    <row r="1501" spans="2:51" s="14" customFormat="1" ht="11.25">
      <c r="B1501" s="170"/>
      <c r="D1501" s="146" t="s">
        <v>161</v>
      </c>
      <c r="E1501" s="171" t="s">
        <v>1</v>
      </c>
      <c r="F1501" s="172" t="s">
        <v>1655</v>
      </c>
      <c r="H1501" s="171" t="s">
        <v>1</v>
      </c>
      <c r="I1501" s="173"/>
      <c r="L1501" s="170"/>
      <c r="M1501" s="174"/>
      <c r="T1501" s="175"/>
      <c r="AT1501" s="171" t="s">
        <v>161</v>
      </c>
      <c r="AU1501" s="171" t="s">
        <v>83</v>
      </c>
      <c r="AV1501" s="14" t="s">
        <v>81</v>
      </c>
      <c r="AW1501" s="14" t="s">
        <v>30</v>
      </c>
      <c r="AX1501" s="14" t="s">
        <v>73</v>
      </c>
      <c r="AY1501" s="171" t="s">
        <v>151</v>
      </c>
    </row>
    <row r="1502" spans="2:51" s="12" customFormat="1" ht="33.75">
      <c r="B1502" s="145"/>
      <c r="D1502" s="146" t="s">
        <v>161</v>
      </c>
      <c r="E1502" s="147" t="s">
        <v>1</v>
      </c>
      <c r="F1502" s="148" t="s">
        <v>255</v>
      </c>
      <c r="H1502" s="149">
        <v>480.804</v>
      </c>
      <c r="I1502" s="150"/>
      <c r="L1502" s="145"/>
      <c r="M1502" s="151"/>
      <c r="T1502" s="152"/>
      <c r="AT1502" s="147" t="s">
        <v>161</v>
      </c>
      <c r="AU1502" s="147" t="s">
        <v>83</v>
      </c>
      <c r="AV1502" s="12" t="s">
        <v>83</v>
      </c>
      <c r="AW1502" s="12" t="s">
        <v>30</v>
      </c>
      <c r="AX1502" s="12" t="s">
        <v>73</v>
      </c>
      <c r="AY1502" s="147" t="s">
        <v>151</v>
      </c>
    </row>
    <row r="1503" spans="2:51" s="12" customFormat="1" ht="22.5">
      <c r="B1503" s="145"/>
      <c r="D1503" s="146" t="s">
        <v>161</v>
      </c>
      <c r="E1503" s="147" t="s">
        <v>1</v>
      </c>
      <c r="F1503" s="148" t="s">
        <v>256</v>
      </c>
      <c r="H1503" s="149">
        <v>55.429</v>
      </c>
      <c r="I1503" s="150"/>
      <c r="L1503" s="145"/>
      <c r="M1503" s="151"/>
      <c r="T1503" s="152"/>
      <c r="AT1503" s="147" t="s">
        <v>161</v>
      </c>
      <c r="AU1503" s="147" t="s">
        <v>83</v>
      </c>
      <c r="AV1503" s="12" t="s">
        <v>83</v>
      </c>
      <c r="AW1503" s="12" t="s">
        <v>30</v>
      </c>
      <c r="AX1503" s="12" t="s">
        <v>73</v>
      </c>
      <c r="AY1503" s="147" t="s">
        <v>151</v>
      </c>
    </row>
    <row r="1504" spans="2:51" s="12" customFormat="1" ht="33.75">
      <c r="B1504" s="145"/>
      <c r="D1504" s="146" t="s">
        <v>161</v>
      </c>
      <c r="E1504" s="147" t="s">
        <v>1</v>
      </c>
      <c r="F1504" s="148" t="s">
        <v>257</v>
      </c>
      <c r="H1504" s="149">
        <v>49.313</v>
      </c>
      <c r="I1504" s="150"/>
      <c r="L1504" s="145"/>
      <c r="M1504" s="151"/>
      <c r="T1504" s="152"/>
      <c r="AT1504" s="147" t="s">
        <v>161</v>
      </c>
      <c r="AU1504" s="147" t="s">
        <v>83</v>
      </c>
      <c r="AV1504" s="12" t="s">
        <v>83</v>
      </c>
      <c r="AW1504" s="12" t="s">
        <v>30</v>
      </c>
      <c r="AX1504" s="12" t="s">
        <v>73</v>
      </c>
      <c r="AY1504" s="147" t="s">
        <v>151</v>
      </c>
    </row>
    <row r="1505" spans="2:51" s="12" customFormat="1" ht="33.75">
      <c r="B1505" s="145"/>
      <c r="D1505" s="146" t="s">
        <v>161</v>
      </c>
      <c r="E1505" s="147" t="s">
        <v>1</v>
      </c>
      <c r="F1505" s="148" t="s">
        <v>258</v>
      </c>
      <c r="H1505" s="149">
        <v>284.465</v>
      </c>
      <c r="I1505" s="150"/>
      <c r="L1505" s="145"/>
      <c r="M1505" s="151"/>
      <c r="T1505" s="152"/>
      <c r="AT1505" s="147" t="s">
        <v>161</v>
      </c>
      <c r="AU1505" s="147" t="s">
        <v>83</v>
      </c>
      <c r="AV1505" s="12" t="s">
        <v>83</v>
      </c>
      <c r="AW1505" s="12" t="s">
        <v>30</v>
      </c>
      <c r="AX1505" s="12" t="s">
        <v>73</v>
      </c>
      <c r="AY1505" s="147" t="s">
        <v>151</v>
      </c>
    </row>
    <row r="1506" spans="2:51" s="12" customFormat="1" ht="45">
      <c r="B1506" s="145"/>
      <c r="D1506" s="146" t="s">
        <v>161</v>
      </c>
      <c r="E1506" s="147" t="s">
        <v>1</v>
      </c>
      <c r="F1506" s="148" t="s">
        <v>259</v>
      </c>
      <c r="H1506" s="149">
        <v>68.022</v>
      </c>
      <c r="I1506" s="150"/>
      <c r="L1506" s="145"/>
      <c r="M1506" s="151"/>
      <c r="T1506" s="152"/>
      <c r="AT1506" s="147" t="s">
        <v>161</v>
      </c>
      <c r="AU1506" s="147" t="s">
        <v>83</v>
      </c>
      <c r="AV1506" s="12" t="s">
        <v>83</v>
      </c>
      <c r="AW1506" s="12" t="s">
        <v>30</v>
      </c>
      <c r="AX1506" s="12" t="s">
        <v>73</v>
      </c>
      <c r="AY1506" s="147" t="s">
        <v>151</v>
      </c>
    </row>
    <row r="1507" spans="2:51" s="12" customFormat="1" ht="33.75">
      <c r="B1507" s="145"/>
      <c r="D1507" s="146" t="s">
        <v>161</v>
      </c>
      <c r="E1507" s="147" t="s">
        <v>1</v>
      </c>
      <c r="F1507" s="148" t="s">
        <v>260</v>
      </c>
      <c r="H1507" s="149">
        <v>58.354</v>
      </c>
      <c r="I1507" s="150"/>
      <c r="L1507" s="145"/>
      <c r="M1507" s="151"/>
      <c r="T1507" s="152"/>
      <c r="AT1507" s="147" t="s">
        <v>161</v>
      </c>
      <c r="AU1507" s="147" t="s">
        <v>83</v>
      </c>
      <c r="AV1507" s="12" t="s">
        <v>83</v>
      </c>
      <c r="AW1507" s="12" t="s">
        <v>30</v>
      </c>
      <c r="AX1507" s="12" t="s">
        <v>73</v>
      </c>
      <c r="AY1507" s="147" t="s">
        <v>151</v>
      </c>
    </row>
    <row r="1508" spans="2:51" s="12" customFormat="1" ht="11.25">
      <c r="B1508" s="145"/>
      <c r="D1508" s="146" t="s">
        <v>161</v>
      </c>
      <c r="E1508" s="147" t="s">
        <v>1</v>
      </c>
      <c r="F1508" s="148" t="s">
        <v>261</v>
      </c>
      <c r="H1508" s="149">
        <v>25.784</v>
      </c>
      <c r="I1508" s="150"/>
      <c r="L1508" s="145"/>
      <c r="M1508" s="151"/>
      <c r="T1508" s="152"/>
      <c r="AT1508" s="147" t="s">
        <v>161</v>
      </c>
      <c r="AU1508" s="147" t="s">
        <v>83</v>
      </c>
      <c r="AV1508" s="12" t="s">
        <v>83</v>
      </c>
      <c r="AW1508" s="12" t="s">
        <v>30</v>
      </c>
      <c r="AX1508" s="12" t="s">
        <v>73</v>
      </c>
      <c r="AY1508" s="147" t="s">
        <v>151</v>
      </c>
    </row>
    <row r="1509" spans="2:51" s="12" customFormat="1" ht="33.75">
      <c r="B1509" s="145"/>
      <c r="D1509" s="146" t="s">
        <v>161</v>
      </c>
      <c r="E1509" s="147" t="s">
        <v>1</v>
      </c>
      <c r="F1509" s="148" t="s">
        <v>262</v>
      </c>
      <c r="H1509" s="149">
        <v>137.33</v>
      </c>
      <c r="I1509" s="150"/>
      <c r="L1509" s="145"/>
      <c r="M1509" s="151"/>
      <c r="T1509" s="152"/>
      <c r="AT1509" s="147" t="s">
        <v>161</v>
      </c>
      <c r="AU1509" s="147" t="s">
        <v>83</v>
      </c>
      <c r="AV1509" s="12" t="s">
        <v>83</v>
      </c>
      <c r="AW1509" s="12" t="s">
        <v>30</v>
      </c>
      <c r="AX1509" s="12" t="s">
        <v>73</v>
      </c>
      <c r="AY1509" s="147" t="s">
        <v>151</v>
      </c>
    </row>
    <row r="1510" spans="2:51" s="12" customFormat="1" ht="33.75">
      <c r="B1510" s="145"/>
      <c r="D1510" s="146" t="s">
        <v>161</v>
      </c>
      <c r="E1510" s="147" t="s">
        <v>1</v>
      </c>
      <c r="F1510" s="148" t="s">
        <v>263</v>
      </c>
      <c r="H1510" s="149">
        <v>86.177</v>
      </c>
      <c r="I1510" s="150"/>
      <c r="L1510" s="145"/>
      <c r="M1510" s="151"/>
      <c r="T1510" s="152"/>
      <c r="AT1510" s="147" t="s">
        <v>161</v>
      </c>
      <c r="AU1510" s="147" t="s">
        <v>83</v>
      </c>
      <c r="AV1510" s="12" t="s">
        <v>83</v>
      </c>
      <c r="AW1510" s="12" t="s">
        <v>30</v>
      </c>
      <c r="AX1510" s="12" t="s">
        <v>73</v>
      </c>
      <c r="AY1510" s="147" t="s">
        <v>151</v>
      </c>
    </row>
    <row r="1511" spans="2:51" s="12" customFormat="1" ht="33.75">
      <c r="B1511" s="145"/>
      <c r="D1511" s="146" t="s">
        <v>161</v>
      </c>
      <c r="E1511" s="147" t="s">
        <v>1</v>
      </c>
      <c r="F1511" s="148" t="s">
        <v>264</v>
      </c>
      <c r="H1511" s="149">
        <v>192.287</v>
      </c>
      <c r="I1511" s="150"/>
      <c r="L1511" s="145"/>
      <c r="M1511" s="151"/>
      <c r="T1511" s="152"/>
      <c r="AT1511" s="147" t="s">
        <v>161</v>
      </c>
      <c r="AU1511" s="147" t="s">
        <v>83</v>
      </c>
      <c r="AV1511" s="12" t="s">
        <v>83</v>
      </c>
      <c r="AW1511" s="12" t="s">
        <v>30</v>
      </c>
      <c r="AX1511" s="12" t="s">
        <v>73</v>
      </c>
      <c r="AY1511" s="147" t="s">
        <v>151</v>
      </c>
    </row>
    <row r="1512" spans="2:51" s="12" customFormat="1" ht="22.5">
      <c r="B1512" s="145"/>
      <c r="D1512" s="146" t="s">
        <v>161</v>
      </c>
      <c r="E1512" s="147" t="s">
        <v>1</v>
      </c>
      <c r="F1512" s="148" t="s">
        <v>265</v>
      </c>
      <c r="H1512" s="149">
        <v>34.017</v>
      </c>
      <c r="I1512" s="150"/>
      <c r="L1512" s="145"/>
      <c r="M1512" s="151"/>
      <c r="T1512" s="152"/>
      <c r="AT1512" s="147" t="s">
        <v>161</v>
      </c>
      <c r="AU1512" s="147" t="s">
        <v>83</v>
      </c>
      <c r="AV1512" s="12" t="s">
        <v>83</v>
      </c>
      <c r="AW1512" s="12" t="s">
        <v>30</v>
      </c>
      <c r="AX1512" s="12" t="s">
        <v>73</v>
      </c>
      <c r="AY1512" s="147" t="s">
        <v>151</v>
      </c>
    </row>
    <row r="1513" spans="2:51" s="12" customFormat="1" ht="45">
      <c r="B1513" s="145"/>
      <c r="D1513" s="146" t="s">
        <v>161</v>
      </c>
      <c r="E1513" s="147" t="s">
        <v>1</v>
      </c>
      <c r="F1513" s="148" t="s">
        <v>266</v>
      </c>
      <c r="H1513" s="149">
        <v>123.885</v>
      </c>
      <c r="I1513" s="150"/>
      <c r="L1513" s="145"/>
      <c r="M1513" s="151"/>
      <c r="T1513" s="152"/>
      <c r="AT1513" s="147" t="s">
        <v>161</v>
      </c>
      <c r="AU1513" s="147" t="s">
        <v>83</v>
      </c>
      <c r="AV1513" s="12" t="s">
        <v>83</v>
      </c>
      <c r="AW1513" s="12" t="s">
        <v>30</v>
      </c>
      <c r="AX1513" s="12" t="s">
        <v>73</v>
      </c>
      <c r="AY1513" s="147" t="s">
        <v>151</v>
      </c>
    </row>
    <row r="1514" spans="2:51" s="12" customFormat="1" ht="45">
      <c r="B1514" s="145"/>
      <c r="D1514" s="146" t="s">
        <v>161</v>
      </c>
      <c r="E1514" s="147" t="s">
        <v>1</v>
      </c>
      <c r="F1514" s="148" t="s">
        <v>267</v>
      </c>
      <c r="H1514" s="149">
        <v>100.623</v>
      </c>
      <c r="I1514" s="150"/>
      <c r="L1514" s="145"/>
      <c r="M1514" s="151"/>
      <c r="T1514" s="152"/>
      <c r="AT1514" s="147" t="s">
        <v>161</v>
      </c>
      <c r="AU1514" s="147" t="s">
        <v>83</v>
      </c>
      <c r="AV1514" s="12" t="s">
        <v>83</v>
      </c>
      <c r="AW1514" s="12" t="s">
        <v>30</v>
      </c>
      <c r="AX1514" s="12" t="s">
        <v>73</v>
      </c>
      <c r="AY1514" s="147" t="s">
        <v>151</v>
      </c>
    </row>
    <row r="1515" spans="2:51" s="12" customFormat="1" ht="22.5">
      <c r="B1515" s="145"/>
      <c r="D1515" s="146" t="s">
        <v>161</v>
      </c>
      <c r="E1515" s="147" t="s">
        <v>1</v>
      </c>
      <c r="F1515" s="148" t="s">
        <v>268</v>
      </c>
      <c r="H1515" s="149">
        <v>161.938</v>
      </c>
      <c r="I1515" s="150"/>
      <c r="L1515" s="145"/>
      <c r="M1515" s="151"/>
      <c r="T1515" s="152"/>
      <c r="AT1515" s="147" t="s">
        <v>161</v>
      </c>
      <c r="AU1515" s="147" t="s">
        <v>83</v>
      </c>
      <c r="AV1515" s="12" t="s">
        <v>83</v>
      </c>
      <c r="AW1515" s="12" t="s">
        <v>30</v>
      </c>
      <c r="AX1515" s="12" t="s">
        <v>73</v>
      </c>
      <c r="AY1515" s="147" t="s">
        <v>151</v>
      </c>
    </row>
    <row r="1516" spans="2:51" s="12" customFormat="1" ht="33.75">
      <c r="B1516" s="145"/>
      <c r="D1516" s="146" t="s">
        <v>161</v>
      </c>
      <c r="E1516" s="147" t="s">
        <v>1</v>
      </c>
      <c r="F1516" s="148" t="s">
        <v>269</v>
      </c>
      <c r="H1516" s="149">
        <v>166.262</v>
      </c>
      <c r="I1516" s="150"/>
      <c r="L1516" s="145"/>
      <c r="M1516" s="151"/>
      <c r="T1516" s="152"/>
      <c r="AT1516" s="147" t="s">
        <v>161</v>
      </c>
      <c r="AU1516" s="147" t="s">
        <v>83</v>
      </c>
      <c r="AV1516" s="12" t="s">
        <v>83</v>
      </c>
      <c r="AW1516" s="12" t="s">
        <v>30</v>
      </c>
      <c r="AX1516" s="12" t="s">
        <v>73</v>
      </c>
      <c r="AY1516" s="147" t="s">
        <v>151</v>
      </c>
    </row>
    <row r="1517" spans="2:51" s="12" customFormat="1" ht="45">
      <c r="B1517" s="145"/>
      <c r="D1517" s="146" t="s">
        <v>161</v>
      </c>
      <c r="E1517" s="147" t="s">
        <v>1</v>
      </c>
      <c r="F1517" s="148" t="s">
        <v>270</v>
      </c>
      <c r="H1517" s="149">
        <v>80.226</v>
      </c>
      <c r="I1517" s="150"/>
      <c r="L1517" s="145"/>
      <c r="M1517" s="151"/>
      <c r="T1517" s="152"/>
      <c r="AT1517" s="147" t="s">
        <v>161</v>
      </c>
      <c r="AU1517" s="147" t="s">
        <v>83</v>
      </c>
      <c r="AV1517" s="12" t="s">
        <v>83</v>
      </c>
      <c r="AW1517" s="12" t="s">
        <v>30</v>
      </c>
      <c r="AX1517" s="12" t="s">
        <v>73</v>
      </c>
      <c r="AY1517" s="147" t="s">
        <v>151</v>
      </c>
    </row>
    <row r="1518" spans="2:51" s="12" customFormat="1" ht="33.75">
      <c r="B1518" s="145"/>
      <c r="D1518" s="146" t="s">
        <v>161</v>
      </c>
      <c r="E1518" s="147" t="s">
        <v>1</v>
      </c>
      <c r="F1518" s="148" t="s">
        <v>271</v>
      </c>
      <c r="H1518" s="149">
        <v>415.166</v>
      </c>
      <c r="I1518" s="150"/>
      <c r="L1518" s="145"/>
      <c r="M1518" s="151"/>
      <c r="T1518" s="152"/>
      <c r="AT1518" s="147" t="s">
        <v>161</v>
      </c>
      <c r="AU1518" s="147" t="s">
        <v>83</v>
      </c>
      <c r="AV1518" s="12" t="s">
        <v>83</v>
      </c>
      <c r="AW1518" s="12" t="s">
        <v>30</v>
      </c>
      <c r="AX1518" s="12" t="s">
        <v>73</v>
      </c>
      <c r="AY1518" s="147" t="s">
        <v>151</v>
      </c>
    </row>
    <row r="1519" spans="2:51" s="12" customFormat="1" ht="22.5">
      <c r="B1519" s="145"/>
      <c r="D1519" s="146" t="s">
        <v>161</v>
      </c>
      <c r="E1519" s="147" t="s">
        <v>1</v>
      </c>
      <c r="F1519" s="148" t="s">
        <v>272</v>
      </c>
      <c r="H1519" s="149">
        <v>-1.217</v>
      </c>
      <c r="I1519" s="150"/>
      <c r="L1519" s="145"/>
      <c r="M1519" s="151"/>
      <c r="T1519" s="152"/>
      <c r="AT1519" s="147" t="s">
        <v>161</v>
      </c>
      <c r="AU1519" s="147" t="s">
        <v>83</v>
      </c>
      <c r="AV1519" s="12" t="s">
        <v>83</v>
      </c>
      <c r="AW1519" s="12" t="s">
        <v>30</v>
      </c>
      <c r="AX1519" s="12" t="s">
        <v>73</v>
      </c>
      <c r="AY1519" s="147" t="s">
        <v>151</v>
      </c>
    </row>
    <row r="1520" spans="2:51" s="14" customFormat="1" ht="11.25">
      <c r="B1520" s="170"/>
      <c r="D1520" s="146" t="s">
        <v>161</v>
      </c>
      <c r="E1520" s="171" t="s">
        <v>1</v>
      </c>
      <c r="F1520" s="172" t="s">
        <v>286</v>
      </c>
      <c r="H1520" s="171" t="s">
        <v>1</v>
      </c>
      <c r="I1520" s="173"/>
      <c r="L1520" s="170"/>
      <c r="M1520" s="174"/>
      <c r="T1520" s="175"/>
      <c r="AT1520" s="171" t="s">
        <v>161</v>
      </c>
      <c r="AU1520" s="171" t="s">
        <v>83</v>
      </c>
      <c r="AV1520" s="14" t="s">
        <v>81</v>
      </c>
      <c r="AW1520" s="14" t="s">
        <v>30</v>
      </c>
      <c r="AX1520" s="14" t="s">
        <v>73</v>
      </c>
      <c r="AY1520" s="171" t="s">
        <v>151</v>
      </c>
    </row>
    <row r="1521" spans="2:51" s="12" customFormat="1" ht="22.5">
      <c r="B1521" s="145"/>
      <c r="D1521" s="146" t="s">
        <v>161</v>
      </c>
      <c r="E1521" s="147" t="s">
        <v>1</v>
      </c>
      <c r="F1521" s="148" t="s">
        <v>214</v>
      </c>
      <c r="H1521" s="149">
        <v>33.181</v>
      </c>
      <c r="I1521" s="150"/>
      <c r="L1521" s="145"/>
      <c r="M1521" s="151"/>
      <c r="T1521" s="152"/>
      <c r="AT1521" s="147" t="s">
        <v>161</v>
      </c>
      <c r="AU1521" s="147" t="s">
        <v>83</v>
      </c>
      <c r="AV1521" s="12" t="s">
        <v>83</v>
      </c>
      <c r="AW1521" s="12" t="s">
        <v>30</v>
      </c>
      <c r="AX1521" s="12" t="s">
        <v>73</v>
      </c>
      <c r="AY1521" s="147" t="s">
        <v>151</v>
      </c>
    </row>
    <row r="1522" spans="2:51" s="12" customFormat="1" ht="56.25">
      <c r="B1522" s="145"/>
      <c r="D1522" s="146" t="s">
        <v>161</v>
      </c>
      <c r="E1522" s="147" t="s">
        <v>1</v>
      </c>
      <c r="F1522" s="148" t="s">
        <v>215</v>
      </c>
      <c r="H1522" s="149">
        <v>88.904</v>
      </c>
      <c r="I1522" s="150"/>
      <c r="L1522" s="145"/>
      <c r="M1522" s="151"/>
      <c r="T1522" s="152"/>
      <c r="AT1522" s="147" t="s">
        <v>161</v>
      </c>
      <c r="AU1522" s="147" t="s">
        <v>83</v>
      </c>
      <c r="AV1522" s="12" t="s">
        <v>83</v>
      </c>
      <c r="AW1522" s="12" t="s">
        <v>30</v>
      </c>
      <c r="AX1522" s="12" t="s">
        <v>73</v>
      </c>
      <c r="AY1522" s="147" t="s">
        <v>151</v>
      </c>
    </row>
    <row r="1523" spans="2:51" s="12" customFormat="1" ht="33.75">
      <c r="B1523" s="145"/>
      <c r="D1523" s="146" t="s">
        <v>161</v>
      </c>
      <c r="E1523" s="147" t="s">
        <v>1</v>
      </c>
      <c r="F1523" s="148" t="s">
        <v>216</v>
      </c>
      <c r="H1523" s="149">
        <v>61.193</v>
      </c>
      <c r="I1523" s="150"/>
      <c r="L1523" s="145"/>
      <c r="M1523" s="151"/>
      <c r="T1523" s="152"/>
      <c r="AT1523" s="147" t="s">
        <v>161</v>
      </c>
      <c r="AU1523" s="147" t="s">
        <v>83</v>
      </c>
      <c r="AV1523" s="12" t="s">
        <v>83</v>
      </c>
      <c r="AW1523" s="12" t="s">
        <v>30</v>
      </c>
      <c r="AX1523" s="12" t="s">
        <v>73</v>
      </c>
      <c r="AY1523" s="147" t="s">
        <v>151</v>
      </c>
    </row>
    <row r="1524" spans="2:51" s="12" customFormat="1" ht="33.75">
      <c r="B1524" s="145"/>
      <c r="D1524" s="146" t="s">
        <v>161</v>
      </c>
      <c r="E1524" s="147" t="s">
        <v>1</v>
      </c>
      <c r="F1524" s="148" t="s">
        <v>217</v>
      </c>
      <c r="H1524" s="149">
        <v>48.196</v>
      </c>
      <c r="I1524" s="150"/>
      <c r="L1524" s="145"/>
      <c r="M1524" s="151"/>
      <c r="T1524" s="152"/>
      <c r="AT1524" s="147" t="s">
        <v>161</v>
      </c>
      <c r="AU1524" s="147" t="s">
        <v>83</v>
      </c>
      <c r="AV1524" s="12" t="s">
        <v>83</v>
      </c>
      <c r="AW1524" s="12" t="s">
        <v>30</v>
      </c>
      <c r="AX1524" s="12" t="s">
        <v>73</v>
      </c>
      <c r="AY1524" s="147" t="s">
        <v>151</v>
      </c>
    </row>
    <row r="1525" spans="2:51" s="12" customFormat="1" ht="45">
      <c r="B1525" s="145"/>
      <c r="D1525" s="146" t="s">
        <v>161</v>
      </c>
      <c r="E1525" s="147" t="s">
        <v>1</v>
      </c>
      <c r="F1525" s="148" t="s">
        <v>218</v>
      </c>
      <c r="H1525" s="149">
        <v>95.778</v>
      </c>
      <c r="I1525" s="150"/>
      <c r="L1525" s="145"/>
      <c r="M1525" s="151"/>
      <c r="T1525" s="152"/>
      <c r="AT1525" s="147" t="s">
        <v>161</v>
      </c>
      <c r="AU1525" s="147" t="s">
        <v>83</v>
      </c>
      <c r="AV1525" s="12" t="s">
        <v>83</v>
      </c>
      <c r="AW1525" s="12" t="s">
        <v>30</v>
      </c>
      <c r="AX1525" s="12" t="s">
        <v>73</v>
      </c>
      <c r="AY1525" s="147" t="s">
        <v>151</v>
      </c>
    </row>
    <row r="1526" spans="2:51" s="12" customFormat="1" ht="33.75">
      <c r="B1526" s="145"/>
      <c r="D1526" s="146" t="s">
        <v>161</v>
      </c>
      <c r="E1526" s="147" t="s">
        <v>1</v>
      </c>
      <c r="F1526" s="148" t="s">
        <v>219</v>
      </c>
      <c r="H1526" s="149">
        <v>25.792</v>
      </c>
      <c r="I1526" s="150"/>
      <c r="L1526" s="145"/>
      <c r="M1526" s="151"/>
      <c r="T1526" s="152"/>
      <c r="AT1526" s="147" t="s">
        <v>161</v>
      </c>
      <c r="AU1526" s="147" t="s">
        <v>83</v>
      </c>
      <c r="AV1526" s="12" t="s">
        <v>83</v>
      </c>
      <c r="AW1526" s="12" t="s">
        <v>30</v>
      </c>
      <c r="AX1526" s="12" t="s">
        <v>73</v>
      </c>
      <c r="AY1526" s="147" t="s">
        <v>151</v>
      </c>
    </row>
    <row r="1527" spans="2:51" s="12" customFormat="1" ht="33.75">
      <c r="B1527" s="145"/>
      <c r="D1527" s="146" t="s">
        <v>161</v>
      </c>
      <c r="E1527" s="147" t="s">
        <v>1</v>
      </c>
      <c r="F1527" s="148" t="s">
        <v>220</v>
      </c>
      <c r="H1527" s="149">
        <v>51.714</v>
      </c>
      <c r="I1527" s="150"/>
      <c r="L1527" s="145"/>
      <c r="M1527" s="151"/>
      <c r="T1527" s="152"/>
      <c r="AT1527" s="147" t="s">
        <v>161</v>
      </c>
      <c r="AU1527" s="147" t="s">
        <v>83</v>
      </c>
      <c r="AV1527" s="12" t="s">
        <v>83</v>
      </c>
      <c r="AW1527" s="12" t="s">
        <v>30</v>
      </c>
      <c r="AX1527" s="12" t="s">
        <v>73</v>
      </c>
      <c r="AY1527" s="147" t="s">
        <v>151</v>
      </c>
    </row>
    <row r="1528" spans="2:51" s="12" customFormat="1" ht="33.75">
      <c r="B1528" s="145"/>
      <c r="D1528" s="146" t="s">
        <v>161</v>
      </c>
      <c r="E1528" s="147" t="s">
        <v>1</v>
      </c>
      <c r="F1528" s="148" t="s">
        <v>221</v>
      </c>
      <c r="H1528" s="149">
        <v>133.677</v>
      </c>
      <c r="I1528" s="150"/>
      <c r="L1528" s="145"/>
      <c r="M1528" s="151"/>
      <c r="T1528" s="152"/>
      <c r="AT1528" s="147" t="s">
        <v>161</v>
      </c>
      <c r="AU1528" s="147" t="s">
        <v>83</v>
      </c>
      <c r="AV1528" s="12" t="s">
        <v>83</v>
      </c>
      <c r="AW1528" s="12" t="s">
        <v>30</v>
      </c>
      <c r="AX1528" s="12" t="s">
        <v>73</v>
      </c>
      <c r="AY1528" s="147" t="s">
        <v>151</v>
      </c>
    </row>
    <row r="1529" spans="2:51" s="12" customFormat="1" ht="22.5">
      <c r="B1529" s="145"/>
      <c r="D1529" s="146" t="s">
        <v>161</v>
      </c>
      <c r="E1529" s="147" t="s">
        <v>1</v>
      </c>
      <c r="F1529" s="148" t="s">
        <v>1656</v>
      </c>
      <c r="H1529" s="149">
        <v>45.304</v>
      </c>
      <c r="I1529" s="150"/>
      <c r="L1529" s="145"/>
      <c r="M1529" s="151"/>
      <c r="T1529" s="152"/>
      <c r="AT1529" s="147" t="s">
        <v>161</v>
      </c>
      <c r="AU1529" s="147" t="s">
        <v>83</v>
      </c>
      <c r="AV1529" s="12" t="s">
        <v>83</v>
      </c>
      <c r="AW1529" s="12" t="s">
        <v>30</v>
      </c>
      <c r="AX1529" s="12" t="s">
        <v>73</v>
      </c>
      <c r="AY1529" s="147" t="s">
        <v>151</v>
      </c>
    </row>
    <row r="1530" spans="2:51" s="14" customFormat="1" ht="11.25">
      <c r="B1530" s="170"/>
      <c r="D1530" s="146" t="s">
        <v>161</v>
      </c>
      <c r="E1530" s="171" t="s">
        <v>1</v>
      </c>
      <c r="F1530" s="172" t="s">
        <v>1657</v>
      </c>
      <c r="H1530" s="171" t="s">
        <v>1</v>
      </c>
      <c r="I1530" s="173"/>
      <c r="L1530" s="170"/>
      <c r="M1530" s="174"/>
      <c r="T1530" s="175"/>
      <c r="AT1530" s="171" t="s">
        <v>161</v>
      </c>
      <c r="AU1530" s="171" t="s">
        <v>83</v>
      </c>
      <c r="AV1530" s="14" t="s">
        <v>81</v>
      </c>
      <c r="AW1530" s="14" t="s">
        <v>30</v>
      </c>
      <c r="AX1530" s="14" t="s">
        <v>73</v>
      </c>
      <c r="AY1530" s="171" t="s">
        <v>151</v>
      </c>
    </row>
    <row r="1531" spans="2:51" s="12" customFormat="1" ht="33.75">
      <c r="B1531" s="145"/>
      <c r="D1531" s="146" t="s">
        <v>161</v>
      </c>
      <c r="E1531" s="147" t="s">
        <v>1</v>
      </c>
      <c r="F1531" s="148" t="s">
        <v>1658</v>
      </c>
      <c r="H1531" s="149">
        <v>87.874</v>
      </c>
      <c r="I1531" s="150"/>
      <c r="L1531" s="145"/>
      <c r="M1531" s="151"/>
      <c r="T1531" s="152"/>
      <c r="AT1531" s="147" t="s">
        <v>161</v>
      </c>
      <c r="AU1531" s="147" t="s">
        <v>83</v>
      </c>
      <c r="AV1531" s="12" t="s">
        <v>83</v>
      </c>
      <c r="AW1531" s="12" t="s">
        <v>30</v>
      </c>
      <c r="AX1531" s="12" t="s">
        <v>73</v>
      </c>
      <c r="AY1531" s="147" t="s">
        <v>151</v>
      </c>
    </row>
    <row r="1532" spans="2:51" s="12" customFormat="1" ht="22.5">
      <c r="B1532" s="145"/>
      <c r="D1532" s="146" t="s">
        <v>161</v>
      </c>
      <c r="E1532" s="147" t="s">
        <v>1</v>
      </c>
      <c r="F1532" s="148" t="s">
        <v>1659</v>
      </c>
      <c r="H1532" s="149">
        <v>63.565</v>
      </c>
      <c r="I1532" s="150"/>
      <c r="L1532" s="145"/>
      <c r="M1532" s="151"/>
      <c r="T1532" s="152"/>
      <c r="AT1532" s="147" t="s">
        <v>161</v>
      </c>
      <c r="AU1532" s="147" t="s">
        <v>83</v>
      </c>
      <c r="AV1532" s="12" t="s">
        <v>83</v>
      </c>
      <c r="AW1532" s="12" t="s">
        <v>30</v>
      </c>
      <c r="AX1532" s="12" t="s">
        <v>73</v>
      </c>
      <c r="AY1532" s="147" t="s">
        <v>151</v>
      </c>
    </row>
    <row r="1533" spans="2:51" s="14" customFormat="1" ht="11.25">
      <c r="B1533" s="170"/>
      <c r="D1533" s="146" t="s">
        <v>161</v>
      </c>
      <c r="E1533" s="171" t="s">
        <v>1</v>
      </c>
      <c r="F1533" s="172" t="s">
        <v>673</v>
      </c>
      <c r="H1533" s="171" t="s">
        <v>1</v>
      </c>
      <c r="I1533" s="173"/>
      <c r="L1533" s="170"/>
      <c r="M1533" s="174"/>
      <c r="T1533" s="175"/>
      <c r="AT1533" s="171" t="s">
        <v>161</v>
      </c>
      <c r="AU1533" s="171" t="s">
        <v>83</v>
      </c>
      <c r="AV1533" s="14" t="s">
        <v>81</v>
      </c>
      <c r="AW1533" s="14" t="s">
        <v>30</v>
      </c>
      <c r="AX1533" s="14" t="s">
        <v>73</v>
      </c>
      <c r="AY1533" s="171" t="s">
        <v>151</v>
      </c>
    </row>
    <row r="1534" spans="2:51" s="12" customFormat="1" ht="11.25">
      <c r="B1534" s="145"/>
      <c r="D1534" s="146" t="s">
        <v>161</v>
      </c>
      <c r="E1534" s="147" t="s">
        <v>1</v>
      </c>
      <c r="F1534" s="148" t="s">
        <v>674</v>
      </c>
      <c r="H1534" s="149">
        <v>60.348</v>
      </c>
      <c r="I1534" s="150"/>
      <c r="L1534" s="145"/>
      <c r="M1534" s="151"/>
      <c r="T1534" s="152"/>
      <c r="AT1534" s="147" t="s">
        <v>161</v>
      </c>
      <c r="AU1534" s="147" t="s">
        <v>83</v>
      </c>
      <c r="AV1534" s="12" t="s">
        <v>83</v>
      </c>
      <c r="AW1534" s="12" t="s">
        <v>30</v>
      </c>
      <c r="AX1534" s="12" t="s">
        <v>73</v>
      </c>
      <c r="AY1534" s="147" t="s">
        <v>151</v>
      </c>
    </row>
    <row r="1535" spans="2:51" s="14" customFormat="1" ht="11.25">
      <c r="B1535" s="170"/>
      <c r="D1535" s="146" t="s">
        <v>161</v>
      </c>
      <c r="E1535" s="171" t="s">
        <v>1</v>
      </c>
      <c r="F1535" s="172" t="s">
        <v>1685</v>
      </c>
      <c r="H1535" s="171" t="s">
        <v>1</v>
      </c>
      <c r="I1535" s="173"/>
      <c r="L1535" s="170"/>
      <c r="M1535" s="174"/>
      <c r="T1535" s="175"/>
      <c r="AT1535" s="171" t="s">
        <v>161</v>
      </c>
      <c r="AU1535" s="171" t="s">
        <v>83</v>
      </c>
      <c r="AV1535" s="14" t="s">
        <v>81</v>
      </c>
      <c r="AW1535" s="14" t="s">
        <v>30</v>
      </c>
      <c r="AX1535" s="14" t="s">
        <v>73</v>
      </c>
      <c r="AY1535" s="171" t="s">
        <v>151</v>
      </c>
    </row>
    <row r="1536" spans="2:51" s="12" customFormat="1" ht="22.5">
      <c r="B1536" s="145"/>
      <c r="D1536" s="146" t="s">
        <v>161</v>
      </c>
      <c r="E1536" s="147" t="s">
        <v>1</v>
      </c>
      <c r="F1536" s="148" t="s">
        <v>1686</v>
      </c>
      <c r="H1536" s="149">
        <v>287.2</v>
      </c>
      <c r="I1536" s="150"/>
      <c r="L1536" s="145"/>
      <c r="M1536" s="151"/>
      <c r="T1536" s="152"/>
      <c r="AT1536" s="147" t="s">
        <v>161</v>
      </c>
      <c r="AU1536" s="147" t="s">
        <v>83</v>
      </c>
      <c r="AV1536" s="12" t="s">
        <v>83</v>
      </c>
      <c r="AW1536" s="12" t="s">
        <v>30</v>
      </c>
      <c r="AX1536" s="12" t="s">
        <v>73</v>
      </c>
      <c r="AY1536" s="147" t="s">
        <v>151</v>
      </c>
    </row>
    <row r="1537" spans="2:51" s="12" customFormat="1" ht="22.5">
      <c r="B1537" s="145"/>
      <c r="D1537" s="146" t="s">
        <v>161</v>
      </c>
      <c r="E1537" s="147" t="s">
        <v>1</v>
      </c>
      <c r="F1537" s="148" t="s">
        <v>1687</v>
      </c>
      <c r="H1537" s="149">
        <v>269.72</v>
      </c>
      <c r="I1537" s="150"/>
      <c r="L1537" s="145"/>
      <c r="M1537" s="151"/>
      <c r="T1537" s="152"/>
      <c r="AT1537" s="147" t="s">
        <v>161</v>
      </c>
      <c r="AU1537" s="147" t="s">
        <v>83</v>
      </c>
      <c r="AV1537" s="12" t="s">
        <v>83</v>
      </c>
      <c r="AW1537" s="12" t="s">
        <v>30</v>
      </c>
      <c r="AX1537" s="12" t="s">
        <v>73</v>
      </c>
      <c r="AY1537" s="147" t="s">
        <v>151</v>
      </c>
    </row>
    <row r="1538" spans="2:51" s="12" customFormat="1" ht="22.5">
      <c r="B1538" s="145"/>
      <c r="D1538" s="146" t="s">
        <v>161</v>
      </c>
      <c r="E1538" s="147" t="s">
        <v>1</v>
      </c>
      <c r="F1538" s="148" t="s">
        <v>1688</v>
      </c>
      <c r="H1538" s="149">
        <v>139.3</v>
      </c>
      <c r="I1538" s="150"/>
      <c r="L1538" s="145"/>
      <c r="M1538" s="151"/>
      <c r="T1538" s="152"/>
      <c r="AT1538" s="147" t="s">
        <v>161</v>
      </c>
      <c r="AU1538" s="147" t="s">
        <v>83</v>
      </c>
      <c r="AV1538" s="12" t="s">
        <v>83</v>
      </c>
      <c r="AW1538" s="12" t="s">
        <v>30</v>
      </c>
      <c r="AX1538" s="12" t="s">
        <v>73</v>
      </c>
      <c r="AY1538" s="147" t="s">
        <v>151</v>
      </c>
    </row>
    <row r="1539" spans="2:51" s="12" customFormat="1" ht="22.5">
      <c r="B1539" s="145"/>
      <c r="D1539" s="146" t="s">
        <v>161</v>
      </c>
      <c r="E1539" s="147" t="s">
        <v>1</v>
      </c>
      <c r="F1539" s="148" t="s">
        <v>1689</v>
      </c>
      <c r="H1539" s="149">
        <v>107.53</v>
      </c>
      <c r="I1539" s="150"/>
      <c r="L1539" s="145"/>
      <c r="M1539" s="151"/>
      <c r="T1539" s="152"/>
      <c r="AT1539" s="147" t="s">
        <v>161</v>
      </c>
      <c r="AU1539" s="147" t="s">
        <v>83</v>
      </c>
      <c r="AV1539" s="12" t="s">
        <v>83</v>
      </c>
      <c r="AW1539" s="12" t="s">
        <v>30</v>
      </c>
      <c r="AX1539" s="12" t="s">
        <v>73</v>
      </c>
      <c r="AY1539" s="147" t="s">
        <v>151</v>
      </c>
    </row>
    <row r="1540" spans="2:51" s="12" customFormat="1" ht="22.5">
      <c r="B1540" s="145"/>
      <c r="D1540" s="146" t="s">
        <v>161</v>
      </c>
      <c r="E1540" s="147" t="s">
        <v>1</v>
      </c>
      <c r="F1540" s="148" t="s">
        <v>1690</v>
      </c>
      <c r="H1540" s="149">
        <v>255.79</v>
      </c>
      <c r="I1540" s="150"/>
      <c r="L1540" s="145"/>
      <c r="M1540" s="151"/>
      <c r="T1540" s="152"/>
      <c r="AT1540" s="147" t="s">
        <v>161</v>
      </c>
      <c r="AU1540" s="147" t="s">
        <v>83</v>
      </c>
      <c r="AV1540" s="12" t="s">
        <v>83</v>
      </c>
      <c r="AW1540" s="12" t="s">
        <v>30</v>
      </c>
      <c r="AX1540" s="12" t="s">
        <v>73</v>
      </c>
      <c r="AY1540" s="147" t="s">
        <v>151</v>
      </c>
    </row>
    <row r="1541" spans="2:51" s="12" customFormat="1" ht="22.5">
      <c r="B1541" s="145"/>
      <c r="D1541" s="146" t="s">
        <v>161</v>
      </c>
      <c r="E1541" s="147" t="s">
        <v>1</v>
      </c>
      <c r="F1541" s="148" t="s">
        <v>1691</v>
      </c>
      <c r="H1541" s="149">
        <v>249.3</v>
      </c>
      <c r="I1541" s="150"/>
      <c r="L1541" s="145"/>
      <c r="M1541" s="151"/>
      <c r="T1541" s="152"/>
      <c r="AT1541" s="147" t="s">
        <v>161</v>
      </c>
      <c r="AU1541" s="147" t="s">
        <v>83</v>
      </c>
      <c r="AV1541" s="12" t="s">
        <v>83</v>
      </c>
      <c r="AW1541" s="12" t="s">
        <v>30</v>
      </c>
      <c r="AX1541" s="12" t="s">
        <v>73</v>
      </c>
      <c r="AY1541" s="147" t="s">
        <v>151</v>
      </c>
    </row>
    <row r="1542" spans="2:51" s="12" customFormat="1" ht="11.25">
      <c r="B1542" s="145"/>
      <c r="D1542" s="146" t="s">
        <v>161</v>
      </c>
      <c r="E1542" s="147" t="s">
        <v>1</v>
      </c>
      <c r="F1542" s="148" t="s">
        <v>1692</v>
      </c>
      <c r="H1542" s="149">
        <v>81.26</v>
      </c>
      <c r="I1542" s="150"/>
      <c r="L1542" s="145"/>
      <c r="M1542" s="151"/>
      <c r="T1542" s="152"/>
      <c r="AT1542" s="147" t="s">
        <v>161</v>
      </c>
      <c r="AU1542" s="147" t="s">
        <v>83</v>
      </c>
      <c r="AV1542" s="12" t="s">
        <v>83</v>
      </c>
      <c r="AW1542" s="12" t="s">
        <v>30</v>
      </c>
      <c r="AX1542" s="12" t="s">
        <v>73</v>
      </c>
      <c r="AY1542" s="147" t="s">
        <v>151</v>
      </c>
    </row>
    <row r="1543" spans="2:51" s="13" customFormat="1" ht="11.25">
      <c r="B1543" s="153"/>
      <c r="D1543" s="146" t="s">
        <v>161</v>
      </c>
      <c r="E1543" s="154" t="s">
        <v>1</v>
      </c>
      <c r="F1543" s="155" t="s">
        <v>163</v>
      </c>
      <c r="H1543" s="156">
        <v>5412.022000000001</v>
      </c>
      <c r="I1543" s="157"/>
      <c r="L1543" s="153"/>
      <c r="M1543" s="158"/>
      <c r="T1543" s="159"/>
      <c r="AT1543" s="154" t="s">
        <v>161</v>
      </c>
      <c r="AU1543" s="154" t="s">
        <v>83</v>
      </c>
      <c r="AV1543" s="13" t="s">
        <v>159</v>
      </c>
      <c r="AW1543" s="13" t="s">
        <v>30</v>
      </c>
      <c r="AX1543" s="13" t="s">
        <v>81</v>
      </c>
      <c r="AY1543" s="154" t="s">
        <v>151</v>
      </c>
    </row>
    <row r="1544" spans="2:65" s="1" customFormat="1" ht="33" customHeight="1">
      <c r="B1544" s="131"/>
      <c r="C1544" s="132" t="s">
        <v>1693</v>
      </c>
      <c r="D1544" s="132" t="s">
        <v>154</v>
      </c>
      <c r="E1544" s="133" t="s">
        <v>1694</v>
      </c>
      <c r="F1544" s="134" t="s">
        <v>1695</v>
      </c>
      <c r="G1544" s="135" t="s">
        <v>186</v>
      </c>
      <c r="H1544" s="136">
        <v>717.022</v>
      </c>
      <c r="I1544" s="137"/>
      <c r="J1544" s="138">
        <f>ROUND(I1544*H1544,2)</f>
        <v>0</v>
      </c>
      <c r="K1544" s="134" t="s">
        <v>158</v>
      </c>
      <c r="L1544" s="31"/>
      <c r="M1544" s="139" t="s">
        <v>1</v>
      </c>
      <c r="N1544" s="140" t="s">
        <v>38</v>
      </c>
      <c r="P1544" s="141">
        <f>O1544*H1544</f>
        <v>0</v>
      </c>
      <c r="Q1544" s="141">
        <v>0.0002</v>
      </c>
      <c r="R1544" s="141">
        <f>Q1544*H1544</f>
        <v>0.14340440000000002</v>
      </c>
      <c r="S1544" s="141">
        <v>0</v>
      </c>
      <c r="T1544" s="142">
        <f>S1544*H1544</f>
        <v>0</v>
      </c>
      <c r="AR1544" s="143" t="s">
        <v>287</v>
      </c>
      <c r="AT1544" s="143" t="s">
        <v>154</v>
      </c>
      <c r="AU1544" s="143" t="s">
        <v>83</v>
      </c>
      <c r="AY1544" s="16" t="s">
        <v>151</v>
      </c>
      <c r="BE1544" s="144">
        <f>IF(N1544="základní",J1544,0)</f>
        <v>0</v>
      </c>
      <c r="BF1544" s="144">
        <f>IF(N1544="snížená",J1544,0)</f>
        <v>0</v>
      </c>
      <c r="BG1544" s="144">
        <f>IF(N1544="zákl. přenesená",J1544,0)</f>
        <v>0</v>
      </c>
      <c r="BH1544" s="144">
        <f>IF(N1544="sníž. přenesená",J1544,0)</f>
        <v>0</v>
      </c>
      <c r="BI1544" s="144">
        <f>IF(N1544="nulová",J1544,0)</f>
        <v>0</v>
      </c>
      <c r="BJ1544" s="16" t="s">
        <v>81</v>
      </c>
      <c r="BK1544" s="144">
        <f>ROUND(I1544*H1544,2)</f>
        <v>0</v>
      </c>
      <c r="BL1544" s="16" t="s">
        <v>287</v>
      </c>
      <c r="BM1544" s="143" t="s">
        <v>1696</v>
      </c>
    </row>
    <row r="1545" spans="2:51" s="14" customFormat="1" ht="11.25">
      <c r="B1545" s="170"/>
      <c r="D1545" s="146" t="s">
        <v>161</v>
      </c>
      <c r="E1545" s="171" t="s">
        <v>1</v>
      </c>
      <c r="F1545" s="172" t="s">
        <v>1654</v>
      </c>
      <c r="H1545" s="171" t="s">
        <v>1</v>
      </c>
      <c r="I1545" s="173"/>
      <c r="L1545" s="170"/>
      <c r="M1545" s="174"/>
      <c r="T1545" s="175"/>
      <c r="AT1545" s="171" t="s">
        <v>161</v>
      </c>
      <c r="AU1545" s="171" t="s">
        <v>83</v>
      </c>
      <c r="AV1545" s="14" t="s">
        <v>81</v>
      </c>
      <c r="AW1545" s="14" t="s">
        <v>30</v>
      </c>
      <c r="AX1545" s="14" t="s">
        <v>73</v>
      </c>
      <c r="AY1545" s="171" t="s">
        <v>151</v>
      </c>
    </row>
    <row r="1546" spans="2:51" s="12" customFormat="1" ht="11.25">
      <c r="B1546" s="145"/>
      <c r="D1546" s="146" t="s">
        <v>161</v>
      </c>
      <c r="E1546" s="147" t="s">
        <v>1</v>
      </c>
      <c r="F1546" s="148" t="s">
        <v>274</v>
      </c>
      <c r="H1546" s="149">
        <v>135.818</v>
      </c>
      <c r="I1546" s="150"/>
      <c r="L1546" s="145"/>
      <c r="M1546" s="151"/>
      <c r="T1546" s="152"/>
      <c r="AT1546" s="147" t="s">
        <v>161</v>
      </c>
      <c r="AU1546" s="147" t="s">
        <v>83</v>
      </c>
      <c r="AV1546" s="12" t="s">
        <v>83</v>
      </c>
      <c r="AW1546" s="12" t="s">
        <v>30</v>
      </c>
      <c r="AX1546" s="12" t="s">
        <v>73</v>
      </c>
      <c r="AY1546" s="147" t="s">
        <v>151</v>
      </c>
    </row>
    <row r="1547" spans="2:51" s="14" customFormat="1" ht="11.25">
      <c r="B1547" s="170"/>
      <c r="D1547" s="146" t="s">
        <v>161</v>
      </c>
      <c r="E1547" s="171" t="s">
        <v>1</v>
      </c>
      <c r="F1547" s="172" t="s">
        <v>1655</v>
      </c>
      <c r="H1547" s="171" t="s">
        <v>1</v>
      </c>
      <c r="I1547" s="173"/>
      <c r="L1547" s="170"/>
      <c r="M1547" s="174"/>
      <c r="T1547" s="175"/>
      <c r="AT1547" s="171" t="s">
        <v>161</v>
      </c>
      <c r="AU1547" s="171" t="s">
        <v>83</v>
      </c>
      <c r="AV1547" s="14" t="s">
        <v>81</v>
      </c>
      <c r="AW1547" s="14" t="s">
        <v>30</v>
      </c>
      <c r="AX1547" s="14" t="s">
        <v>73</v>
      </c>
      <c r="AY1547" s="171" t="s">
        <v>151</v>
      </c>
    </row>
    <row r="1548" spans="2:51" s="12" customFormat="1" ht="22.5">
      <c r="B1548" s="145"/>
      <c r="D1548" s="146" t="s">
        <v>161</v>
      </c>
      <c r="E1548" s="147" t="s">
        <v>1</v>
      </c>
      <c r="F1548" s="148" t="s">
        <v>276</v>
      </c>
      <c r="H1548" s="149">
        <v>403.297</v>
      </c>
      <c r="I1548" s="150"/>
      <c r="L1548" s="145"/>
      <c r="M1548" s="151"/>
      <c r="T1548" s="152"/>
      <c r="AT1548" s="147" t="s">
        <v>161</v>
      </c>
      <c r="AU1548" s="147" t="s">
        <v>83</v>
      </c>
      <c r="AV1548" s="12" t="s">
        <v>83</v>
      </c>
      <c r="AW1548" s="12" t="s">
        <v>30</v>
      </c>
      <c r="AX1548" s="12" t="s">
        <v>73</v>
      </c>
      <c r="AY1548" s="147" t="s">
        <v>151</v>
      </c>
    </row>
    <row r="1549" spans="2:51" s="12" customFormat="1" ht="22.5">
      <c r="B1549" s="145"/>
      <c r="D1549" s="146" t="s">
        <v>161</v>
      </c>
      <c r="E1549" s="147" t="s">
        <v>1</v>
      </c>
      <c r="F1549" s="148" t="s">
        <v>277</v>
      </c>
      <c r="H1549" s="149">
        <v>88.188</v>
      </c>
      <c r="I1549" s="150"/>
      <c r="L1549" s="145"/>
      <c r="M1549" s="151"/>
      <c r="T1549" s="152"/>
      <c r="AT1549" s="147" t="s">
        <v>161</v>
      </c>
      <c r="AU1549" s="147" t="s">
        <v>83</v>
      </c>
      <c r="AV1549" s="12" t="s">
        <v>83</v>
      </c>
      <c r="AW1549" s="12" t="s">
        <v>30</v>
      </c>
      <c r="AX1549" s="12" t="s">
        <v>73</v>
      </c>
      <c r="AY1549" s="147" t="s">
        <v>151</v>
      </c>
    </row>
    <row r="1550" spans="2:51" s="12" customFormat="1" ht="22.5">
      <c r="B1550" s="145"/>
      <c r="D1550" s="146" t="s">
        <v>161</v>
      </c>
      <c r="E1550" s="147" t="s">
        <v>1</v>
      </c>
      <c r="F1550" s="148" t="s">
        <v>278</v>
      </c>
      <c r="H1550" s="149">
        <v>89.719</v>
      </c>
      <c r="I1550" s="150"/>
      <c r="L1550" s="145"/>
      <c r="M1550" s="151"/>
      <c r="T1550" s="152"/>
      <c r="AT1550" s="147" t="s">
        <v>161</v>
      </c>
      <c r="AU1550" s="147" t="s">
        <v>83</v>
      </c>
      <c r="AV1550" s="12" t="s">
        <v>83</v>
      </c>
      <c r="AW1550" s="12" t="s">
        <v>30</v>
      </c>
      <c r="AX1550" s="12" t="s">
        <v>73</v>
      </c>
      <c r="AY1550" s="147" t="s">
        <v>151</v>
      </c>
    </row>
    <row r="1551" spans="2:51" s="13" customFormat="1" ht="11.25">
      <c r="B1551" s="153"/>
      <c r="D1551" s="146" t="s">
        <v>161</v>
      </c>
      <c r="E1551" s="154" t="s">
        <v>1</v>
      </c>
      <c r="F1551" s="155" t="s">
        <v>163</v>
      </c>
      <c r="H1551" s="156">
        <v>717.0219999999999</v>
      </c>
      <c r="I1551" s="157"/>
      <c r="L1551" s="153"/>
      <c r="M1551" s="158"/>
      <c r="T1551" s="159"/>
      <c r="AT1551" s="154" t="s">
        <v>161</v>
      </c>
      <c r="AU1551" s="154" t="s">
        <v>83</v>
      </c>
      <c r="AV1551" s="13" t="s">
        <v>159</v>
      </c>
      <c r="AW1551" s="13" t="s">
        <v>30</v>
      </c>
      <c r="AX1551" s="13" t="s">
        <v>81</v>
      </c>
      <c r="AY1551" s="154" t="s">
        <v>151</v>
      </c>
    </row>
    <row r="1552" spans="2:65" s="1" customFormat="1" ht="33" customHeight="1">
      <c r="B1552" s="131"/>
      <c r="C1552" s="132" t="s">
        <v>1697</v>
      </c>
      <c r="D1552" s="132" t="s">
        <v>154</v>
      </c>
      <c r="E1552" s="133" t="s">
        <v>1698</v>
      </c>
      <c r="F1552" s="134" t="s">
        <v>1699</v>
      </c>
      <c r="G1552" s="135" t="s">
        <v>186</v>
      </c>
      <c r="H1552" s="136">
        <v>2777.829</v>
      </c>
      <c r="I1552" s="137"/>
      <c r="J1552" s="138">
        <f>ROUND(I1552*H1552,2)</f>
        <v>0</v>
      </c>
      <c r="K1552" s="134" t="s">
        <v>158</v>
      </c>
      <c r="L1552" s="31"/>
      <c r="M1552" s="139" t="s">
        <v>1</v>
      </c>
      <c r="N1552" s="140" t="s">
        <v>38</v>
      </c>
      <c r="P1552" s="141">
        <f>O1552*H1552</f>
        <v>0</v>
      </c>
      <c r="Q1552" s="141">
        <v>0.0002</v>
      </c>
      <c r="R1552" s="141">
        <f>Q1552*H1552</f>
        <v>0.5555658000000001</v>
      </c>
      <c r="S1552" s="141">
        <v>0</v>
      </c>
      <c r="T1552" s="142">
        <f>S1552*H1552</f>
        <v>0</v>
      </c>
      <c r="AR1552" s="143" t="s">
        <v>287</v>
      </c>
      <c r="AT1552" s="143" t="s">
        <v>154</v>
      </c>
      <c r="AU1552" s="143" t="s">
        <v>83</v>
      </c>
      <c r="AY1552" s="16" t="s">
        <v>151</v>
      </c>
      <c r="BE1552" s="144">
        <f>IF(N1552="základní",J1552,0)</f>
        <v>0</v>
      </c>
      <c r="BF1552" s="144">
        <f>IF(N1552="snížená",J1552,0)</f>
        <v>0</v>
      </c>
      <c r="BG1552" s="144">
        <f>IF(N1552="zákl. přenesená",J1552,0)</f>
        <v>0</v>
      </c>
      <c r="BH1552" s="144">
        <f>IF(N1552="sníž. přenesená",J1552,0)</f>
        <v>0</v>
      </c>
      <c r="BI1552" s="144">
        <f>IF(N1552="nulová",J1552,0)</f>
        <v>0</v>
      </c>
      <c r="BJ1552" s="16" t="s">
        <v>81</v>
      </c>
      <c r="BK1552" s="144">
        <f>ROUND(I1552*H1552,2)</f>
        <v>0</v>
      </c>
      <c r="BL1552" s="16" t="s">
        <v>287</v>
      </c>
      <c r="BM1552" s="143" t="s">
        <v>1700</v>
      </c>
    </row>
    <row r="1553" spans="2:51" s="14" customFormat="1" ht="11.25">
      <c r="B1553" s="170"/>
      <c r="D1553" s="146" t="s">
        <v>161</v>
      </c>
      <c r="E1553" s="171" t="s">
        <v>1</v>
      </c>
      <c r="F1553" s="172" t="s">
        <v>1654</v>
      </c>
      <c r="H1553" s="171" t="s">
        <v>1</v>
      </c>
      <c r="I1553" s="173"/>
      <c r="L1553" s="170"/>
      <c r="M1553" s="174"/>
      <c r="T1553" s="175"/>
      <c r="AT1553" s="171" t="s">
        <v>161</v>
      </c>
      <c r="AU1553" s="171" t="s">
        <v>83</v>
      </c>
      <c r="AV1553" s="14" t="s">
        <v>81</v>
      </c>
      <c r="AW1553" s="14" t="s">
        <v>30</v>
      </c>
      <c r="AX1553" s="14" t="s">
        <v>73</v>
      </c>
      <c r="AY1553" s="171" t="s">
        <v>151</v>
      </c>
    </row>
    <row r="1554" spans="2:51" s="12" customFormat="1" ht="11.25">
      <c r="B1554" s="145"/>
      <c r="D1554" s="146" t="s">
        <v>161</v>
      </c>
      <c r="E1554" s="147" t="s">
        <v>1</v>
      </c>
      <c r="F1554" s="148" t="s">
        <v>280</v>
      </c>
      <c r="H1554" s="149">
        <v>29.629</v>
      </c>
      <c r="I1554" s="150"/>
      <c r="L1554" s="145"/>
      <c r="M1554" s="151"/>
      <c r="T1554" s="152"/>
      <c r="AT1554" s="147" t="s">
        <v>161</v>
      </c>
      <c r="AU1554" s="147" t="s">
        <v>83</v>
      </c>
      <c r="AV1554" s="12" t="s">
        <v>83</v>
      </c>
      <c r="AW1554" s="12" t="s">
        <v>30</v>
      </c>
      <c r="AX1554" s="12" t="s">
        <v>73</v>
      </c>
      <c r="AY1554" s="147" t="s">
        <v>151</v>
      </c>
    </row>
    <row r="1555" spans="2:51" s="14" customFormat="1" ht="11.25">
      <c r="B1555" s="170"/>
      <c r="D1555" s="146" t="s">
        <v>161</v>
      </c>
      <c r="E1555" s="171" t="s">
        <v>1</v>
      </c>
      <c r="F1555" s="172" t="s">
        <v>1655</v>
      </c>
      <c r="H1555" s="171" t="s">
        <v>1</v>
      </c>
      <c r="I1555" s="173"/>
      <c r="L1555" s="170"/>
      <c r="M1555" s="174"/>
      <c r="T1555" s="175"/>
      <c r="AT1555" s="171" t="s">
        <v>161</v>
      </c>
      <c r="AU1555" s="171" t="s">
        <v>83</v>
      </c>
      <c r="AV1555" s="14" t="s">
        <v>81</v>
      </c>
      <c r="AW1555" s="14" t="s">
        <v>30</v>
      </c>
      <c r="AX1555" s="14" t="s">
        <v>73</v>
      </c>
      <c r="AY1555" s="171" t="s">
        <v>151</v>
      </c>
    </row>
    <row r="1556" spans="2:51" s="12" customFormat="1" ht="22.5">
      <c r="B1556" s="145"/>
      <c r="D1556" s="146" t="s">
        <v>161</v>
      </c>
      <c r="E1556" s="147" t="s">
        <v>1</v>
      </c>
      <c r="F1556" s="148" t="s">
        <v>282</v>
      </c>
      <c r="H1556" s="149">
        <v>379.052</v>
      </c>
      <c r="I1556" s="150"/>
      <c r="L1556" s="145"/>
      <c r="M1556" s="151"/>
      <c r="T1556" s="152"/>
      <c r="AT1556" s="147" t="s">
        <v>161</v>
      </c>
      <c r="AU1556" s="147" t="s">
        <v>83</v>
      </c>
      <c r="AV1556" s="12" t="s">
        <v>83</v>
      </c>
      <c r="AW1556" s="12" t="s">
        <v>30</v>
      </c>
      <c r="AX1556" s="12" t="s">
        <v>73</v>
      </c>
      <c r="AY1556" s="147" t="s">
        <v>151</v>
      </c>
    </row>
    <row r="1557" spans="2:51" s="14" customFormat="1" ht="33.75">
      <c r="B1557" s="170"/>
      <c r="D1557" s="146" t="s">
        <v>161</v>
      </c>
      <c r="E1557" s="171" t="s">
        <v>1</v>
      </c>
      <c r="F1557" s="172" t="s">
        <v>283</v>
      </c>
      <c r="H1557" s="171" t="s">
        <v>1</v>
      </c>
      <c r="I1557" s="173"/>
      <c r="L1557" s="170"/>
      <c r="M1557" s="174"/>
      <c r="T1557" s="175"/>
      <c r="AT1557" s="171" t="s">
        <v>161</v>
      </c>
      <c r="AU1557" s="171" t="s">
        <v>83</v>
      </c>
      <c r="AV1557" s="14" t="s">
        <v>81</v>
      </c>
      <c r="AW1557" s="14" t="s">
        <v>30</v>
      </c>
      <c r="AX1557" s="14" t="s">
        <v>73</v>
      </c>
      <c r="AY1557" s="171" t="s">
        <v>151</v>
      </c>
    </row>
    <row r="1558" spans="2:51" s="12" customFormat="1" ht="11.25">
      <c r="B1558" s="145"/>
      <c r="D1558" s="146" t="s">
        <v>161</v>
      </c>
      <c r="E1558" s="147" t="s">
        <v>1</v>
      </c>
      <c r="F1558" s="148" t="s">
        <v>1668</v>
      </c>
      <c r="H1558" s="149">
        <v>1051.199</v>
      </c>
      <c r="I1558" s="150"/>
      <c r="L1558" s="145"/>
      <c r="M1558" s="151"/>
      <c r="T1558" s="152"/>
      <c r="AT1558" s="147" t="s">
        <v>161</v>
      </c>
      <c r="AU1558" s="147" t="s">
        <v>83</v>
      </c>
      <c r="AV1558" s="12" t="s">
        <v>83</v>
      </c>
      <c r="AW1558" s="12" t="s">
        <v>30</v>
      </c>
      <c r="AX1558" s="12" t="s">
        <v>73</v>
      </c>
      <c r="AY1558" s="147" t="s">
        <v>151</v>
      </c>
    </row>
    <row r="1559" spans="2:51" s="12" customFormat="1" ht="11.25">
      <c r="B1559" s="145"/>
      <c r="D1559" s="146" t="s">
        <v>161</v>
      </c>
      <c r="E1559" s="147" t="s">
        <v>1</v>
      </c>
      <c r="F1559" s="148" t="s">
        <v>285</v>
      </c>
      <c r="H1559" s="149">
        <v>133.86</v>
      </c>
      <c r="I1559" s="150"/>
      <c r="L1559" s="145"/>
      <c r="M1559" s="151"/>
      <c r="T1559" s="152"/>
      <c r="AT1559" s="147" t="s">
        <v>161</v>
      </c>
      <c r="AU1559" s="147" t="s">
        <v>83</v>
      </c>
      <c r="AV1559" s="12" t="s">
        <v>83</v>
      </c>
      <c r="AW1559" s="12" t="s">
        <v>30</v>
      </c>
      <c r="AX1559" s="12" t="s">
        <v>73</v>
      </c>
      <c r="AY1559" s="147" t="s">
        <v>151</v>
      </c>
    </row>
    <row r="1560" spans="2:51" s="14" customFormat="1" ht="11.25">
      <c r="B1560" s="170"/>
      <c r="D1560" s="146" t="s">
        <v>161</v>
      </c>
      <c r="E1560" s="171" t="s">
        <v>1</v>
      </c>
      <c r="F1560" s="172" t="s">
        <v>286</v>
      </c>
      <c r="H1560" s="171" t="s">
        <v>1</v>
      </c>
      <c r="I1560" s="173"/>
      <c r="L1560" s="170"/>
      <c r="M1560" s="174"/>
      <c r="T1560" s="175"/>
      <c r="AT1560" s="171" t="s">
        <v>161</v>
      </c>
      <c r="AU1560" s="171" t="s">
        <v>83</v>
      </c>
      <c r="AV1560" s="14" t="s">
        <v>81</v>
      </c>
      <c r="AW1560" s="14" t="s">
        <v>30</v>
      </c>
      <c r="AX1560" s="14" t="s">
        <v>73</v>
      </c>
      <c r="AY1560" s="171" t="s">
        <v>151</v>
      </c>
    </row>
    <row r="1561" spans="2:51" s="12" customFormat="1" ht="22.5">
      <c r="B1561" s="145"/>
      <c r="D1561" s="146" t="s">
        <v>161</v>
      </c>
      <c r="E1561" s="147" t="s">
        <v>1</v>
      </c>
      <c r="F1561" s="148" t="s">
        <v>224</v>
      </c>
      <c r="H1561" s="149">
        <v>141.849</v>
      </c>
      <c r="I1561" s="150"/>
      <c r="L1561" s="145"/>
      <c r="M1561" s="151"/>
      <c r="T1561" s="152"/>
      <c r="AT1561" s="147" t="s">
        <v>161</v>
      </c>
      <c r="AU1561" s="147" t="s">
        <v>83</v>
      </c>
      <c r="AV1561" s="12" t="s">
        <v>83</v>
      </c>
      <c r="AW1561" s="12" t="s">
        <v>30</v>
      </c>
      <c r="AX1561" s="12" t="s">
        <v>73</v>
      </c>
      <c r="AY1561" s="147" t="s">
        <v>151</v>
      </c>
    </row>
    <row r="1562" spans="2:51" s="14" customFormat="1" ht="11.25">
      <c r="B1562" s="170"/>
      <c r="D1562" s="146" t="s">
        <v>161</v>
      </c>
      <c r="E1562" s="171" t="s">
        <v>1</v>
      </c>
      <c r="F1562" s="172" t="s">
        <v>1701</v>
      </c>
      <c r="H1562" s="171" t="s">
        <v>1</v>
      </c>
      <c r="I1562" s="173"/>
      <c r="L1562" s="170"/>
      <c r="M1562" s="174"/>
      <c r="T1562" s="175"/>
      <c r="AT1562" s="171" t="s">
        <v>161</v>
      </c>
      <c r="AU1562" s="171" t="s">
        <v>83</v>
      </c>
      <c r="AV1562" s="14" t="s">
        <v>81</v>
      </c>
      <c r="AW1562" s="14" t="s">
        <v>30</v>
      </c>
      <c r="AX1562" s="14" t="s">
        <v>73</v>
      </c>
      <c r="AY1562" s="171" t="s">
        <v>151</v>
      </c>
    </row>
    <row r="1563" spans="2:51" s="12" customFormat="1" ht="22.5">
      <c r="B1563" s="145"/>
      <c r="D1563" s="146" t="s">
        <v>161</v>
      </c>
      <c r="E1563" s="147" t="s">
        <v>1</v>
      </c>
      <c r="F1563" s="148" t="s">
        <v>1702</v>
      </c>
      <c r="H1563" s="149">
        <v>812.24</v>
      </c>
      <c r="I1563" s="150"/>
      <c r="L1563" s="145"/>
      <c r="M1563" s="151"/>
      <c r="T1563" s="152"/>
      <c r="AT1563" s="147" t="s">
        <v>161</v>
      </c>
      <c r="AU1563" s="147" t="s">
        <v>83</v>
      </c>
      <c r="AV1563" s="12" t="s">
        <v>83</v>
      </c>
      <c r="AW1563" s="12" t="s">
        <v>30</v>
      </c>
      <c r="AX1563" s="12" t="s">
        <v>73</v>
      </c>
      <c r="AY1563" s="147" t="s">
        <v>151</v>
      </c>
    </row>
    <row r="1564" spans="2:51" s="12" customFormat="1" ht="11.25">
      <c r="B1564" s="145"/>
      <c r="D1564" s="146" t="s">
        <v>161</v>
      </c>
      <c r="E1564" s="147" t="s">
        <v>1</v>
      </c>
      <c r="F1564" s="148" t="s">
        <v>1703</v>
      </c>
      <c r="H1564" s="149">
        <v>230</v>
      </c>
      <c r="I1564" s="150"/>
      <c r="L1564" s="145"/>
      <c r="M1564" s="151"/>
      <c r="T1564" s="152"/>
      <c r="AT1564" s="147" t="s">
        <v>161</v>
      </c>
      <c r="AU1564" s="147" t="s">
        <v>83</v>
      </c>
      <c r="AV1564" s="12" t="s">
        <v>83</v>
      </c>
      <c r="AW1564" s="12" t="s">
        <v>30</v>
      </c>
      <c r="AX1564" s="12" t="s">
        <v>73</v>
      </c>
      <c r="AY1564" s="147" t="s">
        <v>151</v>
      </c>
    </row>
    <row r="1565" spans="2:51" s="13" customFormat="1" ht="11.25">
      <c r="B1565" s="153"/>
      <c r="D1565" s="146" t="s">
        <v>161</v>
      </c>
      <c r="E1565" s="154" t="s">
        <v>1</v>
      </c>
      <c r="F1565" s="155" t="s">
        <v>163</v>
      </c>
      <c r="H1565" s="156">
        <v>2777.829</v>
      </c>
      <c r="I1565" s="157"/>
      <c r="L1565" s="153"/>
      <c r="M1565" s="158"/>
      <c r="T1565" s="159"/>
      <c r="AT1565" s="154" t="s">
        <v>161</v>
      </c>
      <c r="AU1565" s="154" t="s">
        <v>83</v>
      </c>
      <c r="AV1565" s="13" t="s">
        <v>159</v>
      </c>
      <c r="AW1565" s="13" t="s">
        <v>30</v>
      </c>
      <c r="AX1565" s="13" t="s">
        <v>81</v>
      </c>
      <c r="AY1565" s="154" t="s">
        <v>151</v>
      </c>
    </row>
    <row r="1566" spans="2:65" s="1" customFormat="1" ht="33" customHeight="1">
      <c r="B1566" s="131"/>
      <c r="C1566" s="132" t="s">
        <v>1704</v>
      </c>
      <c r="D1566" s="132" t="s">
        <v>154</v>
      </c>
      <c r="E1566" s="133" t="s">
        <v>1705</v>
      </c>
      <c r="F1566" s="134" t="s">
        <v>1706</v>
      </c>
      <c r="G1566" s="135" t="s">
        <v>186</v>
      </c>
      <c r="H1566" s="136">
        <v>5412.022</v>
      </c>
      <c r="I1566" s="137"/>
      <c r="J1566" s="138">
        <f>ROUND(I1566*H1566,2)</f>
        <v>0</v>
      </c>
      <c r="K1566" s="134" t="s">
        <v>158</v>
      </c>
      <c r="L1566" s="31"/>
      <c r="M1566" s="139" t="s">
        <v>1</v>
      </c>
      <c r="N1566" s="140" t="s">
        <v>38</v>
      </c>
      <c r="P1566" s="141">
        <f>O1566*H1566</f>
        <v>0</v>
      </c>
      <c r="Q1566" s="141">
        <v>0.00026</v>
      </c>
      <c r="R1566" s="141">
        <f>Q1566*H1566</f>
        <v>1.4071257199999998</v>
      </c>
      <c r="S1566" s="141">
        <v>0</v>
      </c>
      <c r="T1566" s="142">
        <f>S1566*H1566</f>
        <v>0</v>
      </c>
      <c r="AR1566" s="143" t="s">
        <v>287</v>
      </c>
      <c r="AT1566" s="143" t="s">
        <v>154</v>
      </c>
      <c r="AU1566" s="143" t="s">
        <v>83</v>
      </c>
      <c r="AY1566" s="16" t="s">
        <v>151</v>
      </c>
      <c r="BE1566" s="144">
        <f>IF(N1566="základní",J1566,0)</f>
        <v>0</v>
      </c>
      <c r="BF1566" s="144">
        <f>IF(N1566="snížená",J1566,0)</f>
        <v>0</v>
      </c>
      <c r="BG1566" s="144">
        <f>IF(N1566="zákl. přenesená",J1566,0)</f>
        <v>0</v>
      </c>
      <c r="BH1566" s="144">
        <f>IF(N1566="sníž. přenesená",J1566,0)</f>
        <v>0</v>
      </c>
      <c r="BI1566" s="144">
        <f>IF(N1566="nulová",J1566,0)</f>
        <v>0</v>
      </c>
      <c r="BJ1566" s="16" t="s">
        <v>81</v>
      </c>
      <c r="BK1566" s="144">
        <f>ROUND(I1566*H1566,2)</f>
        <v>0</v>
      </c>
      <c r="BL1566" s="16" t="s">
        <v>287</v>
      </c>
      <c r="BM1566" s="143" t="s">
        <v>1707</v>
      </c>
    </row>
    <row r="1567" spans="2:51" s="14" customFormat="1" ht="11.25">
      <c r="B1567" s="170"/>
      <c r="D1567" s="146" t="s">
        <v>161</v>
      </c>
      <c r="E1567" s="171" t="s">
        <v>1</v>
      </c>
      <c r="F1567" s="172" t="s">
        <v>1654</v>
      </c>
      <c r="H1567" s="171" t="s">
        <v>1</v>
      </c>
      <c r="I1567" s="173"/>
      <c r="L1567" s="170"/>
      <c r="M1567" s="174"/>
      <c r="T1567" s="175"/>
      <c r="AT1567" s="171" t="s">
        <v>161</v>
      </c>
      <c r="AU1567" s="171" t="s">
        <v>83</v>
      </c>
      <c r="AV1567" s="14" t="s">
        <v>81</v>
      </c>
      <c r="AW1567" s="14" t="s">
        <v>30</v>
      </c>
      <c r="AX1567" s="14" t="s">
        <v>73</v>
      </c>
      <c r="AY1567" s="171" t="s">
        <v>151</v>
      </c>
    </row>
    <row r="1568" spans="2:51" s="12" customFormat="1" ht="33.75">
      <c r="B1568" s="145"/>
      <c r="D1568" s="146" t="s">
        <v>161</v>
      </c>
      <c r="E1568" s="147" t="s">
        <v>1</v>
      </c>
      <c r="F1568" s="148" t="s">
        <v>251</v>
      </c>
      <c r="H1568" s="149">
        <v>195.195</v>
      </c>
      <c r="I1568" s="150"/>
      <c r="L1568" s="145"/>
      <c r="M1568" s="151"/>
      <c r="T1568" s="152"/>
      <c r="AT1568" s="147" t="s">
        <v>161</v>
      </c>
      <c r="AU1568" s="147" t="s">
        <v>83</v>
      </c>
      <c r="AV1568" s="12" t="s">
        <v>83</v>
      </c>
      <c r="AW1568" s="12" t="s">
        <v>30</v>
      </c>
      <c r="AX1568" s="12" t="s">
        <v>73</v>
      </c>
      <c r="AY1568" s="147" t="s">
        <v>151</v>
      </c>
    </row>
    <row r="1569" spans="2:51" s="12" customFormat="1" ht="33.75">
      <c r="B1569" s="145"/>
      <c r="D1569" s="146" t="s">
        <v>161</v>
      </c>
      <c r="E1569" s="147" t="s">
        <v>1</v>
      </c>
      <c r="F1569" s="148" t="s">
        <v>252</v>
      </c>
      <c r="H1569" s="149">
        <v>189.788</v>
      </c>
      <c r="I1569" s="150"/>
      <c r="L1569" s="145"/>
      <c r="M1569" s="151"/>
      <c r="T1569" s="152"/>
      <c r="AT1569" s="147" t="s">
        <v>161</v>
      </c>
      <c r="AU1569" s="147" t="s">
        <v>83</v>
      </c>
      <c r="AV1569" s="12" t="s">
        <v>83</v>
      </c>
      <c r="AW1569" s="12" t="s">
        <v>30</v>
      </c>
      <c r="AX1569" s="12" t="s">
        <v>73</v>
      </c>
      <c r="AY1569" s="147" t="s">
        <v>151</v>
      </c>
    </row>
    <row r="1570" spans="2:51" s="12" customFormat="1" ht="22.5">
      <c r="B1570" s="145"/>
      <c r="D1570" s="146" t="s">
        <v>161</v>
      </c>
      <c r="E1570" s="147" t="s">
        <v>1</v>
      </c>
      <c r="F1570" s="148" t="s">
        <v>253</v>
      </c>
      <c r="H1570" s="149">
        <v>322.548</v>
      </c>
      <c r="I1570" s="150"/>
      <c r="L1570" s="145"/>
      <c r="M1570" s="151"/>
      <c r="T1570" s="152"/>
      <c r="AT1570" s="147" t="s">
        <v>161</v>
      </c>
      <c r="AU1570" s="147" t="s">
        <v>83</v>
      </c>
      <c r="AV1570" s="12" t="s">
        <v>83</v>
      </c>
      <c r="AW1570" s="12" t="s">
        <v>30</v>
      </c>
      <c r="AX1570" s="12" t="s">
        <v>73</v>
      </c>
      <c r="AY1570" s="147" t="s">
        <v>151</v>
      </c>
    </row>
    <row r="1571" spans="2:51" s="14" customFormat="1" ht="11.25">
      <c r="B1571" s="170"/>
      <c r="D1571" s="146" t="s">
        <v>161</v>
      </c>
      <c r="E1571" s="171" t="s">
        <v>1</v>
      </c>
      <c r="F1571" s="172" t="s">
        <v>1655</v>
      </c>
      <c r="H1571" s="171" t="s">
        <v>1</v>
      </c>
      <c r="I1571" s="173"/>
      <c r="L1571" s="170"/>
      <c r="M1571" s="174"/>
      <c r="T1571" s="175"/>
      <c r="AT1571" s="171" t="s">
        <v>161</v>
      </c>
      <c r="AU1571" s="171" t="s">
        <v>83</v>
      </c>
      <c r="AV1571" s="14" t="s">
        <v>81</v>
      </c>
      <c r="AW1571" s="14" t="s">
        <v>30</v>
      </c>
      <c r="AX1571" s="14" t="s">
        <v>73</v>
      </c>
      <c r="AY1571" s="171" t="s">
        <v>151</v>
      </c>
    </row>
    <row r="1572" spans="2:51" s="12" customFormat="1" ht="33.75">
      <c r="B1572" s="145"/>
      <c r="D1572" s="146" t="s">
        <v>161</v>
      </c>
      <c r="E1572" s="147" t="s">
        <v>1</v>
      </c>
      <c r="F1572" s="148" t="s">
        <v>255</v>
      </c>
      <c r="H1572" s="149">
        <v>480.804</v>
      </c>
      <c r="I1572" s="150"/>
      <c r="L1572" s="145"/>
      <c r="M1572" s="151"/>
      <c r="T1572" s="152"/>
      <c r="AT1572" s="147" t="s">
        <v>161</v>
      </c>
      <c r="AU1572" s="147" t="s">
        <v>83</v>
      </c>
      <c r="AV1572" s="12" t="s">
        <v>83</v>
      </c>
      <c r="AW1572" s="12" t="s">
        <v>30</v>
      </c>
      <c r="AX1572" s="12" t="s">
        <v>73</v>
      </c>
      <c r="AY1572" s="147" t="s">
        <v>151</v>
      </c>
    </row>
    <row r="1573" spans="2:51" s="12" customFormat="1" ht="22.5">
      <c r="B1573" s="145"/>
      <c r="D1573" s="146" t="s">
        <v>161</v>
      </c>
      <c r="E1573" s="147" t="s">
        <v>1</v>
      </c>
      <c r="F1573" s="148" t="s">
        <v>256</v>
      </c>
      <c r="H1573" s="149">
        <v>55.429</v>
      </c>
      <c r="I1573" s="150"/>
      <c r="L1573" s="145"/>
      <c r="M1573" s="151"/>
      <c r="T1573" s="152"/>
      <c r="AT1573" s="147" t="s">
        <v>161</v>
      </c>
      <c r="AU1573" s="147" t="s">
        <v>83</v>
      </c>
      <c r="AV1573" s="12" t="s">
        <v>83</v>
      </c>
      <c r="AW1573" s="12" t="s">
        <v>30</v>
      </c>
      <c r="AX1573" s="12" t="s">
        <v>73</v>
      </c>
      <c r="AY1573" s="147" t="s">
        <v>151</v>
      </c>
    </row>
    <row r="1574" spans="2:51" s="12" customFormat="1" ht="33.75">
      <c r="B1574" s="145"/>
      <c r="D1574" s="146" t="s">
        <v>161</v>
      </c>
      <c r="E1574" s="147" t="s">
        <v>1</v>
      </c>
      <c r="F1574" s="148" t="s">
        <v>257</v>
      </c>
      <c r="H1574" s="149">
        <v>49.313</v>
      </c>
      <c r="I1574" s="150"/>
      <c r="L1574" s="145"/>
      <c r="M1574" s="151"/>
      <c r="T1574" s="152"/>
      <c r="AT1574" s="147" t="s">
        <v>161</v>
      </c>
      <c r="AU1574" s="147" t="s">
        <v>83</v>
      </c>
      <c r="AV1574" s="12" t="s">
        <v>83</v>
      </c>
      <c r="AW1574" s="12" t="s">
        <v>30</v>
      </c>
      <c r="AX1574" s="12" t="s">
        <v>73</v>
      </c>
      <c r="AY1574" s="147" t="s">
        <v>151</v>
      </c>
    </row>
    <row r="1575" spans="2:51" s="12" customFormat="1" ht="33.75">
      <c r="B1575" s="145"/>
      <c r="D1575" s="146" t="s">
        <v>161</v>
      </c>
      <c r="E1575" s="147" t="s">
        <v>1</v>
      </c>
      <c r="F1575" s="148" t="s">
        <v>258</v>
      </c>
      <c r="H1575" s="149">
        <v>284.465</v>
      </c>
      <c r="I1575" s="150"/>
      <c r="L1575" s="145"/>
      <c r="M1575" s="151"/>
      <c r="T1575" s="152"/>
      <c r="AT1575" s="147" t="s">
        <v>161</v>
      </c>
      <c r="AU1575" s="147" t="s">
        <v>83</v>
      </c>
      <c r="AV1575" s="12" t="s">
        <v>83</v>
      </c>
      <c r="AW1575" s="12" t="s">
        <v>30</v>
      </c>
      <c r="AX1575" s="12" t="s">
        <v>73</v>
      </c>
      <c r="AY1575" s="147" t="s">
        <v>151</v>
      </c>
    </row>
    <row r="1576" spans="2:51" s="12" customFormat="1" ht="45">
      <c r="B1576" s="145"/>
      <c r="D1576" s="146" t="s">
        <v>161</v>
      </c>
      <c r="E1576" s="147" t="s">
        <v>1</v>
      </c>
      <c r="F1576" s="148" t="s">
        <v>259</v>
      </c>
      <c r="H1576" s="149">
        <v>68.022</v>
      </c>
      <c r="I1576" s="150"/>
      <c r="L1576" s="145"/>
      <c r="M1576" s="151"/>
      <c r="T1576" s="152"/>
      <c r="AT1576" s="147" t="s">
        <v>161</v>
      </c>
      <c r="AU1576" s="147" t="s">
        <v>83</v>
      </c>
      <c r="AV1576" s="12" t="s">
        <v>83</v>
      </c>
      <c r="AW1576" s="12" t="s">
        <v>30</v>
      </c>
      <c r="AX1576" s="12" t="s">
        <v>73</v>
      </c>
      <c r="AY1576" s="147" t="s">
        <v>151</v>
      </c>
    </row>
    <row r="1577" spans="2:51" s="12" customFormat="1" ht="33.75">
      <c r="B1577" s="145"/>
      <c r="D1577" s="146" t="s">
        <v>161</v>
      </c>
      <c r="E1577" s="147" t="s">
        <v>1</v>
      </c>
      <c r="F1577" s="148" t="s">
        <v>260</v>
      </c>
      <c r="H1577" s="149">
        <v>58.354</v>
      </c>
      <c r="I1577" s="150"/>
      <c r="L1577" s="145"/>
      <c r="M1577" s="151"/>
      <c r="T1577" s="152"/>
      <c r="AT1577" s="147" t="s">
        <v>161</v>
      </c>
      <c r="AU1577" s="147" t="s">
        <v>83</v>
      </c>
      <c r="AV1577" s="12" t="s">
        <v>83</v>
      </c>
      <c r="AW1577" s="12" t="s">
        <v>30</v>
      </c>
      <c r="AX1577" s="12" t="s">
        <v>73</v>
      </c>
      <c r="AY1577" s="147" t="s">
        <v>151</v>
      </c>
    </row>
    <row r="1578" spans="2:51" s="12" customFormat="1" ht="11.25">
      <c r="B1578" s="145"/>
      <c r="D1578" s="146" t="s">
        <v>161</v>
      </c>
      <c r="E1578" s="147" t="s">
        <v>1</v>
      </c>
      <c r="F1578" s="148" t="s">
        <v>261</v>
      </c>
      <c r="H1578" s="149">
        <v>25.784</v>
      </c>
      <c r="I1578" s="150"/>
      <c r="L1578" s="145"/>
      <c r="M1578" s="151"/>
      <c r="T1578" s="152"/>
      <c r="AT1578" s="147" t="s">
        <v>161</v>
      </c>
      <c r="AU1578" s="147" t="s">
        <v>83</v>
      </c>
      <c r="AV1578" s="12" t="s">
        <v>83</v>
      </c>
      <c r="AW1578" s="12" t="s">
        <v>30</v>
      </c>
      <c r="AX1578" s="12" t="s">
        <v>73</v>
      </c>
      <c r="AY1578" s="147" t="s">
        <v>151</v>
      </c>
    </row>
    <row r="1579" spans="2:51" s="12" customFormat="1" ht="33.75">
      <c r="B1579" s="145"/>
      <c r="D1579" s="146" t="s">
        <v>161</v>
      </c>
      <c r="E1579" s="147" t="s">
        <v>1</v>
      </c>
      <c r="F1579" s="148" t="s">
        <v>262</v>
      </c>
      <c r="H1579" s="149">
        <v>137.33</v>
      </c>
      <c r="I1579" s="150"/>
      <c r="L1579" s="145"/>
      <c r="M1579" s="151"/>
      <c r="T1579" s="152"/>
      <c r="AT1579" s="147" t="s">
        <v>161</v>
      </c>
      <c r="AU1579" s="147" t="s">
        <v>83</v>
      </c>
      <c r="AV1579" s="12" t="s">
        <v>83</v>
      </c>
      <c r="AW1579" s="12" t="s">
        <v>30</v>
      </c>
      <c r="AX1579" s="12" t="s">
        <v>73</v>
      </c>
      <c r="AY1579" s="147" t="s">
        <v>151</v>
      </c>
    </row>
    <row r="1580" spans="2:51" s="12" customFormat="1" ht="33.75">
      <c r="B1580" s="145"/>
      <c r="D1580" s="146" t="s">
        <v>161</v>
      </c>
      <c r="E1580" s="147" t="s">
        <v>1</v>
      </c>
      <c r="F1580" s="148" t="s">
        <v>263</v>
      </c>
      <c r="H1580" s="149">
        <v>86.177</v>
      </c>
      <c r="I1580" s="150"/>
      <c r="L1580" s="145"/>
      <c r="M1580" s="151"/>
      <c r="T1580" s="152"/>
      <c r="AT1580" s="147" t="s">
        <v>161</v>
      </c>
      <c r="AU1580" s="147" t="s">
        <v>83</v>
      </c>
      <c r="AV1580" s="12" t="s">
        <v>83</v>
      </c>
      <c r="AW1580" s="12" t="s">
        <v>30</v>
      </c>
      <c r="AX1580" s="12" t="s">
        <v>73</v>
      </c>
      <c r="AY1580" s="147" t="s">
        <v>151</v>
      </c>
    </row>
    <row r="1581" spans="2:51" s="12" customFormat="1" ht="33.75">
      <c r="B1581" s="145"/>
      <c r="D1581" s="146" t="s">
        <v>161</v>
      </c>
      <c r="E1581" s="147" t="s">
        <v>1</v>
      </c>
      <c r="F1581" s="148" t="s">
        <v>264</v>
      </c>
      <c r="H1581" s="149">
        <v>192.287</v>
      </c>
      <c r="I1581" s="150"/>
      <c r="L1581" s="145"/>
      <c r="M1581" s="151"/>
      <c r="T1581" s="152"/>
      <c r="AT1581" s="147" t="s">
        <v>161</v>
      </c>
      <c r="AU1581" s="147" t="s">
        <v>83</v>
      </c>
      <c r="AV1581" s="12" t="s">
        <v>83</v>
      </c>
      <c r="AW1581" s="12" t="s">
        <v>30</v>
      </c>
      <c r="AX1581" s="12" t="s">
        <v>73</v>
      </c>
      <c r="AY1581" s="147" t="s">
        <v>151</v>
      </c>
    </row>
    <row r="1582" spans="2:51" s="12" customFormat="1" ht="22.5">
      <c r="B1582" s="145"/>
      <c r="D1582" s="146" t="s">
        <v>161</v>
      </c>
      <c r="E1582" s="147" t="s">
        <v>1</v>
      </c>
      <c r="F1582" s="148" t="s">
        <v>265</v>
      </c>
      <c r="H1582" s="149">
        <v>34.017</v>
      </c>
      <c r="I1582" s="150"/>
      <c r="L1582" s="145"/>
      <c r="M1582" s="151"/>
      <c r="T1582" s="152"/>
      <c r="AT1582" s="147" t="s">
        <v>161</v>
      </c>
      <c r="AU1582" s="147" t="s">
        <v>83</v>
      </c>
      <c r="AV1582" s="12" t="s">
        <v>83</v>
      </c>
      <c r="AW1582" s="12" t="s">
        <v>30</v>
      </c>
      <c r="AX1582" s="12" t="s">
        <v>73</v>
      </c>
      <c r="AY1582" s="147" t="s">
        <v>151</v>
      </c>
    </row>
    <row r="1583" spans="2:51" s="12" customFormat="1" ht="45">
      <c r="B1583" s="145"/>
      <c r="D1583" s="146" t="s">
        <v>161</v>
      </c>
      <c r="E1583" s="147" t="s">
        <v>1</v>
      </c>
      <c r="F1583" s="148" t="s">
        <v>266</v>
      </c>
      <c r="H1583" s="149">
        <v>123.885</v>
      </c>
      <c r="I1583" s="150"/>
      <c r="L1583" s="145"/>
      <c r="M1583" s="151"/>
      <c r="T1583" s="152"/>
      <c r="AT1583" s="147" t="s">
        <v>161</v>
      </c>
      <c r="AU1583" s="147" t="s">
        <v>83</v>
      </c>
      <c r="AV1583" s="12" t="s">
        <v>83</v>
      </c>
      <c r="AW1583" s="12" t="s">
        <v>30</v>
      </c>
      <c r="AX1583" s="12" t="s">
        <v>73</v>
      </c>
      <c r="AY1583" s="147" t="s">
        <v>151</v>
      </c>
    </row>
    <row r="1584" spans="2:51" s="12" customFormat="1" ht="45">
      <c r="B1584" s="145"/>
      <c r="D1584" s="146" t="s">
        <v>161</v>
      </c>
      <c r="E1584" s="147" t="s">
        <v>1</v>
      </c>
      <c r="F1584" s="148" t="s">
        <v>267</v>
      </c>
      <c r="H1584" s="149">
        <v>100.623</v>
      </c>
      <c r="I1584" s="150"/>
      <c r="L1584" s="145"/>
      <c r="M1584" s="151"/>
      <c r="T1584" s="152"/>
      <c r="AT1584" s="147" t="s">
        <v>161</v>
      </c>
      <c r="AU1584" s="147" t="s">
        <v>83</v>
      </c>
      <c r="AV1584" s="12" t="s">
        <v>83</v>
      </c>
      <c r="AW1584" s="12" t="s">
        <v>30</v>
      </c>
      <c r="AX1584" s="12" t="s">
        <v>73</v>
      </c>
      <c r="AY1584" s="147" t="s">
        <v>151</v>
      </c>
    </row>
    <row r="1585" spans="2:51" s="12" customFormat="1" ht="22.5">
      <c r="B1585" s="145"/>
      <c r="D1585" s="146" t="s">
        <v>161</v>
      </c>
      <c r="E1585" s="147" t="s">
        <v>1</v>
      </c>
      <c r="F1585" s="148" t="s">
        <v>268</v>
      </c>
      <c r="H1585" s="149">
        <v>161.938</v>
      </c>
      <c r="I1585" s="150"/>
      <c r="L1585" s="145"/>
      <c r="M1585" s="151"/>
      <c r="T1585" s="152"/>
      <c r="AT1585" s="147" t="s">
        <v>161</v>
      </c>
      <c r="AU1585" s="147" t="s">
        <v>83</v>
      </c>
      <c r="AV1585" s="12" t="s">
        <v>83</v>
      </c>
      <c r="AW1585" s="12" t="s">
        <v>30</v>
      </c>
      <c r="AX1585" s="12" t="s">
        <v>73</v>
      </c>
      <c r="AY1585" s="147" t="s">
        <v>151</v>
      </c>
    </row>
    <row r="1586" spans="2:51" s="12" customFormat="1" ht="33.75">
      <c r="B1586" s="145"/>
      <c r="D1586" s="146" t="s">
        <v>161</v>
      </c>
      <c r="E1586" s="147" t="s">
        <v>1</v>
      </c>
      <c r="F1586" s="148" t="s">
        <v>269</v>
      </c>
      <c r="H1586" s="149">
        <v>166.262</v>
      </c>
      <c r="I1586" s="150"/>
      <c r="L1586" s="145"/>
      <c r="M1586" s="151"/>
      <c r="T1586" s="152"/>
      <c r="AT1586" s="147" t="s">
        <v>161</v>
      </c>
      <c r="AU1586" s="147" t="s">
        <v>83</v>
      </c>
      <c r="AV1586" s="12" t="s">
        <v>83</v>
      </c>
      <c r="AW1586" s="12" t="s">
        <v>30</v>
      </c>
      <c r="AX1586" s="12" t="s">
        <v>73</v>
      </c>
      <c r="AY1586" s="147" t="s">
        <v>151</v>
      </c>
    </row>
    <row r="1587" spans="2:51" s="12" customFormat="1" ht="45">
      <c r="B1587" s="145"/>
      <c r="D1587" s="146" t="s">
        <v>161</v>
      </c>
      <c r="E1587" s="147" t="s">
        <v>1</v>
      </c>
      <c r="F1587" s="148" t="s">
        <v>270</v>
      </c>
      <c r="H1587" s="149">
        <v>80.226</v>
      </c>
      <c r="I1587" s="150"/>
      <c r="L1587" s="145"/>
      <c r="M1587" s="151"/>
      <c r="T1587" s="152"/>
      <c r="AT1587" s="147" t="s">
        <v>161</v>
      </c>
      <c r="AU1587" s="147" t="s">
        <v>83</v>
      </c>
      <c r="AV1587" s="12" t="s">
        <v>83</v>
      </c>
      <c r="AW1587" s="12" t="s">
        <v>30</v>
      </c>
      <c r="AX1587" s="12" t="s">
        <v>73</v>
      </c>
      <c r="AY1587" s="147" t="s">
        <v>151</v>
      </c>
    </row>
    <row r="1588" spans="2:51" s="12" customFormat="1" ht="33.75">
      <c r="B1588" s="145"/>
      <c r="D1588" s="146" t="s">
        <v>161</v>
      </c>
      <c r="E1588" s="147" t="s">
        <v>1</v>
      </c>
      <c r="F1588" s="148" t="s">
        <v>271</v>
      </c>
      <c r="H1588" s="149">
        <v>415.166</v>
      </c>
      <c r="I1588" s="150"/>
      <c r="L1588" s="145"/>
      <c r="M1588" s="151"/>
      <c r="T1588" s="152"/>
      <c r="AT1588" s="147" t="s">
        <v>161</v>
      </c>
      <c r="AU1588" s="147" t="s">
        <v>83</v>
      </c>
      <c r="AV1588" s="12" t="s">
        <v>83</v>
      </c>
      <c r="AW1588" s="12" t="s">
        <v>30</v>
      </c>
      <c r="AX1588" s="12" t="s">
        <v>73</v>
      </c>
      <c r="AY1588" s="147" t="s">
        <v>151</v>
      </c>
    </row>
    <row r="1589" spans="2:51" s="12" customFormat="1" ht="22.5">
      <c r="B1589" s="145"/>
      <c r="D1589" s="146" t="s">
        <v>161</v>
      </c>
      <c r="E1589" s="147" t="s">
        <v>1</v>
      </c>
      <c r="F1589" s="148" t="s">
        <v>272</v>
      </c>
      <c r="H1589" s="149">
        <v>-1.217</v>
      </c>
      <c r="I1589" s="150"/>
      <c r="L1589" s="145"/>
      <c r="M1589" s="151"/>
      <c r="T1589" s="152"/>
      <c r="AT1589" s="147" t="s">
        <v>161</v>
      </c>
      <c r="AU1589" s="147" t="s">
        <v>83</v>
      </c>
      <c r="AV1589" s="12" t="s">
        <v>83</v>
      </c>
      <c r="AW1589" s="12" t="s">
        <v>30</v>
      </c>
      <c r="AX1589" s="12" t="s">
        <v>73</v>
      </c>
      <c r="AY1589" s="147" t="s">
        <v>151</v>
      </c>
    </row>
    <row r="1590" spans="2:51" s="14" customFormat="1" ht="11.25">
      <c r="B1590" s="170"/>
      <c r="D1590" s="146" t="s">
        <v>161</v>
      </c>
      <c r="E1590" s="171" t="s">
        <v>1</v>
      </c>
      <c r="F1590" s="172" t="s">
        <v>286</v>
      </c>
      <c r="H1590" s="171" t="s">
        <v>1</v>
      </c>
      <c r="I1590" s="173"/>
      <c r="L1590" s="170"/>
      <c r="M1590" s="174"/>
      <c r="T1590" s="175"/>
      <c r="AT1590" s="171" t="s">
        <v>161</v>
      </c>
      <c r="AU1590" s="171" t="s">
        <v>83</v>
      </c>
      <c r="AV1590" s="14" t="s">
        <v>81</v>
      </c>
      <c r="AW1590" s="14" t="s">
        <v>30</v>
      </c>
      <c r="AX1590" s="14" t="s">
        <v>73</v>
      </c>
      <c r="AY1590" s="171" t="s">
        <v>151</v>
      </c>
    </row>
    <row r="1591" spans="2:51" s="12" customFormat="1" ht="22.5">
      <c r="B1591" s="145"/>
      <c r="D1591" s="146" t="s">
        <v>161</v>
      </c>
      <c r="E1591" s="147" t="s">
        <v>1</v>
      </c>
      <c r="F1591" s="148" t="s">
        <v>214</v>
      </c>
      <c r="H1591" s="149">
        <v>33.181</v>
      </c>
      <c r="I1591" s="150"/>
      <c r="L1591" s="145"/>
      <c r="M1591" s="151"/>
      <c r="T1591" s="152"/>
      <c r="AT1591" s="147" t="s">
        <v>161</v>
      </c>
      <c r="AU1591" s="147" t="s">
        <v>83</v>
      </c>
      <c r="AV1591" s="12" t="s">
        <v>83</v>
      </c>
      <c r="AW1591" s="12" t="s">
        <v>30</v>
      </c>
      <c r="AX1591" s="12" t="s">
        <v>73</v>
      </c>
      <c r="AY1591" s="147" t="s">
        <v>151</v>
      </c>
    </row>
    <row r="1592" spans="2:51" s="12" customFormat="1" ht="56.25">
      <c r="B1592" s="145"/>
      <c r="D1592" s="146" t="s">
        <v>161</v>
      </c>
      <c r="E1592" s="147" t="s">
        <v>1</v>
      </c>
      <c r="F1592" s="148" t="s">
        <v>215</v>
      </c>
      <c r="H1592" s="149">
        <v>88.904</v>
      </c>
      <c r="I1592" s="150"/>
      <c r="L1592" s="145"/>
      <c r="M1592" s="151"/>
      <c r="T1592" s="152"/>
      <c r="AT1592" s="147" t="s">
        <v>161</v>
      </c>
      <c r="AU1592" s="147" t="s">
        <v>83</v>
      </c>
      <c r="AV1592" s="12" t="s">
        <v>83</v>
      </c>
      <c r="AW1592" s="12" t="s">
        <v>30</v>
      </c>
      <c r="AX1592" s="12" t="s">
        <v>73</v>
      </c>
      <c r="AY1592" s="147" t="s">
        <v>151</v>
      </c>
    </row>
    <row r="1593" spans="2:51" s="12" customFormat="1" ht="33.75">
      <c r="B1593" s="145"/>
      <c r="D1593" s="146" t="s">
        <v>161</v>
      </c>
      <c r="E1593" s="147" t="s">
        <v>1</v>
      </c>
      <c r="F1593" s="148" t="s">
        <v>216</v>
      </c>
      <c r="H1593" s="149">
        <v>61.193</v>
      </c>
      <c r="I1593" s="150"/>
      <c r="L1593" s="145"/>
      <c r="M1593" s="151"/>
      <c r="T1593" s="152"/>
      <c r="AT1593" s="147" t="s">
        <v>161</v>
      </c>
      <c r="AU1593" s="147" t="s">
        <v>83</v>
      </c>
      <c r="AV1593" s="12" t="s">
        <v>83</v>
      </c>
      <c r="AW1593" s="12" t="s">
        <v>30</v>
      </c>
      <c r="AX1593" s="12" t="s">
        <v>73</v>
      </c>
      <c r="AY1593" s="147" t="s">
        <v>151</v>
      </c>
    </row>
    <row r="1594" spans="2:51" s="12" customFormat="1" ht="33.75">
      <c r="B1594" s="145"/>
      <c r="D1594" s="146" t="s">
        <v>161</v>
      </c>
      <c r="E1594" s="147" t="s">
        <v>1</v>
      </c>
      <c r="F1594" s="148" t="s">
        <v>217</v>
      </c>
      <c r="H1594" s="149">
        <v>48.196</v>
      </c>
      <c r="I1594" s="150"/>
      <c r="L1594" s="145"/>
      <c r="M1594" s="151"/>
      <c r="T1594" s="152"/>
      <c r="AT1594" s="147" t="s">
        <v>161</v>
      </c>
      <c r="AU1594" s="147" t="s">
        <v>83</v>
      </c>
      <c r="AV1594" s="12" t="s">
        <v>83</v>
      </c>
      <c r="AW1594" s="12" t="s">
        <v>30</v>
      </c>
      <c r="AX1594" s="12" t="s">
        <v>73</v>
      </c>
      <c r="AY1594" s="147" t="s">
        <v>151</v>
      </c>
    </row>
    <row r="1595" spans="2:51" s="12" customFormat="1" ht="45">
      <c r="B1595" s="145"/>
      <c r="D1595" s="146" t="s">
        <v>161</v>
      </c>
      <c r="E1595" s="147" t="s">
        <v>1</v>
      </c>
      <c r="F1595" s="148" t="s">
        <v>218</v>
      </c>
      <c r="H1595" s="149">
        <v>95.778</v>
      </c>
      <c r="I1595" s="150"/>
      <c r="L1595" s="145"/>
      <c r="M1595" s="151"/>
      <c r="T1595" s="152"/>
      <c r="AT1595" s="147" t="s">
        <v>161</v>
      </c>
      <c r="AU1595" s="147" t="s">
        <v>83</v>
      </c>
      <c r="AV1595" s="12" t="s">
        <v>83</v>
      </c>
      <c r="AW1595" s="12" t="s">
        <v>30</v>
      </c>
      <c r="AX1595" s="12" t="s">
        <v>73</v>
      </c>
      <c r="AY1595" s="147" t="s">
        <v>151</v>
      </c>
    </row>
    <row r="1596" spans="2:51" s="12" customFormat="1" ht="33.75">
      <c r="B1596" s="145"/>
      <c r="D1596" s="146" t="s">
        <v>161</v>
      </c>
      <c r="E1596" s="147" t="s">
        <v>1</v>
      </c>
      <c r="F1596" s="148" t="s">
        <v>219</v>
      </c>
      <c r="H1596" s="149">
        <v>25.792</v>
      </c>
      <c r="I1596" s="150"/>
      <c r="L1596" s="145"/>
      <c r="M1596" s="151"/>
      <c r="T1596" s="152"/>
      <c r="AT1596" s="147" t="s">
        <v>161</v>
      </c>
      <c r="AU1596" s="147" t="s">
        <v>83</v>
      </c>
      <c r="AV1596" s="12" t="s">
        <v>83</v>
      </c>
      <c r="AW1596" s="12" t="s">
        <v>30</v>
      </c>
      <c r="AX1596" s="12" t="s">
        <v>73</v>
      </c>
      <c r="AY1596" s="147" t="s">
        <v>151</v>
      </c>
    </row>
    <row r="1597" spans="2:51" s="12" customFormat="1" ht="33.75">
      <c r="B1597" s="145"/>
      <c r="D1597" s="146" t="s">
        <v>161</v>
      </c>
      <c r="E1597" s="147" t="s">
        <v>1</v>
      </c>
      <c r="F1597" s="148" t="s">
        <v>220</v>
      </c>
      <c r="H1597" s="149">
        <v>51.714</v>
      </c>
      <c r="I1597" s="150"/>
      <c r="L1597" s="145"/>
      <c r="M1597" s="151"/>
      <c r="T1597" s="152"/>
      <c r="AT1597" s="147" t="s">
        <v>161</v>
      </c>
      <c r="AU1597" s="147" t="s">
        <v>83</v>
      </c>
      <c r="AV1597" s="12" t="s">
        <v>83</v>
      </c>
      <c r="AW1597" s="12" t="s">
        <v>30</v>
      </c>
      <c r="AX1597" s="12" t="s">
        <v>73</v>
      </c>
      <c r="AY1597" s="147" t="s">
        <v>151</v>
      </c>
    </row>
    <row r="1598" spans="2:51" s="12" customFormat="1" ht="33.75">
      <c r="B1598" s="145"/>
      <c r="D1598" s="146" t="s">
        <v>161</v>
      </c>
      <c r="E1598" s="147" t="s">
        <v>1</v>
      </c>
      <c r="F1598" s="148" t="s">
        <v>221</v>
      </c>
      <c r="H1598" s="149">
        <v>133.677</v>
      </c>
      <c r="I1598" s="150"/>
      <c r="L1598" s="145"/>
      <c r="M1598" s="151"/>
      <c r="T1598" s="152"/>
      <c r="AT1598" s="147" t="s">
        <v>161</v>
      </c>
      <c r="AU1598" s="147" t="s">
        <v>83</v>
      </c>
      <c r="AV1598" s="12" t="s">
        <v>83</v>
      </c>
      <c r="AW1598" s="12" t="s">
        <v>30</v>
      </c>
      <c r="AX1598" s="12" t="s">
        <v>73</v>
      </c>
      <c r="AY1598" s="147" t="s">
        <v>151</v>
      </c>
    </row>
    <row r="1599" spans="2:51" s="12" customFormat="1" ht="22.5">
      <c r="B1599" s="145"/>
      <c r="D1599" s="146" t="s">
        <v>161</v>
      </c>
      <c r="E1599" s="147" t="s">
        <v>1</v>
      </c>
      <c r="F1599" s="148" t="s">
        <v>1656</v>
      </c>
      <c r="H1599" s="149">
        <v>45.304</v>
      </c>
      <c r="I1599" s="150"/>
      <c r="L1599" s="145"/>
      <c r="M1599" s="151"/>
      <c r="T1599" s="152"/>
      <c r="AT1599" s="147" t="s">
        <v>161</v>
      </c>
      <c r="AU1599" s="147" t="s">
        <v>83</v>
      </c>
      <c r="AV1599" s="12" t="s">
        <v>83</v>
      </c>
      <c r="AW1599" s="12" t="s">
        <v>30</v>
      </c>
      <c r="AX1599" s="12" t="s">
        <v>73</v>
      </c>
      <c r="AY1599" s="147" t="s">
        <v>151</v>
      </c>
    </row>
    <row r="1600" spans="2:51" s="14" customFormat="1" ht="11.25">
      <c r="B1600" s="170"/>
      <c r="D1600" s="146" t="s">
        <v>161</v>
      </c>
      <c r="E1600" s="171" t="s">
        <v>1</v>
      </c>
      <c r="F1600" s="172" t="s">
        <v>1657</v>
      </c>
      <c r="H1600" s="171" t="s">
        <v>1</v>
      </c>
      <c r="I1600" s="173"/>
      <c r="L1600" s="170"/>
      <c r="M1600" s="174"/>
      <c r="T1600" s="175"/>
      <c r="AT1600" s="171" t="s">
        <v>161</v>
      </c>
      <c r="AU1600" s="171" t="s">
        <v>83</v>
      </c>
      <c r="AV1600" s="14" t="s">
        <v>81</v>
      </c>
      <c r="AW1600" s="14" t="s">
        <v>30</v>
      </c>
      <c r="AX1600" s="14" t="s">
        <v>73</v>
      </c>
      <c r="AY1600" s="171" t="s">
        <v>151</v>
      </c>
    </row>
    <row r="1601" spans="2:51" s="12" customFormat="1" ht="33.75">
      <c r="B1601" s="145"/>
      <c r="D1601" s="146" t="s">
        <v>161</v>
      </c>
      <c r="E1601" s="147" t="s">
        <v>1</v>
      </c>
      <c r="F1601" s="148" t="s">
        <v>1658</v>
      </c>
      <c r="H1601" s="149">
        <v>87.874</v>
      </c>
      <c r="I1601" s="150"/>
      <c r="L1601" s="145"/>
      <c r="M1601" s="151"/>
      <c r="T1601" s="152"/>
      <c r="AT1601" s="147" t="s">
        <v>161</v>
      </c>
      <c r="AU1601" s="147" t="s">
        <v>83</v>
      </c>
      <c r="AV1601" s="12" t="s">
        <v>83</v>
      </c>
      <c r="AW1601" s="12" t="s">
        <v>30</v>
      </c>
      <c r="AX1601" s="12" t="s">
        <v>73</v>
      </c>
      <c r="AY1601" s="147" t="s">
        <v>151</v>
      </c>
    </row>
    <row r="1602" spans="2:51" s="12" customFormat="1" ht="22.5">
      <c r="B1602" s="145"/>
      <c r="D1602" s="146" t="s">
        <v>161</v>
      </c>
      <c r="E1602" s="147" t="s">
        <v>1</v>
      </c>
      <c r="F1602" s="148" t="s">
        <v>1659</v>
      </c>
      <c r="H1602" s="149">
        <v>63.565</v>
      </c>
      <c r="I1602" s="150"/>
      <c r="L1602" s="145"/>
      <c r="M1602" s="151"/>
      <c r="T1602" s="152"/>
      <c r="AT1602" s="147" t="s">
        <v>161</v>
      </c>
      <c r="AU1602" s="147" t="s">
        <v>83</v>
      </c>
      <c r="AV1602" s="12" t="s">
        <v>83</v>
      </c>
      <c r="AW1602" s="12" t="s">
        <v>30</v>
      </c>
      <c r="AX1602" s="12" t="s">
        <v>73</v>
      </c>
      <c r="AY1602" s="147" t="s">
        <v>151</v>
      </c>
    </row>
    <row r="1603" spans="2:51" s="14" customFormat="1" ht="11.25">
      <c r="B1603" s="170"/>
      <c r="D1603" s="146" t="s">
        <v>161</v>
      </c>
      <c r="E1603" s="171" t="s">
        <v>1</v>
      </c>
      <c r="F1603" s="172" t="s">
        <v>673</v>
      </c>
      <c r="H1603" s="171" t="s">
        <v>1</v>
      </c>
      <c r="I1603" s="173"/>
      <c r="L1603" s="170"/>
      <c r="M1603" s="174"/>
      <c r="T1603" s="175"/>
      <c r="AT1603" s="171" t="s">
        <v>161</v>
      </c>
      <c r="AU1603" s="171" t="s">
        <v>83</v>
      </c>
      <c r="AV1603" s="14" t="s">
        <v>81</v>
      </c>
      <c r="AW1603" s="14" t="s">
        <v>30</v>
      </c>
      <c r="AX1603" s="14" t="s">
        <v>73</v>
      </c>
      <c r="AY1603" s="171" t="s">
        <v>151</v>
      </c>
    </row>
    <row r="1604" spans="2:51" s="12" customFormat="1" ht="11.25">
      <c r="B1604" s="145"/>
      <c r="D1604" s="146" t="s">
        <v>161</v>
      </c>
      <c r="E1604" s="147" t="s">
        <v>1</v>
      </c>
      <c r="F1604" s="148" t="s">
        <v>674</v>
      </c>
      <c r="H1604" s="149">
        <v>60.348</v>
      </c>
      <c r="I1604" s="150"/>
      <c r="L1604" s="145"/>
      <c r="M1604" s="151"/>
      <c r="T1604" s="152"/>
      <c r="AT1604" s="147" t="s">
        <v>161</v>
      </c>
      <c r="AU1604" s="147" t="s">
        <v>83</v>
      </c>
      <c r="AV1604" s="12" t="s">
        <v>83</v>
      </c>
      <c r="AW1604" s="12" t="s">
        <v>30</v>
      </c>
      <c r="AX1604" s="12" t="s">
        <v>73</v>
      </c>
      <c r="AY1604" s="147" t="s">
        <v>151</v>
      </c>
    </row>
    <row r="1605" spans="2:51" s="14" customFormat="1" ht="11.25">
      <c r="B1605" s="170"/>
      <c r="D1605" s="146" t="s">
        <v>161</v>
      </c>
      <c r="E1605" s="171" t="s">
        <v>1</v>
      </c>
      <c r="F1605" s="172" t="s">
        <v>1685</v>
      </c>
      <c r="H1605" s="171" t="s">
        <v>1</v>
      </c>
      <c r="I1605" s="173"/>
      <c r="L1605" s="170"/>
      <c r="M1605" s="174"/>
      <c r="T1605" s="175"/>
      <c r="AT1605" s="171" t="s">
        <v>161</v>
      </c>
      <c r="AU1605" s="171" t="s">
        <v>83</v>
      </c>
      <c r="AV1605" s="14" t="s">
        <v>81</v>
      </c>
      <c r="AW1605" s="14" t="s">
        <v>30</v>
      </c>
      <c r="AX1605" s="14" t="s">
        <v>73</v>
      </c>
      <c r="AY1605" s="171" t="s">
        <v>151</v>
      </c>
    </row>
    <row r="1606" spans="2:51" s="12" customFormat="1" ht="22.5">
      <c r="B1606" s="145"/>
      <c r="D1606" s="146" t="s">
        <v>161</v>
      </c>
      <c r="E1606" s="147" t="s">
        <v>1</v>
      </c>
      <c r="F1606" s="148" t="s">
        <v>1686</v>
      </c>
      <c r="H1606" s="149">
        <v>287.2</v>
      </c>
      <c r="I1606" s="150"/>
      <c r="L1606" s="145"/>
      <c r="M1606" s="151"/>
      <c r="T1606" s="152"/>
      <c r="AT1606" s="147" t="s">
        <v>161</v>
      </c>
      <c r="AU1606" s="147" t="s">
        <v>83</v>
      </c>
      <c r="AV1606" s="12" t="s">
        <v>83</v>
      </c>
      <c r="AW1606" s="12" t="s">
        <v>30</v>
      </c>
      <c r="AX1606" s="12" t="s">
        <v>73</v>
      </c>
      <c r="AY1606" s="147" t="s">
        <v>151</v>
      </c>
    </row>
    <row r="1607" spans="2:51" s="12" customFormat="1" ht="22.5">
      <c r="B1607" s="145"/>
      <c r="D1607" s="146" t="s">
        <v>161</v>
      </c>
      <c r="E1607" s="147" t="s">
        <v>1</v>
      </c>
      <c r="F1607" s="148" t="s">
        <v>1687</v>
      </c>
      <c r="H1607" s="149">
        <v>269.72</v>
      </c>
      <c r="I1607" s="150"/>
      <c r="L1607" s="145"/>
      <c r="M1607" s="151"/>
      <c r="T1607" s="152"/>
      <c r="AT1607" s="147" t="s">
        <v>161</v>
      </c>
      <c r="AU1607" s="147" t="s">
        <v>83</v>
      </c>
      <c r="AV1607" s="12" t="s">
        <v>83</v>
      </c>
      <c r="AW1607" s="12" t="s">
        <v>30</v>
      </c>
      <c r="AX1607" s="12" t="s">
        <v>73</v>
      </c>
      <c r="AY1607" s="147" t="s">
        <v>151</v>
      </c>
    </row>
    <row r="1608" spans="2:51" s="12" customFormat="1" ht="22.5">
      <c r="B1608" s="145"/>
      <c r="D1608" s="146" t="s">
        <v>161</v>
      </c>
      <c r="E1608" s="147" t="s">
        <v>1</v>
      </c>
      <c r="F1608" s="148" t="s">
        <v>1688</v>
      </c>
      <c r="H1608" s="149">
        <v>139.3</v>
      </c>
      <c r="I1608" s="150"/>
      <c r="L1608" s="145"/>
      <c r="M1608" s="151"/>
      <c r="T1608" s="152"/>
      <c r="AT1608" s="147" t="s">
        <v>161</v>
      </c>
      <c r="AU1608" s="147" t="s">
        <v>83</v>
      </c>
      <c r="AV1608" s="12" t="s">
        <v>83</v>
      </c>
      <c r="AW1608" s="12" t="s">
        <v>30</v>
      </c>
      <c r="AX1608" s="12" t="s">
        <v>73</v>
      </c>
      <c r="AY1608" s="147" t="s">
        <v>151</v>
      </c>
    </row>
    <row r="1609" spans="2:51" s="12" customFormat="1" ht="22.5">
      <c r="B1609" s="145"/>
      <c r="D1609" s="146" t="s">
        <v>161</v>
      </c>
      <c r="E1609" s="147" t="s">
        <v>1</v>
      </c>
      <c r="F1609" s="148" t="s">
        <v>1689</v>
      </c>
      <c r="H1609" s="149">
        <v>107.53</v>
      </c>
      <c r="I1609" s="150"/>
      <c r="L1609" s="145"/>
      <c r="M1609" s="151"/>
      <c r="T1609" s="152"/>
      <c r="AT1609" s="147" t="s">
        <v>161</v>
      </c>
      <c r="AU1609" s="147" t="s">
        <v>83</v>
      </c>
      <c r="AV1609" s="12" t="s">
        <v>83</v>
      </c>
      <c r="AW1609" s="12" t="s">
        <v>30</v>
      </c>
      <c r="AX1609" s="12" t="s">
        <v>73</v>
      </c>
      <c r="AY1609" s="147" t="s">
        <v>151</v>
      </c>
    </row>
    <row r="1610" spans="2:51" s="12" customFormat="1" ht="22.5">
      <c r="B1610" s="145"/>
      <c r="D1610" s="146" t="s">
        <v>161</v>
      </c>
      <c r="E1610" s="147" t="s">
        <v>1</v>
      </c>
      <c r="F1610" s="148" t="s">
        <v>1690</v>
      </c>
      <c r="H1610" s="149">
        <v>255.79</v>
      </c>
      <c r="I1610" s="150"/>
      <c r="L1610" s="145"/>
      <c r="M1610" s="151"/>
      <c r="T1610" s="152"/>
      <c r="AT1610" s="147" t="s">
        <v>161</v>
      </c>
      <c r="AU1610" s="147" t="s">
        <v>83</v>
      </c>
      <c r="AV1610" s="12" t="s">
        <v>83</v>
      </c>
      <c r="AW1610" s="12" t="s">
        <v>30</v>
      </c>
      <c r="AX1610" s="12" t="s">
        <v>73</v>
      </c>
      <c r="AY1610" s="147" t="s">
        <v>151</v>
      </c>
    </row>
    <row r="1611" spans="2:51" s="12" customFormat="1" ht="22.5">
      <c r="B1611" s="145"/>
      <c r="D1611" s="146" t="s">
        <v>161</v>
      </c>
      <c r="E1611" s="147" t="s">
        <v>1</v>
      </c>
      <c r="F1611" s="148" t="s">
        <v>1691</v>
      </c>
      <c r="H1611" s="149">
        <v>249.3</v>
      </c>
      <c r="I1611" s="150"/>
      <c r="L1611" s="145"/>
      <c r="M1611" s="151"/>
      <c r="T1611" s="152"/>
      <c r="AT1611" s="147" t="s">
        <v>161</v>
      </c>
      <c r="AU1611" s="147" t="s">
        <v>83</v>
      </c>
      <c r="AV1611" s="12" t="s">
        <v>83</v>
      </c>
      <c r="AW1611" s="12" t="s">
        <v>30</v>
      </c>
      <c r="AX1611" s="12" t="s">
        <v>73</v>
      </c>
      <c r="AY1611" s="147" t="s">
        <v>151</v>
      </c>
    </row>
    <row r="1612" spans="2:51" s="12" customFormat="1" ht="11.25">
      <c r="B1612" s="145"/>
      <c r="D1612" s="146" t="s">
        <v>161</v>
      </c>
      <c r="E1612" s="147" t="s">
        <v>1</v>
      </c>
      <c r="F1612" s="148" t="s">
        <v>1692</v>
      </c>
      <c r="H1612" s="149">
        <v>81.26</v>
      </c>
      <c r="I1612" s="150"/>
      <c r="L1612" s="145"/>
      <c r="M1612" s="151"/>
      <c r="T1612" s="152"/>
      <c r="AT1612" s="147" t="s">
        <v>161</v>
      </c>
      <c r="AU1612" s="147" t="s">
        <v>83</v>
      </c>
      <c r="AV1612" s="12" t="s">
        <v>83</v>
      </c>
      <c r="AW1612" s="12" t="s">
        <v>30</v>
      </c>
      <c r="AX1612" s="12" t="s">
        <v>73</v>
      </c>
      <c r="AY1612" s="147" t="s">
        <v>151</v>
      </c>
    </row>
    <row r="1613" spans="2:51" s="13" customFormat="1" ht="11.25">
      <c r="B1613" s="153"/>
      <c r="D1613" s="146" t="s">
        <v>161</v>
      </c>
      <c r="E1613" s="154" t="s">
        <v>1</v>
      </c>
      <c r="F1613" s="155" t="s">
        <v>163</v>
      </c>
      <c r="H1613" s="156">
        <v>5412.022000000001</v>
      </c>
      <c r="I1613" s="157"/>
      <c r="L1613" s="153"/>
      <c r="M1613" s="158"/>
      <c r="T1613" s="159"/>
      <c r="AT1613" s="154" t="s">
        <v>161</v>
      </c>
      <c r="AU1613" s="154" t="s">
        <v>83</v>
      </c>
      <c r="AV1613" s="13" t="s">
        <v>159</v>
      </c>
      <c r="AW1613" s="13" t="s">
        <v>30</v>
      </c>
      <c r="AX1613" s="13" t="s">
        <v>81</v>
      </c>
      <c r="AY1613" s="154" t="s">
        <v>151</v>
      </c>
    </row>
    <row r="1614" spans="2:65" s="1" customFormat="1" ht="33" customHeight="1">
      <c r="B1614" s="131"/>
      <c r="C1614" s="132" t="s">
        <v>1708</v>
      </c>
      <c r="D1614" s="132" t="s">
        <v>154</v>
      </c>
      <c r="E1614" s="133" t="s">
        <v>1709</v>
      </c>
      <c r="F1614" s="134" t="s">
        <v>1710</v>
      </c>
      <c r="G1614" s="135" t="s">
        <v>186</v>
      </c>
      <c r="H1614" s="136">
        <v>717.022</v>
      </c>
      <c r="I1614" s="137"/>
      <c r="J1614" s="138">
        <f>ROUND(I1614*H1614,2)</f>
        <v>0</v>
      </c>
      <c r="K1614" s="134" t="s">
        <v>158</v>
      </c>
      <c r="L1614" s="31"/>
      <c r="M1614" s="139" t="s">
        <v>1</v>
      </c>
      <c r="N1614" s="140" t="s">
        <v>38</v>
      </c>
      <c r="P1614" s="141">
        <f>O1614*H1614</f>
        <v>0</v>
      </c>
      <c r="Q1614" s="141">
        <v>0.00026</v>
      </c>
      <c r="R1614" s="141">
        <f>Q1614*H1614</f>
        <v>0.18642572</v>
      </c>
      <c r="S1614" s="141">
        <v>0</v>
      </c>
      <c r="T1614" s="142">
        <f>S1614*H1614</f>
        <v>0</v>
      </c>
      <c r="AR1614" s="143" t="s">
        <v>287</v>
      </c>
      <c r="AT1614" s="143" t="s">
        <v>154</v>
      </c>
      <c r="AU1614" s="143" t="s">
        <v>83</v>
      </c>
      <c r="AY1614" s="16" t="s">
        <v>151</v>
      </c>
      <c r="BE1614" s="144">
        <f>IF(N1614="základní",J1614,0)</f>
        <v>0</v>
      </c>
      <c r="BF1614" s="144">
        <f>IF(N1614="snížená",J1614,0)</f>
        <v>0</v>
      </c>
      <c r="BG1614" s="144">
        <f>IF(N1614="zákl. přenesená",J1614,0)</f>
        <v>0</v>
      </c>
      <c r="BH1614" s="144">
        <f>IF(N1614="sníž. přenesená",J1614,0)</f>
        <v>0</v>
      </c>
      <c r="BI1614" s="144">
        <f>IF(N1614="nulová",J1614,0)</f>
        <v>0</v>
      </c>
      <c r="BJ1614" s="16" t="s">
        <v>81</v>
      </c>
      <c r="BK1614" s="144">
        <f>ROUND(I1614*H1614,2)</f>
        <v>0</v>
      </c>
      <c r="BL1614" s="16" t="s">
        <v>287</v>
      </c>
      <c r="BM1614" s="143" t="s">
        <v>1711</v>
      </c>
    </row>
    <row r="1615" spans="2:51" s="14" customFormat="1" ht="11.25">
      <c r="B1615" s="170"/>
      <c r="D1615" s="146" t="s">
        <v>161</v>
      </c>
      <c r="E1615" s="171" t="s">
        <v>1</v>
      </c>
      <c r="F1615" s="172" t="s">
        <v>1654</v>
      </c>
      <c r="H1615" s="171" t="s">
        <v>1</v>
      </c>
      <c r="I1615" s="173"/>
      <c r="L1615" s="170"/>
      <c r="M1615" s="174"/>
      <c r="T1615" s="175"/>
      <c r="AT1615" s="171" t="s">
        <v>161</v>
      </c>
      <c r="AU1615" s="171" t="s">
        <v>83</v>
      </c>
      <c r="AV1615" s="14" t="s">
        <v>81</v>
      </c>
      <c r="AW1615" s="14" t="s">
        <v>30</v>
      </c>
      <c r="AX1615" s="14" t="s">
        <v>73</v>
      </c>
      <c r="AY1615" s="171" t="s">
        <v>151</v>
      </c>
    </row>
    <row r="1616" spans="2:51" s="12" customFormat="1" ht="11.25">
      <c r="B1616" s="145"/>
      <c r="D1616" s="146" t="s">
        <v>161</v>
      </c>
      <c r="E1616" s="147" t="s">
        <v>1</v>
      </c>
      <c r="F1616" s="148" t="s">
        <v>274</v>
      </c>
      <c r="H1616" s="149">
        <v>135.818</v>
      </c>
      <c r="I1616" s="150"/>
      <c r="L1616" s="145"/>
      <c r="M1616" s="151"/>
      <c r="T1616" s="152"/>
      <c r="AT1616" s="147" t="s">
        <v>161</v>
      </c>
      <c r="AU1616" s="147" t="s">
        <v>83</v>
      </c>
      <c r="AV1616" s="12" t="s">
        <v>83</v>
      </c>
      <c r="AW1616" s="12" t="s">
        <v>30</v>
      </c>
      <c r="AX1616" s="12" t="s">
        <v>73</v>
      </c>
      <c r="AY1616" s="147" t="s">
        <v>151</v>
      </c>
    </row>
    <row r="1617" spans="2:51" s="14" customFormat="1" ht="11.25">
      <c r="B1617" s="170"/>
      <c r="D1617" s="146" t="s">
        <v>161</v>
      </c>
      <c r="E1617" s="171" t="s">
        <v>1</v>
      </c>
      <c r="F1617" s="172" t="s">
        <v>1655</v>
      </c>
      <c r="H1617" s="171" t="s">
        <v>1</v>
      </c>
      <c r="I1617" s="173"/>
      <c r="L1617" s="170"/>
      <c r="M1617" s="174"/>
      <c r="T1617" s="175"/>
      <c r="AT1617" s="171" t="s">
        <v>161</v>
      </c>
      <c r="AU1617" s="171" t="s">
        <v>83</v>
      </c>
      <c r="AV1617" s="14" t="s">
        <v>81</v>
      </c>
      <c r="AW1617" s="14" t="s">
        <v>30</v>
      </c>
      <c r="AX1617" s="14" t="s">
        <v>73</v>
      </c>
      <c r="AY1617" s="171" t="s">
        <v>151</v>
      </c>
    </row>
    <row r="1618" spans="2:51" s="12" customFormat="1" ht="22.5">
      <c r="B1618" s="145"/>
      <c r="D1618" s="146" t="s">
        <v>161</v>
      </c>
      <c r="E1618" s="147" t="s">
        <v>1</v>
      </c>
      <c r="F1618" s="148" t="s">
        <v>276</v>
      </c>
      <c r="H1618" s="149">
        <v>403.297</v>
      </c>
      <c r="I1618" s="150"/>
      <c r="L1618" s="145"/>
      <c r="M1618" s="151"/>
      <c r="T1618" s="152"/>
      <c r="AT1618" s="147" t="s">
        <v>161</v>
      </c>
      <c r="AU1618" s="147" t="s">
        <v>83</v>
      </c>
      <c r="AV1618" s="12" t="s">
        <v>83</v>
      </c>
      <c r="AW1618" s="12" t="s">
        <v>30</v>
      </c>
      <c r="AX1618" s="12" t="s">
        <v>73</v>
      </c>
      <c r="AY1618" s="147" t="s">
        <v>151</v>
      </c>
    </row>
    <row r="1619" spans="2:51" s="12" customFormat="1" ht="22.5">
      <c r="B1619" s="145"/>
      <c r="D1619" s="146" t="s">
        <v>161</v>
      </c>
      <c r="E1619" s="147" t="s">
        <v>1</v>
      </c>
      <c r="F1619" s="148" t="s">
        <v>277</v>
      </c>
      <c r="H1619" s="149">
        <v>88.188</v>
      </c>
      <c r="I1619" s="150"/>
      <c r="L1619" s="145"/>
      <c r="M1619" s="151"/>
      <c r="T1619" s="152"/>
      <c r="AT1619" s="147" t="s">
        <v>161</v>
      </c>
      <c r="AU1619" s="147" t="s">
        <v>83</v>
      </c>
      <c r="AV1619" s="12" t="s">
        <v>83</v>
      </c>
      <c r="AW1619" s="12" t="s">
        <v>30</v>
      </c>
      <c r="AX1619" s="12" t="s">
        <v>73</v>
      </c>
      <c r="AY1619" s="147" t="s">
        <v>151</v>
      </c>
    </row>
    <row r="1620" spans="2:51" s="12" customFormat="1" ht="22.5">
      <c r="B1620" s="145"/>
      <c r="D1620" s="146" t="s">
        <v>161</v>
      </c>
      <c r="E1620" s="147" t="s">
        <v>1</v>
      </c>
      <c r="F1620" s="148" t="s">
        <v>278</v>
      </c>
      <c r="H1620" s="149">
        <v>89.719</v>
      </c>
      <c r="I1620" s="150"/>
      <c r="L1620" s="145"/>
      <c r="M1620" s="151"/>
      <c r="T1620" s="152"/>
      <c r="AT1620" s="147" t="s">
        <v>161</v>
      </c>
      <c r="AU1620" s="147" t="s">
        <v>83</v>
      </c>
      <c r="AV1620" s="12" t="s">
        <v>83</v>
      </c>
      <c r="AW1620" s="12" t="s">
        <v>30</v>
      </c>
      <c r="AX1620" s="12" t="s">
        <v>73</v>
      </c>
      <c r="AY1620" s="147" t="s">
        <v>151</v>
      </c>
    </row>
    <row r="1621" spans="2:51" s="13" customFormat="1" ht="11.25">
      <c r="B1621" s="153"/>
      <c r="D1621" s="146" t="s">
        <v>161</v>
      </c>
      <c r="E1621" s="154" t="s">
        <v>1</v>
      </c>
      <c r="F1621" s="155" t="s">
        <v>163</v>
      </c>
      <c r="H1621" s="156">
        <v>717.0219999999999</v>
      </c>
      <c r="I1621" s="157"/>
      <c r="L1621" s="153"/>
      <c r="M1621" s="158"/>
      <c r="T1621" s="159"/>
      <c r="AT1621" s="154" t="s">
        <v>161</v>
      </c>
      <c r="AU1621" s="154" t="s">
        <v>83</v>
      </c>
      <c r="AV1621" s="13" t="s">
        <v>159</v>
      </c>
      <c r="AW1621" s="13" t="s">
        <v>30</v>
      </c>
      <c r="AX1621" s="13" t="s">
        <v>81</v>
      </c>
      <c r="AY1621" s="154" t="s">
        <v>151</v>
      </c>
    </row>
    <row r="1622" spans="2:65" s="1" customFormat="1" ht="33" customHeight="1">
      <c r="B1622" s="131"/>
      <c r="C1622" s="132" t="s">
        <v>1712</v>
      </c>
      <c r="D1622" s="132" t="s">
        <v>154</v>
      </c>
      <c r="E1622" s="133" t="s">
        <v>1713</v>
      </c>
      <c r="F1622" s="134" t="s">
        <v>1714</v>
      </c>
      <c r="G1622" s="135" t="s">
        <v>186</v>
      </c>
      <c r="H1622" s="136">
        <v>2777.829</v>
      </c>
      <c r="I1622" s="137"/>
      <c r="J1622" s="138">
        <f>ROUND(I1622*H1622,2)</f>
        <v>0</v>
      </c>
      <c r="K1622" s="134" t="s">
        <v>158</v>
      </c>
      <c r="L1622" s="31"/>
      <c r="M1622" s="139" t="s">
        <v>1</v>
      </c>
      <c r="N1622" s="140" t="s">
        <v>38</v>
      </c>
      <c r="P1622" s="141">
        <f>O1622*H1622</f>
        <v>0</v>
      </c>
      <c r="Q1622" s="141">
        <v>0.00026</v>
      </c>
      <c r="R1622" s="141">
        <f>Q1622*H1622</f>
        <v>0.72223554</v>
      </c>
      <c r="S1622" s="141">
        <v>0</v>
      </c>
      <c r="T1622" s="142">
        <f>S1622*H1622</f>
        <v>0</v>
      </c>
      <c r="AR1622" s="143" t="s">
        <v>287</v>
      </c>
      <c r="AT1622" s="143" t="s">
        <v>154</v>
      </c>
      <c r="AU1622" s="143" t="s">
        <v>83</v>
      </c>
      <c r="AY1622" s="16" t="s">
        <v>151</v>
      </c>
      <c r="BE1622" s="144">
        <f>IF(N1622="základní",J1622,0)</f>
        <v>0</v>
      </c>
      <c r="BF1622" s="144">
        <f>IF(N1622="snížená",J1622,0)</f>
        <v>0</v>
      </c>
      <c r="BG1622" s="144">
        <f>IF(N1622="zákl. přenesená",J1622,0)</f>
        <v>0</v>
      </c>
      <c r="BH1622" s="144">
        <f>IF(N1622="sníž. přenesená",J1622,0)</f>
        <v>0</v>
      </c>
      <c r="BI1622" s="144">
        <f>IF(N1622="nulová",J1622,0)</f>
        <v>0</v>
      </c>
      <c r="BJ1622" s="16" t="s">
        <v>81</v>
      </c>
      <c r="BK1622" s="144">
        <f>ROUND(I1622*H1622,2)</f>
        <v>0</v>
      </c>
      <c r="BL1622" s="16" t="s">
        <v>287</v>
      </c>
      <c r="BM1622" s="143" t="s">
        <v>1715</v>
      </c>
    </row>
    <row r="1623" spans="2:51" s="14" customFormat="1" ht="11.25">
      <c r="B1623" s="170"/>
      <c r="D1623" s="146" t="s">
        <v>161</v>
      </c>
      <c r="E1623" s="171" t="s">
        <v>1</v>
      </c>
      <c r="F1623" s="172" t="s">
        <v>1654</v>
      </c>
      <c r="H1623" s="171" t="s">
        <v>1</v>
      </c>
      <c r="I1623" s="173"/>
      <c r="L1623" s="170"/>
      <c r="M1623" s="174"/>
      <c r="T1623" s="175"/>
      <c r="AT1623" s="171" t="s">
        <v>161</v>
      </c>
      <c r="AU1623" s="171" t="s">
        <v>83</v>
      </c>
      <c r="AV1623" s="14" t="s">
        <v>81</v>
      </c>
      <c r="AW1623" s="14" t="s">
        <v>30</v>
      </c>
      <c r="AX1623" s="14" t="s">
        <v>73</v>
      </c>
      <c r="AY1623" s="171" t="s">
        <v>151</v>
      </c>
    </row>
    <row r="1624" spans="2:51" s="12" customFormat="1" ht="11.25">
      <c r="B1624" s="145"/>
      <c r="D1624" s="146" t="s">
        <v>161</v>
      </c>
      <c r="E1624" s="147" t="s">
        <v>1</v>
      </c>
      <c r="F1624" s="148" t="s">
        <v>280</v>
      </c>
      <c r="H1624" s="149">
        <v>29.629</v>
      </c>
      <c r="I1624" s="150"/>
      <c r="L1624" s="145"/>
      <c r="M1624" s="151"/>
      <c r="T1624" s="152"/>
      <c r="AT1624" s="147" t="s">
        <v>161</v>
      </c>
      <c r="AU1624" s="147" t="s">
        <v>83</v>
      </c>
      <c r="AV1624" s="12" t="s">
        <v>83</v>
      </c>
      <c r="AW1624" s="12" t="s">
        <v>30</v>
      </c>
      <c r="AX1624" s="12" t="s">
        <v>73</v>
      </c>
      <c r="AY1624" s="147" t="s">
        <v>151</v>
      </c>
    </row>
    <row r="1625" spans="2:51" s="14" customFormat="1" ht="11.25">
      <c r="B1625" s="170"/>
      <c r="D1625" s="146" t="s">
        <v>161</v>
      </c>
      <c r="E1625" s="171" t="s">
        <v>1</v>
      </c>
      <c r="F1625" s="172" t="s">
        <v>1655</v>
      </c>
      <c r="H1625" s="171" t="s">
        <v>1</v>
      </c>
      <c r="I1625" s="173"/>
      <c r="L1625" s="170"/>
      <c r="M1625" s="174"/>
      <c r="T1625" s="175"/>
      <c r="AT1625" s="171" t="s">
        <v>161</v>
      </c>
      <c r="AU1625" s="171" t="s">
        <v>83</v>
      </c>
      <c r="AV1625" s="14" t="s">
        <v>81</v>
      </c>
      <c r="AW1625" s="14" t="s">
        <v>30</v>
      </c>
      <c r="AX1625" s="14" t="s">
        <v>73</v>
      </c>
      <c r="AY1625" s="171" t="s">
        <v>151</v>
      </c>
    </row>
    <row r="1626" spans="2:51" s="12" customFormat="1" ht="22.5">
      <c r="B1626" s="145"/>
      <c r="D1626" s="146" t="s">
        <v>161</v>
      </c>
      <c r="E1626" s="147" t="s">
        <v>1</v>
      </c>
      <c r="F1626" s="148" t="s">
        <v>282</v>
      </c>
      <c r="H1626" s="149">
        <v>379.052</v>
      </c>
      <c r="I1626" s="150"/>
      <c r="L1626" s="145"/>
      <c r="M1626" s="151"/>
      <c r="T1626" s="152"/>
      <c r="AT1626" s="147" t="s">
        <v>161</v>
      </c>
      <c r="AU1626" s="147" t="s">
        <v>83</v>
      </c>
      <c r="AV1626" s="12" t="s">
        <v>83</v>
      </c>
      <c r="AW1626" s="12" t="s">
        <v>30</v>
      </c>
      <c r="AX1626" s="12" t="s">
        <v>73</v>
      </c>
      <c r="AY1626" s="147" t="s">
        <v>151</v>
      </c>
    </row>
    <row r="1627" spans="2:51" s="14" customFormat="1" ht="33.75">
      <c r="B1627" s="170"/>
      <c r="D1627" s="146" t="s">
        <v>161</v>
      </c>
      <c r="E1627" s="171" t="s">
        <v>1</v>
      </c>
      <c r="F1627" s="172" t="s">
        <v>283</v>
      </c>
      <c r="H1627" s="171" t="s">
        <v>1</v>
      </c>
      <c r="I1627" s="173"/>
      <c r="L1627" s="170"/>
      <c r="M1627" s="174"/>
      <c r="T1627" s="175"/>
      <c r="AT1627" s="171" t="s">
        <v>161</v>
      </c>
      <c r="AU1627" s="171" t="s">
        <v>83</v>
      </c>
      <c r="AV1627" s="14" t="s">
        <v>81</v>
      </c>
      <c r="AW1627" s="14" t="s">
        <v>30</v>
      </c>
      <c r="AX1627" s="14" t="s">
        <v>73</v>
      </c>
      <c r="AY1627" s="171" t="s">
        <v>151</v>
      </c>
    </row>
    <row r="1628" spans="2:51" s="12" customFormat="1" ht="11.25">
      <c r="B1628" s="145"/>
      <c r="D1628" s="146" t="s">
        <v>161</v>
      </c>
      <c r="E1628" s="147" t="s">
        <v>1</v>
      </c>
      <c r="F1628" s="148" t="s">
        <v>1668</v>
      </c>
      <c r="H1628" s="149">
        <v>1051.199</v>
      </c>
      <c r="I1628" s="150"/>
      <c r="L1628" s="145"/>
      <c r="M1628" s="151"/>
      <c r="T1628" s="152"/>
      <c r="AT1628" s="147" t="s">
        <v>161</v>
      </c>
      <c r="AU1628" s="147" t="s">
        <v>83</v>
      </c>
      <c r="AV1628" s="12" t="s">
        <v>83</v>
      </c>
      <c r="AW1628" s="12" t="s">
        <v>30</v>
      </c>
      <c r="AX1628" s="12" t="s">
        <v>73</v>
      </c>
      <c r="AY1628" s="147" t="s">
        <v>151</v>
      </c>
    </row>
    <row r="1629" spans="2:51" s="12" customFormat="1" ht="11.25">
      <c r="B1629" s="145"/>
      <c r="D1629" s="146" t="s">
        <v>161</v>
      </c>
      <c r="E1629" s="147" t="s">
        <v>1</v>
      </c>
      <c r="F1629" s="148" t="s">
        <v>285</v>
      </c>
      <c r="H1629" s="149">
        <v>133.86</v>
      </c>
      <c r="I1629" s="150"/>
      <c r="L1629" s="145"/>
      <c r="M1629" s="151"/>
      <c r="T1629" s="152"/>
      <c r="AT1629" s="147" t="s">
        <v>161</v>
      </c>
      <c r="AU1629" s="147" t="s">
        <v>83</v>
      </c>
      <c r="AV1629" s="12" t="s">
        <v>83</v>
      </c>
      <c r="AW1629" s="12" t="s">
        <v>30</v>
      </c>
      <c r="AX1629" s="12" t="s">
        <v>73</v>
      </c>
      <c r="AY1629" s="147" t="s">
        <v>151</v>
      </c>
    </row>
    <row r="1630" spans="2:51" s="14" customFormat="1" ht="11.25">
      <c r="B1630" s="170"/>
      <c r="D1630" s="146" t="s">
        <v>161</v>
      </c>
      <c r="E1630" s="171" t="s">
        <v>1</v>
      </c>
      <c r="F1630" s="172" t="s">
        <v>286</v>
      </c>
      <c r="H1630" s="171" t="s">
        <v>1</v>
      </c>
      <c r="I1630" s="173"/>
      <c r="L1630" s="170"/>
      <c r="M1630" s="174"/>
      <c r="T1630" s="175"/>
      <c r="AT1630" s="171" t="s">
        <v>161</v>
      </c>
      <c r="AU1630" s="171" t="s">
        <v>83</v>
      </c>
      <c r="AV1630" s="14" t="s">
        <v>81</v>
      </c>
      <c r="AW1630" s="14" t="s">
        <v>30</v>
      </c>
      <c r="AX1630" s="14" t="s">
        <v>73</v>
      </c>
      <c r="AY1630" s="171" t="s">
        <v>151</v>
      </c>
    </row>
    <row r="1631" spans="2:51" s="12" customFormat="1" ht="22.5">
      <c r="B1631" s="145"/>
      <c r="D1631" s="146" t="s">
        <v>161</v>
      </c>
      <c r="E1631" s="147" t="s">
        <v>1</v>
      </c>
      <c r="F1631" s="148" t="s">
        <v>224</v>
      </c>
      <c r="H1631" s="149">
        <v>141.849</v>
      </c>
      <c r="I1631" s="150"/>
      <c r="L1631" s="145"/>
      <c r="M1631" s="151"/>
      <c r="T1631" s="152"/>
      <c r="AT1631" s="147" t="s">
        <v>161</v>
      </c>
      <c r="AU1631" s="147" t="s">
        <v>83</v>
      </c>
      <c r="AV1631" s="12" t="s">
        <v>83</v>
      </c>
      <c r="AW1631" s="12" t="s">
        <v>30</v>
      </c>
      <c r="AX1631" s="12" t="s">
        <v>73</v>
      </c>
      <c r="AY1631" s="147" t="s">
        <v>151</v>
      </c>
    </row>
    <row r="1632" spans="2:51" s="14" customFormat="1" ht="11.25">
      <c r="B1632" s="170"/>
      <c r="D1632" s="146" t="s">
        <v>161</v>
      </c>
      <c r="E1632" s="171" t="s">
        <v>1</v>
      </c>
      <c r="F1632" s="172" t="s">
        <v>1701</v>
      </c>
      <c r="H1632" s="171" t="s">
        <v>1</v>
      </c>
      <c r="I1632" s="173"/>
      <c r="L1632" s="170"/>
      <c r="M1632" s="174"/>
      <c r="T1632" s="175"/>
      <c r="AT1632" s="171" t="s">
        <v>161</v>
      </c>
      <c r="AU1632" s="171" t="s">
        <v>83</v>
      </c>
      <c r="AV1632" s="14" t="s">
        <v>81</v>
      </c>
      <c r="AW1632" s="14" t="s">
        <v>30</v>
      </c>
      <c r="AX1632" s="14" t="s">
        <v>73</v>
      </c>
      <c r="AY1632" s="171" t="s">
        <v>151</v>
      </c>
    </row>
    <row r="1633" spans="2:51" s="12" customFormat="1" ht="22.5">
      <c r="B1633" s="145"/>
      <c r="D1633" s="146" t="s">
        <v>161</v>
      </c>
      <c r="E1633" s="147" t="s">
        <v>1</v>
      </c>
      <c r="F1633" s="148" t="s">
        <v>1702</v>
      </c>
      <c r="H1633" s="149">
        <v>812.24</v>
      </c>
      <c r="I1633" s="150"/>
      <c r="L1633" s="145"/>
      <c r="M1633" s="151"/>
      <c r="T1633" s="152"/>
      <c r="AT1633" s="147" t="s">
        <v>161</v>
      </c>
      <c r="AU1633" s="147" t="s">
        <v>83</v>
      </c>
      <c r="AV1633" s="12" t="s">
        <v>83</v>
      </c>
      <c r="AW1633" s="12" t="s">
        <v>30</v>
      </c>
      <c r="AX1633" s="12" t="s">
        <v>73</v>
      </c>
      <c r="AY1633" s="147" t="s">
        <v>151</v>
      </c>
    </row>
    <row r="1634" spans="2:51" s="12" customFormat="1" ht="11.25">
      <c r="B1634" s="145"/>
      <c r="D1634" s="146" t="s">
        <v>161</v>
      </c>
      <c r="E1634" s="147" t="s">
        <v>1</v>
      </c>
      <c r="F1634" s="148" t="s">
        <v>1703</v>
      </c>
      <c r="H1634" s="149">
        <v>230</v>
      </c>
      <c r="I1634" s="150"/>
      <c r="L1634" s="145"/>
      <c r="M1634" s="151"/>
      <c r="T1634" s="152"/>
      <c r="AT1634" s="147" t="s">
        <v>161</v>
      </c>
      <c r="AU1634" s="147" t="s">
        <v>83</v>
      </c>
      <c r="AV1634" s="12" t="s">
        <v>83</v>
      </c>
      <c r="AW1634" s="12" t="s">
        <v>30</v>
      </c>
      <c r="AX1634" s="12" t="s">
        <v>73</v>
      </c>
      <c r="AY1634" s="147" t="s">
        <v>151</v>
      </c>
    </row>
    <row r="1635" spans="2:51" s="13" customFormat="1" ht="11.25">
      <c r="B1635" s="153"/>
      <c r="D1635" s="146" t="s">
        <v>161</v>
      </c>
      <c r="E1635" s="154" t="s">
        <v>1</v>
      </c>
      <c r="F1635" s="155" t="s">
        <v>163</v>
      </c>
      <c r="H1635" s="156">
        <v>2777.829</v>
      </c>
      <c r="I1635" s="157"/>
      <c r="L1635" s="153"/>
      <c r="M1635" s="158"/>
      <c r="T1635" s="159"/>
      <c r="AT1635" s="154" t="s">
        <v>161</v>
      </c>
      <c r="AU1635" s="154" t="s">
        <v>83</v>
      </c>
      <c r="AV1635" s="13" t="s">
        <v>159</v>
      </c>
      <c r="AW1635" s="13" t="s">
        <v>30</v>
      </c>
      <c r="AX1635" s="13" t="s">
        <v>81</v>
      </c>
      <c r="AY1635" s="154" t="s">
        <v>151</v>
      </c>
    </row>
    <row r="1636" spans="2:65" s="1" customFormat="1" ht="24.2" customHeight="1">
      <c r="B1636" s="131"/>
      <c r="C1636" s="132" t="s">
        <v>1716</v>
      </c>
      <c r="D1636" s="132" t="s">
        <v>154</v>
      </c>
      <c r="E1636" s="133" t="s">
        <v>1717</v>
      </c>
      <c r="F1636" s="134" t="s">
        <v>1718</v>
      </c>
      <c r="G1636" s="135" t="s">
        <v>186</v>
      </c>
      <c r="H1636" s="136">
        <v>403.297</v>
      </c>
      <c r="I1636" s="137"/>
      <c r="J1636" s="138">
        <f>ROUND(I1636*H1636,2)</f>
        <v>0</v>
      </c>
      <c r="K1636" s="134" t="s">
        <v>1</v>
      </c>
      <c r="L1636" s="31"/>
      <c r="M1636" s="139" t="s">
        <v>1</v>
      </c>
      <c r="N1636" s="140" t="s">
        <v>38</v>
      </c>
      <c r="P1636" s="141">
        <f>O1636*H1636</f>
        <v>0</v>
      </c>
      <c r="Q1636" s="141">
        <v>0</v>
      </c>
      <c r="R1636" s="141">
        <f>Q1636*H1636</f>
        <v>0</v>
      </c>
      <c r="S1636" s="141">
        <v>0</v>
      </c>
      <c r="T1636" s="142">
        <f>S1636*H1636</f>
        <v>0</v>
      </c>
      <c r="AR1636" s="143" t="s">
        <v>287</v>
      </c>
      <c r="AT1636" s="143" t="s">
        <v>154</v>
      </c>
      <c r="AU1636" s="143" t="s">
        <v>83</v>
      </c>
      <c r="AY1636" s="16" t="s">
        <v>151</v>
      </c>
      <c r="BE1636" s="144">
        <f>IF(N1636="základní",J1636,0)</f>
        <v>0</v>
      </c>
      <c r="BF1636" s="144">
        <f>IF(N1636="snížená",J1636,0)</f>
        <v>0</v>
      </c>
      <c r="BG1636" s="144">
        <f>IF(N1636="zákl. přenesená",J1636,0)</f>
        <v>0</v>
      </c>
      <c r="BH1636" s="144">
        <f>IF(N1636="sníž. přenesená",J1636,0)</f>
        <v>0</v>
      </c>
      <c r="BI1636" s="144">
        <f>IF(N1636="nulová",J1636,0)</f>
        <v>0</v>
      </c>
      <c r="BJ1636" s="16" t="s">
        <v>81</v>
      </c>
      <c r="BK1636" s="144">
        <f>ROUND(I1636*H1636,2)</f>
        <v>0</v>
      </c>
      <c r="BL1636" s="16" t="s">
        <v>287</v>
      </c>
      <c r="BM1636" s="143" t="s">
        <v>1719</v>
      </c>
    </row>
    <row r="1637" spans="2:51" s="14" customFormat="1" ht="11.25">
      <c r="B1637" s="170"/>
      <c r="D1637" s="146" t="s">
        <v>161</v>
      </c>
      <c r="E1637" s="171" t="s">
        <v>1</v>
      </c>
      <c r="F1637" s="172" t="s">
        <v>1720</v>
      </c>
      <c r="H1637" s="171" t="s">
        <v>1</v>
      </c>
      <c r="I1637" s="173"/>
      <c r="L1637" s="170"/>
      <c r="M1637" s="174"/>
      <c r="T1637" s="175"/>
      <c r="AT1637" s="171" t="s">
        <v>161</v>
      </c>
      <c r="AU1637" s="171" t="s">
        <v>83</v>
      </c>
      <c r="AV1637" s="14" t="s">
        <v>81</v>
      </c>
      <c r="AW1637" s="14" t="s">
        <v>30</v>
      </c>
      <c r="AX1637" s="14" t="s">
        <v>73</v>
      </c>
      <c r="AY1637" s="171" t="s">
        <v>151</v>
      </c>
    </row>
    <row r="1638" spans="2:51" s="12" customFormat="1" ht="22.5">
      <c r="B1638" s="145"/>
      <c r="D1638" s="146" t="s">
        <v>161</v>
      </c>
      <c r="E1638" s="147" t="s">
        <v>1</v>
      </c>
      <c r="F1638" s="148" t="s">
        <v>276</v>
      </c>
      <c r="H1638" s="149">
        <v>403.297</v>
      </c>
      <c r="I1638" s="150"/>
      <c r="L1638" s="145"/>
      <c r="M1638" s="151"/>
      <c r="T1638" s="152"/>
      <c r="AT1638" s="147" t="s">
        <v>161</v>
      </c>
      <c r="AU1638" s="147" t="s">
        <v>83</v>
      </c>
      <c r="AV1638" s="12" t="s">
        <v>83</v>
      </c>
      <c r="AW1638" s="12" t="s">
        <v>30</v>
      </c>
      <c r="AX1638" s="12" t="s">
        <v>73</v>
      </c>
      <c r="AY1638" s="147" t="s">
        <v>151</v>
      </c>
    </row>
    <row r="1639" spans="2:51" s="13" customFormat="1" ht="11.25">
      <c r="B1639" s="153"/>
      <c r="D1639" s="146" t="s">
        <v>161</v>
      </c>
      <c r="E1639" s="154" t="s">
        <v>1</v>
      </c>
      <c r="F1639" s="155" t="s">
        <v>163</v>
      </c>
      <c r="H1639" s="156">
        <v>403.297</v>
      </c>
      <c r="I1639" s="157"/>
      <c r="L1639" s="153"/>
      <c r="M1639" s="158"/>
      <c r="T1639" s="159"/>
      <c r="AT1639" s="154" t="s">
        <v>161</v>
      </c>
      <c r="AU1639" s="154" t="s">
        <v>83</v>
      </c>
      <c r="AV1639" s="13" t="s">
        <v>159</v>
      </c>
      <c r="AW1639" s="13" t="s">
        <v>30</v>
      </c>
      <c r="AX1639" s="13" t="s">
        <v>81</v>
      </c>
      <c r="AY1639" s="154" t="s">
        <v>151</v>
      </c>
    </row>
    <row r="1640" spans="2:65" s="1" customFormat="1" ht="24.2" customHeight="1">
      <c r="B1640" s="131"/>
      <c r="C1640" s="132" t="s">
        <v>1721</v>
      </c>
      <c r="D1640" s="132" t="s">
        <v>154</v>
      </c>
      <c r="E1640" s="133" t="s">
        <v>1722</v>
      </c>
      <c r="F1640" s="134" t="s">
        <v>1723</v>
      </c>
      <c r="G1640" s="135" t="s">
        <v>498</v>
      </c>
      <c r="H1640" s="136">
        <v>2</v>
      </c>
      <c r="I1640" s="137"/>
      <c r="J1640" s="138">
        <f>ROUND(I1640*H1640,2)</f>
        <v>0</v>
      </c>
      <c r="K1640" s="134" t="s">
        <v>1</v>
      </c>
      <c r="L1640" s="31"/>
      <c r="M1640" s="139" t="s">
        <v>1</v>
      </c>
      <c r="N1640" s="140" t="s">
        <v>38</v>
      </c>
      <c r="P1640" s="141">
        <f>O1640*H1640</f>
        <v>0</v>
      </c>
      <c r="Q1640" s="141">
        <v>0</v>
      </c>
      <c r="R1640" s="141">
        <f>Q1640*H1640</f>
        <v>0</v>
      </c>
      <c r="S1640" s="141">
        <v>0</v>
      </c>
      <c r="T1640" s="142">
        <f>S1640*H1640</f>
        <v>0</v>
      </c>
      <c r="AR1640" s="143" t="s">
        <v>287</v>
      </c>
      <c r="AT1640" s="143" t="s">
        <v>154</v>
      </c>
      <c r="AU1640" s="143" t="s">
        <v>83</v>
      </c>
      <c r="AY1640" s="16" t="s">
        <v>151</v>
      </c>
      <c r="BE1640" s="144">
        <f>IF(N1640="základní",J1640,0)</f>
        <v>0</v>
      </c>
      <c r="BF1640" s="144">
        <f>IF(N1640="snížená",J1640,0)</f>
        <v>0</v>
      </c>
      <c r="BG1640" s="144">
        <f>IF(N1640="zákl. přenesená",J1640,0)</f>
        <v>0</v>
      </c>
      <c r="BH1640" s="144">
        <f>IF(N1640="sníž. přenesená",J1640,0)</f>
        <v>0</v>
      </c>
      <c r="BI1640" s="144">
        <f>IF(N1640="nulová",J1640,0)</f>
        <v>0</v>
      </c>
      <c r="BJ1640" s="16" t="s">
        <v>81</v>
      </c>
      <c r="BK1640" s="144">
        <f>ROUND(I1640*H1640,2)</f>
        <v>0</v>
      </c>
      <c r="BL1640" s="16" t="s">
        <v>287</v>
      </c>
      <c r="BM1640" s="143" t="s">
        <v>1724</v>
      </c>
    </row>
    <row r="1641" spans="2:63" s="11" customFormat="1" ht="22.9" customHeight="1">
      <c r="B1641" s="119"/>
      <c r="D1641" s="120" t="s">
        <v>72</v>
      </c>
      <c r="E1641" s="129" t="s">
        <v>1725</v>
      </c>
      <c r="F1641" s="129" t="s">
        <v>1726</v>
      </c>
      <c r="I1641" s="122"/>
      <c r="J1641" s="130">
        <f>BK1641</f>
        <v>0</v>
      </c>
      <c r="L1641" s="119"/>
      <c r="M1641" s="124"/>
      <c r="P1641" s="125">
        <f>SUM(P1642:P1647)</f>
        <v>0</v>
      </c>
      <c r="R1641" s="125">
        <f>SUM(R1642:R1647)</f>
        <v>1.21</v>
      </c>
      <c r="T1641" s="126">
        <f>SUM(T1642:T1647)</f>
        <v>0</v>
      </c>
      <c r="AR1641" s="120" t="s">
        <v>83</v>
      </c>
      <c r="AT1641" s="127" t="s">
        <v>72</v>
      </c>
      <c r="AU1641" s="127" t="s">
        <v>81</v>
      </c>
      <c r="AY1641" s="120" t="s">
        <v>151</v>
      </c>
      <c r="BK1641" s="128">
        <f>SUM(BK1642:BK1647)</f>
        <v>0</v>
      </c>
    </row>
    <row r="1642" spans="2:65" s="1" customFormat="1" ht="24.2" customHeight="1">
      <c r="B1642" s="131"/>
      <c r="C1642" s="132" t="s">
        <v>1727</v>
      </c>
      <c r="D1642" s="132" t="s">
        <v>154</v>
      </c>
      <c r="E1642" s="133" t="s">
        <v>1728</v>
      </c>
      <c r="F1642" s="134" t="s">
        <v>1729</v>
      </c>
      <c r="G1642" s="135" t="s">
        <v>186</v>
      </c>
      <c r="H1642" s="136">
        <v>86.45</v>
      </c>
      <c r="I1642" s="137"/>
      <c r="J1642" s="138">
        <f>ROUND(I1642*H1642,2)</f>
        <v>0</v>
      </c>
      <c r="K1642" s="134" t="s">
        <v>158</v>
      </c>
      <c r="L1642" s="31"/>
      <c r="M1642" s="139" t="s">
        <v>1</v>
      </c>
      <c r="N1642" s="140" t="s">
        <v>38</v>
      </c>
      <c r="P1642" s="141">
        <f>O1642*H1642</f>
        <v>0</v>
      </c>
      <c r="Q1642" s="141">
        <v>0</v>
      </c>
      <c r="R1642" s="141">
        <f>Q1642*H1642</f>
        <v>0</v>
      </c>
      <c r="S1642" s="141">
        <v>0</v>
      </c>
      <c r="T1642" s="142">
        <f>S1642*H1642</f>
        <v>0</v>
      </c>
      <c r="AR1642" s="143" t="s">
        <v>287</v>
      </c>
      <c r="AT1642" s="143" t="s">
        <v>154</v>
      </c>
      <c r="AU1642" s="143" t="s">
        <v>83</v>
      </c>
      <c r="AY1642" s="16" t="s">
        <v>151</v>
      </c>
      <c r="BE1642" s="144">
        <f>IF(N1642="základní",J1642,0)</f>
        <v>0</v>
      </c>
      <c r="BF1642" s="144">
        <f>IF(N1642="snížená",J1642,0)</f>
        <v>0</v>
      </c>
      <c r="BG1642" s="144">
        <f>IF(N1642="zákl. přenesená",J1642,0)</f>
        <v>0</v>
      </c>
      <c r="BH1642" s="144">
        <f>IF(N1642="sníž. přenesená",J1642,0)</f>
        <v>0</v>
      </c>
      <c r="BI1642" s="144">
        <f>IF(N1642="nulová",J1642,0)</f>
        <v>0</v>
      </c>
      <c r="BJ1642" s="16" t="s">
        <v>81</v>
      </c>
      <c r="BK1642" s="144">
        <f>ROUND(I1642*H1642,2)</f>
        <v>0</v>
      </c>
      <c r="BL1642" s="16" t="s">
        <v>287</v>
      </c>
      <c r="BM1642" s="143" t="s">
        <v>1730</v>
      </c>
    </row>
    <row r="1643" spans="2:51" s="14" customFormat="1" ht="11.25">
      <c r="B1643" s="170"/>
      <c r="D1643" s="146" t="s">
        <v>161</v>
      </c>
      <c r="E1643" s="171" t="s">
        <v>1</v>
      </c>
      <c r="F1643" s="172" t="s">
        <v>1563</v>
      </c>
      <c r="H1643" s="171" t="s">
        <v>1</v>
      </c>
      <c r="I1643" s="173"/>
      <c r="L1643" s="170"/>
      <c r="M1643" s="174"/>
      <c r="T1643" s="175"/>
      <c r="AT1643" s="171" t="s">
        <v>161</v>
      </c>
      <c r="AU1643" s="171" t="s">
        <v>83</v>
      </c>
      <c r="AV1643" s="14" t="s">
        <v>81</v>
      </c>
      <c r="AW1643" s="14" t="s">
        <v>30</v>
      </c>
      <c r="AX1643" s="14" t="s">
        <v>73</v>
      </c>
      <c r="AY1643" s="171" t="s">
        <v>151</v>
      </c>
    </row>
    <row r="1644" spans="2:51" s="12" customFormat="1" ht="11.25">
      <c r="B1644" s="145"/>
      <c r="D1644" s="146" t="s">
        <v>161</v>
      </c>
      <c r="E1644" s="147" t="s">
        <v>1</v>
      </c>
      <c r="F1644" s="148" t="s">
        <v>1564</v>
      </c>
      <c r="H1644" s="149">
        <v>86.45</v>
      </c>
      <c r="I1644" s="150"/>
      <c r="L1644" s="145"/>
      <c r="M1644" s="151"/>
      <c r="T1644" s="152"/>
      <c r="AT1644" s="147" t="s">
        <v>161</v>
      </c>
      <c r="AU1644" s="147" t="s">
        <v>83</v>
      </c>
      <c r="AV1644" s="12" t="s">
        <v>83</v>
      </c>
      <c r="AW1644" s="12" t="s">
        <v>30</v>
      </c>
      <c r="AX1644" s="12" t="s">
        <v>73</v>
      </c>
      <c r="AY1644" s="147" t="s">
        <v>151</v>
      </c>
    </row>
    <row r="1645" spans="2:51" s="13" customFormat="1" ht="11.25">
      <c r="B1645" s="153"/>
      <c r="D1645" s="146" t="s">
        <v>161</v>
      </c>
      <c r="E1645" s="154" t="s">
        <v>1</v>
      </c>
      <c r="F1645" s="155" t="s">
        <v>163</v>
      </c>
      <c r="H1645" s="156">
        <v>86.45</v>
      </c>
      <c r="I1645" s="157"/>
      <c r="L1645" s="153"/>
      <c r="M1645" s="158"/>
      <c r="T1645" s="159"/>
      <c r="AT1645" s="154" t="s">
        <v>161</v>
      </c>
      <c r="AU1645" s="154" t="s">
        <v>83</v>
      </c>
      <c r="AV1645" s="13" t="s">
        <v>159</v>
      </c>
      <c r="AW1645" s="13" t="s">
        <v>30</v>
      </c>
      <c r="AX1645" s="13" t="s">
        <v>81</v>
      </c>
      <c r="AY1645" s="154" t="s">
        <v>151</v>
      </c>
    </row>
    <row r="1646" spans="2:65" s="1" customFormat="1" ht="16.5" customHeight="1">
      <c r="B1646" s="131"/>
      <c r="C1646" s="160" t="s">
        <v>1731</v>
      </c>
      <c r="D1646" s="160" t="s">
        <v>172</v>
      </c>
      <c r="E1646" s="161" t="s">
        <v>1732</v>
      </c>
      <c r="F1646" s="162" t="s">
        <v>1733</v>
      </c>
      <c r="G1646" s="163" t="s">
        <v>180</v>
      </c>
      <c r="H1646" s="164">
        <v>1.21</v>
      </c>
      <c r="I1646" s="165"/>
      <c r="J1646" s="166">
        <f>ROUND(I1646*H1646,2)</f>
        <v>0</v>
      </c>
      <c r="K1646" s="162" t="s">
        <v>158</v>
      </c>
      <c r="L1646" s="167"/>
      <c r="M1646" s="168" t="s">
        <v>1</v>
      </c>
      <c r="N1646" s="169" t="s">
        <v>38</v>
      </c>
      <c r="P1646" s="141">
        <f>O1646*H1646</f>
        <v>0</v>
      </c>
      <c r="Q1646" s="141">
        <v>1</v>
      </c>
      <c r="R1646" s="141">
        <f>Q1646*H1646</f>
        <v>1.21</v>
      </c>
      <c r="S1646" s="141">
        <v>0</v>
      </c>
      <c r="T1646" s="142">
        <f>S1646*H1646</f>
        <v>0</v>
      </c>
      <c r="AR1646" s="143" t="s">
        <v>390</v>
      </c>
      <c r="AT1646" s="143" t="s">
        <v>172</v>
      </c>
      <c r="AU1646" s="143" t="s">
        <v>83</v>
      </c>
      <c r="AY1646" s="16" t="s">
        <v>151</v>
      </c>
      <c r="BE1646" s="144">
        <f>IF(N1646="základní",J1646,0)</f>
        <v>0</v>
      </c>
      <c r="BF1646" s="144">
        <f>IF(N1646="snížená",J1646,0)</f>
        <v>0</v>
      </c>
      <c r="BG1646" s="144">
        <f>IF(N1646="zákl. přenesená",J1646,0)</f>
        <v>0</v>
      </c>
      <c r="BH1646" s="144">
        <f>IF(N1646="sníž. přenesená",J1646,0)</f>
        <v>0</v>
      </c>
      <c r="BI1646" s="144">
        <f>IF(N1646="nulová",J1646,0)</f>
        <v>0</v>
      </c>
      <c r="BJ1646" s="16" t="s">
        <v>81</v>
      </c>
      <c r="BK1646" s="144">
        <f>ROUND(I1646*H1646,2)</f>
        <v>0</v>
      </c>
      <c r="BL1646" s="16" t="s">
        <v>287</v>
      </c>
      <c r="BM1646" s="143" t="s">
        <v>1734</v>
      </c>
    </row>
    <row r="1647" spans="2:51" s="12" customFormat="1" ht="11.25">
      <c r="B1647" s="145"/>
      <c r="D1647" s="146" t="s">
        <v>161</v>
      </c>
      <c r="F1647" s="148" t="s">
        <v>1735</v>
      </c>
      <c r="H1647" s="149">
        <v>1.21</v>
      </c>
      <c r="I1647" s="150"/>
      <c r="L1647" s="145"/>
      <c r="M1647" s="177"/>
      <c r="N1647" s="178"/>
      <c r="O1647" s="178"/>
      <c r="P1647" s="178"/>
      <c r="Q1647" s="178"/>
      <c r="R1647" s="178"/>
      <c r="S1647" s="178"/>
      <c r="T1647" s="179"/>
      <c r="AT1647" s="147" t="s">
        <v>161</v>
      </c>
      <c r="AU1647" s="147" t="s">
        <v>83</v>
      </c>
      <c r="AV1647" s="12" t="s">
        <v>83</v>
      </c>
      <c r="AW1647" s="12" t="s">
        <v>3</v>
      </c>
      <c r="AX1647" s="12" t="s">
        <v>81</v>
      </c>
      <c r="AY1647" s="147" t="s">
        <v>151</v>
      </c>
    </row>
    <row r="1648" spans="2:12" s="1" customFormat="1" ht="6.95" customHeight="1">
      <c r="B1648" s="43"/>
      <c r="C1648" s="44"/>
      <c r="D1648" s="44"/>
      <c r="E1648" s="44"/>
      <c r="F1648" s="44"/>
      <c r="G1648" s="44"/>
      <c r="H1648" s="44"/>
      <c r="I1648" s="44"/>
      <c r="J1648" s="44"/>
      <c r="K1648" s="44"/>
      <c r="L1648" s="31"/>
    </row>
  </sheetData>
  <autoFilter ref="C138:K1647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1736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ROUND((SUM(BE131:BE351)),2)</f>
        <v>0</v>
      </c>
      <c r="I33" s="91">
        <v>0.21</v>
      </c>
      <c r="J33" s="90">
        <f>ROUND(((SUM(BE131:BE351))*I33),2)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ROUND((SUM(BF131:BF351)),2)</f>
        <v>0</v>
      </c>
      <c r="I34" s="91">
        <v>0.12</v>
      </c>
      <c r="J34" s="90">
        <f>ROUND(((SUM(BF131:BF351))*I34),2)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ROUND((SUM(BG131:BG351)),2)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ROUND((SUM(BH131:BH351)),2)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ROUND((SUM(BI131:BI351)),2)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02 - Silnoproud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J131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1737</v>
      </c>
      <c r="E97" s="105"/>
      <c r="F97" s="105"/>
      <c r="G97" s="105"/>
      <c r="H97" s="105"/>
      <c r="I97" s="105"/>
      <c r="J97" s="106">
        <f>J132</f>
        <v>0</v>
      </c>
      <c r="L97" s="103"/>
    </row>
    <row r="98" spans="2:12" s="9" customFormat="1" ht="19.9" customHeight="1">
      <c r="B98" s="107"/>
      <c r="D98" s="108" t="s">
        <v>1738</v>
      </c>
      <c r="E98" s="109"/>
      <c r="F98" s="109"/>
      <c r="G98" s="109"/>
      <c r="H98" s="109"/>
      <c r="I98" s="109"/>
      <c r="J98" s="110">
        <f>J133</f>
        <v>0</v>
      </c>
      <c r="L98" s="107"/>
    </row>
    <row r="99" spans="2:12" s="9" customFormat="1" ht="19.9" customHeight="1">
      <c r="B99" s="107"/>
      <c r="D99" s="108" t="s">
        <v>1739</v>
      </c>
      <c r="E99" s="109"/>
      <c r="F99" s="109"/>
      <c r="G99" s="109"/>
      <c r="H99" s="109"/>
      <c r="I99" s="109"/>
      <c r="J99" s="110">
        <f>J147</f>
        <v>0</v>
      </c>
      <c r="L99" s="107"/>
    </row>
    <row r="100" spans="2:12" s="9" customFormat="1" ht="19.9" customHeight="1">
      <c r="B100" s="107"/>
      <c r="D100" s="108" t="s">
        <v>1740</v>
      </c>
      <c r="E100" s="109"/>
      <c r="F100" s="109"/>
      <c r="G100" s="109"/>
      <c r="H100" s="109"/>
      <c r="I100" s="109"/>
      <c r="J100" s="110">
        <f>J167</f>
        <v>0</v>
      </c>
      <c r="L100" s="107"/>
    </row>
    <row r="101" spans="2:12" s="9" customFormat="1" ht="19.9" customHeight="1">
      <c r="B101" s="107"/>
      <c r="D101" s="108" t="s">
        <v>1741</v>
      </c>
      <c r="E101" s="109"/>
      <c r="F101" s="109"/>
      <c r="G101" s="109"/>
      <c r="H101" s="109"/>
      <c r="I101" s="109"/>
      <c r="J101" s="110">
        <f>J181</f>
        <v>0</v>
      </c>
      <c r="L101" s="107"/>
    </row>
    <row r="102" spans="2:12" s="9" customFormat="1" ht="19.9" customHeight="1">
      <c r="B102" s="107"/>
      <c r="D102" s="108" t="s">
        <v>1742</v>
      </c>
      <c r="E102" s="109"/>
      <c r="F102" s="109"/>
      <c r="G102" s="109"/>
      <c r="H102" s="109"/>
      <c r="I102" s="109"/>
      <c r="J102" s="110">
        <f>J190</f>
        <v>0</v>
      </c>
      <c r="L102" s="107"/>
    </row>
    <row r="103" spans="2:12" s="9" customFormat="1" ht="19.9" customHeight="1">
      <c r="B103" s="107"/>
      <c r="D103" s="108" t="s">
        <v>1743</v>
      </c>
      <c r="E103" s="109"/>
      <c r="F103" s="109"/>
      <c r="G103" s="109"/>
      <c r="H103" s="109"/>
      <c r="I103" s="109"/>
      <c r="J103" s="110">
        <f>J209</f>
        <v>0</v>
      </c>
      <c r="L103" s="107"/>
    </row>
    <row r="104" spans="2:12" s="8" customFormat="1" ht="24.95" customHeight="1">
      <c r="B104" s="103"/>
      <c r="D104" s="104" t="s">
        <v>1744</v>
      </c>
      <c r="E104" s="105"/>
      <c r="F104" s="105"/>
      <c r="G104" s="105"/>
      <c r="H104" s="105"/>
      <c r="I104" s="105"/>
      <c r="J104" s="106">
        <f>J218</f>
        <v>0</v>
      </c>
      <c r="L104" s="103"/>
    </row>
    <row r="105" spans="2:12" s="9" customFormat="1" ht="19.9" customHeight="1">
      <c r="B105" s="107"/>
      <c r="D105" s="108" t="s">
        <v>1745</v>
      </c>
      <c r="E105" s="109"/>
      <c r="F105" s="109"/>
      <c r="G105" s="109"/>
      <c r="H105" s="109"/>
      <c r="I105" s="109"/>
      <c r="J105" s="110">
        <f>J219</f>
        <v>0</v>
      </c>
      <c r="L105" s="107"/>
    </row>
    <row r="106" spans="2:12" s="9" customFormat="1" ht="19.9" customHeight="1">
      <c r="B106" s="107"/>
      <c r="D106" s="108" t="s">
        <v>1746</v>
      </c>
      <c r="E106" s="109"/>
      <c r="F106" s="109"/>
      <c r="G106" s="109"/>
      <c r="H106" s="109"/>
      <c r="I106" s="109"/>
      <c r="J106" s="110">
        <f>J242</f>
        <v>0</v>
      </c>
      <c r="L106" s="107"/>
    </row>
    <row r="107" spans="2:12" s="9" customFormat="1" ht="19.9" customHeight="1">
      <c r="B107" s="107"/>
      <c r="D107" s="108" t="s">
        <v>1747</v>
      </c>
      <c r="E107" s="109"/>
      <c r="F107" s="109"/>
      <c r="G107" s="109"/>
      <c r="H107" s="109"/>
      <c r="I107" s="109"/>
      <c r="J107" s="110">
        <f>J268</f>
        <v>0</v>
      </c>
      <c r="L107" s="107"/>
    </row>
    <row r="108" spans="2:12" s="9" customFormat="1" ht="19.9" customHeight="1">
      <c r="B108" s="107"/>
      <c r="D108" s="108" t="s">
        <v>1748</v>
      </c>
      <c r="E108" s="109"/>
      <c r="F108" s="109"/>
      <c r="G108" s="109"/>
      <c r="H108" s="109"/>
      <c r="I108" s="109"/>
      <c r="J108" s="110">
        <f>J294</f>
        <v>0</v>
      </c>
      <c r="L108" s="107"/>
    </row>
    <row r="109" spans="2:12" s="9" customFormat="1" ht="19.9" customHeight="1">
      <c r="B109" s="107"/>
      <c r="D109" s="108" t="s">
        <v>1749</v>
      </c>
      <c r="E109" s="109"/>
      <c r="F109" s="109"/>
      <c r="G109" s="109"/>
      <c r="H109" s="109"/>
      <c r="I109" s="109"/>
      <c r="J109" s="110">
        <f>J303</f>
        <v>0</v>
      </c>
      <c r="L109" s="107"/>
    </row>
    <row r="110" spans="2:12" s="9" customFormat="1" ht="19.9" customHeight="1">
      <c r="B110" s="107"/>
      <c r="D110" s="108" t="s">
        <v>1743</v>
      </c>
      <c r="E110" s="109"/>
      <c r="F110" s="109"/>
      <c r="G110" s="109"/>
      <c r="H110" s="109"/>
      <c r="I110" s="109"/>
      <c r="J110" s="110">
        <f>J309</f>
        <v>0</v>
      </c>
      <c r="L110" s="107"/>
    </row>
    <row r="111" spans="2:12" s="8" customFormat="1" ht="24.95" customHeight="1">
      <c r="B111" s="103"/>
      <c r="D111" s="104" t="s">
        <v>1750</v>
      </c>
      <c r="E111" s="105"/>
      <c r="F111" s="105"/>
      <c r="G111" s="105"/>
      <c r="H111" s="105"/>
      <c r="I111" s="105"/>
      <c r="J111" s="106">
        <f>J329</f>
        <v>0</v>
      </c>
      <c r="L111" s="103"/>
    </row>
    <row r="112" spans="2:12" s="1" customFormat="1" ht="21.75" customHeight="1">
      <c r="B112" s="31"/>
      <c r="L112" s="31"/>
    </row>
    <row r="113" spans="2:12" s="1" customFormat="1" ht="6.95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1"/>
    </row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1"/>
    </row>
    <row r="118" spans="2:12" s="1" customFormat="1" ht="24.95" customHeight="1">
      <c r="B118" s="31"/>
      <c r="C118" s="20" t="s">
        <v>136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16</v>
      </c>
      <c r="L120" s="31"/>
    </row>
    <row r="121" spans="2:12" s="1" customFormat="1" ht="16.5" customHeight="1">
      <c r="B121" s="31"/>
      <c r="E121" s="228" t="str">
        <f>E7</f>
        <v>Dům kultury v ÚL_Revitalizace budovy B - ETAPA II</v>
      </c>
      <c r="F121" s="229"/>
      <c r="G121" s="229"/>
      <c r="H121" s="229"/>
      <c r="L121" s="31"/>
    </row>
    <row r="122" spans="2:12" s="1" customFormat="1" ht="12" customHeight="1">
      <c r="B122" s="31"/>
      <c r="C122" s="26" t="s">
        <v>106</v>
      </c>
      <c r="L122" s="31"/>
    </row>
    <row r="123" spans="2:12" s="1" customFormat="1" ht="16.5" customHeight="1">
      <c r="B123" s="31"/>
      <c r="E123" s="189" t="str">
        <f>E9</f>
        <v>02 - Silnoproud</v>
      </c>
      <c r="F123" s="230"/>
      <c r="G123" s="230"/>
      <c r="H123" s="230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20</v>
      </c>
      <c r="F125" s="24" t="str">
        <f>F12</f>
        <v xml:space="preserve"> </v>
      </c>
      <c r="I125" s="26" t="s">
        <v>22</v>
      </c>
      <c r="J125" s="51" t="str">
        <f>IF(J12="","",J12)</f>
        <v>17. 5. 2024</v>
      </c>
      <c r="L125" s="31"/>
    </row>
    <row r="126" spans="2:12" s="1" customFormat="1" ht="6.95" customHeight="1">
      <c r="B126" s="31"/>
      <c r="L126" s="31"/>
    </row>
    <row r="127" spans="2:12" s="1" customFormat="1" ht="15.2" customHeight="1">
      <c r="B127" s="31"/>
      <c r="C127" s="26" t="s">
        <v>24</v>
      </c>
      <c r="F127" s="24" t="str">
        <f>E15</f>
        <v xml:space="preserve"> </v>
      </c>
      <c r="I127" s="26" t="s">
        <v>29</v>
      </c>
      <c r="J127" s="29" t="str">
        <f>E21</f>
        <v xml:space="preserve"> </v>
      </c>
      <c r="L127" s="31"/>
    </row>
    <row r="128" spans="2:12" s="1" customFormat="1" ht="15.2" customHeight="1">
      <c r="B128" s="31"/>
      <c r="C128" s="26" t="s">
        <v>27</v>
      </c>
      <c r="F128" s="24" t="str">
        <f>IF(E18="","",E18)</f>
        <v>Vyplň údaj</v>
      </c>
      <c r="I128" s="26" t="s">
        <v>31</v>
      </c>
      <c r="J128" s="29" t="str">
        <f>E24</f>
        <v xml:space="preserve"> </v>
      </c>
      <c r="L128" s="31"/>
    </row>
    <row r="129" spans="2:12" s="1" customFormat="1" ht="10.35" customHeight="1">
      <c r="B129" s="31"/>
      <c r="L129" s="31"/>
    </row>
    <row r="130" spans="2:20" s="10" customFormat="1" ht="29.25" customHeight="1">
      <c r="B130" s="111"/>
      <c r="C130" s="112" t="s">
        <v>137</v>
      </c>
      <c r="D130" s="113" t="s">
        <v>58</v>
      </c>
      <c r="E130" s="113" t="s">
        <v>54</v>
      </c>
      <c r="F130" s="113" t="s">
        <v>55</v>
      </c>
      <c r="G130" s="113" t="s">
        <v>138</v>
      </c>
      <c r="H130" s="113" t="s">
        <v>139</v>
      </c>
      <c r="I130" s="113" t="s">
        <v>140</v>
      </c>
      <c r="J130" s="113" t="s">
        <v>110</v>
      </c>
      <c r="K130" s="114" t="s">
        <v>141</v>
      </c>
      <c r="L130" s="111"/>
      <c r="M130" s="58" t="s">
        <v>1</v>
      </c>
      <c r="N130" s="59" t="s">
        <v>37</v>
      </c>
      <c r="O130" s="59" t="s">
        <v>142</v>
      </c>
      <c r="P130" s="59" t="s">
        <v>143</v>
      </c>
      <c r="Q130" s="59" t="s">
        <v>144</v>
      </c>
      <c r="R130" s="59" t="s">
        <v>145</v>
      </c>
      <c r="S130" s="59" t="s">
        <v>146</v>
      </c>
      <c r="T130" s="60" t="s">
        <v>147</v>
      </c>
    </row>
    <row r="131" spans="2:63" s="1" customFormat="1" ht="22.9" customHeight="1">
      <c r="B131" s="31"/>
      <c r="C131" s="63" t="s">
        <v>148</v>
      </c>
      <c r="J131" s="115">
        <f>BK131</f>
        <v>0</v>
      </c>
      <c r="L131" s="31"/>
      <c r="M131" s="61"/>
      <c r="N131" s="52"/>
      <c r="O131" s="52"/>
      <c r="P131" s="116">
        <f>P132+P218+P329</f>
        <v>0</v>
      </c>
      <c r="Q131" s="52"/>
      <c r="R131" s="116">
        <f>R132+R218+R329</f>
        <v>0</v>
      </c>
      <c r="S131" s="52"/>
      <c r="T131" s="117">
        <f>T132+T218+T329</f>
        <v>0</v>
      </c>
      <c r="AT131" s="16" t="s">
        <v>72</v>
      </c>
      <c r="AU131" s="16" t="s">
        <v>112</v>
      </c>
      <c r="BK131" s="118">
        <f>BK132+BK218+BK329</f>
        <v>0</v>
      </c>
    </row>
    <row r="132" spans="2:63" s="11" customFormat="1" ht="25.9" customHeight="1">
      <c r="B132" s="119"/>
      <c r="D132" s="120" t="s">
        <v>72</v>
      </c>
      <c r="E132" s="121" t="s">
        <v>1751</v>
      </c>
      <c r="F132" s="121" t="s">
        <v>1752</v>
      </c>
      <c r="I132" s="122"/>
      <c r="J132" s="123">
        <f>BK132</f>
        <v>0</v>
      </c>
      <c r="L132" s="119"/>
      <c r="M132" s="124"/>
      <c r="P132" s="125">
        <f>P133+P147+P167+P181+P190+P209</f>
        <v>0</v>
      </c>
      <c r="R132" s="125">
        <f>R133+R147+R167+R181+R190+R209</f>
        <v>0</v>
      </c>
      <c r="T132" s="126">
        <f>T133+T147+T167+T181+T190+T209</f>
        <v>0</v>
      </c>
      <c r="AR132" s="120" t="s">
        <v>81</v>
      </c>
      <c r="AT132" s="127" t="s">
        <v>72</v>
      </c>
      <c r="AU132" s="127" t="s">
        <v>73</v>
      </c>
      <c r="AY132" s="120" t="s">
        <v>151</v>
      </c>
      <c r="BK132" s="128">
        <f>BK133+BK147+BK167+BK181+BK190+BK209</f>
        <v>0</v>
      </c>
    </row>
    <row r="133" spans="2:63" s="11" customFormat="1" ht="22.9" customHeight="1">
      <c r="B133" s="119"/>
      <c r="D133" s="120" t="s">
        <v>72</v>
      </c>
      <c r="E133" s="129" t="s">
        <v>1753</v>
      </c>
      <c r="F133" s="129" t="s">
        <v>1754</v>
      </c>
      <c r="I133" s="122"/>
      <c r="J133" s="130">
        <f>BK133</f>
        <v>0</v>
      </c>
      <c r="L133" s="119"/>
      <c r="M133" s="124"/>
      <c r="P133" s="125">
        <f>SUM(P134:P146)</f>
        <v>0</v>
      </c>
      <c r="R133" s="125">
        <f>SUM(R134:R146)</f>
        <v>0</v>
      </c>
      <c r="T133" s="126">
        <f>SUM(T134:T146)</f>
        <v>0</v>
      </c>
      <c r="AR133" s="120" t="s">
        <v>81</v>
      </c>
      <c r="AT133" s="127" t="s">
        <v>72</v>
      </c>
      <c r="AU133" s="127" t="s">
        <v>81</v>
      </c>
      <c r="AY133" s="120" t="s">
        <v>151</v>
      </c>
      <c r="BK133" s="128">
        <f>SUM(BK134:BK146)</f>
        <v>0</v>
      </c>
    </row>
    <row r="134" spans="2:65" s="1" customFormat="1" ht="16.5" customHeight="1">
      <c r="B134" s="131"/>
      <c r="C134" s="132" t="s">
        <v>81</v>
      </c>
      <c r="D134" s="132" t="s">
        <v>154</v>
      </c>
      <c r="E134" s="133" t="s">
        <v>1755</v>
      </c>
      <c r="F134" s="134" t="s">
        <v>1756</v>
      </c>
      <c r="G134" s="135" t="s">
        <v>1757</v>
      </c>
      <c r="H134" s="136">
        <v>1</v>
      </c>
      <c r="I134" s="137"/>
      <c r="J134" s="138">
        <f aca="true" t="shared" si="0" ref="J134:J146">ROUND(I134*H134,2)</f>
        <v>0</v>
      </c>
      <c r="K134" s="134" t="s">
        <v>1</v>
      </c>
      <c r="L134" s="31"/>
      <c r="M134" s="139" t="s">
        <v>1</v>
      </c>
      <c r="N134" s="140" t="s">
        <v>38</v>
      </c>
      <c r="P134" s="141">
        <f aca="true" t="shared" si="1" ref="P134:P146">O134*H134</f>
        <v>0</v>
      </c>
      <c r="Q134" s="141">
        <v>0</v>
      </c>
      <c r="R134" s="141">
        <f aca="true" t="shared" si="2" ref="R134:R146">Q134*H134</f>
        <v>0</v>
      </c>
      <c r="S134" s="141">
        <v>0</v>
      </c>
      <c r="T134" s="142">
        <f aca="true" t="shared" si="3" ref="T134:T146">S134*H134</f>
        <v>0</v>
      </c>
      <c r="AR134" s="143" t="s">
        <v>159</v>
      </c>
      <c r="AT134" s="143" t="s">
        <v>154</v>
      </c>
      <c r="AU134" s="143" t="s">
        <v>83</v>
      </c>
      <c r="AY134" s="16" t="s">
        <v>151</v>
      </c>
      <c r="BE134" s="144">
        <f aca="true" t="shared" si="4" ref="BE134:BE146">IF(N134="základní",J134,0)</f>
        <v>0</v>
      </c>
      <c r="BF134" s="144">
        <f aca="true" t="shared" si="5" ref="BF134:BF146">IF(N134="snížená",J134,0)</f>
        <v>0</v>
      </c>
      <c r="BG134" s="144">
        <f aca="true" t="shared" si="6" ref="BG134:BG146">IF(N134="zákl. přenesená",J134,0)</f>
        <v>0</v>
      </c>
      <c r="BH134" s="144">
        <f aca="true" t="shared" si="7" ref="BH134:BH146">IF(N134="sníž. přenesená",J134,0)</f>
        <v>0</v>
      </c>
      <c r="BI134" s="144">
        <f aca="true" t="shared" si="8" ref="BI134:BI146">IF(N134="nulová",J134,0)</f>
        <v>0</v>
      </c>
      <c r="BJ134" s="16" t="s">
        <v>81</v>
      </c>
      <c r="BK134" s="144">
        <f aca="true" t="shared" si="9" ref="BK134:BK146">ROUND(I134*H134,2)</f>
        <v>0</v>
      </c>
      <c r="BL134" s="16" t="s">
        <v>159</v>
      </c>
      <c r="BM134" s="143" t="s">
        <v>83</v>
      </c>
    </row>
    <row r="135" spans="2:65" s="1" customFormat="1" ht="16.5" customHeight="1">
      <c r="B135" s="131"/>
      <c r="C135" s="132" t="s">
        <v>83</v>
      </c>
      <c r="D135" s="132" t="s">
        <v>154</v>
      </c>
      <c r="E135" s="133" t="s">
        <v>1758</v>
      </c>
      <c r="F135" s="134" t="s">
        <v>1759</v>
      </c>
      <c r="G135" s="135" t="s">
        <v>1757</v>
      </c>
      <c r="H135" s="136">
        <v>1</v>
      </c>
      <c r="I135" s="137"/>
      <c r="J135" s="138">
        <f t="shared" si="0"/>
        <v>0</v>
      </c>
      <c r="K135" s="134" t="s">
        <v>1</v>
      </c>
      <c r="L135" s="31"/>
      <c r="M135" s="139" t="s">
        <v>1</v>
      </c>
      <c r="N135" s="140" t="s">
        <v>38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159</v>
      </c>
      <c r="AT135" s="143" t="s">
        <v>154</v>
      </c>
      <c r="AU135" s="143" t="s">
        <v>83</v>
      </c>
      <c r="AY135" s="16" t="s">
        <v>151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6" t="s">
        <v>81</v>
      </c>
      <c r="BK135" s="144">
        <f t="shared" si="9"/>
        <v>0</v>
      </c>
      <c r="BL135" s="16" t="s">
        <v>159</v>
      </c>
      <c r="BM135" s="143" t="s">
        <v>159</v>
      </c>
    </row>
    <row r="136" spans="2:65" s="1" customFormat="1" ht="16.5" customHeight="1">
      <c r="B136" s="131"/>
      <c r="C136" s="132" t="s">
        <v>152</v>
      </c>
      <c r="D136" s="132" t="s">
        <v>154</v>
      </c>
      <c r="E136" s="133" t="s">
        <v>1760</v>
      </c>
      <c r="F136" s="134" t="s">
        <v>1761</v>
      </c>
      <c r="G136" s="135" t="s">
        <v>1757</v>
      </c>
      <c r="H136" s="136">
        <v>1</v>
      </c>
      <c r="I136" s="137"/>
      <c r="J136" s="138">
        <f t="shared" si="0"/>
        <v>0</v>
      </c>
      <c r="K136" s="134" t="s">
        <v>1</v>
      </c>
      <c r="L136" s="31"/>
      <c r="M136" s="139" t="s">
        <v>1</v>
      </c>
      <c r="N136" s="140" t="s">
        <v>38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159</v>
      </c>
      <c r="AT136" s="143" t="s">
        <v>154</v>
      </c>
      <c r="AU136" s="143" t="s">
        <v>83</v>
      </c>
      <c r="AY136" s="16" t="s">
        <v>151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6" t="s">
        <v>81</v>
      </c>
      <c r="BK136" s="144">
        <f t="shared" si="9"/>
        <v>0</v>
      </c>
      <c r="BL136" s="16" t="s">
        <v>159</v>
      </c>
      <c r="BM136" s="143" t="s">
        <v>183</v>
      </c>
    </row>
    <row r="137" spans="2:65" s="1" customFormat="1" ht="16.5" customHeight="1">
      <c r="B137" s="131"/>
      <c r="C137" s="132" t="s">
        <v>159</v>
      </c>
      <c r="D137" s="132" t="s">
        <v>154</v>
      </c>
      <c r="E137" s="133" t="s">
        <v>1762</v>
      </c>
      <c r="F137" s="134" t="s">
        <v>1763</v>
      </c>
      <c r="G137" s="135" t="s">
        <v>1757</v>
      </c>
      <c r="H137" s="136">
        <v>1</v>
      </c>
      <c r="I137" s="137"/>
      <c r="J137" s="138">
        <f t="shared" si="0"/>
        <v>0</v>
      </c>
      <c r="K137" s="134" t="s">
        <v>1</v>
      </c>
      <c r="L137" s="31"/>
      <c r="M137" s="139" t="s">
        <v>1</v>
      </c>
      <c r="N137" s="140" t="s">
        <v>38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159</v>
      </c>
      <c r="AT137" s="143" t="s">
        <v>154</v>
      </c>
      <c r="AU137" s="143" t="s">
        <v>83</v>
      </c>
      <c r="AY137" s="16" t="s">
        <v>151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6" t="s">
        <v>81</v>
      </c>
      <c r="BK137" s="144">
        <f t="shared" si="9"/>
        <v>0</v>
      </c>
      <c r="BL137" s="16" t="s">
        <v>159</v>
      </c>
      <c r="BM137" s="143" t="s">
        <v>175</v>
      </c>
    </row>
    <row r="138" spans="2:65" s="1" customFormat="1" ht="16.5" customHeight="1">
      <c r="B138" s="131"/>
      <c r="C138" s="132" t="s">
        <v>177</v>
      </c>
      <c r="D138" s="132" t="s">
        <v>154</v>
      </c>
      <c r="E138" s="133" t="s">
        <v>1764</v>
      </c>
      <c r="F138" s="134" t="s">
        <v>1765</v>
      </c>
      <c r="G138" s="135" t="s">
        <v>1757</v>
      </c>
      <c r="H138" s="136">
        <v>1</v>
      </c>
      <c r="I138" s="137"/>
      <c r="J138" s="138">
        <f t="shared" si="0"/>
        <v>0</v>
      </c>
      <c r="K138" s="134" t="s">
        <v>1</v>
      </c>
      <c r="L138" s="31"/>
      <c r="M138" s="139" t="s">
        <v>1</v>
      </c>
      <c r="N138" s="140" t="s">
        <v>38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159</v>
      </c>
      <c r="AT138" s="143" t="s">
        <v>154</v>
      </c>
      <c r="AU138" s="143" t="s">
        <v>83</v>
      </c>
      <c r="AY138" s="16" t="s">
        <v>151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6" t="s">
        <v>81</v>
      </c>
      <c r="BK138" s="144">
        <f t="shared" si="9"/>
        <v>0</v>
      </c>
      <c r="BL138" s="16" t="s">
        <v>159</v>
      </c>
      <c r="BM138" s="143" t="s">
        <v>202</v>
      </c>
    </row>
    <row r="139" spans="2:65" s="1" customFormat="1" ht="16.5" customHeight="1">
      <c r="B139" s="131"/>
      <c r="C139" s="132" t="s">
        <v>183</v>
      </c>
      <c r="D139" s="132" t="s">
        <v>154</v>
      </c>
      <c r="E139" s="133" t="s">
        <v>1766</v>
      </c>
      <c r="F139" s="134" t="s">
        <v>1767</v>
      </c>
      <c r="G139" s="135" t="s">
        <v>1757</v>
      </c>
      <c r="H139" s="136">
        <v>1</v>
      </c>
      <c r="I139" s="137"/>
      <c r="J139" s="138">
        <f t="shared" si="0"/>
        <v>0</v>
      </c>
      <c r="K139" s="134" t="s">
        <v>1</v>
      </c>
      <c r="L139" s="31"/>
      <c r="M139" s="139" t="s">
        <v>1</v>
      </c>
      <c r="N139" s="140" t="s">
        <v>38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159</v>
      </c>
      <c r="AT139" s="143" t="s">
        <v>154</v>
      </c>
      <c r="AU139" s="143" t="s">
        <v>83</v>
      </c>
      <c r="AY139" s="16" t="s">
        <v>151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6" t="s">
        <v>81</v>
      </c>
      <c r="BK139" s="144">
        <f t="shared" si="9"/>
        <v>0</v>
      </c>
      <c r="BL139" s="16" t="s">
        <v>159</v>
      </c>
      <c r="BM139" s="143" t="s">
        <v>8</v>
      </c>
    </row>
    <row r="140" spans="2:65" s="1" customFormat="1" ht="16.5" customHeight="1">
      <c r="B140" s="131"/>
      <c r="C140" s="132" t="s">
        <v>190</v>
      </c>
      <c r="D140" s="132" t="s">
        <v>154</v>
      </c>
      <c r="E140" s="133" t="s">
        <v>1768</v>
      </c>
      <c r="F140" s="134" t="s">
        <v>1769</v>
      </c>
      <c r="G140" s="135" t="s">
        <v>1757</v>
      </c>
      <c r="H140" s="136">
        <v>1</v>
      </c>
      <c r="I140" s="137"/>
      <c r="J140" s="138">
        <f t="shared" si="0"/>
        <v>0</v>
      </c>
      <c r="K140" s="134" t="s">
        <v>1</v>
      </c>
      <c r="L140" s="31"/>
      <c r="M140" s="139" t="s">
        <v>1</v>
      </c>
      <c r="N140" s="140" t="s">
        <v>38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159</v>
      </c>
      <c r="AT140" s="143" t="s">
        <v>154</v>
      </c>
      <c r="AU140" s="143" t="s">
        <v>83</v>
      </c>
      <c r="AY140" s="16" t="s">
        <v>151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6" t="s">
        <v>81</v>
      </c>
      <c r="BK140" s="144">
        <f t="shared" si="9"/>
        <v>0</v>
      </c>
      <c r="BL140" s="16" t="s">
        <v>159</v>
      </c>
      <c r="BM140" s="143" t="s">
        <v>242</v>
      </c>
    </row>
    <row r="141" spans="2:65" s="1" customFormat="1" ht="16.5" customHeight="1">
      <c r="B141" s="131"/>
      <c r="C141" s="132" t="s">
        <v>175</v>
      </c>
      <c r="D141" s="132" t="s">
        <v>154</v>
      </c>
      <c r="E141" s="133" t="s">
        <v>1770</v>
      </c>
      <c r="F141" s="134" t="s">
        <v>1771</v>
      </c>
      <c r="G141" s="135" t="s">
        <v>1757</v>
      </c>
      <c r="H141" s="136">
        <v>1</v>
      </c>
      <c r="I141" s="137"/>
      <c r="J141" s="138">
        <f t="shared" si="0"/>
        <v>0</v>
      </c>
      <c r="K141" s="134" t="s">
        <v>1</v>
      </c>
      <c r="L141" s="31"/>
      <c r="M141" s="139" t="s">
        <v>1</v>
      </c>
      <c r="N141" s="140" t="s">
        <v>38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159</v>
      </c>
      <c r="AT141" s="143" t="s">
        <v>154</v>
      </c>
      <c r="AU141" s="143" t="s">
        <v>83</v>
      </c>
      <c r="AY141" s="16" t="s">
        <v>151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6" t="s">
        <v>81</v>
      </c>
      <c r="BK141" s="144">
        <f t="shared" si="9"/>
        <v>0</v>
      </c>
      <c r="BL141" s="16" t="s">
        <v>159</v>
      </c>
      <c r="BM141" s="143" t="s">
        <v>287</v>
      </c>
    </row>
    <row r="142" spans="2:65" s="1" customFormat="1" ht="16.5" customHeight="1">
      <c r="B142" s="131"/>
      <c r="C142" s="132" t="s">
        <v>198</v>
      </c>
      <c r="D142" s="132" t="s">
        <v>154</v>
      </c>
      <c r="E142" s="133" t="s">
        <v>1772</v>
      </c>
      <c r="F142" s="134" t="s">
        <v>1773</v>
      </c>
      <c r="G142" s="135" t="s">
        <v>1757</v>
      </c>
      <c r="H142" s="136">
        <v>1</v>
      </c>
      <c r="I142" s="137"/>
      <c r="J142" s="138">
        <f t="shared" si="0"/>
        <v>0</v>
      </c>
      <c r="K142" s="134" t="s">
        <v>1</v>
      </c>
      <c r="L142" s="31"/>
      <c r="M142" s="139" t="s">
        <v>1</v>
      </c>
      <c r="N142" s="140" t="s">
        <v>38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159</v>
      </c>
      <c r="AT142" s="143" t="s">
        <v>154</v>
      </c>
      <c r="AU142" s="143" t="s">
        <v>83</v>
      </c>
      <c r="AY142" s="16" t="s">
        <v>151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6" t="s">
        <v>81</v>
      </c>
      <c r="BK142" s="144">
        <f t="shared" si="9"/>
        <v>0</v>
      </c>
      <c r="BL142" s="16" t="s">
        <v>159</v>
      </c>
      <c r="BM142" s="143" t="s">
        <v>309</v>
      </c>
    </row>
    <row r="143" spans="2:65" s="1" customFormat="1" ht="16.5" customHeight="1">
      <c r="B143" s="131"/>
      <c r="C143" s="132" t="s">
        <v>202</v>
      </c>
      <c r="D143" s="132" t="s">
        <v>154</v>
      </c>
      <c r="E143" s="133" t="s">
        <v>1774</v>
      </c>
      <c r="F143" s="134" t="s">
        <v>1775</v>
      </c>
      <c r="G143" s="135" t="s">
        <v>1757</v>
      </c>
      <c r="H143" s="136">
        <v>1</v>
      </c>
      <c r="I143" s="137"/>
      <c r="J143" s="138">
        <f t="shared" si="0"/>
        <v>0</v>
      </c>
      <c r="K143" s="134" t="s">
        <v>1</v>
      </c>
      <c r="L143" s="31"/>
      <c r="M143" s="139" t="s">
        <v>1</v>
      </c>
      <c r="N143" s="140" t="s">
        <v>38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159</v>
      </c>
      <c r="AT143" s="143" t="s">
        <v>154</v>
      </c>
      <c r="AU143" s="143" t="s">
        <v>83</v>
      </c>
      <c r="AY143" s="16" t="s">
        <v>151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6" t="s">
        <v>81</v>
      </c>
      <c r="BK143" s="144">
        <f t="shared" si="9"/>
        <v>0</v>
      </c>
      <c r="BL143" s="16" t="s">
        <v>159</v>
      </c>
      <c r="BM143" s="143" t="s">
        <v>321</v>
      </c>
    </row>
    <row r="144" spans="2:65" s="1" customFormat="1" ht="16.5" customHeight="1">
      <c r="B144" s="131"/>
      <c r="C144" s="132" t="s">
        <v>209</v>
      </c>
      <c r="D144" s="132" t="s">
        <v>154</v>
      </c>
      <c r="E144" s="133" t="s">
        <v>1776</v>
      </c>
      <c r="F144" s="134" t="s">
        <v>1777</v>
      </c>
      <c r="G144" s="135" t="s">
        <v>1757</v>
      </c>
      <c r="H144" s="136">
        <v>1</v>
      </c>
      <c r="I144" s="137"/>
      <c r="J144" s="138">
        <f t="shared" si="0"/>
        <v>0</v>
      </c>
      <c r="K144" s="134" t="s">
        <v>1</v>
      </c>
      <c r="L144" s="31"/>
      <c r="M144" s="139" t="s">
        <v>1</v>
      </c>
      <c r="N144" s="140" t="s">
        <v>38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159</v>
      </c>
      <c r="AT144" s="143" t="s">
        <v>154</v>
      </c>
      <c r="AU144" s="143" t="s">
        <v>83</v>
      </c>
      <c r="AY144" s="16" t="s">
        <v>151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6" t="s">
        <v>81</v>
      </c>
      <c r="BK144" s="144">
        <f t="shared" si="9"/>
        <v>0</v>
      </c>
      <c r="BL144" s="16" t="s">
        <v>159</v>
      </c>
      <c r="BM144" s="143" t="s">
        <v>338</v>
      </c>
    </row>
    <row r="145" spans="2:65" s="1" customFormat="1" ht="16.5" customHeight="1">
      <c r="B145" s="131"/>
      <c r="C145" s="132" t="s">
        <v>8</v>
      </c>
      <c r="D145" s="132" t="s">
        <v>154</v>
      </c>
      <c r="E145" s="133" t="s">
        <v>1778</v>
      </c>
      <c r="F145" s="134" t="s">
        <v>1779</v>
      </c>
      <c r="G145" s="135" t="s">
        <v>1757</v>
      </c>
      <c r="H145" s="136">
        <v>1</v>
      </c>
      <c r="I145" s="137"/>
      <c r="J145" s="138">
        <f t="shared" si="0"/>
        <v>0</v>
      </c>
      <c r="K145" s="134" t="s">
        <v>1</v>
      </c>
      <c r="L145" s="31"/>
      <c r="M145" s="139" t="s">
        <v>1</v>
      </c>
      <c r="N145" s="140" t="s">
        <v>38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159</v>
      </c>
      <c r="AT145" s="143" t="s">
        <v>154</v>
      </c>
      <c r="AU145" s="143" t="s">
        <v>83</v>
      </c>
      <c r="AY145" s="16" t="s">
        <v>151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6" t="s">
        <v>81</v>
      </c>
      <c r="BK145" s="144">
        <f t="shared" si="9"/>
        <v>0</v>
      </c>
      <c r="BL145" s="16" t="s">
        <v>159</v>
      </c>
      <c r="BM145" s="143" t="s">
        <v>347</v>
      </c>
    </row>
    <row r="146" spans="2:65" s="1" customFormat="1" ht="16.5" customHeight="1">
      <c r="B146" s="131"/>
      <c r="C146" s="132" t="s">
        <v>238</v>
      </c>
      <c r="D146" s="132" t="s">
        <v>154</v>
      </c>
      <c r="E146" s="133" t="s">
        <v>1780</v>
      </c>
      <c r="F146" s="134" t="s">
        <v>1781</v>
      </c>
      <c r="G146" s="135" t="s">
        <v>1757</v>
      </c>
      <c r="H146" s="136">
        <v>1</v>
      </c>
      <c r="I146" s="137"/>
      <c r="J146" s="138">
        <f t="shared" si="0"/>
        <v>0</v>
      </c>
      <c r="K146" s="134" t="s">
        <v>1</v>
      </c>
      <c r="L146" s="31"/>
      <c r="M146" s="139" t="s">
        <v>1</v>
      </c>
      <c r="N146" s="140" t="s">
        <v>38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159</v>
      </c>
      <c r="AT146" s="143" t="s">
        <v>154</v>
      </c>
      <c r="AU146" s="143" t="s">
        <v>83</v>
      </c>
      <c r="AY146" s="16" t="s">
        <v>151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6" t="s">
        <v>81</v>
      </c>
      <c r="BK146" s="144">
        <f t="shared" si="9"/>
        <v>0</v>
      </c>
      <c r="BL146" s="16" t="s">
        <v>159</v>
      </c>
      <c r="BM146" s="143" t="s">
        <v>359</v>
      </c>
    </row>
    <row r="147" spans="2:63" s="11" customFormat="1" ht="22.9" customHeight="1">
      <c r="B147" s="119"/>
      <c r="D147" s="120" t="s">
        <v>72</v>
      </c>
      <c r="E147" s="129" t="s">
        <v>1782</v>
      </c>
      <c r="F147" s="129" t="s">
        <v>1783</v>
      </c>
      <c r="I147" s="122"/>
      <c r="J147" s="130">
        <f>BK147</f>
        <v>0</v>
      </c>
      <c r="L147" s="119"/>
      <c r="M147" s="124"/>
      <c r="P147" s="125">
        <f>SUM(P148:P166)</f>
        <v>0</v>
      </c>
      <c r="R147" s="125">
        <f>SUM(R148:R166)</f>
        <v>0</v>
      </c>
      <c r="T147" s="126">
        <f>SUM(T148:T166)</f>
        <v>0</v>
      </c>
      <c r="AR147" s="120" t="s">
        <v>81</v>
      </c>
      <c r="AT147" s="127" t="s">
        <v>72</v>
      </c>
      <c r="AU147" s="127" t="s">
        <v>81</v>
      </c>
      <c r="AY147" s="120" t="s">
        <v>151</v>
      </c>
      <c r="BK147" s="128">
        <f>SUM(BK148:BK166)</f>
        <v>0</v>
      </c>
    </row>
    <row r="148" spans="2:65" s="1" customFormat="1" ht="37.9" customHeight="1">
      <c r="B148" s="131"/>
      <c r="C148" s="132" t="s">
        <v>242</v>
      </c>
      <c r="D148" s="132" t="s">
        <v>154</v>
      </c>
      <c r="E148" s="133" t="s">
        <v>1784</v>
      </c>
      <c r="F148" s="134" t="s">
        <v>1785</v>
      </c>
      <c r="G148" s="135" t="s">
        <v>1757</v>
      </c>
      <c r="H148" s="136">
        <v>48</v>
      </c>
      <c r="I148" s="137"/>
      <c r="J148" s="138">
        <f aca="true" t="shared" si="10" ref="J148:J166">ROUND(I148*H148,2)</f>
        <v>0</v>
      </c>
      <c r="K148" s="134" t="s">
        <v>1</v>
      </c>
      <c r="L148" s="31"/>
      <c r="M148" s="139" t="s">
        <v>1</v>
      </c>
      <c r="N148" s="140" t="s">
        <v>38</v>
      </c>
      <c r="P148" s="141">
        <f aca="true" t="shared" si="11" ref="P148:P166">O148*H148</f>
        <v>0</v>
      </c>
      <c r="Q148" s="141">
        <v>0</v>
      </c>
      <c r="R148" s="141">
        <f aca="true" t="shared" si="12" ref="R148:R166">Q148*H148</f>
        <v>0</v>
      </c>
      <c r="S148" s="141">
        <v>0</v>
      </c>
      <c r="T148" s="142">
        <f aca="true" t="shared" si="13" ref="T148:T166">S148*H148</f>
        <v>0</v>
      </c>
      <c r="AR148" s="143" t="s">
        <v>159</v>
      </c>
      <c r="AT148" s="143" t="s">
        <v>154</v>
      </c>
      <c r="AU148" s="143" t="s">
        <v>83</v>
      </c>
      <c r="AY148" s="16" t="s">
        <v>151</v>
      </c>
      <c r="BE148" s="144">
        <f aca="true" t="shared" si="14" ref="BE148:BE166">IF(N148="základní",J148,0)</f>
        <v>0</v>
      </c>
      <c r="BF148" s="144">
        <f aca="true" t="shared" si="15" ref="BF148:BF166">IF(N148="snížená",J148,0)</f>
        <v>0</v>
      </c>
      <c r="BG148" s="144">
        <f aca="true" t="shared" si="16" ref="BG148:BG166">IF(N148="zákl. přenesená",J148,0)</f>
        <v>0</v>
      </c>
      <c r="BH148" s="144">
        <f aca="true" t="shared" si="17" ref="BH148:BH166">IF(N148="sníž. přenesená",J148,0)</f>
        <v>0</v>
      </c>
      <c r="BI148" s="144">
        <f aca="true" t="shared" si="18" ref="BI148:BI166">IF(N148="nulová",J148,0)</f>
        <v>0</v>
      </c>
      <c r="BJ148" s="16" t="s">
        <v>81</v>
      </c>
      <c r="BK148" s="144">
        <f aca="true" t="shared" si="19" ref="BK148:BK166">ROUND(I148*H148,2)</f>
        <v>0</v>
      </c>
      <c r="BL148" s="16" t="s">
        <v>159</v>
      </c>
      <c r="BM148" s="143" t="s">
        <v>370</v>
      </c>
    </row>
    <row r="149" spans="2:65" s="1" customFormat="1" ht="21.75" customHeight="1">
      <c r="B149" s="131"/>
      <c r="C149" s="132" t="s">
        <v>246</v>
      </c>
      <c r="D149" s="132" t="s">
        <v>154</v>
      </c>
      <c r="E149" s="133" t="s">
        <v>1786</v>
      </c>
      <c r="F149" s="134" t="s">
        <v>1787</v>
      </c>
      <c r="G149" s="135" t="s">
        <v>1757</v>
      </c>
      <c r="H149" s="136">
        <v>91</v>
      </c>
      <c r="I149" s="137"/>
      <c r="J149" s="138">
        <f t="shared" si="10"/>
        <v>0</v>
      </c>
      <c r="K149" s="134" t="s">
        <v>1</v>
      </c>
      <c r="L149" s="31"/>
      <c r="M149" s="139" t="s">
        <v>1</v>
      </c>
      <c r="N149" s="140" t="s">
        <v>38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159</v>
      </c>
      <c r="AT149" s="143" t="s">
        <v>154</v>
      </c>
      <c r="AU149" s="143" t="s">
        <v>83</v>
      </c>
      <c r="AY149" s="16" t="s">
        <v>151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6" t="s">
        <v>81</v>
      </c>
      <c r="BK149" s="144">
        <f t="shared" si="19"/>
        <v>0</v>
      </c>
      <c r="BL149" s="16" t="s">
        <v>159</v>
      </c>
      <c r="BM149" s="143" t="s">
        <v>381</v>
      </c>
    </row>
    <row r="150" spans="2:65" s="1" customFormat="1" ht="16.5" customHeight="1">
      <c r="B150" s="131"/>
      <c r="C150" s="132" t="s">
        <v>287</v>
      </c>
      <c r="D150" s="132" t="s">
        <v>154</v>
      </c>
      <c r="E150" s="133" t="s">
        <v>1788</v>
      </c>
      <c r="F150" s="134" t="s">
        <v>1789</v>
      </c>
      <c r="G150" s="135" t="s">
        <v>1757</v>
      </c>
      <c r="H150" s="136">
        <v>153</v>
      </c>
      <c r="I150" s="137"/>
      <c r="J150" s="138">
        <f t="shared" si="10"/>
        <v>0</v>
      </c>
      <c r="K150" s="134" t="s">
        <v>1</v>
      </c>
      <c r="L150" s="31"/>
      <c r="M150" s="139" t="s">
        <v>1</v>
      </c>
      <c r="N150" s="140" t="s">
        <v>38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159</v>
      </c>
      <c r="AT150" s="143" t="s">
        <v>154</v>
      </c>
      <c r="AU150" s="143" t="s">
        <v>83</v>
      </c>
      <c r="AY150" s="16" t="s">
        <v>151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6" t="s">
        <v>81</v>
      </c>
      <c r="BK150" s="144">
        <f t="shared" si="19"/>
        <v>0</v>
      </c>
      <c r="BL150" s="16" t="s">
        <v>159</v>
      </c>
      <c r="BM150" s="143" t="s">
        <v>390</v>
      </c>
    </row>
    <row r="151" spans="2:65" s="1" customFormat="1" ht="24.2" customHeight="1">
      <c r="B151" s="131"/>
      <c r="C151" s="132" t="s">
        <v>303</v>
      </c>
      <c r="D151" s="132" t="s">
        <v>154</v>
      </c>
      <c r="E151" s="133" t="s">
        <v>1790</v>
      </c>
      <c r="F151" s="134" t="s">
        <v>1791</v>
      </c>
      <c r="G151" s="135" t="s">
        <v>1757</v>
      </c>
      <c r="H151" s="136">
        <v>24</v>
      </c>
      <c r="I151" s="137"/>
      <c r="J151" s="138">
        <f t="shared" si="10"/>
        <v>0</v>
      </c>
      <c r="K151" s="134" t="s">
        <v>1</v>
      </c>
      <c r="L151" s="31"/>
      <c r="M151" s="139" t="s">
        <v>1</v>
      </c>
      <c r="N151" s="140" t="s">
        <v>38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159</v>
      </c>
      <c r="AT151" s="143" t="s">
        <v>154</v>
      </c>
      <c r="AU151" s="143" t="s">
        <v>83</v>
      </c>
      <c r="AY151" s="16" t="s">
        <v>151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6" t="s">
        <v>81</v>
      </c>
      <c r="BK151" s="144">
        <f t="shared" si="19"/>
        <v>0</v>
      </c>
      <c r="BL151" s="16" t="s">
        <v>159</v>
      </c>
      <c r="BM151" s="143" t="s">
        <v>400</v>
      </c>
    </row>
    <row r="152" spans="2:65" s="1" customFormat="1" ht="33" customHeight="1">
      <c r="B152" s="131"/>
      <c r="C152" s="132" t="s">
        <v>309</v>
      </c>
      <c r="D152" s="132" t="s">
        <v>154</v>
      </c>
      <c r="E152" s="133" t="s">
        <v>1792</v>
      </c>
      <c r="F152" s="134" t="s">
        <v>1793</v>
      </c>
      <c r="G152" s="135" t="s">
        <v>1757</v>
      </c>
      <c r="H152" s="136">
        <v>58</v>
      </c>
      <c r="I152" s="137"/>
      <c r="J152" s="138">
        <f t="shared" si="10"/>
        <v>0</v>
      </c>
      <c r="K152" s="134" t="s">
        <v>1</v>
      </c>
      <c r="L152" s="31"/>
      <c r="M152" s="139" t="s">
        <v>1</v>
      </c>
      <c r="N152" s="140" t="s">
        <v>38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159</v>
      </c>
      <c r="AT152" s="143" t="s">
        <v>154</v>
      </c>
      <c r="AU152" s="143" t="s">
        <v>83</v>
      </c>
      <c r="AY152" s="16" t="s">
        <v>151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6" t="s">
        <v>81</v>
      </c>
      <c r="BK152" s="144">
        <f t="shared" si="19"/>
        <v>0</v>
      </c>
      <c r="BL152" s="16" t="s">
        <v>159</v>
      </c>
      <c r="BM152" s="143" t="s">
        <v>408</v>
      </c>
    </row>
    <row r="153" spans="2:65" s="1" customFormat="1" ht="24.2" customHeight="1">
      <c r="B153" s="131"/>
      <c r="C153" s="132" t="s">
        <v>316</v>
      </c>
      <c r="D153" s="132" t="s">
        <v>154</v>
      </c>
      <c r="E153" s="133" t="s">
        <v>1794</v>
      </c>
      <c r="F153" s="134" t="s">
        <v>1795</v>
      </c>
      <c r="G153" s="135" t="s">
        <v>1757</v>
      </c>
      <c r="H153" s="136">
        <v>33</v>
      </c>
      <c r="I153" s="137"/>
      <c r="J153" s="138">
        <f t="shared" si="10"/>
        <v>0</v>
      </c>
      <c r="K153" s="134" t="s">
        <v>1</v>
      </c>
      <c r="L153" s="31"/>
      <c r="M153" s="139" t="s">
        <v>1</v>
      </c>
      <c r="N153" s="140" t="s">
        <v>38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159</v>
      </c>
      <c r="AT153" s="143" t="s">
        <v>154</v>
      </c>
      <c r="AU153" s="143" t="s">
        <v>83</v>
      </c>
      <c r="AY153" s="16" t="s">
        <v>151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6" t="s">
        <v>81</v>
      </c>
      <c r="BK153" s="144">
        <f t="shared" si="19"/>
        <v>0</v>
      </c>
      <c r="BL153" s="16" t="s">
        <v>159</v>
      </c>
      <c r="BM153" s="143" t="s">
        <v>416</v>
      </c>
    </row>
    <row r="154" spans="2:65" s="1" customFormat="1" ht="33" customHeight="1">
      <c r="B154" s="131"/>
      <c r="C154" s="132" t="s">
        <v>321</v>
      </c>
      <c r="D154" s="132" t="s">
        <v>154</v>
      </c>
      <c r="E154" s="133" t="s">
        <v>1796</v>
      </c>
      <c r="F154" s="134" t="s">
        <v>1797</v>
      </c>
      <c r="G154" s="135" t="s">
        <v>1757</v>
      </c>
      <c r="H154" s="136">
        <v>24</v>
      </c>
      <c r="I154" s="137"/>
      <c r="J154" s="138">
        <f t="shared" si="10"/>
        <v>0</v>
      </c>
      <c r="K154" s="134" t="s">
        <v>1</v>
      </c>
      <c r="L154" s="31"/>
      <c r="M154" s="139" t="s">
        <v>1</v>
      </c>
      <c r="N154" s="140" t="s">
        <v>38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159</v>
      </c>
      <c r="AT154" s="143" t="s">
        <v>154</v>
      </c>
      <c r="AU154" s="143" t="s">
        <v>83</v>
      </c>
      <c r="AY154" s="16" t="s">
        <v>151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6" t="s">
        <v>81</v>
      </c>
      <c r="BK154" s="144">
        <f t="shared" si="19"/>
        <v>0</v>
      </c>
      <c r="BL154" s="16" t="s">
        <v>159</v>
      </c>
      <c r="BM154" s="143" t="s">
        <v>424</v>
      </c>
    </row>
    <row r="155" spans="2:65" s="1" customFormat="1" ht="37.9" customHeight="1">
      <c r="B155" s="131"/>
      <c r="C155" s="132" t="s">
        <v>7</v>
      </c>
      <c r="D155" s="132" t="s">
        <v>154</v>
      </c>
      <c r="E155" s="133" t="s">
        <v>1798</v>
      </c>
      <c r="F155" s="134" t="s">
        <v>1799</v>
      </c>
      <c r="G155" s="135" t="s">
        <v>1757</v>
      </c>
      <c r="H155" s="136">
        <v>6</v>
      </c>
      <c r="I155" s="137"/>
      <c r="J155" s="138">
        <f t="shared" si="10"/>
        <v>0</v>
      </c>
      <c r="K155" s="134" t="s">
        <v>1</v>
      </c>
      <c r="L155" s="31"/>
      <c r="M155" s="139" t="s">
        <v>1</v>
      </c>
      <c r="N155" s="140" t="s">
        <v>38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159</v>
      </c>
      <c r="AT155" s="143" t="s">
        <v>154</v>
      </c>
      <c r="AU155" s="143" t="s">
        <v>83</v>
      </c>
      <c r="AY155" s="16" t="s">
        <v>151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6" t="s">
        <v>81</v>
      </c>
      <c r="BK155" s="144">
        <f t="shared" si="19"/>
        <v>0</v>
      </c>
      <c r="BL155" s="16" t="s">
        <v>159</v>
      </c>
      <c r="BM155" s="143" t="s">
        <v>432</v>
      </c>
    </row>
    <row r="156" spans="2:65" s="1" customFormat="1" ht="24.2" customHeight="1">
      <c r="B156" s="131"/>
      <c r="C156" s="132" t="s">
        <v>338</v>
      </c>
      <c r="D156" s="132" t="s">
        <v>154</v>
      </c>
      <c r="E156" s="133" t="s">
        <v>1800</v>
      </c>
      <c r="F156" s="134" t="s">
        <v>1801</v>
      </c>
      <c r="G156" s="135" t="s">
        <v>1757</v>
      </c>
      <c r="H156" s="136">
        <v>16</v>
      </c>
      <c r="I156" s="137"/>
      <c r="J156" s="138">
        <f t="shared" si="10"/>
        <v>0</v>
      </c>
      <c r="K156" s="134" t="s">
        <v>1</v>
      </c>
      <c r="L156" s="31"/>
      <c r="M156" s="139" t="s">
        <v>1</v>
      </c>
      <c r="N156" s="140" t="s">
        <v>38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159</v>
      </c>
      <c r="AT156" s="143" t="s">
        <v>154</v>
      </c>
      <c r="AU156" s="143" t="s">
        <v>83</v>
      </c>
      <c r="AY156" s="16" t="s">
        <v>151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6" t="s">
        <v>81</v>
      </c>
      <c r="BK156" s="144">
        <f t="shared" si="19"/>
        <v>0</v>
      </c>
      <c r="BL156" s="16" t="s">
        <v>159</v>
      </c>
      <c r="BM156" s="143" t="s">
        <v>440</v>
      </c>
    </row>
    <row r="157" spans="2:65" s="1" customFormat="1" ht="24.2" customHeight="1">
      <c r="B157" s="131"/>
      <c r="C157" s="132" t="s">
        <v>342</v>
      </c>
      <c r="D157" s="132" t="s">
        <v>154</v>
      </c>
      <c r="E157" s="133" t="s">
        <v>1802</v>
      </c>
      <c r="F157" s="134" t="s">
        <v>1803</v>
      </c>
      <c r="G157" s="135" t="s">
        <v>1757</v>
      </c>
      <c r="H157" s="136">
        <v>20</v>
      </c>
      <c r="I157" s="137"/>
      <c r="J157" s="138">
        <f t="shared" si="10"/>
        <v>0</v>
      </c>
      <c r="K157" s="134" t="s">
        <v>1</v>
      </c>
      <c r="L157" s="31"/>
      <c r="M157" s="139" t="s">
        <v>1</v>
      </c>
      <c r="N157" s="140" t="s">
        <v>38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159</v>
      </c>
      <c r="AT157" s="143" t="s">
        <v>154</v>
      </c>
      <c r="AU157" s="143" t="s">
        <v>83</v>
      </c>
      <c r="AY157" s="16" t="s">
        <v>151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6" t="s">
        <v>81</v>
      </c>
      <c r="BK157" s="144">
        <f t="shared" si="19"/>
        <v>0</v>
      </c>
      <c r="BL157" s="16" t="s">
        <v>159</v>
      </c>
      <c r="BM157" s="143" t="s">
        <v>449</v>
      </c>
    </row>
    <row r="158" spans="2:65" s="1" customFormat="1" ht="37.9" customHeight="1">
      <c r="B158" s="131"/>
      <c r="C158" s="132" t="s">
        <v>347</v>
      </c>
      <c r="D158" s="132" t="s">
        <v>154</v>
      </c>
      <c r="E158" s="133" t="s">
        <v>1804</v>
      </c>
      <c r="F158" s="134" t="s">
        <v>1805</v>
      </c>
      <c r="G158" s="135" t="s">
        <v>1757</v>
      </c>
      <c r="H158" s="136">
        <v>66</v>
      </c>
      <c r="I158" s="137"/>
      <c r="J158" s="138">
        <f t="shared" si="10"/>
        <v>0</v>
      </c>
      <c r="K158" s="134" t="s">
        <v>1</v>
      </c>
      <c r="L158" s="31"/>
      <c r="M158" s="139" t="s">
        <v>1</v>
      </c>
      <c r="N158" s="140" t="s">
        <v>38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159</v>
      </c>
      <c r="AT158" s="143" t="s">
        <v>154</v>
      </c>
      <c r="AU158" s="143" t="s">
        <v>83</v>
      </c>
      <c r="AY158" s="16" t="s">
        <v>151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6" t="s">
        <v>81</v>
      </c>
      <c r="BK158" s="144">
        <f t="shared" si="19"/>
        <v>0</v>
      </c>
      <c r="BL158" s="16" t="s">
        <v>159</v>
      </c>
      <c r="BM158" s="143" t="s">
        <v>457</v>
      </c>
    </row>
    <row r="159" spans="2:65" s="1" customFormat="1" ht="37.9" customHeight="1">
      <c r="B159" s="131"/>
      <c r="C159" s="132" t="s">
        <v>353</v>
      </c>
      <c r="D159" s="132" t="s">
        <v>154</v>
      </c>
      <c r="E159" s="133" t="s">
        <v>1806</v>
      </c>
      <c r="F159" s="134" t="s">
        <v>1807</v>
      </c>
      <c r="G159" s="135" t="s">
        <v>1757</v>
      </c>
      <c r="H159" s="136">
        <v>20</v>
      </c>
      <c r="I159" s="137"/>
      <c r="J159" s="138">
        <f t="shared" si="10"/>
        <v>0</v>
      </c>
      <c r="K159" s="134" t="s">
        <v>1</v>
      </c>
      <c r="L159" s="31"/>
      <c r="M159" s="139" t="s">
        <v>1</v>
      </c>
      <c r="N159" s="140" t="s">
        <v>38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AR159" s="143" t="s">
        <v>159</v>
      </c>
      <c r="AT159" s="143" t="s">
        <v>154</v>
      </c>
      <c r="AU159" s="143" t="s">
        <v>83</v>
      </c>
      <c r="AY159" s="16" t="s">
        <v>151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6" t="s">
        <v>81</v>
      </c>
      <c r="BK159" s="144">
        <f t="shared" si="19"/>
        <v>0</v>
      </c>
      <c r="BL159" s="16" t="s">
        <v>159</v>
      </c>
      <c r="BM159" s="143" t="s">
        <v>465</v>
      </c>
    </row>
    <row r="160" spans="2:65" s="1" customFormat="1" ht="24.2" customHeight="1">
      <c r="B160" s="131"/>
      <c r="C160" s="132" t="s">
        <v>359</v>
      </c>
      <c r="D160" s="132" t="s">
        <v>154</v>
      </c>
      <c r="E160" s="133" t="s">
        <v>1808</v>
      </c>
      <c r="F160" s="134" t="s">
        <v>1809</v>
      </c>
      <c r="G160" s="135" t="s">
        <v>1757</v>
      </c>
      <c r="H160" s="136">
        <v>40</v>
      </c>
      <c r="I160" s="137"/>
      <c r="J160" s="138">
        <f t="shared" si="10"/>
        <v>0</v>
      </c>
      <c r="K160" s="134" t="s">
        <v>1</v>
      </c>
      <c r="L160" s="31"/>
      <c r="M160" s="139" t="s">
        <v>1</v>
      </c>
      <c r="N160" s="140" t="s">
        <v>38</v>
      </c>
      <c r="P160" s="141">
        <f t="shared" si="11"/>
        <v>0</v>
      </c>
      <c r="Q160" s="141">
        <v>0</v>
      </c>
      <c r="R160" s="141">
        <f t="shared" si="12"/>
        <v>0</v>
      </c>
      <c r="S160" s="141">
        <v>0</v>
      </c>
      <c r="T160" s="142">
        <f t="shared" si="13"/>
        <v>0</v>
      </c>
      <c r="AR160" s="143" t="s">
        <v>159</v>
      </c>
      <c r="AT160" s="143" t="s">
        <v>154</v>
      </c>
      <c r="AU160" s="143" t="s">
        <v>83</v>
      </c>
      <c r="AY160" s="16" t="s">
        <v>151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6" t="s">
        <v>81</v>
      </c>
      <c r="BK160" s="144">
        <f t="shared" si="19"/>
        <v>0</v>
      </c>
      <c r="BL160" s="16" t="s">
        <v>159</v>
      </c>
      <c r="BM160" s="143" t="s">
        <v>480</v>
      </c>
    </row>
    <row r="161" spans="2:65" s="1" customFormat="1" ht="37.9" customHeight="1">
      <c r="B161" s="131"/>
      <c r="C161" s="132" t="s">
        <v>366</v>
      </c>
      <c r="D161" s="132" t="s">
        <v>154</v>
      </c>
      <c r="E161" s="133" t="s">
        <v>1810</v>
      </c>
      <c r="F161" s="134" t="s">
        <v>1811</v>
      </c>
      <c r="G161" s="135" t="s">
        <v>1757</v>
      </c>
      <c r="H161" s="136">
        <v>18</v>
      </c>
      <c r="I161" s="137"/>
      <c r="J161" s="138">
        <f t="shared" si="10"/>
        <v>0</v>
      </c>
      <c r="K161" s="134" t="s">
        <v>1</v>
      </c>
      <c r="L161" s="31"/>
      <c r="M161" s="139" t="s">
        <v>1</v>
      </c>
      <c r="N161" s="140" t="s">
        <v>38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AR161" s="143" t="s">
        <v>159</v>
      </c>
      <c r="AT161" s="143" t="s">
        <v>154</v>
      </c>
      <c r="AU161" s="143" t="s">
        <v>83</v>
      </c>
      <c r="AY161" s="16" t="s">
        <v>151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6" t="s">
        <v>81</v>
      </c>
      <c r="BK161" s="144">
        <f t="shared" si="19"/>
        <v>0</v>
      </c>
      <c r="BL161" s="16" t="s">
        <v>159</v>
      </c>
      <c r="BM161" s="143" t="s">
        <v>490</v>
      </c>
    </row>
    <row r="162" spans="2:65" s="1" customFormat="1" ht="37.9" customHeight="1">
      <c r="B162" s="131"/>
      <c r="C162" s="132" t="s">
        <v>370</v>
      </c>
      <c r="D162" s="132" t="s">
        <v>154</v>
      </c>
      <c r="E162" s="133" t="s">
        <v>1812</v>
      </c>
      <c r="F162" s="134" t="s">
        <v>1813</v>
      </c>
      <c r="G162" s="135" t="s">
        <v>1757</v>
      </c>
      <c r="H162" s="136">
        <v>43</v>
      </c>
      <c r="I162" s="137"/>
      <c r="J162" s="138">
        <f t="shared" si="10"/>
        <v>0</v>
      </c>
      <c r="K162" s="134" t="s">
        <v>1</v>
      </c>
      <c r="L162" s="31"/>
      <c r="M162" s="139" t="s">
        <v>1</v>
      </c>
      <c r="N162" s="140" t="s">
        <v>38</v>
      </c>
      <c r="P162" s="141">
        <f t="shared" si="11"/>
        <v>0</v>
      </c>
      <c r="Q162" s="141">
        <v>0</v>
      </c>
      <c r="R162" s="141">
        <f t="shared" si="12"/>
        <v>0</v>
      </c>
      <c r="S162" s="141">
        <v>0</v>
      </c>
      <c r="T162" s="142">
        <f t="shared" si="13"/>
        <v>0</v>
      </c>
      <c r="AR162" s="143" t="s">
        <v>159</v>
      </c>
      <c r="AT162" s="143" t="s">
        <v>154</v>
      </c>
      <c r="AU162" s="143" t="s">
        <v>83</v>
      </c>
      <c r="AY162" s="16" t="s">
        <v>151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6" t="s">
        <v>81</v>
      </c>
      <c r="BK162" s="144">
        <f t="shared" si="19"/>
        <v>0</v>
      </c>
      <c r="BL162" s="16" t="s">
        <v>159</v>
      </c>
      <c r="BM162" s="143" t="s">
        <v>501</v>
      </c>
    </row>
    <row r="163" spans="2:65" s="1" customFormat="1" ht="16.5" customHeight="1">
      <c r="B163" s="131"/>
      <c r="C163" s="132" t="s">
        <v>376</v>
      </c>
      <c r="D163" s="132" t="s">
        <v>154</v>
      </c>
      <c r="E163" s="133" t="s">
        <v>1814</v>
      </c>
      <c r="F163" s="134" t="s">
        <v>1815</v>
      </c>
      <c r="G163" s="135" t="s">
        <v>1757</v>
      </c>
      <c r="H163" s="136">
        <v>21</v>
      </c>
      <c r="I163" s="137"/>
      <c r="J163" s="138">
        <f t="shared" si="10"/>
        <v>0</v>
      </c>
      <c r="K163" s="134" t="s">
        <v>1</v>
      </c>
      <c r="L163" s="31"/>
      <c r="M163" s="139" t="s">
        <v>1</v>
      </c>
      <c r="N163" s="140" t="s">
        <v>38</v>
      </c>
      <c r="P163" s="141">
        <f t="shared" si="11"/>
        <v>0</v>
      </c>
      <c r="Q163" s="141">
        <v>0</v>
      </c>
      <c r="R163" s="141">
        <f t="shared" si="12"/>
        <v>0</v>
      </c>
      <c r="S163" s="141">
        <v>0</v>
      </c>
      <c r="T163" s="142">
        <f t="shared" si="13"/>
        <v>0</v>
      </c>
      <c r="AR163" s="143" t="s">
        <v>159</v>
      </c>
      <c r="AT163" s="143" t="s">
        <v>154</v>
      </c>
      <c r="AU163" s="143" t="s">
        <v>83</v>
      </c>
      <c r="AY163" s="16" t="s">
        <v>151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6" t="s">
        <v>81</v>
      </c>
      <c r="BK163" s="144">
        <f t="shared" si="19"/>
        <v>0</v>
      </c>
      <c r="BL163" s="16" t="s">
        <v>159</v>
      </c>
      <c r="BM163" s="143" t="s">
        <v>512</v>
      </c>
    </row>
    <row r="164" spans="2:65" s="1" customFormat="1" ht="24.2" customHeight="1">
      <c r="B164" s="131"/>
      <c r="C164" s="132" t="s">
        <v>381</v>
      </c>
      <c r="D164" s="132" t="s">
        <v>154</v>
      </c>
      <c r="E164" s="133" t="s">
        <v>1816</v>
      </c>
      <c r="F164" s="134" t="s">
        <v>1817</v>
      </c>
      <c r="G164" s="135" t="s">
        <v>1757</v>
      </c>
      <c r="H164" s="136">
        <v>8</v>
      </c>
      <c r="I164" s="137"/>
      <c r="J164" s="138">
        <f t="shared" si="10"/>
        <v>0</v>
      </c>
      <c r="K164" s="134" t="s">
        <v>1</v>
      </c>
      <c r="L164" s="31"/>
      <c r="M164" s="139" t="s">
        <v>1</v>
      </c>
      <c r="N164" s="140" t="s">
        <v>38</v>
      </c>
      <c r="P164" s="141">
        <f t="shared" si="11"/>
        <v>0</v>
      </c>
      <c r="Q164" s="141">
        <v>0</v>
      </c>
      <c r="R164" s="141">
        <f t="shared" si="12"/>
        <v>0</v>
      </c>
      <c r="S164" s="141">
        <v>0</v>
      </c>
      <c r="T164" s="142">
        <f t="shared" si="13"/>
        <v>0</v>
      </c>
      <c r="AR164" s="143" t="s">
        <v>159</v>
      </c>
      <c r="AT164" s="143" t="s">
        <v>154</v>
      </c>
      <c r="AU164" s="143" t="s">
        <v>83</v>
      </c>
      <c r="AY164" s="16" t="s">
        <v>151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6" t="s">
        <v>81</v>
      </c>
      <c r="BK164" s="144">
        <f t="shared" si="19"/>
        <v>0</v>
      </c>
      <c r="BL164" s="16" t="s">
        <v>159</v>
      </c>
      <c r="BM164" s="143" t="s">
        <v>520</v>
      </c>
    </row>
    <row r="165" spans="2:65" s="1" customFormat="1" ht="21.75" customHeight="1">
      <c r="B165" s="131"/>
      <c r="C165" s="132" t="s">
        <v>386</v>
      </c>
      <c r="D165" s="132" t="s">
        <v>154</v>
      </c>
      <c r="E165" s="133" t="s">
        <v>1818</v>
      </c>
      <c r="F165" s="134" t="s">
        <v>1819</v>
      </c>
      <c r="G165" s="135" t="s">
        <v>1757</v>
      </c>
      <c r="H165" s="136">
        <v>80</v>
      </c>
      <c r="I165" s="137"/>
      <c r="J165" s="138">
        <f t="shared" si="10"/>
        <v>0</v>
      </c>
      <c r="K165" s="134" t="s">
        <v>1</v>
      </c>
      <c r="L165" s="31"/>
      <c r="M165" s="139" t="s">
        <v>1</v>
      </c>
      <c r="N165" s="140" t="s">
        <v>38</v>
      </c>
      <c r="P165" s="141">
        <f t="shared" si="11"/>
        <v>0</v>
      </c>
      <c r="Q165" s="141">
        <v>0</v>
      </c>
      <c r="R165" s="141">
        <f t="shared" si="12"/>
        <v>0</v>
      </c>
      <c r="S165" s="141">
        <v>0</v>
      </c>
      <c r="T165" s="142">
        <f t="shared" si="13"/>
        <v>0</v>
      </c>
      <c r="AR165" s="143" t="s">
        <v>159</v>
      </c>
      <c r="AT165" s="143" t="s">
        <v>154</v>
      </c>
      <c r="AU165" s="143" t="s">
        <v>83</v>
      </c>
      <c r="AY165" s="16" t="s">
        <v>151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6" t="s">
        <v>81</v>
      </c>
      <c r="BK165" s="144">
        <f t="shared" si="19"/>
        <v>0</v>
      </c>
      <c r="BL165" s="16" t="s">
        <v>159</v>
      </c>
      <c r="BM165" s="143" t="s">
        <v>530</v>
      </c>
    </row>
    <row r="166" spans="2:65" s="1" customFormat="1" ht="16.5" customHeight="1">
      <c r="B166" s="131"/>
      <c r="C166" s="132" t="s">
        <v>390</v>
      </c>
      <c r="D166" s="132" t="s">
        <v>154</v>
      </c>
      <c r="E166" s="133" t="s">
        <v>1820</v>
      </c>
      <c r="F166" s="134" t="s">
        <v>1821</v>
      </c>
      <c r="G166" s="135" t="s">
        <v>1757</v>
      </c>
      <c r="H166" s="136">
        <v>3</v>
      </c>
      <c r="I166" s="137"/>
      <c r="J166" s="138">
        <f t="shared" si="10"/>
        <v>0</v>
      </c>
      <c r="K166" s="134" t="s">
        <v>1</v>
      </c>
      <c r="L166" s="31"/>
      <c r="M166" s="139" t="s">
        <v>1</v>
      </c>
      <c r="N166" s="140" t="s">
        <v>38</v>
      </c>
      <c r="P166" s="141">
        <f t="shared" si="11"/>
        <v>0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AR166" s="143" t="s">
        <v>159</v>
      </c>
      <c r="AT166" s="143" t="s">
        <v>154</v>
      </c>
      <c r="AU166" s="143" t="s">
        <v>83</v>
      </c>
      <c r="AY166" s="16" t="s">
        <v>151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6" t="s">
        <v>81</v>
      </c>
      <c r="BK166" s="144">
        <f t="shared" si="19"/>
        <v>0</v>
      </c>
      <c r="BL166" s="16" t="s">
        <v>159</v>
      </c>
      <c r="BM166" s="143" t="s">
        <v>545</v>
      </c>
    </row>
    <row r="167" spans="2:63" s="11" customFormat="1" ht="22.9" customHeight="1">
      <c r="B167" s="119"/>
      <c r="D167" s="120" t="s">
        <v>72</v>
      </c>
      <c r="E167" s="129" t="s">
        <v>1822</v>
      </c>
      <c r="F167" s="129" t="s">
        <v>1823</v>
      </c>
      <c r="I167" s="122"/>
      <c r="J167" s="130">
        <f>BK167</f>
        <v>0</v>
      </c>
      <c r="L167" s="119"/>
      <c r="M167" s="124"/>
      <c r="P167" s="125">
        <f>SUM(P168:P180)</f>
        <v>0</v>
      </c>
      <c r="R167" s="125">
        <f>SUM(R168:R180)</f>
        <v>0</v>
      </c>
      <c r="T167" s="126">
        <f>SUM(T168:T180)</f>
        <v>0</v>
      </c>
      <c r="AR167" s="120" t="s">
        <v>81</v>
      </c>
      <c r="AT167" s="127" t="s">
        <v>72</v>
      </c>
      <c r="AU167" s="127" t="s">
        <v>81</v>
      </c>
      <c r="AY167" s="120" t="s">
        <v>151</v>
      </c>
      <c r="BK167" s="128">
        <f>SUM(BK168:BK180)</f>
        <v>0</v>
      </c>
    </row>
    <row r="168" spans="2:65" s="1" customFormat="1" ht="21.75" customHeight="1">
      <c r="B168" s="131"/>
      <c r="C168" s="132" t="s">
        <v>395</v>
      </c>
      <c r="D168" s="132" t="s">
        <v>154</v>
      </c>
      <c r="E168" s="133" t="s">
        <v>1824</v>
      </c>
      <c r="F168" s="134" t="s">
        <v>1825</v>
      </c>
      <c r="G168" s="135" t="s">
        <v>1757</v>
      </c>
      <c r="H168" s="136">
        <v>1</v>
      </c>
      <c r="I168" s="137"/>
      <c r="J168" s="138">
        <f aca="true" t="shared" si="20" ref="J168:J180">ROUND(I168*H168,2)</f>
        <v>0</v>
      </c>
      <c r="K168" s="134" t="s">
        <v>1</v>
      </c>
      <c r="L168" s="31"/>
      <c r="M168" s="139" t="s">
        <v>1</v>
      </c>
      <c r="N168" s="140" t="s">
        <v>38</v>
      </c>
      <c r="P168" s="141">
        <f aca="true" t="shared" si="21" ref="P168:P180">O168*H168</f>
        <v>0</v>
      </c>
      <c r="Q168" s="141">
        <v>0</v>
      </c>
      <c r="R168" s="141">
        <f aca="true" t="shared" si="22" ref="R168:R180">Q168*H168</f>
        <v>0</v>
      </c>
      <c r="S168" s="141">
        <v>0</v>
      </c>
      <c r="T168" s="142">
        <f aca="true" t="shared" si="23" ref="T168:T180">S168*H168</f>
        <v>0</v>
      </c>
      <c r="AR168" s="143" t="s">
        <v>159</v>
      </c>
      <c r="AT168" s="143" t="s">
        <v>154</v>
      </c>
      <c r="AU168" s="143" t="s">
        <v>83</v>
      </c>
      <c r="AY168" s="16" t="s">
        <v>151</v>
      </c>
      <c r="BE168" s="144">
        <f aca="true" t="shared" si="24" ref="BE168:BE180">IF(N168="základní",J168,0)</f>
        <v>0</v>
      </c>
      <c r="BF168" s="144">
        <f aca="true" t="shared" si="25" ref="BF168:BF180">IF(N168="snížená",J168,0)</f>
        <v>0</v>
      </c>
      <c r="BG168" s="144">
        <f aca="true" t="shared" si="26" ref="BG168:BG180">IF(N168="zákl. přenesená",J168,0)</f>
        <v>0</v>
      </c>
      <c r="BH168" s="144">
        <f aca="true" t="shared" si="27" ref="BH168:BH180">IF(N168="sníž. přenesená",J168,0)</f>
        <v>0</v>
      </c>
      <c r="BI168" s="144">
        <f aca="true" t="shared" si="28" ref="BI168:BI180">IF(N168="nulová",J168,0)</f>
        <v>0</v>
      </c>
      <c r="BJ168" s="16" t="s">
        <v>81</v>
      </c>
      <c r="BK168" s="144">
        <f aca="true" t="shared" si="29" ref="BK168:BK180">ROUND(I168*H168,2)</f>
        <v>0</v>
      </c>
      <c r="BL168" s="16" t="s">
        <v>159</v>
      </c>
      <c r="BM168" s="143" t="s">
        <v>563</v>
      </c>
    </row>
    <row r="169" spans="2:65" s="1" customFormat="1" ht="21.75" customHeight="1">
      <c r="B169" s="131"/>
      <c r="C169" s="132" t="s">
        <v>400</v>
      </c>
      <c r="D169" s="132" t="s">
        <v>154</v>
      </c>
      <c r="E169" s="133" t="s">
        <v>1826</v>
      </c>
      <c r="F169" s="134" t="s">
        <v>1827</v>
      </c>
      <c r="G169" s="135" t="s">
        <v>1757</v>
      </c>
      <c r="H169" s="136">
        <v>7</v>
      </c>
      <c r="I169" s="137"/>
      <c r="J169" s="138">
        <f t="shared" si="20"/>
        <v>0</v>
      </c>
      <c r="K169" s="134" t="s">
        <v>1</v>
      </c>
      <c r="L169" s="31"/>
      <c r="M169" s="139" t="s">
        <v>1</v>
      </c>
      <c r="N169" s="140" t="s">
        <v>38</v>
      </c>
      <c r="P169" s="141">
        <f t="shared" si="21"/>
        <v>0</v>
      </c>
      <c r="Q169" s="141">
        <v>0</v>
      </c>
      <c r="R169" s="141">
        <f t="shared" si="22"/>
        <v>0</v>
      </c>
      <c r="S169" s="141">
        <v>0</v>
      </c>
      <c r="T169" s="142">
        <f t="shared" si="23"/>
        <v>0</v>
      </c>
      <c r="AR169" s="143" t="s">
        <v>159</v>
      </c>
      <c r="AT169" s="143" t="s">
        <v>154</v>
      </c>
      <c r="AU169" s="143" t="s">
        <v>83</v>
      </c>
      <c r="AY169" s="16" t="s">
        <v>151</v>
      </c>
      <c r="BE169" s="144">
        <f t="shared" si="24"/>
        <v>0</v>
      </c>
      <c r="BF169" s="144">
        <f t="shared" si="25"/>
        <v>0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6" t="s">
        <v>81</v>
      </c>
      <c r="BK169" s="144">
        <f t="shared" si="29"/>
        <v>0</v>
      </c>
      <c r="BL169" s="16" t="s">
        <v>159</v>
      </c>
      <c r="BM169" s="143" t="s">
        <v>572</v>
      </c>
    </row>
    <row r="170" spans="2:65" s="1" customFormat="1" ht="21.75" customHeight="1">
      <c r="B170" s="131"/>
      <c r="C170" s="132" t="s">
        <v>404</v>
      </c>
      <c r="D170" s="132" t="s">
        <v>154</v>
      </c>
      <c r="E170" s="133" t="s">
        <v>1828</v>
      </c>
      <c r="F170" s="134" t="s">
        <v>1829</v>
      </c>
      <c r="G170" s="135" t="s">
        <v>1757</v>
      </c>
      <c r="H170" s="136">
        <v>13</v>
      </c>
      <c r="I170" s="137"/>
      <c r="J170" s="138">
        <f t="shared" si="20"/>
        <v>0</v>
      </c>
      <c r="K170" s="134" t="s">
        <v>1</v>
      </c>
      <c r="L170" s="31"/>
      <c r="M170" s="139" t="s">
        <v>1</v>
      </c>
      <c r="N170" s="140" t="s">
        <v>38</v>
      </c>
      <c r="P170" s="141">
        <f t="shared" si="21"/>
        <v>0</v>
      </c>
      <c r="Q170" s="141">
        <v>0</v>
      </c>
      <c r="R170" s="141">
        <f t="shared" si="22"/>
        <v>0</v>
      </c>
      <c r="S170" s="141">
        <v>0</v>
      </c>
      <c r="T170" s="142">
        <f t="shared" si="23"/>
        <v>0</v>
      </c>
      <c r="AR170" s="143" t="s">
        <v>159</v>
      </c>
      <c r="AT170" s="143" t="s">
        <v>154</v>
      </c>
      <c r="AU170" s="143" t="s">
        <v>83</v>
      </c>
      <c r="AY170" s="16" t="s">
        <v>151</v>
      </c>
      <c r="BE170" s="144">
        <f t="shared" si="24"/>
        <v>0</v>
      </c>
      <c r="BF170" s="144">
        <f t="shared" si="25"/>
        <v>0</v>
      </c>
      <c r="BG170" s="144">
        <f t="shared" si="26"/>
        <v>0</v>
      </c>
      <c r="BH170" s="144">
        <f t="shared" si="27"/>
        <v>0</v>
      </c>
      <c r="BI170" s="144">
        <f t="shared" si="28"/>
        <v>0</v>
      </c>
      <c r="BJ170" s="16" t="s">
        <v>81</v>
      </c>
      <c r="BK170" s="144">
        <f t="shared" si="29"/>
        <v>0</v>
      </c>
      <c r="BL170" s="16" t="s">
        <v>159</v>
      </c>
      <c r="BM170" s="143" t="s">
        <v>584</v>
      </c>
    </row>
    <row r="171" spans="2:65" s="1" customFormat="1" ht="21.75" customHeight="1">
      <c r="B171" s="131"/>
      <c r="C171" s="132" t="s">
        <v>408</v>
      </c>
      <c r="D171" s="132" t="s">
        <v>154</v>
      </c>
      <c r="E171" s="133" t="s">
        <v>1830</v>
      </c>
      <c r="F171" s="134" t="s">
        <v>1831</v>
      </c>
      <c r="G171" s="135" t="s">
        <v>1757</v>
      </c>
      <c r="H171" s="136">
        <v>2</v>
      </c>
      <c r="I171" s="137"/>
      <c r="J171" s="138">
        <f t="shared" si="20"/>
        <v>0</v>
      </c>
      <c r="K171" s="134" t="s">
        <v>1</v>
      </c>
      <c r="L171" s="31"/>
      <c r="M171" s="139" t="s">
        <v>1</v>
      </c>
      <c r="N171" s="140" t="s">
        <v>38</v>
      </c>
      <c r="P171" s="141">
        <f t="shared" si="21"/>
        <v>0</v>
      </c>
      <c r="Q171" s="141">
        <v>0</v>
      </c>
      <c r="R171" s="141">
        <f t="shared" si="22"/>
        <v>0</v>
      </c>
      <c r="S171" s="141">
        <v>0</v>
      </c>
      <c r="T171" s="142">
        <f t="shared" si="23"/>
        <v>0</v>
      </c>
      <c r="AR171" s="143" t="s">
        <v>159</v>
      </c>
      <c r="AT171" s="143" t="s">
        <v>154</v>
      </c>
      <c r="AU171" s="143" t="s">
        <v>83</v>
      </c>
      <c r="AY171" s="16" t="s">
        <v>151</v>
      </c>
      <c r="BE171" s="144">
        <f t="shared" si="24"/>
        <v>0</v>
      </c>
      <c r="BF171" s="144">
        <f t="shared" si="25"/>
        <v>0</v>
      </c>
      <c r="BG171" s="144">
        <f t="shared" si="26"/>
        <v>0</v>
      </c>
      <c r="BH171" s="144">
        <f t="shared" si="27"/>
        <v>0</v>
      </c>
      <c r="BI171" s="144">
        <f t="shared" si="28"/>
        <v>0</v>
      </c>
      <c r="BJ171" s="16" t="s">
        <v>81</v>
      </c>
      <c r="BK171" s="144">
        <f t="shared" si="29"/>
        <v>0</v>
      </c>
      <c r="BL171" s="16" t="s">
        <v>159</v>
      </c>
      <c r="BM171" s="143" t="s">
        <v>596</v>
      </c>
    </row>
    <row r="172" spans="2:65" s="1" customFormat="1" ht="16.5" customHeight="1">
      <c r="B172" s="131"/>
      <c r="C172" s="132" t="s">
        <v>412</v>
      </c>
      <c r="D172" s="132" t="s">
        <v>154</v>
      </c>
      <c r="E172" s="133" t="s">
        <v>1832</v>
      </c>
      <c r="F172" s="134" t="s">
        <v>1833</v>
      </c>
      <c r="G172" s="135" t="s">
        <v>1757</v>
      </c>
      <c r="H172" s="136">
        <v>1</v>
      </c>
      <c r="I172" s="137"/>
      <c r="J172" s="138">
        <f t="shared" si="20"/>
        <v>0</v>
      </c>
      <c r="K172" s="134" t="s">
        <v>1</v>
      </c>
      <c r="L172" s="31"/>
      <c r="M172" s="139" t="s">
        <v>1</v>
      </c>
      <c r="N172" s="140" t="s">
        <v>38</v>
      </c>
      <c r="P172" s="141">
        <f t="shared" si="21"/>
        <v>0</v>
      </c>
      <c r="Q172" s="141">
        <v>0</v>
      </c>
      <c r="R172" s="141">
        <f t="shared" si="22"/>
        <v>0</v>
      </c>
      <c r="S172" s="141">
        <v>0</v>
      </c>
      <c r="T172" s="142">
        <f t="shared" si="23"/>
        <v>0</v>
      </c>
      <c r="AR172" s="143" t="s">
        <v>159</v>
      </c>
      <c r="AT172" s="143" t="s">
        <v>154</v>
      </c>
      <c r="AU172" s="143" t="s">
        <v>83</v>
      </c>
      <c r="AY172" s="16" t="s">
        <v>151</v>
      </c>
      <c r="BE172" s="144">
        <f t="shared" si="24"/>
        <v>0</v>
      </c>
      <c r="BF172" s="144">
        <f t="shared" si="25"/>
        <v>0</v>
      </c>
      <c r="BG172" s="144">
        <f t="shared" si="26"/>
        <v>0</v>
      </c>
      <c r="BH172" s="144">
        <f t="shared" si="27"/>
        <v>0</v>
      </c>
      <c r="BI172" s="144">
        <f t="shared" si="28"/>
        <v>0</v>
      </c>
      <c r="BJ172" s="16" t="s">
        <v>81</v>
      </c>
      <c r="BK172" s="144">
        <f t="shared" si="29"/>
        <v>0</v>
      </c>
      <c r="BL172" s="16" t="s">
        <v>159</v>
      </c>
      <c r="BM172" s="143" t="s">
        <v>606</v>
      </c>
    </row>
    <row r="173" spans="2:65" s="1" customFormat="1" ht="16.5" customHeight="1">
      <c r="B173" s="131"/>
      <c r="C173" s="132" t="s">
        <v>416</v>
      </c>
      <c r="D173" s="132" t="s">
        <v>154</v>
      </c>
      <c r="E173" s="133" t="s">
        <v>1834</v>
      </c>
      <c r="F173" s="134" t="s">
        <v>1835</v>
      </c>
      <c r="G173" s="135" t="s">
        <v>1757</v>
      </c>
      <c r="H173" s="136">
        <v>3</v>
      </c>
      <c r="I173" s="137"/>
      <c r="J173" s="138">
        <f t="shared" si="20"/>
        <v>0</v>
      </c>
      <c r="K173" s="134" t="s">
        <v>1</v>
      </c>
      <c r="L173" s="31"/>
      <c r="M173" s="139" t="s">
        <v>1</v>
      </c>
      <c r="N173" s="140" t="s">
        <v>38</v>
      </c>
      <c r="P173" s="141">
        <f t="shared" si="21"/>
        <v>0</v>
      </c>
      <c r="Q173" s="141">
        <v>0</v>
      </c>
      <c r="R173" s="141">
        <f t="shared" si="22"/>
        <v>0</v>
      </c>
      <c r="S173" s="141">
        <v>0</v>
      </c>
      <c r="T173" s="142">
        <f t="shared" si="23"/>
        <v>0</v>
      </c>
      <c r="AR173" s="143" t="s">
        <v>159</v>
      </c>
      <c r="AT173" s="143" t="s">
        <v>154</v>
      </c>
      <c r="AU173" s="143" t="s">
        <v>83</v>
      </c>
      <c r="AY173" s="16" t="s">
        <v>151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6" t="s">
        <v>81</v>
      </c>
      <c r="BK173" s="144">
        <f t="shared" si="29"/>
        <v>0</v>
      </c>
      <c r="BL173" s="16" t="s">
        <v>159</v>
      </c>
      <c r="BM173" s="143" t="s">
        <v>623</v>
      </c>
    </row>
    <row r="174" spans="2:65" s="1" customFormat="1" ht="21.75" customHeight="1">
      <c r="B174" s="131"/>
      <c r="C174" s="132" t="s">
        <v>420</v>
      </c>
      <c r="D174" s="132" t="s">
        <v>154</v>
      </c>
      <c r="E174" s="133" t="s">
        <v>1836</v>
      </c>
      <c r="F174" s="134" t="s">
        <v>1837</v>
      </c>
      <c r="G174" s="135" t="s">
        <v>1757</v>
      </c>
      <c r="H174" s="136">
        <v>1</v>
      </c>
      <c r="I174" s="137"/>
      <c r="J174" s="138">
        <f t="shared" si="20"/>
        <v>0</v>
      </c>
      <c r="K174" s="134" t="s">
        <v>1</v>
      </c>
      <c r="L174" s="31"/>
      <c r="M174" s="139" t="s">
        <v>1</v>
      </c>
      <c r="N174" s="140" t="s">
        <v>38</v>
      </c>
      <c r="P174" s="141">
        <f t="shared" si="21"/>
        <v>0</v>
      </c>
      <c r="Q174" s="141">
        <v>0</v>
      </c>
      <c r="R174" s="141">
        <f t="shared" si="22"/>
        <v>0</v>
      </c>
      <c r="S174" s="141">
        <v>0</v>
      </c>
      <c r="T174" s="142">
        <f t="shared" si="23"/>
        <v>0</v>
      </c>
      <c r="AR174" s="143" t="s">
        <v>159</v>
      </c>
      <c r="AT174" s="143" t="s">
        <v>154</v>
      </c>
      <c r="AU174" s="143" t="s">
        <v>83</v>
      </c>
      <c r="AY174" s="16" t="s">
        <v>151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6" t="s">
        <v>81</v>
      </c>
      <c r="BK174" s="144">
        <f t="shared" si="29"/>
        <v>0</v>
      </c>
      <c r="BL174" s="16" t="s">
        <v>159</v>
      </c>
      <c r="BM174" s="143" t="s">
        <v>639</v>
      </c>
    </row>
    <row r="175" spans="2:65" s="1" customFormat="1" ht="16.5" customHeight="1">
      <c r="B175" s="131"/>
      <c r="C175" s="132" t="s">
        <v>424</v>
      </c>
      <c r="D175" s="132" t="s">
        <v>154</v>
      </c>
      <c r="E175" s="133" t="s">
        <v>1838</v>
      </c>
      <c r="F175" s="134" t="s">
        <v>1839</v>
      </c>
      <c r="G175" s="135" t="s">
        <v>1757</v>
      </c>
      <c r="H175" s="136">
        <v>1</v>
      </c>
      <c r="I175" s="137"/>
      <c r="J175" s="138">
        <f t="shared" si="20"/>
        <v>0</v>
      </c>
      <c r="K175" s="134" t="s">
        <v>1</v>
      </c>
      <c r="L175" s="31"/>
      <c r="M175" s="139" t="s">
        <v>1</v>
      </c>
      <c r="N175" s="140" t="s">
        <v>38</v>
      </c>
      <c r="P175" s="141">
        <f t="shared" si="21"/>
        <v>0</v>
      </c>
      <c r="Q175" s="141">
        <v>0</v>
      </c>
      <c r="R175" s="141">
        <f t="shared" si="22"/>
        <v>0</v>
      </c>
      <c r="S175" s="141">
        <v>0</v>
      </c>
      <c r="T175" s="142">
        <f t="shared" si="23"/>
        <v>0</v>
      </c>
      <c r="AR175" s="143" t="s">
        <v>159</v>
      </c>
      <c r="AT175" s="143" t="s">
        <v>154</v>
      </c>
      <c r="AU175" s="143" t="s">
        <v>83</v>
      </c>
      <c r="AY175" s="16" t="s">
        <v>151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6" t="s">
        <v>81</v>
      </c>
      <c r="BK175" s="144">
        <f t="shared" si="29"/>
        <v>0</v>
      </c>
      <c r="BL175" s="16" t="s">
        <v>159</v>
      </c>
      <c r="BM175" s="143" t="s">
        <v>653</v>
      </c>
    </row>
    <row r="176" spans="2:65" s="1" customFormat="1" ht="16.5" customHeight="1">
      <c r="B176" s="131"/>
      <c r="C176" s="132" t="s">
        <v>428</v>
      </c>
      <c r="D176" s="132" t="s">
        <v>154</v>
      </c>
      <c r="E176" s="133" t="s">
        <v>1840</v>
      </c>
      <c r="F176" s="134" t="s">
        <v>1841</v>
      </c>
      <c r="G176" s="135" t="s">
        <v>1757</v>
      </c>
      <c r="H176" s="136">
        <v>8</v>
      </c>
      <c r="I176" s="137"/>
      <c r="J176" s="138">
        <f t="shared" si="20"/>
        <v>0</v>
      </c>
      <c r="K176" s="134" t="s">
        <v>1</v>
      </c>
      <c r="L176" s="31"/>
      <c r="M176" s="139" t="s">
        <v>1</v>
      </c>
      <c r="N176" s="140" t="s">
        <v>38</v>
      </c>
      <c r="P176" s="141">
        <f t="shared" si="21"/>
        <v>0</v>
      </c>
      <c r="Q176" s="141">
        <v>0</v>
      </c>
      <c r="R176" s="141">
        <f t="shared" si="22"/>
        <v>0</v>
      </c>
      <c r="S176" s="141">
        <v>0</v>
      </c>
      <c r="T176" s="142">
        <f t="shared" si="23"/>
        <v>0</v>
      </c>
      <c r="AR176" s="143" t="s">
        <v>159</v>
      </c>
      <c r="AT176" s="143" t="s">
        <v>154</v>
      </c>
      <c r="AU176" s="143" t="s">
        <v>83</v>
      </c>
      <c r="AY176" s="16" t="s">
        <v>151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6" t="s">
        <v>81</v>
      </c>
      <c r="BK176" s="144">
        <f t="shared" si="29"/>
        <v>0</v>
      </c>
      <c r="BL176" s="16" t="s">
        <v>159</v>
      </c>
      <c r="BM176" s="143" t="s">
        <v>663</v>
      </c>
    </row>
    <row r="177" spans="2:65" s="1" customFormat="1" ht="16.5" customHeight="1">
      <c r="B177" s="131"/>
      <c r="C177" s="132" t="s">
        <v>432</v>
      </c>
      <c r="D177" s="132" t="s">
        <v>154</v>
      </c>
      <c r="E177" s="133" t="s">
        <v>1842</v>
      </c>
      <c r="F177" s="134" t="s">
        <v>1843</v>
      </c>
      <c r="G177" s="135" t="s">
        <v>1757</v>
      </c>
      <c r="H177" s="136">
        <v>4</v>
      </c>
      <c r="I177" s="137"/>
      <c r="J177" s="138">
        <f t="shared" si="20"/>
        <v>0</v>
      </c>
      <c r="K177" s="134" t="s">
        <v>1</v>
      </c>
      <c r="L177" s="31"/>
      <c r="M177" s="139" t="s">
        <v>1</v>
      </c>
      <c r="N177" s="140" t="s">
        <v>38</v>
      </c>
      <c r="P177" s="141">
        <f t="shared" si="21"/>
        <v>0</v>
      </c>
      <c r="Q177" s="141">
        <v>0</v>
      </c>
      <c r="R177" s="141">
        <f t="shared" si="22"/>
        <v>0</v>
      </c>
      <c r="S177" s="141">
        <v>0</v>
      </c>
      <c r="T177" s="142">
        <f t="shared" si="23"/>
        <v>0</v>
      </c>
      <c r="AR177" s="143" t="s">
        <v>159</v>
      </c>
      <c r="AT177" s="143" t="s">
        <v>154</v>
      </c>
      <c r="AU177" s="143" t="s">
        <v>83</v>
      </c>
      <c r="AY177" s="16" t="s">
        <v>151</v>
      </c>
      <c r="BE177" s="144">
        <f t="shared" si="24"/>
        <v>0</v>
      </c>
      <c r="BF177" s="144">
        <f t="shared" si="25"/>
        <v>0</v>
      </c>
      <c r="BG177" s="144">
        <f t="shared" si="26"/>
        <v>0</v>
      </c>
      <c r="BH177" s="144">
        <f t="shared" si="27"/>
        <v>0</v>
      </c>
      <c r="BI177" s="144">
        <f t="shared" si="28"/>
        <v>0</v>
      </c>
      <c r="BJ177" s="16" t="s">
        <v>81</v>
      </c>
      <c r="BK177" s="144">
        <f t="shared" si="29"/>
        <v>0</v>
      </c>
      <c r="BL177" s="16" t="s">
        <v>159</v>
      </c>
      <c r="BM177" s="143" t="s">
        <v>675</v>
      </c>
    </row>
    <row r="178" spans="2:65" s="1" customFormat="1" ht="21.75" customHeight="1">
      <c r="B178" s="131"/>
      <c r="C178" s="132" t="s">
        <v>436</v>
      </c>
      <c r="D178" s="132" t="s">
        <v>154</v>
      </c>
      <c r="E178" s="133" t="s">
        <v>1844</v>
      </c>
      <c r="F178" s="134" t="s">
        <v>1845</v>
      </c>
      <c r="G178" s="135" t="s">
        <v>1757</v>
      </c>
      <c r="H178" s="136">
        <v>2</v>
      </c>
      <c r="I178" s="137"/>
      <c r="J178" s="138">
        <f t="shared" si="20"/>
        <v>0</v>
      </c>
      <c r="K178" s="134" t="s">
        <v>1</v>
      </c>
      <c r="L178" s="31"/>
      <c r="M178" s="139" t="s">
        <v>1</v>
      </c>
      <c r="N178" s="140" t="s">
        <v>38</v>
      </c>
      <c r="P178" s="141">
        <f t="shared" si="21"/>
        <v>0</v>
      </c>
      <c r="Q178" s="141">
        <v>0</v>
      </c>
      <c r="R178" s="141">
        <f t="shared" si="22"/>
        <v>0</v>
      </c>
      <c r="S178" s="141">
        <v>0</v>
      </c>
      <c r="T178" s="142">
        <f t="shared" si="23"/>
        <v>0</v>
      </c>
      <c r="AR178" s="143" t="s">
        <v>159</v>
      </c>
      <c r="AT178" s="143" t="s">
        <v>154</v>
      </c>
      <c r="AU178" s="143" t="s">
        <v>83</v>
      </c>
      <c r="AY178" s="16" t="s">
        <v>151</v>
      </c>
      <c r="BE178" s="144">
        <f t="shared" si="24"/>
        <v>0</v>
      </c>
      <c r="BF178" s="144">
        <f t="shared" si="25"/>
        <v>0</v>
      </c>
      <c r="BG178" s="144">
        <f t="shared" si="26"/>
        <v>0</v>
      </c>
      <c r="BH178" s="144">
        <f t="shared" si="27"/>
        <v>0</v>
      </c>
      <c r="BI178" s="144">
        <f t="shared" si="28"/>
        <v>0</v>
      </c>
      <c r="BJ178" s="16" t="s">
        <v>81</v>
      </c>
      <c r="BK178" s="144">
        <f t="shared" si="29"/>
        <v>0</v>
      </c>
      <c r="BL178" s="16" t="s">
        <v>159</v>
      </c>
      <c r="BM178" s="143" t="s">
        <v>685</v>
      </c>
    </row>
    <row r="179" spans="2:65" s="1" customFormat="1" ht="16.5" customHeight="1">
      <c r="B179" s="131"/>
      <c r="C179" s="132" t="s">
        <v>440</v>
      </c>
      <c r="D179" s="132" t="s">
        <v>154</v>
      </c>
      <c r="E179" s="133" t="s">
        <v>1846</v>
      </c>
      <c r="F179" s="134" t="s">
        <v>1847</v>
      </c>
      <c r="G179" s="135" t="s">
        <v>1757</v>
      </c>
      <c r="H179" s="136">
        <v>1</v>
      </c>
      <c r="I179" s="137"/>
      <c r="J179" s="138">
        <f t="shared" si="20"/>
        <v>0</v>
      </c>
      <c r="K179" s="134" t="s">
        <v>1</v>
      </c>
      <c r="L179" s="31"/>
      <c r="M179" s="139" t="s">
        <v>1</v>
      </c>
      <c r="N179" s="140" t="s">
        <v>38</v>
      </c>
      <c r="P179" s="141">
        <f t="shared" si="21"/>
        <v>0</v>
      </c>
      <c r="Q179" s="141">
        <v>0</v>
      </c>
      <c r="R179" s="141">
        <f t="shared" si="22"/>
        <v>0</v>
      </c>
      <c r="S179" s="141">
        <v>0</v>
      </c>
      <c r="T179" s="142">
        <f t="shared" si="23"/>
        <v>0</v>
      </c>
      <c r="AR179" s="143" t="s">
        <v>159</v>
      </c>
      <c r="AT179" s="143" t="s">
        <v>154</v>
      </c>
      <c r="AU179" s="143" t="s">
        <v>83</v>
      </c>
      <c r="AY179" s="16" t="s">
        <v>151</v>
      </c>
      <c r="BE179" s="144">
        <f t="shared" si="24"/>
        <v>0</v>
      </c>
      <c r="BF179" s="144">
        <f t="shared" si="25"/>
        <v>0</v>
      </c>
      <c r="BG179" s="144">
        <f t="shared" si="26"/>
        <v>0</v>
      </c>
      <c r="BH179" s="144">
        <f t="shared" si="27"/>
        <v>0</v>
      </c>
      <c r="BI179" s="144">
        <f t="shared" si="28"/>
        <v>0</v>
      </c>
      <c r="BJ179" s="16" t="s">
        <v>81</v>
      </c>
      <c r="BK179" s="144">
        <f t="shared" si="29"/>
        <v>0</v>
      </c>
      <c r="BL179" s="16" t="s">
        <v>159</v>
      </c>
      <c r="BM179" s="143" t="s">
        <v>694</v>
      </c>
    </row>
    <row r="180" spans="2:65" s="1" customFormat="1" ht="16.5" customHeight="1">
      <c r="B180" s="131"/>
      <c r="C180" s="132" t="s">
        <v>445</v>
      </c>
      <c r="D180" s="132" t="s">
        <v>154</v>
      </c>
      <c r="E180" s="133" t="s">
        <v>1848</v>
      </c>
      <c r="F180" s="134" t="s">
        <v>1849</v>
      </c>
      <c r="G180" s="135" t="s">
        <v>1757</v>
      </c>
      <c r="H180" s="136">
        <v>83</v>
      </c>
      <c r="I180" s="137"/>
      <c r="J180" s="138">
        <f t="shared" si="20"/>
        <v>0</v>
      </c>
      <c r="K180" s="134" t="s">
        <v>1</v>
      </c>
      <c r="L180" s="31"/>
      <c r="M180" s="139" t="s">
        <v>1</v>
      </c>
      <c r="N180" s="140" t="s">
        <v>38</v>
      </c>
      <c r="P180" s="141">
        <f t="shared" si="21"/>
        <v>0</v>
      </c>
      <c r="Q180" s="141">
        <v>0</v>
      </c>
      <c r="R180" s="141">
        <f t="shared" si="22"/>
        <v>0</v>
      </c>
      <c r="S180" s="141">
        <v>0</v>
      </c>
      <c r="T180" s="142">
        <f t="shared" si="23"/>
        <v>0</v>
      </c>
      <c r="AR180" s="143" t="s">
        <v>159</v>
      </c>
      <c r="AT180" s="143" t="s">
        <v>154</v>
      </c>
      <c r="AU180" s="143" t="s">
        <v>83</v>
      </c>
      <c r="AY180" s="16" t="s">
        <v>151</v>
      </c>
      <c r="BE180" s="144">
        <f t="shared" si="24"/>
        <v>0</v>
      </c>
      <c r="BF180" s="144">
        <f t="shared" si="25"/>
        <v>0</v>
      </c>
      <c r="BG180" s="144">
        <f t="shared" si="26"/>
        <v>0</v>
      </c>
      <c r="BH180" s="144">
        <f t="shared" si="27"/>
        <v>0</v>
      </c>
      <c r="BI180" s="144">
        <f t="shared" si="28"/>
        <v>0</v>
      </c>
      <c r="BJ180" s="16" t="s">
        <v>81</v>
      </c>
      <c r="BK180" s="144">
        <f t="shared" si="29"/>
        <v>0</v>
      </c>
      <c r="BL180" s="16" t="s">
        <v>159</v>
      </c>
      <c r="BM180" s="143" t="s">
        <v>704</v>
      </c>
    </row>
    <row r="181" spans="2:63" s="11" customFormat="1" ht="22.9" customHeight="1">
      <c r="B181" s="119"/>
      <c r="D181" s="120" t="s">
        <v>72</v>
      </c>
      <c r="E181" s="129" t="s">
        <v>1850</v>
      </c>
      <c r="F181" s="129" t="s">
        <v>1851</v>
      </c>
      <c r="I181" s="122"/>
      <c r="J181" s="130">
        <f>BK181</f>
        <v>0</v>
      </c>
      <c r="L181" s="119"/>
      <c r="M181" s="124"/>
      <c r="P181" s="125">
        <f>SUM(P182:P189)</f>
        <v>0</v>
      </c>
      <c r="R181" s="125">
        <f>SUM(R182:R189)</f>
        <v>0</v>
      </c>
      <c r="T181" s="126">
        <f>SUM(T182:T189)</f>
        <v>0</v>
      </c>
      <c r="AR181" s="120" t="s">
        <v>81</v>
      </c>
      <c r="AT181" s="127" t="s">
        <v>72</v>
      </c>
      <c r="AU181" s="127" t="s">
        <v>81</v>
      </c>
      <c r="AY181" s="120" t="s">
        <v>151</v>
      </c>
      <c r="BK181" s="128">
        <f>SUM(BK182:BK189)</f>
        <v>0</v>
      </c>
    </row>
    <row r="182" spans="2:65" s="1" customFormat="1" ht="16.5" customHeight="1">
      <c r="B182" s="131"/>
      <c r="C182" s="132" t="s">
        <v>449</v>
      </c>
      <c r="D182" s="132" t="s">
        <v>154</v>
      </c>
      <c r="E182" s="133" t="s">
        <v>1852</v>
      </c>
      <c r="F182" s="134" t="s">
        <v>1853</v>
      </c>
      <c r="G182" s="135" t="s">
        <v>1757</v>
      </c>
      <c r="H182" s="136">
        <v>1</v>
      </c>
      <c r="I182" s="137"/>
      <c r="J182" s="138">
        <f aca="true" t="shared" si="30" ref="J182:J189">ROUND(I182*H182,2)</f>
        <v>0</v>
      </c>
      <c r="K182" s="134" t="s">
        <v>1</v>
      </c>
      <c r="L182" s="31"/>
      <c r="M182" s="139" t="s">
        <v>1</v>
      </c>
      <c r="N182" s="140" t="s">
        <v>38</v>
      </c>
      <c r="P182" s="141">
        <f aca="true" t="shared" si="31" ref="P182:P189">O182*H182</f>
        <v>0</v>
      </c>
      <c r="Q182" s="141">
        <v>0</v>
      </c>
      <c r="R182" s="141">
        <f aca="true" t="shared" si="32" ref="R182:R189">Q182*H182</f>
        <v>0</v>
      </c>
      <c r="S182" s="141">
        <v>0</v>
      </c>
      <c r="T182" s="142">
        <f aca="true" t="shared" si="33" ref="T182:T189">S182*H182</f>
        <v>0</v>
      </c>
      <c r="AR182" s="143" t="s">
        <v>159</v>
      </c>
      <c r="AT182" s="143" t="s">
        <v>154</v>
      </c>
      <c r="AU182" s="143" t="s">
        <v>83</v>
      </c>
      <c r="AY182" s="16" t="s">
        <v>151</v>
      </c>
      <c r="BE182" s="144">
        <f aca="true" t="shared" si="34" ref="BE182:BE189">IF(N182="základní",J182,0)</f>
        <v>0</v>
      </c>
      <c r="BF182" s="144">
        <f aca="true" t="shared" si="35" ref="BF182:BF189">IF(N182="snížená",J182,0)</f>
        <v>0</v>
      </c>
      <c r="BG182" s="144">
        <f aca="true" t="shared" si="36" ref="BG182:BG189">IF(N182="zákl. přenesená",J182,0)</f>
        <v>0</v>
      </c>
      <c r="BH182" s="144">
        <f aca="true" t="shared" si="37" ref="BH182:BH189">IF(N182="sníž. přenesená",J182,0)</f>
        <v>0</v>
      </c>
      <c r="BI182" s="144">
        <f aca="true" t="shared" si="38" ref="BI182:BI189">IF(N182="nulová",J182,0)</f>
        <v>0</v>
      </c>
      <c r="BJ182" s="16" t="s">
        <v>81</v>
      </c>
      <c r="BK182" s="144">
        <f aca="true" t="shared" si="39" ref="BK182:BK189">ROUND(I182*H182,2)</f>
        <v>0</v>
      </c>
      <c r="BL182" s="16" t="s">
        <v>159</v>
      </c>
      <c r="BM182" s="143" t="s">
        <v>714</v>
      </c>
    </row>
    <row r="183" spans="2:65" s="1" customFormat="1" ht="16.5" customHeight="1">
      <c r="B183" s="131"/>
      <c r="C183" s="132" t="s">
        <v>453</v>
      </c>
      <c r="D183" s="132" t="s">
        <v>154</v>
      </c>
      <c r="E183" s="133" t="s">
        <v>1854</v>
      </c>
      <c r="F183" s="134" t="s">
        <v>1855</v>
      </c>
      <c r="G183" s="135" t="s">
        <v>1757</v>
      </c>
      <c r="H183" s="136">
        <v>1</v>
      </c>
      <c r="I183" s="137"/>
      <c r="J183" s="138">
        <f t="shared" si="30"/>
        <v>0</v>
      </c>
      <c r="K183" s="134" t="s">
        <v>1</v>
      </c>
      <c r="L183" s="31"/>
      <c r="M183" s="139" t="s">
        <v>1</v>
      </c>
      <c r="N183" s="140" t="s">
        <v>38</v>
      </c>
      <c r="P183" s="141">
        <f t="shared" si="31"/>
        <v>0</v>
      </c>
      <c r="Q183" s="141">
        <v>0</v>
      </c>
      <c r="R183" s="141">
        <f t="shared" si="32"/>
        <v>0</v>
      </c>
      <c r="S183" s="141">
        <v>0</v>
      </c>
      <c r="T183" s="142">
        <f t="shared" si="33"/>
        <v>0</v>
      </c>
      <c r="AR183" s="143" t="s">
        <v>159</v>
      </c>
      <c r="AT183" s="143" t="s">
        <v>154</v>
      </c>
      <c r="AU183" s="143" t="s">
        <v>83</v>
      </c>
      <c r="AY183" s="16" t="s">
        <v>151</v>
      </c>
      <c r="BE183" s="144">
        <f t="shared" si="34"/>
        <v>0</v>
      </c>
      <c r="BF183" s="144">
        <f t="shared" si="35"/>
        <v>0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6" t="s">
        <v>81</v>
      </c>
      <c r="BK183" s="144">
        <f t="shared" si="39"/>
        <v>0</v>
      </c>
      <c r="BL183" s="16" t="s">
        <v>159</v>
      </c>
      <c r="BM183" s="143" t="s">
        <v>722</v>
      </c>
    </row>
    <row r="184" spans="2:65" s="1" customFormat="1" ht="16.5" customHeight="1">
      <c r="B184" s="131"/>
      <c r="C184" s="132" t="s">
        <v>457</v>
      </c>
      <c r="D184" s="132" t="s">
        <v>154</v>
      </c>
      <c r="E184" s="133" t="s">
        <v>1856</v>
      </c>
      <c r="F184" s="134" t="s">
        <v>1857</v>
      </c>
      <c r="G184" s="135" t="s">
        <v>1757</v>
      </c>
      <c r="H184" s="136">
        <v>1</v>
      </c>
      <c r="I184" s="137"/>
      <c r="J184" s="138">
        <f t="shared" si="30"/>
        <v>0</v>
      </c>
      <c r="K184" s="134" t="s">
        <v>1</v>
      </c>
      <c r="L184" s="31"/>
      <c r="M184" s="139" t="s">
        <v>1</v>
      </c>
      <c r="N184" s="140" t="s">
        <v>38</v>
      </c>
      <c r="P184" s="141">
        <f t="shared" si="31"/>
        <v>0</v>
      </c>
      <c r="Q184" s="141">
        <v>0</v>
      </c>
      <c r="R184" s="141">
        <f t="shared" si="32"/>
        <v>0</v>
      </c>
      <c r="S184" s="141">
        <v>0</v>
      </c>
      <c r="T184" s="142">
        <f t="shared" si="33"/>
        <v>0</v>
      </c>
      <c r="AR184" s="143" t="s">
        <v>159</v>
      </c>
      <c r="AT184" s="143" t="s">
        <v>154</v>
      </c>
      <c r="AU184" s="143" t="s">
        <v>83</v>
      </c>
      <c r="AY184" s="16" t="s">
        <v>151</v>
      </c>
      <c r="BE184" s="144">
        <f t="shared" si="34"/>
        <v>0</v>
      </c>
      <c r="BF184" s="144">
        <f t="shared" si="35"/>
        <v>0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6" t="s">
        <v>81</v>
      </c>
      <c r="BK184" s="144">
        <f t="shared" si="39"/>
        <v>0</v>
      </c>
      <c r="BL184" s="16" t="s">
        <v>159</v>
      </c>
      <c r="BM184" s="143" t="s">
        <v>736</v>
      </c>
    </row>
    <row r="185" spans="2:65" s="1" customFormat="1" ht="16.5" customHeight="1">
      <c r="B185" s="131"/>
      <c r="C185" s="132" t="s">
        <v>461</v>
      </c>
      <c r="D185" s="132" t="s">
        <v>154</v>
      </c>
      <c r="E185" s="133" t="s">
        <v>1858</v>
      </c>
      <c r="F185" s="134" t="s">
        <v>1859</v>
      </c>
      <c r="G185" s="135" t="s">
        <v>1757</v>
      </c>
      <c r="H185" s="136">
        <v>10</v>
      </c>
      <c r="I185" s="137"/>
      <c r="J185" s="138">
        <f t="shared" si="30"/>
        <v>0</v>
      </c>
      <c r="K185" s="134" t="s">
        <v>1</v>
      </c>
      <c r="L185" s="31"/>
      <c r="M185" s="139" t="s">
        <v>1</v>
      </c>
      <c r="N185" s="140" t="s">
        <v>38</v>
      </c>
      <c r="P185" s="141">
        <f t="shared" si="31"/>
        <v>0</v>
      </c>
      <c r="Q185" s="141">
        <v>0</v>
      </c>
      <c r="R185" s="141">
        <f t="shared" si="32"/>
        <v>0</v>
      </c>
      <c r="S185" s="141">
        <v>0</v>
      </c>
      <c r="T185" s="142">
        <f t="shared" si="33"/>
        <v>0</v>
      </c>
      <c r="AR185" s="143" t="s">
        <v>159</v>
      </c>
      <c r="AT185" s="143" t="s">
        <v>154</v>
      </c>
      <c r="AU185" s="143" t="s">
        <v>83</v>
      </c>
      <c r="AY185" s="16" t="s">
        <v>151</v>
      </c>
      <c r="BE185" s="144">
        <f t="shared" si="34"/>
        <v>0</v>
      </c>
      <c r="BF185" s="144">
        <f t="shared" si="35"/>
        <v>0</v>
      </c>
      <c r="BG185" s="144">
        <f t="shared" si="36"/>
        <v>0</v>
      </c>
      <c r="BH185" s="144">
        <f t="shared" si="37"/>
        <v>0</v>
      </c>
      <c r="BI185" s="144">
        <f t="shared" si="38"/>
        <v>0</v>
      </c>
      <c r="BJ185" s="16" t="s">
        <v>81</v>
      </c>
      <c r="BK185" s="144">
        <f t="shared" si="39"/>
        <v>0</v>
      </c>
      <c r="BL185" s="16" t="s">
        <v>159</v>
      </c>
      <c r="BM185" s="143" t="s">
        <v>744</v>
      </c>
    </row>
    <row r="186" spans="2:65" s="1" customFormat="1" ht="16.5" customHeight="1">
      <c r="B186" s="131"/>
      <c r="C186" s="132" t="s">
        <v>465</v>
      </c>
      <c r="D186" s="132" t="s">
        <v>154</v>
      </c>
      <c r="E186" s="133" t="s">
        <v>1860</v>
      </c>
      <c r="F186" s="134" t="s">
        <v>1861</v>
      </c>
      <c r="G186" s="135" t="s">
        <v>1757</v>
      </c>
      <c r="H186" s="136">
        <v>1</v>
      </c>
      <c r="I186" s="137"/>
      <c r="J186" s="138">
        <f t="shared" si="30"/>
        <v>0</v>
      </c>
      <c r="K186" s="134" t="s">
        <v>1</v>
      </c>
      <c r="L186" s="31"/>
      <c r="M186" s="139" t="s">
        <v>1</v>
      </c>
      <c r="N186" s="140" t="s">
        <v>38</v>
      </c>
      <c r="P186" s="141">
        <f t="shared" si="31"/>
        <v>0</v>
      </c>
      <c r="Q186" s="141">
        <v>0</v>
      </c>
      <c r="R186" s="141">
        <f t="shared" si="32"/>
        <v>0</v>
      </c>
      <c r="S186" s="141">
        <v>0</v>
      </c>
      <c r="T186" s="142">
        <f t="shared" si="33"/>
        <v>0</v>
      </c>
      <c r="AR186" s="143" t="s">
        <v>159</v>
      </c>
      <c r="AT186" s="143" t="s">
        <v>154</v>
      </c>
      <c r="AU186" s="143" t="s">
        <v>83</v>
      </c>
      <c r="AY186" s="16" t="s">
        <v>151</v>
      </c>
      <c r="BE186" s="144">
        <f t="shared" si="34"/>
        <v>0</v>
      </c>
      <c r="BF186" s="144">
        <f t="shared" si="35"/>
        <v>0</v>
      </c>
      <c r="BG186" s="144">
        <f t="shared" si="36"/>
        <v>0</v>
      </c>
      <c r="BH186" s="144">
        <f t="shared" si="37"/>
        <v>0</v>
      </c>
      <c r="BI186" s="144">
        <f t="shared" si="38"/>
        <v>0</v>
      </c>
      <c r="BJ186" s="16" t="s">
        <v>81</v>
      </c>
      <c r="BK186" s="144">
        <f t="shared" si="39"/>
        <v>0</v>
      </c>
      <c r="BL186" s="16" t="s">
        <v>159</v>
      </c>
      <c r="BM186" s="143" t="s">
        <v>751</v>
      </c>
    </row>
    <row r="187" spans="2:65" s="1" customFormat="1" ht="16.5" customHeight="1">
      <c r="B187" s="131"/>
      <c r="C187" s="132" t="s">
        <v>474</v>
      </c>
      <c r="D187" s="132" t="s">
        <v>154</v>
      </c>
      <c r="E187" s="133" t="s">
        <v>1862</v>
      </c>
      <c r="F187" s="134" t="s">
        <v>1863</v>
      </c>
      <c r="G187" s="135" t="s">
        <v>1757</v>
      </c>
      <c r="H187" s="136">
        <v>1</v>
      </c>
      <c r="I187" s="137"/>
      <c r="J187" s="138">
        <f t="shared" si="30"/>
        <v>0</v>
      </c>
      <c r="K187" s="134" t="s">
        <v>1</v>
      </c>
      <c r="L187" s="31"/>
      <c r="M187" s="139" t="s">
        <v>1</v>
      </c>
      <c r="N187" s="140" t="s">
        <v>38</v>
      </c>
      <c r="P187" s="141">
        <f t="shared" si="31"/>
        <v>0</v>
      </c>
      <c r="Q187" s="141">
        <v>0</v>
      </c>
      <c r="R187" s="141">
        <f t="shared" si="32"/>
        <v>0</v>
      </c>
      <c r="S187" s="141">
        <v>0</v>
      </c>
      <c r="T187" s="142">
        <f t="shared" si="33"/>
        <v>0</v>
      </c>
      <c r="AR187" s="143" t="s">
        <v>159</v>
      </c>
      <c r="AT187" s="143" t="s">
        <v>154</v>
      </c>
      <c r="AU187" s="143" t="s">
        <v>83</v>
      </c>
      <c r="AY187" s="16" t="s">
        <v>151</v>
      </c>
      <c r="BE187" s="144">
        <f t="shared" si="34"/>
        <v>0</v>
      </c>
      <c r="BF187" s="144">
        <f t="shared" si="35"/>
        <v>0</v>
      </c>
      <c r="BG187" s="144">
        <f t="shared" si="36"/>
        <v>0</v>
      </c>
      <c r="BH187" s="144">
        <f t="shared" si="37"/>
        <v>0</v>
      </c>
      <c r="BI187" s="144">
        <f t="shared" si="38"/>
        <v>0</v>
      </c>
      <c r="BJ187" s="16" t="s">
        <v>81</v>
      </c>
      <c r="BK187" s="144">
        <f t="shared" si="39"/>
        <v>0</v>
      </c>
      <c r="BL187" s="16" t="s">
        <v>159</v>
      </c>
      <c r="BM187" s="143" t="s">
        <v>759</v>
      </c>
    </row>
    <row r="188" spans="2:65" s="1" customFormat="1" ht="16.5" customHeight="1">
      <c r="B188" s="131"/>
      <c r="C188" s="132" t="s">
        <v>480</v>
      </c>
      <c r="D188" s="132" t="s">
        <v>154</v>
      </c>
      <c r="E188" s="133" t="s">
        <v>1864</v>
      </c>
      <c r="F188" s="134" t="s">
        <v>1865</v>
      </c>
      <c r="G188" s="135" t="s">
        <v>1757</v>
      </c>
      <c r="H188" s="136">
        <v>1</v>
      </c>
      <c r="I188" s="137"/>
      <c r="J188" s="138">
        <f t="shared" si="30"/>
        <v>0</v>
      </c>
      <c r="K188" s="134" t="s">
        <v>1</v>
      </c>
      <c r="L188" s="31"/>
      <c r="M188" s="139" t="s">
        <v>1</v>
      </c>
      <c r="N188" s="140" t="s">
        <v>38</v>
      </c>
      <c r="P188" s="141">
        <f t="shared" si="31"/>
        <v>0</v>
      </c>
      <c r="Q188" s="141">
        <v>0</v>
      </c>
      <c r="R188" s="141">
        <f t="shared" si="32"/>
        <v>0</v>
      </c>
      <c r="S188" s="141">
        <v>0</v>
      </c>
      <c r="T188" s="142">
        <f t="shared" si="33"/>
        <v>0</v>
      </c>
      <c r="AR188" s="143" t="s">
        <v>159</v>
      </c>
      <c r="AT188" s="143" t="s">
        <v>154</v>
      </c>
      <c r="AU188" s="143" t="s">
        <v>83</v>
      </c>
      <c r="AY188" s="16" t="s">
        <v>151</v>
      </c>
      <c r="BE188" s="144">
        <f t="shared" si="34"/>
        <v>0</v>
      </c>
      <c r="BF188" s="144">
        <f t="shared" si="35"/>
        <v>0</v>
      </c>
      <c r="BG188" s="144">
        <f t="shared" si="36"/>
        <v>0</v>
      </c>
      <c r="BH188" s="144">
        <f t="shared" si="37"/>
        <v>0</v>
      </c>
      <c r="BI188" s="144">
        <f t="shared" si="38"/>
        <v>0</v>
      </c>
      <c r="BJ188" s="16" t="s">
        <v>81</v>
      </c>
      <c r="BK188" s="144">
        <f t="shared" si="39"/>
        <v>0</v>
      </c>
      <c r="BL188" s="16" t="s">
        <v>159</v>
      </c>
      <c r="BM188" s="143" t="s">
        <v>767</v>
      </c>
    </row>
    <row r="189" spans="2:65" s="1" customFormat="1" ht="16.5" customHeight="1">
      <c r="B189" s="131"/>
      <c r="C189" s="132" t="s">
        <v>485</v>
      </c>
      <c r="D189" s="132" t="s">
        <v>154</v>
      </c>
      <c r="E189" s="133" t="s">
        <v>1866</v>
      </c>
      <c r="F189" s="134" t="s">
        <v>1867</v>
      </c>
      <c r="G189" s="135" t="s">
        <v>498</v>
      </c>
      <c r="H189" s="136">
        <v>1</v>
      </c>
      <c r="I189" s="137"/>
      <c r="J189" s="138">
        <f t="shared" si="30"/>
        <v>0</v>
      </c>
      <c r="K189" s="134" t="s">
        <v>1</v>
      </c>
      <c r="L189" s="31"/>
      <c r="M189" s="139" t="s">
        <v>1</v>
      </c>
      <c r="N189" s="140" t="s">
        <v>38</v>
      </c>
      <c r="P189" s="141">
        <f t="shared" si="31"/>
        <v>0</v>
      </c>
      <c r="Q189" s="141">
        <v>0</v>
      </c>
      <c r="R189" s="141">
        <f t="shared" si="32"/>
        <v>0</v>
      </c>
      <c r="S189" s="141">
        <v>0</v>
      </c>
      <c r="T189" s="142">
        <f t="shared" si="33"/>
        <v>0</v>
      </c>
      <c r="AR189" s="143" t="s">
        <v>159</v>
      </c>
      <c r="AT189" s="143" t="s">
        <v>154</v>
      </c>
      <c r="AU189" s="143" t="s">
        <v>83</v>
      </c>
      <c r="AY189" s="16" t="s">
        <v>151</v>
      </c>
      <c r="BE189" s="144">
        <f t="shared" si="34"/>
        <v>0</v>
      </c>
      <c r="BF189" s="144">
        <f t="shared" si="35"/>
        <v>0</v>
      </c>
      <c r="BG189" s="144">
        <f t="shared" si="36"/>
        <v>0</v>
      </c>
      <c r="BH189" s="144">
        <f t="shared" si="37"/>
        <v>0</v>
      </c>
      <c r="BI189" s="144">
        <f t="shared" si="38"/>
        <v>0</v>
      </c>
      <c r="BJ189" s="16" t="s">
        <v>81</v>
      </c>
      <c r="BK189" s="144">
        <f t="shared" si="39"/>
        <v>0</v>
      </c>
      <c r="BL189" s="16" t="s">
        <v>159</v>
      </c>
      <c r="BM189" s="143" t="s">
        <v>776</v>
      </c>
    </row>
    <row r="190" spans="2:63" s="11" customFormat="1" ht="22.9" customHeight="1">
      <c r="B190" s="119"/>
      <c r="D190" s="120" t="s">
        <v>72</v>
      </c>
      <c r="E190" s="129" t="s">
        <v>1868</v>
      </c>
      <c r="F190" s="129" t="s">
        <v>1869</v>
      </c>
      <c r="I190" s="122"/>
      <c r="J190" s="130">
        <f>BK190</f>
        <v>0</v>
      </c>
      <c r="L190" s="119"/>
      <c r="M190" s="124"/>
      <c r="P190" s="125">
        <f>SUM(P191:P208)</f>
        <v>0</v>
      </c>
      <c r="R190" s="125">
        <f>SUM(R191:R208)</f>
        <v>0</v>
      </c>
      <c r="T190" s="126">
        <f>SUM(T191:T208)</f>
        <v>0</v>
      </c>
      <c r="AR190" s="120" t="s">
        <v>81</v>
      </c>
      <c r="AT190" s="127" t="s">
        <v>72</v>
      </c>
      <c r="AU190" s="127" t="s">
        <v>81</v>
      </c>
      <c r="AY190" s="120" t="s">
        <v>151</v>
      </c>
      <c r="BK190" s="128">
        <f>SUM(BK191:BK208)</f>
        <v>0</v>
      </c>
    </row>
    <row r="191" spans="2:65" s="1" customFormat="1" ht="24.2" customHeight="1">
      <c r="B191" s="131"/>
      <c r="C191" s="132" t="s">
        <v>490</v>
      </c>
      <c r="D191" s="132" t="s">
        <v>154</v>
      </c>
      <c r="E191" s="133" t="s">
        <v>1870</v>
      </c>
      <c r="F191" s="134" t="s">
        <v>1871</v>
      </c>
      <c r="G191" s="135" t="s">
        <v>1757</v>
      </c>
      <c r="H191" s="136">
        <v>4</v>
      </c>
      <c r="I191" s="137"/>
      <c r="J191" s="138">
        <f aca="true" t="shared" si="40" ref="J191:J208">ROUND(I191*H191,2)</f>
        <v>0</v>
      </c>
      <c r="K191" s="134" t="s">
        <v>1</v>
      </c>
      <c r="L191" s="31"/>
      <c r="M191" s="139" t="s">
        <v>1</v>
      </c>
      <c r="N191" s="140" t="s">
        <v>38</v>
      </c>
      <c r="P191" s="141">
        <f aca="true" t="shared" si="41" ref="P191:P208">O191*H191</f>
        <v>0</v>
      </c>
      <c r="Q191" s="141">
        <v>0</v>
      </c>
      <c r="R191" s="141">
        <f aca="true" t="shared" si="42" ref="R191:R208">Q191*H191</f>
        <v>0</v>
      </c>
      <c r="S191" s="141">
        <v>0</v>
      </c>
      <c r="T191" s="142">
        <f aca="true" t="shared" si="43" ref="T191:T208">S191*H191</f>
        <v>0</v>
      </c>
      <c r="AR191" s="143" t="s">
        <v>159</v>
      </c>
      <c r="AT191" s="143" t="s">
        <v>154</v>
      </c>
      <c r="AU191" s="143" t="s">
        <v>83</v>
      </c>
      <c r="AY191" s="16" t="s">
        <v>151</v>
      </c>
      <c r="BE191" s="144">
        <f aca="true" t="shared" si="44" ref="BE191:BE208">IF(N191="základní",J191,0)</f>
        <v>0</v>
      </c>
      <c r="BF191" s="144">
        <f aca="true" t="shared" si="45" ref="BF191:BF208">IF(N191="snížená",J191,0)</f>
        <v>0</v>
      </c>
      <c r="BG191" s="144">
        <f aca="true" t="shared" si="46" ref="BG191:BG208">IF(N191="zákl. přenesená",J191,0)</f>
        <v>0</v>
      </c>
      <c r="BH191" s="144">
        <f aca="true" t="shared" si="47" ref="BH191:BH208">IF(N191="sníž. přenesená",J191,0)</f>
        <v>0</v>
      </c>
      <c r="BI191" s="144">
        <f aca="true" t="shared" si="48" ref="BI191:BI208">IF(N191="nulová",J191,0)</f>
        <v>0</v>
      </c>
      <c r="BJ191" s="16" t="s">
        <v>81</v>
      </c>
      <c r="BK191" s="144">
        <f aca="true" t="shared" si="49" ref="BK191:BK208">ROUND(I191*H191,2)</f>
        <v>0</v>
      </c>
      <c r="BL191" s="16" t="s">
        <v>159</v>
      </c>
      <c r="BM191" s="143" t="s">
        <v>784</v>
      </c>
    </row>
    <row r="192" spans="2:65" s="1" customFormat="1" ht="24.2" customHeight="1">
      <c r="B192" s="131"/>
      <c r="C192" s="132" t="s">
        <v>495</v>
      </c>
      <c r="D192" s="132" t="s">
        <v>154</v>
      </c>
      <c r="E192" s="133" t="s">
        <v>1872</v>
      </c>
      <c r="F192" s="134" t="s">
        <v>1873</v>
      </c>
      <c r="G192" s="135" t="s">
        <v>1757</v>
      </c>
      <c r="H192" s="136">
        <v>29</v>
      </c>
      <c r="I192" s="137"/>
      <c r="J192" s="138">
        <f t="shared" si="40"/>
        <v>0</v>
      </c>
      <c r="K192" s="134" t="s">
        <v>1</v>
      </c>
      <c r="L192" s="31"/>
      <c r="M192" s="139" t="s">
        <v>1</v>
      </c>
      <c r="N192" s="140" t="s">
        <v>38</v>
      </c>
      <c r="P192" s="141">
        <f t="shared" si="41"/>
        <v>0</v>
      </c>
      <c r="Q192" s="141">
        <v>0</v>
      </c>
      <c r="R192" s="141">
        <f t="shared" si="42"/>
        <v>0</v>
      </c>
      <c r="S192" s="141">
        <v>0</v>
      </c>
      <c r="T192" s="142">
        <f t="shared" si="43"/>
        <v>0</v>
      </c>
      <c r="AR192" s="143" t="s">
        <v>159</v>
      </c>
      <c r="AT192" s="143" t="s">
        <v>154</v>
      </c>
      <c r="AU192" s="143" t="s">
        <v>83</v>
      </c>
      <c r="AY192" s="16" t="s">
        <v>151</v>
      </c>
      <c r="BE192" s="144">
        <f t="shared" si="44"/>
        <v>0</v>
      </c>
      <c r="BF192" s="144">
        <f t="shared" si="45"/>
        <v>0</v>
      </c>
      <c r="BG192" s="144">
        <f t="shared" si="46"/>
        <v>0</v>
      </c>
      <c r="BH192" s="144">
        <f t="shared" si="47"/>
        <v>0</v>
      </c>
      <c r="BI192" s="144">
        <f t="shared" si="48"/>
        <v>0</v>
      </c>
      <c r="BJ192" s="16" t="s">
        <v>81</v>
      </c>
      <c r="BK192" s="144">
        <f t="shared" si="49"/>
        <v>0</v>
      </c>
      <c r="BL192" s="16" t="s">
        <v>159</v>
      </c>
      <c r="BM192" s="143" t="s">
        <v>793</v>
      </c>
    </row>
    <row r="193" spans="2:65" s="1" customFormat="1" ht="24.2" customHeight="1">
      <c r="B193" s="131"/>
      <c r="C193" s="132" t="s">
        <v>501</v>
      </c>
      <c r="D193" s="132" t="s">
        <v>154</v>
      </c>
      <c r="E193" s="133" t="s">
        <v>1874</v>
      </c>
      <c r="F193" s="134" t="s">
        <v>1875</v>
      </c>
      <c r="G193" s="135" t="s">
        <v>1757</v>
      </c>
      <c r="H193" s="136">
        <v>17</v>
      </c>
      <c r="I193" s="137"/>
      <c r="J193" s="138">
        <f t="shared" si="40"/>
        <v>0</v>
      </c>
      <c r="K193" s="134" t="s">
        <v>1</v>
      </c>
      <c r="L193" s="31"/>
      <c r="M193" s="139" t="s">
        <v>1</v>
      </c>
      <c r="N193" s="140" t="s">
        <v>38</v>
      </c>
      <c r="P193" s="141">
        <f t="shared" si="41"/>
        <v>0</v>
      </c>
      <c r="Q193" s="141">
        <v>0</v>
      </c>
      <c r="R193" s="141">
        <f t="shared" si="42"/>
        <v>0</v>
      </c>
      <c r="S193" s="141">
        <v>0</v>
      </c>
      <c r="T193" s="142">
        <f t="shared" si="43"/>
        <v>0</v>
      </c>
      <c r="AR193" s="143" t="s">
        <v>159</v>
      </c>
      <c r="AT193" s="143" t="s">
        <v>154</v>
      </c>
      <c r="AU193" s="143" t="s">
        <v>83</v>
      </c>
      <c r="AY193" s="16" t="s">
        <v>151</v>
      </c>
      <c r="BE193" s="144">
        <f t="shared" si="44"/>
        <v>0</v>
      </c>
      <c r="BF193" s="144">
        <f t="shared" si="45"/>
        <v>0</v>
      </c>
      <c r="BG193" s="144">
        <f t="shared" si="46"/>
        <v>0</v>
      </c>
      <c r="BH193" s="144">
        <f t="shared" si="47"/>
        <v>0</v>
      </c>
      <c r="BI193" s="144">
        <f t="shared" si="48"/>
        <v>0</v>
      </c>
      <c r="BJ193" s="16" t="s">
        <v>81</v>
      </c>
      <c r="BK193" s="144">
        <f t="shared" si="49"/>
        <v>0</v>
      </c>
      <c r="BL193" s="16" t="s">
        <v>159</v>
      </c>
      <c r="BM193" s="143" t="s">
        <v>803</v>
      </c>
    </row>
    <row r="194" spans="2:65" s="1" customFormat="1" ht="24.2" customHeight="1">
      <c r="B194" s="131"/>
      <c r="C194" s="132" t="s">
        <v>506</v>
      </c>
      <c r="D194" s="132" t="s">
        <v>154</v>
      </c>
      <c r="E194" s="133" t="s">
        <v>1876</v>
      </c>
      <c r="F194" s="134" t="s">
        <v>1877</v>
      </c>
      <c r="G194" s="135" t="s">
        <v>1757</v>
      </c>
      <c r="H194" s="136">
        <v>12</v>
      </c>
      <c r="I194" s="137"/>
      <c r="J194" s="138">
        <f t="shared" si="40"/>
        <v>0</v>
      </c>
      <c r="K194" s="134" t="s">
        <v>1</v>
      </c>
      <c r="L194" s="31"/>
      <c r="M194" s="139" t="s">
        <v>1</v>
      </c>
      <c r="N194" s="140" t="s">
        <v>38</v>
      </c>
      <c r="P194" s="141">
        <f t="shared" si="41"/>
        <v>0</v>
      </c>
      <c r="Q194" s="141">
        <v>0</v>
      </c>
      <c r="R194" s="141">
        <f t="shared" si="42"/>
        <v>0</v>
      </c>
      <c r="S194" s="141">
        <v>0</v>
      </c>
      <c r="T194" s="142">
        <f t="shared" si="43"/>
        <v>0</v>
      </c>
      <c r="AR194" s="143" t="s">
        <v>159</v>
      </c>
      <c r="AT194" s="143" t="s">
        <v>154</v>
      </c>
      <c r="AU194" s="143" t="s">
        <v>83</v>
      </c>
      <c r="AY194" s="16" t="s">
        <v>151</v>
      </c>
      <c r="BE194" s="144">
        <f t="shared" si="44"/>
        <v>0</v>
      </c>
      <c r="BF194" s="144">
        <f t="shared" si="45"/>
        <v>0</v>
      </c>
      <c r="BG194" s="144">
        <f t="shared" si="46"/>
        <v>0</v>
      </c>
      <c r="BH194" s="144">
        <f t="shared" si="47"/>
        <v>0</v>
      </c>
      <c r="BI194" s="144">
        <f t="shared" si="48"/>
        <v>0</v>
      </c>
      <c r="BJ194" s="16" t="s">
        <v>81</v>
      </c>
      <c r="BK194" s="144">
        <f t="shared" si="49"/>
        <v>0</v>
      </c>
      <c r="BL194" s="16" t="s">
        <v>159</v>
      </c>
      <c r="BM194" s="143" t="s">
        <v>813</v>
      </c>
    </row>
    <row r="195" spans="2:65" s="1" customFormat="1" ht="33" customHeight="1">
      <c r="B195" s="131"/>
      <c r="C195" s="132" t="s">
        <v>512</v>
      </c>
      <c r="D195" s="132" t="s">
        <v>154</v>
      </c>
      <c r="E195" s="133" t="s">
        <v>1878</v>
      </c>
      <c r="F195" s="134" t="s">
        <v>1879</v>
      </c>
      <c r="G195" s="135" t="s">
        <v>1757</v>
      </c>
      <c r="H195" s="136">
        <v>24</v>
      </c>
      <c r="I195" s="137"/>
      <c r="J195" s="138">
        <f t="shared" si="40"/>
        <v>0</v>
      </c>
      <c r="K195" s="134" t="s">
        <v>1</v>
      </c>
      <c r="L195" s="31"/>
      <c r="M195" s="139" t="s">
        <v>1</v>
      </c>
      <c r="N195" s="140" t="s">
        <v>38</v>
      </c>
      <c r="P195" s="141">
        <f t="shared" si="41"/>
        <v>0</v>
      </c>
      <c r="Q195" s="141">
        <v>0</v>
      </c>
      <c r="R195" s="141">
        <f t="shared" si="42"/>
        <v>0</v>
      </c>
      <c r="S195" s="141">
        <v>0</v>
      </c>
      <c r="T195" s="142">
        <f t="shared" si="43"/>
        <v>0</v>
      </c>
      <c r="AR195" s="143" t="s">
        <v>159</v>
      </c>
      <c r="AT195" s="143" t="s">
        <v>154</v>
      </c>
      <c r="AU195" s="143" t="s">
        <v>83</v>
      </c>
      <c r="AY195" s="16" t="s">
        <v>151</v>
      </c>
      <c r="BE195" s="144">
        <f t="shared" si="44"/>
        <v>0</v>
      </c>
      <c r="BF195" s="144">
        <f t="shared" si="45"/>
        <v>0</v>
      </c>
      <c r="BG195" s="144">
        <f t="shared" si="46"/>
        <v>0</v>
      </c>
      <c r="BH195" s="144">
        <f t="shared" si="47"/>
        <v>0</v>
      </c>
      <c r="BI195" s="144">
        <f t="shared" si="48"/>
        <v>0</v>
      </c>
      <c r="BJ195" s="16" t="s">
        <v>81</v>
      </c>
      <c r="BK195" s="144">
        <f t="shared" si="49"/>
        <v>0</v>
      </c>
      <c r="BL195" s="16" t="s">
        <v>159</v>
      </c>
      <c r="BM195" s="143" t="s">
        <v>822</v>
      </c>
    </row>
    <row r="196" spans="2:65" s="1" customFormat="1" ht="33" customHeight="1">
      <c r="B196" s="131"/>
      <c r="C196" s="132" t="s">
        <v>516</v>
      </c>
      <c r="D196" s="132" t="s">
        <v>154</v>
      </c>
      <c r="E196" s="133" t="s">
        <v>1880</v>
      </c>
      <c r="F196" s="134" t="s">
        <v>1881</v>
      </c>
      <c r="G196" s="135" t="s">
        <v>1757</v>
      </c>
      <c r="H196" s="136">
        <v>8</v>
      </c>
      <c r="I196" s="137"/>
      <c r="J196" s="138">
        <f t="shared" si="40"/>
        <v>0</v>
      </c>
      <c r="K196" s="134" t="s">
        <v>1</v>
      </c>
      <c r="L196" s="31"/>
      <c r="M196" s="139" t="s">
        <v>1</v>
      </c>
      <c r="N196" s="140" t="s">
        <v>38</v>
      </c>
      <c r="P196" s="141">
        <f t="shared" si="41"/>
        <v>0</v>
      </c>
      <c r="Q196" s="141">
        <v>0</v>
      </c>
      <c r="R196" s="141">
        <f t="shared" si="42"/>
        <v>0</v>
      </c>
      <c r="S196" s="141">
        <v>0</v>
      </c>
      <c r="T196" s="142">
        <f t="shared" si="43"/>
        <v>0</v>
      </c>
      <c r="AR196" s="143" t="s">
        <v>159</v>
      </c>
      <c r="AT196" s="143" t="s">
        <v>154</v>
      </c>
      <c r="AU196" s="143" t="s">
        <v>83</v>
      </c>
      <c r="AY196" s="16" t="s">
        <v>151</v>
      </c>
      <c r="BE196" s="144">
        <f t="shared" si="44"/>
        <v>0</v>
      </c>
      <c r="BF196" s="144">
        <f t="shared" si="45"/>
        <v>0</v>
      </c>
      <c r="BG196" s="144">
        <f t="shared" si="46"/>
        <v>0</v>
      </c>
      <c r="BH196" s="144">
        <f t="shared" si="47"/>
        <v>0</v>
      </c>
      <c r="BI196" s="144">
        <f t="shared" si="48"/>
        <v>0</v>
      </c>
      <c r="BJ196" s="16" t="s">
        <v>81</v>
      </c>
      <c r="BK196" s="144">
        <f t="shared" si="49"/>
        <v>0</v>
      </c>
      <c r="BL196" s="16" t="s">
        <v>159</v>
      </c>
      <c r="BM196" s="143" t="s">
        <v>832</v>
      </c>
    </row>
    <row r="197" spans="2:65" s="1" customFormat="1" ht="24.2" customHeight="1">
      <c r="B197" s="131"/>
      <c r="C197" s="132" t="s">
        <v>520</v>
      </c>
      <c r="D197" s="132" t="s">
        <v>154</v>
      </c>
      <c r="E197" s="133" t="s">
        <v>1882</v>
      </c>
      <c r="F197" s="134" t="s">
        <v>1883</v>
      </c>
      <c r="G197" s="135" t="s">
        <v>1757</v>
      </c>
      <c r="H197" s="136">
        <v>6</v>
      </c>
      <c r="I197" s="137"/>
      <c r="J197" s="138">
        <f t="shared" si="40"/>
        <v>0</v>
      </c>
      <c r="K197" s="134" t="s">
        <v>1</v>
      </c>
      <c r="L197" s="31"/>
      <c r="M197" s="139" t="s">
        <v>1</v>
      </c>
      <c r="N197" s="140" t="s">
        <v>38</v>
      </c>
      <c r="P197" s="141">
        <f t="shared" si="41"/>
        <v>0</v>
      </c>
      <c r="Q197" s="141">
        <v>0</v>
      </c>
      <c r="R197" s="141">
        <f t="shared" si="42"/>
        <v>0</v>
      </c>
      <c r="S197" s="141">
        <v>0</v>
      </c>
      <c r="T197" s="142">
        <f t="shared" si="43"/>
        <v>0</v>
      </c>
      <c r="AR197" s="143" t="s">
        <v>159</v>
      </c>
      <c r="AT197" s="143" t="s">
        <v>154</v>
      </c>
      <c r="AU197" s="143" t="s">
        <v>83</v>
      </c>
      <c r="AY197" s="16" t="s">
        <v>151</v>
      </c>
      <c r="BE197" s="144">
        <f t="shared" si="44"/>
        <v>0</v>
      </c>
      <c r="BF197" s="144">
        <f t="shared" si="45"/>
        <v>0</v>
      </c>
      <c r="BG197" s="144">
        <f t="shared" si="46"/>
        <v>0</v>
      </c>
      <c r="BH197" s="144">
        <f t="shared" si="47"/>
        <v>0</v>
      </c>
      <c r="BI197" s="144">
        <f t="shared" si="48"/>
        <v>0</v>
      </c>
      <c r="BJ197" s="16" t="s">
        <v>81</v>
      </c>
      <c r="BK197" s="144">
        <f t="shared" si="49"/>
        <v>0</v>
      </c>
      <c r="BL197" s="16" t="s">
        <v>159</v>
      </c>
      <c r="BM197" s="143" t="s">
        <v>841</v>
      </c>
    </row>
    <row r="198" spans="2:65" s="1" customFormat="1" ht="24.2" customHeight="1">
      <c r="B198" s="131"/>
      <c r="C198" s="132" t="s">
        <v>524</v>
      </c>
      <c r="D198" s="132" t="s">
        <v>154</v>
      </c>
      <c r="E198" s="133" t="s">
        <v>1884</v>
      </c>
      <c r="F198" s="134" t="s">
        <v>1885</v>
      </c>
      <c r="G198" s="135" t="s">
        <v>1757</v>
      </c>
      <c r="H198" s="136">
        <v>10</v>
      </c>
      <c r="I198" s="137"/>
      <c r="J198" s="138">
        <f t="shared" si="40"/>
        <v>0</v>
      </c>
      <c r="K198" s="134" t="s">
        <v>1</v>
      </c>
      <c r="L198" s="31"/>
      <c r="M198" s="139" t="s">
        <v>1</v>
      </c>
      <c r="N198" s="140" t="s">
        <v>38</v>
      </c>
      <c r="P198" s="141">
        <f t="shared" si="41"/>
        <v>0</v>
      </c>
      <c r="Q198" s="141">
        <v>0</v>
      </c>
      <c r="R198" s="141">
        <f t="shared" si="42"/>
        <v>0</v>
      </c>
      <c r="S198" s="141">
        <v>0</v>
      </c>
      <c r="T198" s="142">
        <f t="shared" si="43"/>
        <v>0</v>
      </c>
      <c r="AR198" s="143" t="s">
        <v>159</v>
      </c>
      <c r="AT198" s="143" t="s">
        <v>154</v>
      </c>
      <c r="AU198" s="143" t="s">
        <v>83</v>
      </c>
      <c r="AY198" s="16" t="s">
        <v>151</v>
      </c>
      <c r="BE198" s="144">
        <f t="shared" si="44"/>
        <v>0</v>
      </c>
      <c r="BF198" s="144">
        <f t="shared" si="45"/>
        <v>0</v>
      </c>
      <c r="BG198" s="144">
        <f t="shared" si="46"/>
        <v>0</v>
      </c>
      <c r="BH198" s="144">
        <f t="shared" si="47"/>
        <v>0</v>
      </c>
      <c r="BI198" s="144">
        <f t="shared" si="48"/>
        <v>0</v>
      </c>
      <c r="BJ198" s="16" t="s">
        <v>81</v>
      </c>
      <c r="BK198" s="144">
        <f t="shared" si="49"/>
        <v>0</v>
      </c>
      <c r="BL198" s="16" t="s">
        <v>159</v>
      </c>
      <c r="BM198" s="143" t="s">
        <v>858</v>
      </c>
    </row>
    <row r="199" spans="2:65" s="1" customFormat="1" ht="24.2" customHeight="1">
      <c r="B199" s="131"/>
      <c r="C199" s="132" t="s">
        <v>530</v>
      </c>
      <c r="D199" s="132" t="s">
        <v>154</v>
      </c>
      <c r="E199" s="133" t="s">
        <v>1886</v>
      </c>
      <c r="F199" s="134" t="s">
        <v>1887</v>
      </c>
      <c r="G199" s="135" t="s">
        <v>1757</v>
      </c>
      <c r="H199" s="136">
        <v>3</v>
      </c>
      <c r="I199" s="137"/>
      <c r="J199" s="138">
        <f t="shared" si="40"/>
        <v>0</v>
      </c>
      <c r="K199" s="134" t="s">
        <v>1</v>
      </c>
      <c r="L199" s="31"/>
      <c r="M199" s="139" t="s">
        <v>1</v>
      </c>
      <c r="N199" s="140" t="s">
        <v>38</v>
      </c>
      <c r="P199" s="141">
        <f t="shared" si="41"/>
        <v>0</v>
      </c>
      <c r="Q199" s="141">
        <v>0</v>
      </c>
      <c r="R199" s="141">
        <f t="shared" si="42"/>
        <v>0</v>
      </c>
      <c r="S199" s="141">
        <v>0</v>
      </c>
      <c r="T199" s="142">
        <f t="shared" si="43"/>
        <v>0</v>
      </c>
      <c r="AR199" s="143" t="s">
        <v>159</v>
      </c>
      <c r="AT199" s="143" t="s">
        <v>154</v>
      </c>
      <c r="AU199" s="143" t="s">
        <v>83</v>
      </c>
      <c r="AY199" s="16" t="s">
        <v>151</v>
      </c>
      <c r="BE199" s="144">
        <f t="shared" si="44"/>
        <v>0</v>
      </c>
      <c r="BF199" s="144">
        <f t="shared" si="45"/>
        <v>0</v>
      </c>
      <c r="BG199" s="144">
        <f t="shared" si="46"/>
        <v>0</v>
      </c>
      <c r="BH199" s="144">
        <f t="shared" si="47"/>
        <v>0</v>
      </c>
      <c r="BI199" s="144">
        <f t="shared" si="48"/>
        <v>0</v>
      </c>
      <c r="BJ199" s="16" t="s">
        <v>81</v>
      </c>
      <c r="BK199" s="144">
        <f t="shared" si="49"/>
        <v>0</v>
      </c>
      <c r="BL199" s="16" t="s">
        <v>159</v>
      </c>
      <c r="BM199" s="143" t="s">
        <v>867</v>
      </c>
    </row>
    <row r="200" spans="2:65" s="1" customFormat="1" ht="21.75" customHeight="1">
      <c r="B200" s="131"/>
      <c r="C200" s="132" t="s">
        <v>538</v>
      </c>
      <c r="D200" s="132" t="s">
        <v>154</v>
      </c>
      <c r="E200" s="133" t="s">
        <v>1888</v>
      </c>
      <c r="F200" s="134" t="s">
        <v>1889</v>
      </c>
      <c r="G200" s="135" t="s">
        <v>1757</v>
      </c>
      <c r="H200" s="136">
        <v>35</v>
      </c>
      <c r="I200" s="137"/>
      <c r="J200" s="138">
        <f t="shared" si="40"/>
        <v>0</v>
      </c>
      <c r="K200" s="134" t="s">
        <v>1</v>
      </c>
      <c r="L200" s="31"/>
      <c r="M200" s="139" t="s">
        <v>1</v>
      </c>
      <c r="N200" s="140" t="s">
        <v>38</v>
      </c>
      <c r="P200" s="141">
        <f t="shared" si="41"/>
        <v>0</v>
      </c>
      <c r="Q200" s="141">
        <v>0</v>
      </c>
      <c r="R200" s="141">
        <f t="shared" si="42"/>
        <v>0</v>
      </c>
      <c r="S200" s="141">
        <v>0</v>
      </c>
      <c r="T200" s="142">
        <f t="shared" si="43"/>
        <v>0</v>
      </c>
      <c r="AR200" s="143" t="s">
        <v>159</v>
      </c>
      <c r="AT200" s="143" t="s">
        <v>154</v>
      </c>
      <c r="AU200" s="143" t="s">
        <v>83</v>
      </c>
      <c r="AY200" s="16" t="s">
        <v>151</v>
      </c>
      <c r="BE200" s="144">
        <f t="shared" si="44"/>
        <v>0</v>
      </c>
      <c r="BF200" s="144">
        <f t="shared" si="45"/>
        <v>0</v>
      </c>
      <c r="BG200" s="144">
        <f t="shared" si="46"/>
        <v>0</v>
      </c>
      <c r="BH200" s="144">
        <f t="shared" si="47"/>
        <v>0</v>
      </c>
      <c r="BI200" s="144">
        <f t="shared" si="48"/>
        <v>0</v>
      </c>
      <c r="BJ200" s="16" t="s">
        <v>81</v>
      </c>
      <c r="BK200" s="144">
        <f t="shared" si="49"/>
        <v>0</v>
      </c>
      <c r="BL200" s="16" t="s">
        <v>159</v>
      </c>
      <c r="BM200" s="143" t="s">
        <v>875</v>
      </c>
    </row>
    <row r="201" spans="2:65" s="1" customFormat="1" ht="24.2" customHeight="1">
      <c r="B201" s="131"/>
      <c r="C201" s="132" t="s">
        <v>545</v>
      </c>
      <c r="D201" s="132" t="s">
        <v>154</v>
      </c>
      <c r="E201" s="133" t="s">
        <v>1890</v>
      </c>
      <c r="F201" s="134" t="s">
        <v>1891</v>
      </c>
      <c r="G201" s="135" t="s">
        <v>1757</v>
      </c>
      <c r="H201" s="136">
        <v>21</v>
      </c>
      <c r="I201" s="137"/>
      <c r="J201" s="138">
        <f t="shared" si="40"/>
        <v>0</v>
      </c>
      <c r="K201" s="134" t="s">
        <v>1</v>
      </c>
      <c r="L201" s="31"/>
      <c r="M201" s="139" t="s">
        <v>1</v>
      </c>
      <c r="N201" s="140" t="s">
        <v>38</v>
      </c>
      <c r="P201" s="141">
        <f t="shared" si="41"/>
        <v>0</v>
      </c>
      <c r="Q201" s="141">
        <v>0</v>
      </c>
      <c r="R201" s="141">
        <f t="shared" si="42"/>
        <v>0</v>
      </c>
      <c r="S201" s="141">
        <v>0</v>
      </c>
      <c r="T201" s="142">
        <f t="shared" si="43"/>
        <v>0</v>
      </c>
      <c r="AR201" s="143" t="s">
        <v>159</v>
      </c>
      <c r="AT201" s="143" t="s">
        <v>154</v>
      </c>
      <c r="AU201" s="143" t="s">
        <v>83</v>
      </c>
      <c r="AY201" s="16" t="s">
        <v>151</v>
      </c>
      <c r="BE201" s="144">
        <f t="shared" si="44"/>
        <v>0</v>
      </c>
      <c r="BF201" s="144">
        <f t="shared" si="45"/>
        <v>0</v>
      </c>
      <c r="BG201" s="144">
        <f t="shared" si="46"/>
        <v>0</v>
      </c>
      <c r="BH201" s="144">
        <f t="shared" si="47"/>
        <v>0</v>
      </c>
      <c r="BI201" s="144">
        <f t="shared" si="48"/>
        <v>0</v>
      </c>
      <c r="BJ201" s="16" t="s">
        <v>81</v>
      </c>
      <c r="BK201" s="144">
        <f t="shared" si="49"/>
        <v>0</v>
      </c>
      <c r="BL201" s="16" t="s">
        <v>159</v>
      </c>
      <c r="BM201" s="143" t="s">
        <v>884</v>
      </c>
    </row>
    <row r="202" spans="2:65" s="1" customFormat="1" ht="16.5" customHeight="1">
      <c r="B202" s="131"/>
      <c r="C202" s="132" t="s">
        <v>551</v>
      </c>
      <c r="D202" s="132" t="s">
        <v>154</v>
      </c>
      <c r="E202" s="133" t="s">
        <v>1892</v>
      </c>
      <c r="F202" s="134" t="s">
        <v>1893</v>
      </c>
      <c r="G202" s="135" t="s">
        <v>1757</v>
      </c>
      <c r="H202" s="136">
        <v>36</v>
      </c>
      <c r="I202" s="137"/>
      <c r="J202" s="138">
        <f t="shared" si="40"/>
        <v>0</v>
      </c>
      <c r="K202" s="134" t="s">
        <v>1</v>
      </c>
      <c r="L202" s="31"/>
      <c r="M202" s="139" t="s">
        <v>1</v>
      </c>
      <c r="N202" s="140" t="s">
        <v>38</v>
      </c>
      <c r="P202" s="141">
        <f t="shared" si="41"/>
        <v>0</v>
      </c>
      <c r="Q202" s="141">
        <v>0</v>
      </c>
      <c r="R202" s="141">
        <f t="shared" si="42"/>
        <v>0</v>
      </c>
      <c r="S202" s="141">
        <v>0</v>
      </c>
      <c r="T202" s="142">
        <f t="shared" si="43"/>
        <v>0</v>
      </c>
      <c r="AR202" s="143" t="s">
        <v>159</v>
      </c>
      <c r="AT202" s="143" t="s">
        <v>154</v>
      </c>
      <c r="AU202" s="143" t="s">
        <v>83</v>
      </c>
      <c r="AY202" s="16" t="s">
        <v>151</v>
      </c>
      <c r="BE202" s="144">
        <f t="shared" si="44"/>
        <v>0</v>
      </c>
      <c r="BF202" s="144">
        <f t="shared" si="45"/>
        <v>0</v>
      </c>
      <c r="BG202" s="144">
        <f t="shared" si="46"/>
        <v>0</v>
      </c>
      <c r="BH202" s="144">
        <f t="shared" si="47"/>
        <v>0</v>
      </c>
      <c r="BI202" s="144">
        <f t="shared" si="48"/>
        <v>0</v>
      </c>
      <c r="BJ202" s="16" t="s">
        <v>81</v>
      </c>
      <c r="BK202" s="144">
        <f t="shared" si="49"/>
        <v>0</v>
      </c>
      <c r="BL202" s="16" t="s">
        <v>159</v>
      </c>
      <c r="BM202" s="143" t="s">
        <v>894</v>
      </c>
    </row>
    <row r="203" spans="2:65" s="1" customFormat="1" ht="16.5" customHeight="1">
      <c r="B203" s="131"/>
      <c r="C203" s="132" t="s">
        <v>563</v>
      </c>
      <c r="D203" s="132" t="s">
        <v>154</v>
      </c>
      <c r="E203" s="133" t="s">
        <v>1894</v>
      </c>
      <c r="F203" s="134" t="s">
        <v>1895</v>
      </c>
      <c r="G203" s="135" t="s">
        <v>1757</v>
      </c>
      <c r="H203" s="136">
        <v>36</v>
      </c>
      <c r="I203" s="137"/>
      <c r="J203" s="138">
        <f t="shared" si="40"/>
        <v>0</v>
      </c>
      <c r="K203" s="134" t="s">
        <v>1</v>
      </c>
      <c r="L203" s="31"/>
      <c r="M203" s="139" t="s">
        <v>1</v>
      </c>
      <c r="N203" s="140" t="s">
        <v>38</v>
      </c>
      <c r="P203" s="141">
        <f t="shared" si="41"/>
        <v>0</v>
      </c>
      <c r="Q203" s="141">
        <v>0</v>
      </c>
      <c r="R203" s="141">
        <f t="shared" si="42"/>
        <v>0</v>
      </c>
      <c r="S203" s="141">
        <v>0</v>
      </c>
      <c r="T203" s="142">
        <f t="shared" si="43"/>
        <v>0</v>
      </c>
      <c r="AR203" s="143" t="s">
        <v>159</v>
      </c>
      <c r="AT203" s="143" t="s">
        <v>154</v>
      </c>
      <c r="AU203" s="143" t="s">
        <v>83</v>
      </c>
      <c r="AY203" s="16" t="s">
        <v>151</v>
      </c>
      <c r="BE203" s="144">
        <f t="shared" si="44"/>
        <v>0</v>
      </c>
      <c r="BF203" s="144">
        <f t="shared" si="45"/>
        <v>0</v>
      </c>
      <c r="BG203" s="144">
        <f t="shared" si="46"/>
        <v>0</v>
      </c>
      <c r="BH203" s="144">
        <f t="shared" si="47"/>
        <v>0</v>
      </c>
      <c r="BI203" s="144">
        <f t="shared" si="48"/>
        <v>0</v>
      </c>
      <c r="BJ203" s="16" t="s">
        <v>81</v>
      </c>
      <c r="BK203" s="144">
        <f t="shared" si="49"/>
        <v>0</v>
      </c>
      <c r="BL203" s="16" t="s">
        <v>159</v>
      </c>
      <c r="BM203" s="143" t="s">
        <v>904</v>
      </c>
    </row>
    <row r="204" spans="2:65" s="1" customFormat="1" ht="24.2" customHeight="1">
      <c r="B204" s="131"/>
      <c r="C204" s="132" t="s">
        <v>566</v>
      </c>
      <c r="D204" s="132" t="s">
        <v>154</v>
      </c>
      <c r="E204" s="133" t="s">
        <v>1896</v>
      </c>
      <c r="F204" s="134" t="s">
        <v>1897</v>
      </c>
      <c r="G204" s="135" t="s">
        <v>1757</v>
      </c>
      <c r="H204" s="136">
        <v>32</v>
      </c>
      <c r="I204" s="137"/>
      <c r="J204" s="138">
        <f t="shared" si="40"/>
        <v>0</v>
      </c>
      <c r="K204" s="134" t="s">
        <v>1</v>
      </c>
      <c r="L204" s="31"/>
      <c r="M204" s="139" t="s">
        <v>1</v>
      </c>
      <c r="N204" s="140" t="s">
        <v>38</v>
      </c>
      <c r="P204" s="141">
        <f t="shared" si="41"/>
        <v>0</v>
      </c>
      <c r="Q204" s="141">
        <v>0</v>
      </c>
      <c r="R204" s="141">
        <f t="shared" si="42"/>
        <v>0</v>
      </c>
      <c r="S204" s="141">
        <v>0</v>
      </c>
      <c r="T204" s="142">
        <f t="shared" si="43"/>
        <v>0</v>
      </c>
      <c r="AR204" s="143" t="s">
        <v>159</v>
      </c>
      <c r="AT204" s="143" t="s">
        <v>154</v>
      </c>
      <c r="AU204" s="143" t="s">
        <v>83</v>
      </c>
      <c r="AY204" s="16" t="s">
        <v>151</v>
      </c>
      <c r="BE204" s="144">
        <f t="shared" si="44"/>
        <v>0</v>
      </c>
      <c r="BF204" s="144">
        <f t="shared" si="45"/>
        <v>0</v>
      </c>
      <c r="BG204" s="144">
        <f t="shared" si="46"/>
        <v>0</v>
      </c>
      <c r="BH204" s="144">
        <f t="shared" si="47"/>
        <v>0</v>
      </c>
      <c r="BI204" s="144">
        <f t="shared" si="48"/>
        <v>0</v>
      </c>
      <c r="BJ204" s="16" t="s">
        <v>81</v>
      </c>
      <c r="BK204" s="144">
        <f t="shared" si="49"/>
        <v>0</v>
      </c>
      <c r="BL204" s="16" t="s">
        <v>159</v>
      </c>
      <c r="BM204" s="143" t="s">
        <v>914</v>
      </c>
    </row>
    <row r="205" spans="2:65" s="1" customFormat="1" ht="37.9" customHeight="1">
      <c r="B205" s="131"/>
      <c r="C205" s="132" t="s">
        <v>572</v>
      </c>
      <c r="D205" s="132" t="s">
        <v>154</v>
      </c>
      <c r="E205" s="133" t="s">
        <v>1898</v>
      </c>
      <c r="F205" s="134" t="s">
        <v>1899</v>
      </c>
      <c r="G205" s="135" t="s">
        <v>1757</v>
      </c>
      <c r="H205" s="136">
        <v>12</v>
      </c>
      <c r="I205" s="137"/>
      <c r="J205" s="138">
        <f t="shared" si="40"/>
        <v>0</v>
      </c>
      <c r="K205" s="134" t="s">
        <v>1</v>
      </c>
      <c r="L205" s="31"/>
      <c r="M205" s="139" t="s">
        <v>1</v>
      </c>
      <c r="N205" s="140" t="s">
        <v>38</v>
      </c>
      <c r="P205" s="141">
        <f t="shared" si="41"/>
        <v>0</v>
      </c>
      <c r="Q205" s="141">
        <v>0</v>
      </c>
      <c r="R205" s="141">
        <f t="shared" si="42"/>
        <v>0</v>
      </c>
      <c r="S205" s="141">
        <v>0</v>
      </c>
      <c r="T205" s="142">
        <f t="shared" si="43"/>
        <v>0</v>
      </c>
      <c r="AR205" s="143" t="s">
        <v>159</v>
      </c>
      <c r="AT205" s="143" t="s">
        <v>154</v>
      </c>
      <c r="AU205" s="143" t="s">
        <v>83</v>
      </c>
      <c r="AY205" s="16" t="s">
        <v>151</v>
      </c>
      <c r="BE205" s="144">
        <f t="shared" si="44"/>
        <v>0</v>
      </c>
      <c r="BF205" s="144">
        <f t="shared" si="45"/>
        <v>0</v>
      </c>
      <c r="BG205" s="144">
        <f t="shared" si="46"/>
        <v>0</v>
      </c>
      <c r="BH205" s="144">
        <f t="shared" si="47"/>
        <v>0</v>
      </c>
      <c r="BI205" s="144">
        <f t="shared" si="48"/>
        <v>0</v>
      </c>
      <c r="BJ205" s="16" t="s">
        <v>81</v>
      </c>
      <c r="BK205" s="144">
        <f t="shared" si="49"/>
        <v>0</v>
      </c>
      <c r="BL205" s="16" t="s">
        <v>159</v>
      </c>
      <c r="BM205" s="143" t="s">
        <v>924</v>
      </c>
    </row>
    <row r="206" spans="2:65" s="1" customFormat="1" ht="66.75" customHeight="1">
      <c r="B206" s="131"/>
      <c r="C206" s="132" t="s">
        <v>577</v>
      </c>
      <c r="D206" s="132" t="s">
        <v>154</v>
      </c>
      <c r="E206" s="133" t="s">
        <v>1900</v>
      </c>
      <c r="F206" s="134" t="s">
        <v>1901</v>
      </c>
      <c r="G206" s="135" t="s">
        <v>1757</v>
      </c>
      <c r="H206" s="136">
        <v>3</v>
      </c>
      <c r="I206" s="137"/>
      <c r="J206" s="138">
        <f t="shared" si="40"/>
        <v>0</v>
      </c>
      <c r="K206" s="134" t="s">
        <v>1</v>
      </c>
      <c r="L206" s="31"/>
      <c r="M206" s="139" t="s">
        <v>1</v>
      </c>
      <c r="N206" s="140" t="s">
        <v>38</v>
      </c>
      <c r="P206" s="141">
        <f t="shared" si="41"/>
        <v>0</v>
      </c>
      <c r="Q206" s="141">
        <v>0</v>
      </c>
      <c r="R206" s="141">
        <f t="shared" si="42"/>
        <v>0</v>
      </c>
      <c r="S206" s="141">
        <v>0</v>
      </c>
      <c r="T206" s="142">
        <f t="shared" si="43"/>
        <v>0</v>
      </c>
      <c r="AR206" s="143" t="s">
        <v>159</v>
      </c>
      <c r="AT206" s="143" t="s">
        <v>154</v>
      </c>
      <c r="AU206" s="143" t="s">
        <v>83</v>
      </c>
      <c r="AY206" s="16" t="s">
        <v>151</v>
      </c>
      <c r="BE206" s="144">
        <f t="shared" si="44"/>
        <v>0</v>
      </c>
      <c r="BF206" s="144">
        <f t="shared" si="45"/>
        <v>0</v>
      </c>
      <c r="BG206" s="144">
        <f t="shared" si="46"/>
        <v>0</v>
      </c>
      <c r="BH206" s="144">
        <f t="shared" si="47"/>
        <v>0</v>
      </c>
      <c r="BI206" s="144">
        <f t="shared" si="48"/>
        <v>0</v>
      </c>
      <c r="BJ206" s="16" t="s">
        <v>81</v>
      </c>
      <c r="BK206" s="144">
        <f t="shared" si="49"/>
        <v>0</v>
      </c>
      <c r="BL206" s="16" t="s">
        <v>159</v>
      </c>
      <c r="BM206" s="143" t="s">
        <v>934</v>
      </c>
    </row>
    <row r="207" spans="2:65" s="1" customFormat="1" ht="21.75" customHeight="1">
      <c r="B207" s="131"/>
      <c r="C207" s="132" t="s">
        <v>584</v>
      </c>
      <c r="D207" s="132" t="s">
        <v>154</v>
      </c>
      <c r="E207" s="133" t="s">
        <v>1902</v>
      </c>
      <c r="F207" s="134" t="s">
        <v>1903</v>
      </c>
      <c r="G207" s="135" t="s">
        <v>1757</v>
      </c>
      <c r="H207" s="136">
        <v>1</v>
      </c>
      <c r="I207" s="137"/>
      <c r="J207" s="138">
        <f t="shared" si="40"/>
        <v>0</v>
      </c>
      <c r="K207" s="134" t="s">
        <v>1</v>
      </c>
      <c r="L207" s="31"/>
      <c r="M207" s="139" t="s">
        <v>1</v>
      </c>
      <c r="N207" s="140" t="s">
        <v>38</v>
      </c>
      <c r="P207" s="141">
        <f t="shared" si="41"/>
        <v>0</v>
      </c>
      <c r="Q207" s="141">
        <v>0</v>
      </c>
      <c r="R207" s="141">
        <f t="shared" si="42"/>
        <v>0</v>
      </c>
      <c r="S207" s="141">
        <v>0</v>
      </c>
      <c r="T207" s="142">
        <f t="shared" si="43"/>
        <v>0</v>
      </c>
      <c r="AR207" s="143" t="s">
        <v>159</v>
      </c>
      <c r="AT207" s="143" t="s">
        <v>154</v>
      </c>
      <c r="AU207" s="143" t="s">
        <v>83</v>
      </c>
      <c r="AY207" s="16" t="s">
        <v>151</v>
      </c>
      <c r="BE207" s="144">
        <f t="shared" si="44"/>
        <v>0</v>
      </c>
      <c r="BF207" s="144">
        <f t="shared" si="45"/>
        <v>0</v>
      </c>
      <c r="BG207" s="144">
        <f t="shared" si="46"/>
        <v>0</v>
      </c>
      <c r="BH207" s="144">
        <f t="shared" si="47"/>
        <v>0</v>
      </c>
      <c r="BI207" s="144">
        <f t="shared" si="48"/>
        <v>0</v>
      </c>
      <c r="BJ207" s="16" t="s">
        <v>81</v>
      </c>
      <c r="BK207" s="144">
        <f t="shared" si="49"/>
        <v>0</v>
      </c>
      <c r="BL207" s="16" t="s">
        <v>159</v>
      </c>
      <c r="BM207" s="143" t="s">
        <v>945</v>
      </c>
    </row>
    <row r="208" spans="2:65" s="1" customFormat="1" ht="16.5" customHeight="1">
      <c r="B208" s="131"/>
      <c r="C208" s="132" t="s">
        <v>592</v>
      </c>
      <c r="D208" s="132" t="s">
        <v>154</v>
      </c>
      <c r="E208" s="133" t="s">
        <v>1904</v>
      </c>
      <c r="F208" s="134" t="s">
        <v>1905</v>
      </c>
      <c r="G208" s="135" t="s">
        <v>1757</v>
      </c>
      <c r="H208" s="136">
        <v>1</v>
      </c>
      <c r="I208" s="137"/>
      <c r="J208" s="138">
        <f t="shared" si="40"/>
        <v>0</v>
      </c>
      <c r="K208" s="134" t="s">
        <v>1</v>
      </c>
      <c r="L208" s="31"/>
      <c r="M208" s="139" t="s">
        <v>1</v>
      </c>
      <c r="N208" s="140" t="s">
        <v>38</v>
      </c>
      <c r="P208" s="141">
        <f t="shared" si="41"/>
        <v>0</v>
      </c>
      <c r="Q208" s="141">
        <v>0</v>
      </c>
      <c r="R208" s="141">
        <f t="shared" si="42"/>
        <v>0</v>
      </c>
      <c r="S208" s="141">
        <v>0</v>
      </c>
      <c r="T208" s="142">
        <f t="shared" si="43"/>
        <v>0</v>
      </c>
      <c r="AR208" s="143" t="s">
        <v>159</v>
      </c>
      <c r="AT208" s="143" t="s">
        <v>154</v>
      </c>
      <c r="AU208" s="143" t="s">
        <v>83</v>
      </c>
      <c r="AY208" s="16" t="s">
        <v>151</v>
      </c>
      <c r="BE208" s="144">
        <f t="shared" si="44"/>
        <v>0</v>
      </c>
      <c r="BF208" s="144">
        <f t="shared" si="45"/>
        <v>0</v>
      </c>
      <c r="BG208" s="144">
        <f t="shared" si="46"/>
        <v>0</v>
      </c>
      <c r="BH208" s="144">
        <f t="shared" si="47"/>
        <v>0</v>
      </c>
      <c r="BI208" s="144">
        <f t="shared" si="48"/>
        <v>0</v>
      </c>
      <c r="BJ208" s="16" t="s">
        <v>81</v>
      </c>
      <c r="BK208" s="144">
        <f t="shared" si="49"/>
        <v>0</v>
      </c>
      <c r="BL208" s="16" t="s">
        <v>159</v>
      </c>
      <c r="BM208" s="143" t="s">
        <v>955</v>
      </c>
    </row>
    <row r="209" spans="2:63" s="11" customFormat="1" ht="22.9" customHeight="1">
      <c r="B209" s="119"/>
      <c r="D209" s="120" t="s">
        <v>72</v>
      </c>
      <c r="E209" s="129" t="s">
        <v>1906</v>
      </c>
      <c r="F209" s="129" t="s">
        <v>1907</v>
      </c>
      <c r="I209" s="122"/>
      <c r="J209" s="130">
        <f>BK209</f>
        <v>0</v>
      </c>
      <c r="L209" s="119"/>
      <c r="M209" s="124"/>
      <c r="P209" s="125">
        <f>SUM(P210:P217)</f>
        <v>0</v>
      </c>
      <c r="R209" s="125">
        <f>SUM(R210:R217)</f>
        <v>0</v>
      </c>
      <c r="T209" s="126">
        <f>SUM(T210:T217)</f>
        <v>0</v>
      </c>
      <c r="AR209" s="120" t="s">
        <v>81</v>
      </c>
      <c r="AT209" s="127" t="s">
        <v>72</v>
      </c>
      <c r="AU209" s="127" t="s">
        <v>81</v>
      </c>
      <c r="AY209" s="120" t="s">
        <v>151</v>
      </c>
      <c r="BK209" s="128">
        <f>SUM(BK210:BK217)</f>
        <v>0</v>
      </c>
    </row>
    <row r="210" spans="2:65" s="1" customFormat="1" ht="16.5" customHeight="1">
      <c r="B210" s="131"/>
      <c r="C210" s="132" t="s">
        <v>596</v>
      </c>
      <c r="D210" s="132" t="s">
        <v>154</v>
      </c>
      <c r="E210" s="133" t="s">
        <v>1908</v>
      </c>
      <c r="F210" s="134" t="s">
        <v>1909</v>
      </c>
      <c r="G210" s="135" t="s">
        <v>1757</v>
      </c>
      <c r="H210" s="136">
        <v>3</v>
      </c>
      <c r="I210" s="137"/>
      <c r="J210" s="138">
        <f aca="true" t="shared" si="50" ref="J210:J217">ROUND(I210*H210,2)</f>
        <v>0</v>
      </c>
      <c r="K210" s="134" t="s">
        <v>1</v>
      </c>
      <c r="L210" s="31"/>
      <c r="M210" s="139" t="s">
        <v>1</v>
      </c>
      <c r="N210" s="140" t="s">
        <v>38</v>
      </c>
      <c r="P210" s="141">
        <f aca="true" t="shared" si="51" ref="P210:P217">O210*H210</f>
        <v>0</v>
      </c>
      <c r="Q210" s="141">
        <v>0</v>
      </c>
      <c r="R210" s="141">
        <f aca="true" t="shared" si="52" ref="R210:R217">Q210*H210</f>
        <v>0</v>
      </c>
      <c r="S210" s="141">
        <v>0</v>
      </c>
      <c r="T210" s="142">
        <f aca="true" t="shared" si="53" ref="T210:T217">S210*H210</f>
        <v>0</v>
      </c>
      <c r="AR210" s="143" t="s">
        <v>159</v>
      </c>
      <c r="AT210" s="143" t="s">
        <v>154</v>
      </c>
      <c r="AU210" s="143" t="s">
        <v>83</v>
      </c>
      <c r="AY210" s="16" t="s">
        <v>151</v>
      </c>
      <c r="BE210" s="144">
        <f aca="true" t="shared" si="54" ref="BE210:BE217">IF(N210="základní",J210,0)</f>
        <v>0</v>
      </c>
      <c r="BF210" s="144">
        <f aca="true" t="shared" si="55" ref="BF210:BF217">IF(N210="snížená",J210,0)</f>
        <v>0</v>
      </c>
      <c r="BG210" s="144">
        <f aca="true" t="shared" si="56" ref="BG210:BG217">IF(N210="zákl. přenesená",J210,0)</f>
        <v>0</v>
      </c>
      <c r="BH210" s="144">
        <f aca="true" t="shared" si="57" ref="BH210:BH217">IF(N210="sníž. přenesená",J210,0)</f>
        <v>0</v>
      </c>
      <c r="BI210" s="144">
        <f aca="true" t="shared" si="58" ref="BI210:BI217">IF(N210="nulová",J210,0)</f>
        <v>0</v>
      </c>
      <c r="BJ210" s="16" t="s">
        <v>81</v>
      </c>
      <c r="BK210" s="144">
        <f aca="true" t="shared" si="59" ref="BK210:BK217">ROUND(I210*H210,2)</f>
        <v>0</v>
      </c>
      <c r="BL210" s="16" t="s">
        <v>159</v>
      </c>
      <c r="BM210" s="143" t="s">
        <v>970</v>
      </c>
    </row>
    <row r="211" spans="2:65" s="1" customFormat="1" ht="24.2" customHeight="1">
      <c r="B211" s="131"/>
      <c r="C211" s="132" t="s">
        <v>600</v>
      </c>
      <c r="D211" s="132" t="s">
        <v>154</v>
      </c>
      <c r="E211" s="133" t="s">
        <v>1910</v>
      </c>
      <c r="F211" s="134" t="s">
        <v>1911</v>
      </c>
      <c r="G211" s="135" t="s">
        <v>1757</v>
      </c>
      <c r="H211" s="136">
        <v>2</v>
      </c>
      <c r="I211" s="137"/>
      <c r="J211" s="138">
        <f t="shared" si="50"/>
        <v>0</v>
      </c>
      <c r="K211" s="134" t="s">
        <v>1</v>
      </c>
      <c r="L211" s="31"/>
      <c r="M211" s="139" t="s">
        <v>1</v>
      </c>
      <c r="N211" s="140" t="s">
        <v>38</v>
      </c>
      <c r="P211" s="141">
        <f t="shared" si="51"/>
        <v>0</v>
      </c>
      <c r="Q211" s="141">
        <v>0</v>
      </c>
      <c r="R211" s="141">
        <f t="shared" si="52"/>
        <v>0</v>
      </c>
      <c r="S211" s="141">
        <v>0</v>
      </c>
      <c r="T211" s="142">
        <f t="shared" si="53"/>
        <v>0</v>
      </c>
      <c r="AR211" s="143" t="s">
        <v>159</v>
      </c>
      <c r="AT211" s="143" t="s">
        <v>154</v>
      </c>
      <c r="AU211" s="143" t="s">
        <v>83</v>
      </c>
      <c r="AY211" s="16" t="s">
        <v>151</v>
      </c>
      <c r="BE211" s="144">
        <f t="shared" si="54"/>
        <v>0</v>
      </c>
      <c r="BF211" s="144">
        <f t="shared" si="55"/>
        <v>0</v>
      </c>
      <c r="BG211" s="144">
        <f t="shared" si="56"/>
        <v>0</v>
      </c>
      <c r="BH211" s="144">
        <f t="shared" si="57"/>
        <v>0</v>
      </c>
      <c r="BI211" s="144">
        <f t="shared" si="58"/>
        <v>0</v>
      </c>
      <c r="BJ211" s="16" t="s">
        <v>81</v>
      </c>
      <c r="BK211" s="144">
        <f t="shared" si="59"/>
        <v>0</v>
      </c>
      <c r="BL211" s="16" t="s">
        <v>159</v>
      </c>
      <c r="BM211" s="143" t="s">
        <v>978</v>
      </c>
    </row>
    <row r="212" spans="2:65" s="1" customFormat="1" ht="33" customHeight="1">
      <c r="B212" s="131"/>
      <c r="C212" s="132" t="s">
        <v>606</v>
      </c>
      <c r="D212" s="132" t="s">
        <v>154</v>
      </c>
      <c r="E212" s="133" t="s">
        <v>1912</v>
      </c>
      <c r="F212" s="134" t="s">
        <v>1913</v>
      </c>
      <c r="G212" s="135" t="s">
        <v>1757</v>
      </c>
      <c r="H212" s="136">
        <v>5</v>
      </c>
      <c r="I212" s="137"/>
      <c r="J212" s="138">
        <f t="shared" si="50"/>
        <v>0</v>
      </c>
      <c r="K212" s="134" t="s">
        <v>1</v>
      </c>
      <c r="L212" s="31"/>
      <c r="M212" s="139" t="s">
        <v>1</v>
      </c>
      <c r="N212" s="140" t="s">
        <v>38</v>
      </c>
      <c r="P212" s="141">
        <f t="shared" si="51"/>
        <v>0</v>
      </c>
      <c r="Q212" s="141">
        <v>0</v>
      </c>
      <c r="R212" s="141">
        <f t="shared" si="52"/>
        <v>0</v>
      </c>
      <c r="S212" s="141">
        <v>0</v>
      </c>
      <c r="T212" s="142">
        <f t="shared" si="53"/>
        <v>0</v>
      </c>
      <c r="AR212" s="143" t="s">
        <v>159</v>
      </c>
      <c r="AT212" s="143" t="s">
        <v>154</v>
      </c>
      <c r="AU212" s="143" t="s">
        <v>83</v>
      </c>
      <c r="AY212" s="16" t="s">
        <v>151</v>
      </c>
      <c r="BE212" s="144">
        <f t="shared" si="54"/>
        <v>0</v>
      </c>
      <c r="BF212" s="144">
        <f t="shared" si="55"/>
        <v>0</v>
      </c>
      <c r="BG212" s="144">
        <f t="shared" si="56"/>
        <v>0</v>
      </c>
      <c r="BH212" s="144">
        <f t="shared" si="57"/>
        <v>0</v>
      </c>
      <c r="BI212" s="144">
        <f t="shared" si="58"/>
        <v>0</v>
      </c>
      <c r="BJ212" s="16" t="s">
        <v>81</v>
      </c>
      <c r="BK212" s="144">
        <f t="shared" si="59"/>
        <v>0</v>
      </c>
      <c r="BL212" s="16" t="s">
        <v>159</v>
      </c>
      <c r="BM212" s="143" t="s">
        <v>988</v>
      </c>
    </row>
    <row r="213" spans="2:65" s="1" customFormat="1" ht="24.2" customHeight="1">
      <c r="B213" s="131"/>
      <c r="C213" s="132" t="s">
        <v>614</v>
      </c>
      <c r="D213" s="132" t="s">
        <v>154</v>
      </c>
      <c r="E213" s="133" t="s">
        <v>1914</v>
      </c>
      <c r="F213" s="134" t="s">
        <v>1915</v>
      </c>
      <c r="G213" s="135" t="s">
        <v>1757</v>
      </c>
      <c r="H213" s="136">
        <v>2</v>
      </c>
      <c r="I213" s="137"/>
      <c r="J213" s="138">
        <f t="shared" si="50"/>
        <v>0</v>
      </c>
      <c r="K213" s="134" t="s">
        <v>1</v>
      </c>
      <c r="L213" s="31"/>
      <c r="M213" s="139" t="s">
        <v>1</v>
      </c>
      <c r="N213" s="140" t="s">
        <v>38</v>
      </c>
      <c r="P213" s="141">
        <f t="shared" si="51"/>
        <v>0</v>
      </c>
      <c r="Q213" s="141">
        <v>0</v>
      </c>
      <c r="R213" s="141">
        <f t="shared" si="52"/>
        <v>0</v>
      </c>
      <c r="S213" s="141">
        <v>0</v>
      </c>
      <c r="T213" s="142">
        <f t="shared" si="53"/>
        <v>0</v>
      </c>
      <c r="AR213" s="143" t="s">
        <v>159</v>
      </c>
      <c r="AT213" s="143" t="s">
        <v>154</v>
      </c>
      <c r="AU213" s="143" t="s">
        <v>83</v>
      </c>
      <c r="AY213" s="16" t="s">
        <v>151</v>
      </c>
      <c r="BE213" s="144">
        <f t="shared" si="54"/>
        <v>0</v>
      </c>
      <c r="BF213" s="144">
        <f t="shared" si="55"/>
        <v>0</v>
      </c>
      <c r="BG213" s="144">
        <f t="shared" si="56"/>
        <v>0</v>
      </c>
      <c r="BH213" s="144">
        <f t="shared" si="57"/>
        <v>0</v>
      </c>
      <c r="BI213" s="144">
        <f t="shared" si="58"/>
        <v>0</v>
      </c>
      <c r="BJ213" s="16" t="s">
        <v>81</v>
      </c>
      <c r="BK213" s="144">
        <f t="shared" si="59"/>
        <v>0</v>
      </c>
      <c r="BL213" s="16" t="s">
        <v>159</v>
      </c>
      <c r="BM213" s="143" t="s">
        <v>1000</v>
      </c>
    </row>
    <row r="214" spans="2:65" s="1" customFormat="1" ht="21.75" customHeight="1">
      <c r="B214" s="131"/>
      <c r="C214" s="132" t="s">
        <v>623</v>
      </c>
      <c r="D214" s="132" t="s">
        <v>154</v>
      </c>
      <c r="E214" s="133" t="s">
        <v>1916</v>
      </c>
      <c r="F214" s="134" t="s">
        <v>1917</v>
      </c>
      <c r="G214" s="135" t="s">
        <v>1757</v>
      </c>
      <c r="H214" s="136">
        <v>2</v>
      </c>
      <c r="I214" s="137"/>
      <c r="J214" s="138">
        <f t="shared" si="50"/>
        <v>0</v>
      </c>
      <c r="K214" s="134" t="s">
        <v>1</v>
      </c>
      <c r="L214" s="31"/>
      <c r="M214" s="139" t="s">
        <v>1</v>
      </c>
      <c r="N214" s="140" t="s">
        <v>38</v>
      </c>
      <c r="P214" s="141">
        <f t="shared" si="51"/>
        <v>0</v>
      </c>
      <c r="Q214" s="141">
        <v>0</v>
      </c>
      <c r="R214" s="141">
        <f t="shared" si="52"/>
        <v>0</v>
      </c>
      <c r="S214" s="141">
        <v>0</v>
      </c>
      <c r="T214" s="142">
        <f t="shared" si="53"/>
        <v>0</v>
      </c>
      <c r="AR214" s="143" t="s">
        <v>159</v>
      </c>
      <c r="AT214" s="143" t="s">
        <v>154</v>
      </c>
      <c r="AU214" s="143" t="s">
        <v>83</v>
      </c>
      <c r="AY214" s="16" t="s">
        <v>151</v>
      </c>
      <c r="BE214" s="144">
        <f t="shared" si="54"/>
        <v>0</v>
      </c>
      <c r="BF214" s="144">
        <f t="shared" si="55"/>
        <v>0</v>
      </c>
      <c r="BG214" s="144">
        <f t="shared" si="56"/>
        <v>0</v>
      </c>
      <c r="BH214" s="144">
        <f t="shared" si="57"/>
        <v>0</v>
      </c>
      <c r="BI214" s="144">
        <f t="shared" si="58"/>
        <v>0</v>
      </c>
      <c r="BJ214" s="16" t="s">
        <v>81</v>
      </c>
      <c r="BK214" s="144">
        <f t="shared" si="59"/>
        <v>0</v>
      </c>
      <c r="BL214" s="16" t="s">
        <v>159</v>
      </c>
      <c r="BM214" s="143" t="s">
        <v>1011</v>
      </c>
    </row>
    <row r="215" spans="2:65" s="1" customFormat="1" ht="24.2" customHeight="1">
      <c r="B215" s="131"/>
      <c r="C215" s="132" t="s">
        <v>631</v>
      </c>
      <c r="D215" s="132" t="s">
        <v>154</v>
      </c>
      <c r="E215" s="133" t="s">
        <v>1918</v>
      </c>
      <c r="F215" s="134" t="s">
        <v>1919</v>
      </c>
      <c r="G215" s="135" t="s">
        <v>1757</v>
      </c>
      <c r="H215" s="136">
        <v>3</v>
      </c>
      <c r="I215" s="137"/>
      <c r="J215" s="138">
        <f t="shared" si="50"/>
        <v>0</v>
      </c>
      <c r="K215" s="134" t="s">
        <v>1</v>
      </c>
      <c r="L215" s="31"/>
      <c r="M215" s="139" t="s">
        <v>1</v>
      </c>
      <c r="N215" s="140" t="s">
        <v>38</v>
      </c>
      <c r="P215" s="141">
        <f t="shared" si="51"/>
        <v>0</v>
      </c>
      <c r="Q215" s="141">
        <v>0</v>
      </c>
      <c r="R215" s="141">
        <f t="shared" si="52"/>
        <v>0</v>
      </c>
      <c r="S215" s="141">
        <v>0</v>
      </c>
      <c r="T215" s="142">
        <f t="shared" si="53"/>
        <v>0</v>
      </c>
      <c r="AR215" s="143" t="s">
        <v>159</v>
      </c>
      <c r="AT215" s="143" t="s">
        <v>154</v>
      </c>
      <c r="AU215" s="143" t="s">
        <v>83</v>
      </c>
      <c r="AY215" s="16" t="s">
        <v>151</v>
      </c>
      <c r="BE215" s="144">
        <f t="shared" si="54"/>
        <v>0</v>
      </c>
      <c r="BF215" s="144">
        <f t="shared" si="55"/>
        <v>0</v>
      </c>
      <c r="BG215" s="144">
        <f t="shared" si="56"/>
        <v>0</v>
      </c>
      <c r="BH215" s="144">
        <f t="shared" si="57"/>
        <v>0</v>
      </c>
      <c r="BI215" s="144">
        <f t="shared" si="58"/>
        <v>0</v>
      </c>
      <c r="BJ215" s="16" t="s">
        <v>81</v>
      </c>
      <c r="BK215" s="144">
        <f t="shared" si="59"/>
        <v>0</v>
      </c>
      <c r="BL215" s="16" t="s">
        <v>159</v>
      </c>
      <c r="BM215" s="143" t="s">
        <v>1021</v>
      </c>
    </row>
    <row r="216" spans="2:65" s="1" customFormat="1" ht="24.2" customHeight="1">
      <c r="B216" s="131"/>
      <c r="C216" s="132" t="s">
        <v>639</v>
      </c>
      <c r="D216" s="132" t="s">
        <v>154</v>
      </c>
      <c r="E216" s="133" t="s">
        <v>1920</v>
      </c>
      <c r="F216" s="134" t="s">
        <v>1921</v>
      </c>
      <c r="G216" s="135" t="s">
        <v>1757</v>
      </c>
      <c r="H216" s="136">
        <v>2</v>
      </c>
      <c r="I216" s="137"/>
      <c r="J216" s="138">
        <f t="shared" si="50"/>
        <v>0</v>
      </c>
      <c r="K216" s="134" t="s">
        <v>1</v>
      </c>
      <c r="L216" s="31"/>
      <c r="M216" s="139" t="s">
        <v>1</v>
      </c>
      <c r="N216" s="140" t="s">
        <v>38</v>
      </c>
      <c r="P216" s="141">
        <f t="shared" si="51"/>
        <v>0</v>
      </c>
      <c r="Q216" s="141">
        <v>0</v>
      </c>
      <c r="R216" s="141">
        <f t="shared" si="52"/>
        <v>0</v>
      </c>
      <c r="S216" s="141">
        <v>0</v>
      </c>
      <c r="T216" s="142">
        <f t="shared" si="53"/>
        <v>0</v>
      </c>
      <c r="AR216" s="143" t="s">
        <v>159</v>
      </c>
      <c r="AT216" s="143" t="s">
        <v>154</v>
      </c>
      <c r="AU216" s="143" t="s">
        <v>83</v>
      </c>
      <c r="AY216" s="16" t="s">
        <v>151</v>
      </c>
      <c r="BE216" s="144">
        <f t="shared" si="54"/>
        <v>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6" t="s">
        <v>81</v>
      </c>
      <c r="BK216" s="144">
        <f t="shared" si="59"/>
        <v>0</v>
      </c>
      <c r="BL216" s="16" t="s">
        <v>159</v>
      </c>
      <c r="BM216" s="143" t="s">
        <v>1033</v>
      </c>
    </row>
    <row r="217" spans="2:65" s="1" customFormat="1" ht="16.5" customHeight="1">
      <c r="B217" s="131"/>
      <c r="C217" s="132" t="s">
        <v>645</v>
      </c>
      <c r="D217" s="132" t="s">
        <v>154</v>
      </c>
      <c r="E217" s="133" t="s">
        <v>1922</v>
      </c>
      <c r="F217" s="134" t="s">
        <v>1923</v>
      </c>
      <c r="G217" s="135" t="s">
        <v>1757</v>
      </c>
      <c r="H217" s="136">
        <v>1</v>
      </c>
      <c r="I217" s="137"/>
      <c r="J217" s="138">
        <f t="shared" si="50"/>
        <v>0</v>
      </c>
      <c r="K217" s="134" t="s">
        <v>1</v>
      </c>
      <c r="L217" s="31"/>
      <c r="M217" s="139" t="s">
        <v>1</v>
      </c>
      <c r="N217" s="140" t="s">
        <v>38</v>
      </c>
      <c r="P217" s="141">
        <f t="shared" si="51"/>
        <v>0</v>
      </c>
      <c r="Q217" s="141">
        <v>0</v>
      </c>
      <c r="R217" s="141">
        <f t="shared" si="52"/>
        <v>0</v>
      </c>
      <c r="S217" s="141">
        <v>0</v>
      </c>
      <c r="T217" s="142">
        <f t="shared" si="53"/>
        <v>0</v>
      </c>
      <c r="AR217" s="143" t="s">
        <v>159</v>
      </c>
      <c r="AT217" s="143" t="s">
        <v>154</v>
      </c>
      <c r="AU217" s="143" t="s">
        <v>83</v>
      </c>
      <c r="AY217" s="16" t="s">
        <v>151</v>
      </c>
      <c r="BE217" s="144">
        <f t="shared" si="54"/>
        <v>0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6" t="s">
        <v>81</v>
      </c>
      <c r="BK217" s="144">
        <f t="shared" si="59"/>
        <v>0</v>
      </c>
      <c r="BL217" s="16" t="s">
        <v>159</v>
      </c>
      <c r="BM217" s="143" t="s">
        <v>1043</v>
      </c>
    </row>
    <row r="218" spans="2:63" s="11" customFormat="1" ht="25.9" customHeight="1">
      <c r="B218" s="119"/>
      <c r="D218" s="120" t="s">
        <v>72</v>
      </c>
      <c r="E218" s="121" t="s">
        <v>1924</v>
      </c>
      <c r="F218" s="121" t="s">
        <v>1925</v>
      </c>
      <c r="I218" s="122"/>
      <c r="J218" s="123">
        <f>BK218</f>
        <v>0</v>
      </c>
      <c r="L218" s="119"/>
      <c r="M218" s="124"/>
      <c r="P218" s="125">
        <f>P219+P242+P268+P294+P303+P309</f>
        <v>0</v>
      </c>
      <c r="R218" s="125">
        <f>R219+R242+R268+R294+R303+R309</f>
        <v>0</v>
      </c>
      <c r="T218" s="126">
        <f>T219+T242+T268+T294+T303+T309</f>
        <v>0</v>
      </c>
      <c r="AR218" s="120" t="s">
        <v>81</v>
      </c>
      <c r="AT218" s="127" t="s">
        <v>72</v>
      </c>
      <c r="AU218" s="127" t="s">
        <v>73</v>
      </c>
      <c r="AY218" s="120" t="s">
        <v>151</v>
      </c>
      <c r="BK218" s="128">
        <f>BK219+BK242+BK268+BK294+BK303+BK309</f>
        <v>0</v>
      </c>
    </row>
    <row r="219" spans="2:63" s="11" customFormat="1" ht="22.9" customHeight="1">
      <c r="B219" s="119"/>
      <c r="D219" s="120" t="s">
        <v>72</v>
      </c>
      <c r="E219" s="129" t="s">
        <v>1926</v>
      </c>
      <c r="F219" s="129" t="s">
        <v>1927</v>
      </c>
      <c r="I219" s="122"/>
      <c r="J219" s="130">
        <f>BK219</f>
        <v>0</v>
      </c>
      <c r="L219" s="119"/>
      <c r="M219" s="124"/>
      <c r="P219" s="125">
        <f>SUM(P220:P241)</f>
        <v>0</v>
      </c>
      <c r="R219" s="125">
        <f>SUM(R220:R241)</f>
        <v>0</v>
      </c>
      <c r="T219" s="126">
        <f>SUM(T220:T241)</f>
        <v>0</v>
      </c>
      <c r="AR219" s="120" t="s">
        <v>81</v>
      </c>
      <c r="AT219" s="127" t="s">
        <v>72</v>
      </c>
      <c r="AU219" s="127" t="s">
        <v>81</v>
      </c>
      <c r="AY219" s="120" t="s">
        <v>151</v>
      </c>
      <c r="BK219" s="128">
        <f>SUM(BK220:BK241)</f>
        <v>0</v>
      </c>
    </row>
    <row r="220" spans="2:65" s="1" customFormat="1" ht="16.5" customHeight="1">
      <c r="B220" s="131"/>
      <c r="C220" s="132" t="s">
        <v>653</v>
      </c>
      <c r="D220" s="132" t="s">
        <v>154</v>
      </c>
      <c r="E220" s="133" t="s">
        <v>1928</v>
      </c>
      <c r="F220" s="134" t="s">
        <v>1929</v>
      </c>
      <c r="G220" s="135" t="s">
        <v>1757</v>
      </c>
      <c r="H220" s="136">
        <v>48</v>
      </c>
      <c r="I220" s="137"/>
      <c r="J220" s="138">
        <f aca="true" t="shared" si="60" ref="J220:J241">ROUND(I220*H220,2)</f>
        <v>0</v>
      </c>
      <c r="K220" s="134" t="s">
        <v>1</v>
      </c>
      <c r="L220" s="31"/>
      <c r="M220" s="139" t="s">
        <v>1</v>
      </c>
      <c r="N220" s="140" t="s">
        <v>38</v>
      </c>
      <c r="P220" s="141">
        <f aca="true" t="shared" si="61" ref="P220:P241">O220*H220</f>
        <v>0</v>
      </c>
      <c r="Q220" s="141">
        <v>0</v>
      </c>
      <c r="R220" s="141">
        <f aca="true" t="shared" si="62" ref="R220:R241">Q220*H220</f>
        <v>0</v>
      </c>
      <c r="S220" s="141">
        <v>0</v>
      </c>
      <c r="T220" s="142">
        <f aca="true" t="shared" si="63" ref="T220:T241">S220*H220</f>
        <v>0</v>
      </c>
      <c r="AR220" s="143" t="s">
        <v>159</v>
      </c>
      <c r="AT220" s="143" t="s">
        <v>154</v>
      </c>
      <c r="AU220" s="143" t="s">
        <v>83</v>
      </c>
      <c r="AY220" s="16" t="s">
        <v>151</v>
      </c>
      <c r="BE220" s="144">
        <f aca="true" t="shared" si="64" ref="BE220:BE241">IF(N220="základní",J220,0)</f>
        <v>0</v>
      </c>
      <c r="BF220" s="144">
        <f aca="true" t="shared" si="65" ref="BF220:BF241">IF(N220="snížená",J220,0)</f>
        <v>0</v>
      </c>
      <c r="BG220" s="144">
        <f aca="true" t="shared" si="66" ref="BG220:BG241">IF(N220="zákl. přenesená",J220,0)</f>
        <v>0</v>
      </c>
      <c r="BH220" s="144">
        <f aca="true" t="shared" si="67" ref="BH220:BH241">IF(N220="sníž. přenesená",J220,0)</f>
        <v>0</v>
      </c>
      <c r="BI220" s="144">
        <f aca="true" t="shared" si="68" ref="BI220:BI241">IF(N220="nulová",J220,0)</f>
        <v>0</v>
      </c>
      <c r="BJ220" s="16" t="s">
        <v>81</v>
      </c>
      <c r="BK220" s="144">
        <f aca="true" t="shared" si="69" ref="BK220:BK241">ROUND(I220*H220,2)</f>
        <v>0</v>
      </c>
      <c r="BL220" s="16" t="s">
        <v>159</v>
      </c>
      <c r="BM220" s="143" t="s">
        <v>1053</v>
      </c>
    </row>
    <row r="221" spans="2:65" s="1" customFormat="1" ht="16.5" customHeight="1">
      <c r="B221" s="131"/>
      <c r="C221" s="132" t="s">
        <v>658</v>
      </c>
      <c r="D221" s="132" t="s">
        <v>154</v>
      </c>
      <c r="E221" s="133" t="s">
        <v>1930</v>
      </c>
      <c r="F221" s="134" t="s">
        <v>1931</v>
      </c>
      <c r="G221" s="135" t="s">
        <v>1757</v>
      </c>
      <c r="H221" s="136">
        <v>8</v>
      </c>
      <c r="I221" s="137"/>
      <c r="J221" s="138">
        <f t="shared" si="60"/>
        <v>0</v>
      </c>
      <c r="K221" s="134" t="s">
        <v>1</v>
      </c>
      <c r="L221" s="31"/>
      <c r="M221" s="139" t="s">
        <v>1</v>
      </c>
      <c r="N221" s="140" t="s">
        <v>38</v>
      </c>
      <c r="P221" s="141">
        <f t="shared" si="61"/>
        <v>0</v>
      </c>
      <c r="Q221" s="141">
        <v>0</v>
      </c>
      <c r="R221" s="141">
        <f t="shared" si="62"/>
        <v>0</v>
      </c>
      <c r="S221" s="141">
        <v>0</v>
      </c>
      <c r="T221" s="142">
        <f t="shared" si="63"/>
        <v>0</v>
      </c>
      <c r="AR221" s="143" t="s">
        <v>159</v>
      </c>
      <c r="AT221" s="143" t="s">
        <v>154</v>
      </c>
      <c r="AU221" s="143" t="s">
        <v>83</v>
      </c>
      <c r="AY221" s="16" t="s">
        <v>151</v>
      </c>
      <c r="BE221" s="144">
        <f t="shared" si="64"/>
        <v>0</v>
      </c>
      <c r="BF221" s="144">
        <f t="shared" si="65"/>
        <v>0</v>
      </c>
      <c r="BG221" s="144">
        <f t="shared" si="66"/>
        <v>0</v>
      </c>
      <c r="BH221" s="144">
        <f t="shared" si="67"/>
        <v>0</v>
      </c>
      <c r="BI221" s="144">
        <f t="shared" si="68"/>
        <v>0</v>
      </c>
      <c r="BJ221" s="16" t="s">
        <v>81</v>
      </c>
      <c r="BK221" s="144">
        <f t="shared" si="69"/>
        <v>0</v>
      </c>
      <c r="BL221" s="16" t="s">
        <v>159</v>
      </c>
      <c r="BM221" s="143" t="s">
        <v>1064</v>
      </c>
    </row>
    <row r="222" spans="2:65" s="1" customFormat="1" ht="16.5" customHeight="1">
      <c r="B222" s="131"/>
      <c r="C222" s="132" t="s">
        <v>663</v>
      </c>
      <c r="D222" s="132" t="s">
        <v>154</v>
      </c>
      <c r="E222" s="133" t="s">
        <v>1932</v>
      </c>
      <c r="F222" s="134" t="s">
        <v>1933</v>
      </c>
      <c r="G222" s="135" t="s">
        <v>1757</v>
      </c>
      <c r="H222" s="136">
        <v>12</v>
      </c>
      <c r="I222" s="137"/>
      <c r="J222" s="138">
        <f t="shared" si="60"/>
        <v>0</v>
      </c>
      <c r="K222" s="134" t="s">
        <v>1</v>
      </c>
      <c r="L222" s="31"/>
      <c r="M222" s="139" t="s">
        <v>1</v>
      </c>
      <c r="N222" s="140" t="s">
        <v>38</v>
      </c>
      <c r="P222" s="141">
        <f t="shared" si="61"/>
        <v>0</v>
      </c>
      <c r="Q222" s="141">
        <v>0</v>
      </c>
      <c r="R222" s="141">
        <f t="shared" si="62"/>
        <v>0</v>
      </c>
      <c r="S222" s="141">
        <v>0</v>
      </c>
      <c r="T222" s="142">
        <f t="shared" si="63"/>
        <v>0</v>
      </c>
      <c r="AR222" s="143" t="s">
        <v>159</v>
      </c>
      <c r="AT222" s="143" t="s">
        <v>154</v>
      </c>
      <c r="AU222" s="143" t="s">
        <v>83</v>
      </c>
      <c r="AY222" s="16" t="s">
        <v>151</v>
      </c>
      <c r="BE222" s="144">
        <f t="shared" si="64"/>
        <v>0</v>
      </c>
      <c r="BF222" s="144">
        <f t="shared" si="65"/>
        <v>0</v>
      </c>
      <c r="BG222" s="144">
        <f t="shared" si="66"/>
        <v>0</v>
      </c>
      <c r="BH222" s="144">
        <f t="shared" si="67"/>
        <v>0</v>
      </c>
      <c r="BI222" s="144">
        <f t="shared" si="68"/>
        <v>0</v>
      </c>
      <c r="BJ222" s="16" t="s">
        <v>81</v>
      </c>
      <c r="BK222" s="144">
        <f t="shared" si="69"/>
        <v>0</v>
      </c>
      <c r="BL222" s="16" t="s">
        <v>159</v>
      </c>
      <c r="BM222" s="143" t="s">
        <v>1075</v>
      </c>
    </row>
    <row r="223" spans="2:65" s="1" customFormat="1" ht="16.5" customHeight="1">
      <c r="B223" s="131"/>
      <c r="C223" s="132" t="s">
        <v>669</v>
      </c>
      <c r="D223" s="132" t="s">
        <v>154</v>
      </c>
      <c r="E223" s="133" t="s">
        <v>1934</v>
      </c>
      <c r="F223" s="134" t="s">
        <v>1935</v>
      </c>
      <c r="G223" s="135" t="s">
        <v>1757</v>
      </c>
      <c r="H223" s="136">
        <v>10</v>
      </c>
      <c r="I223" s="137"/>
      <c r="J223" s="138">
        <f t="shared" si="60"/>
        <v>0</v>
      </c>
      <c r="K223" s="134" t="s">
        <v>1</v>
      </c>
      <c r="L223" s="31"/>
      <c r="M223" s="139" t="s">
        <v>1</v>
      </c>
      <c r="N223" s="140" t="s">
        <v>38</v>
      </c>
      <c r="P223" s="141">
        <f t="shared" si="61"/>
        <v>0</v>
      </c>
      <c r="Q223" s="141">
        <v>0</v>
      </c>
      <c r="R223" s="141">
        <f t="shared" si="62"/>
        <v>0</v>
      </c>
      <c r="S223" s="141">
        <v>0</v>
      </c>
      <c r="T223" s="142">
        <f t="shared" si="63"/>
        <v>0</v>
      </c>
      <c r="AR223" s="143" t="s">
        <v>159</v>
      </c>
      <c r="AT223" s="143" t="s">
        <v>154</v>
      </c>
      <c r="AU223" s="143" t="s">
        <v>83</v>
      </c>
      <c r="AY223" s="16" t="s">
        <v>151</v>
      </c>
      <c r="BE223" s="144">
        <f t="shared" si="64"/>
        <v>0</v>
      </c>
      <c r="BF223" s="144">
        <f t="shared" si="65"/>
        <v>0</v>
      </c>
      <c r="BG223" s="144">
        <f t="shared" si="66"/>
        <v>0</v>
      </c>
      <c r="BH223" s="144">
        <f t="shared" si="67"/>
        <v>0</v>
      </c>
      <c r="BI223" s="144">
        <f t="shared" si="68"/>
        <v>0</v>
      </c>
      <c r="BJ223" s="16" t="s">
        <v>81</v>
      </c>
      <c r="BK223" s="144">
        <f t="shared" si="69"/>
        <v>0</v>
      </c>
      <c r="BL223" s="16" t="s">
        <v>159</v>
      </c>
      <c r="BM223" s="143" t="s">
        <v>1083</v>
      </c>
    </row>
    <row r="224" spans="2:65" s="1" customFormat="1" ht="16.5" customHeight="1">
      <c r="B224" s="131"/>
      <c r="C224" s="132" t="s">
        <v>675</v>
      </c>
      <c r="D224" s="132" t="s">
        <v>154</v>
      </c>
      <c r="E224" s="133" t="s">
        <v>1936</v>
      </c>
      <c r="F224" s="134" t="s">
        <v>1937</v>
      </c>
      <c r="G224" s="135" t="s">
        <v>1757</v>
      </c>
      <c r="H224" s="136">
        <v>20</v>
      </c>
      <c r="I224" s="137"/>
      <c r="J224" s="138">
        <f t="shared" si="60"/>
        <v>0</v>
      </c>
      <c r="K224" s="134" t="s">
        <v>1</v>
      </c>
      <c r="L224" s="31"/>
      <c r="M224" s="139" t="s">
        <v>1</v>
      </c>
      <c r="N224" s="140" t="s">
        <v>38</v>
      </c>
      <c r="P224" s="141">
        <f t="shared" si="61"/>
        <v>0</v>
      </c>
      <c r="Q224" s="141">
        <v>0</v>
      </c>
      <c r="R224" s="141">
        <f t="shared" si="62"/>
        <v>0</v>
      </c>
      <c r="S224" s="141">
        <v>0</v>
      </c>
      <c r="T224" s="142">
        <f t="shared" si="63"/>
        <v>0</v>
      </c>
      <c r="AR224" s="143" t="s">
        <v>159</v>
      </c>
      <c r="AT224" s="143" t="s">
        <v>154</v>
      </c>
      <c r="AU224" s="143" t="s">
        <v>83</v>
      </c>
      <c r="AY224" s="16" t="s">
        <v>151</v>
      </c>
      <c r="BE224" s="144">
        <f t="shared" si="64"/>
        <v>0</v>
      </c>
      <c r="BF224" s="144">
        <f t="shared" si="65"/>
        <v>0</v>
      </c>
      <c r="BG224" s="144">
        <f t="shared" si="66"/>
        <v>0</v>
      </c>
      <c r="BH224" s="144">
        <f t="shared" si="67"/>
        <v>0</v>
      </c>
      <c r="BI224" s="144">
        <f t="shared" si="68"/>
        <v>0</v>
      </c>
      <c r="BJ224" s="16" t="s">
        <v>81</v>
      </c>
      <c r="BK224" s="144">
        <f t="shared" si="69"/>
        <v>0</v>
      </c>
      <c r="BL224" s="16" t="s">
        <v>159</v>
      </c>
      <c r="BM224" s="143" t="s">
        <v>1092</v>
      </c>
    </row>
    <row r="225" spans="2:65" s="1" customFormat="1" ht="16.5" customHeight="1">
      <c r="B225" s="131"/>
      <c r="C225" s="132" t="s">
        <v>680</v>
      </c>
      <c r="D225" s="132" t="s">
        <v>154</v>
      </c>
      <c r="E225" s="133" t="s">
        <v>1938</v>
      </c>
      <c r="F225" s="134" t="s">
        <v>1939</v>
      </c>
      <c r="G225" s="135" t="s">
        <v>1757</v>
      </c>
      <c r="H225" s="136">
        <v>1</v>
      </c>
      <c r="I225" s="137"/>
      <c r="J225" s="138">
        <f t="shared" si="60"/>
        <v>0</v>
      </c>
      <c r="K225" s="134" t="s">
        <v>1</v>
      </c>
      <c r="L225" s="31"/>
      <c r="M225" s="139" t="s">
        <v>1</v>
      </c>
      <c r="N225" s="140" t="s">
        <v>38</v>
      </c>
      <c r="P225" s="141">
        <f t="shared" si="61"/>
        <v>0</v>
      </c>
      <c r="Q225" s="141">
        <v>0</v>
      </c>
      <c r="R225" s="141">
        <f t="shared" si="62"/>
        <v>0</v>
      </c>
      <c r="S225" s="141">
        <v>0</v>
      </c>
      <c r="T225" s="142">
        <f t="shared" si="63"/>
        <v>0</v>
      </c>
      <c r="AR225" s="143" t="s">
        <v>159</v>
      </c>
      <c r="AT225" s="143" t="s">
        <v>154</v>
      </c>
      <c r="AU225" s="143" t="s">
        <v>83</v>
      </c>
      <c r="AY225" s="16" t="s">
        <v>151</v>
      </c>
      <c r="BE225" s="144">
        <f t="shared" si="64"/>
        <v>0</v>
      </c>
      <c r="BF225" s="144">
        <f t="shared" si="65"/>
        <v>0</v>
      </c>
      <c r="BG225" s="144">
        <f t="shared" si="66"/>
        <v>0</v>
      </c>
      <c r="BH225" s="144">
        <f t="shared" si="67"/>
        <v>0</v>
      </c>
      <c r="BI225" s="144">
        <f t="shared" si="68"/>
        <v>0</v>
      </c>
      <c r="BJ225" s="16" t="s">
        <v>81</v>
      </c>
      <c r="BK225" s="144">
        <f t="shared" si="69"/>
        <v>0</v>
      </c>
      <c r="BL225" s="16" t="s">
        <v>159</v>
      </c>
      <c r="BM225" s="143" t="s">
        <v>1101</v>
      </c>
    </row>
    <row r="226" spans="2:65" s="1" customFormat="1" ht="16.5" customHeight="1">
      <c r="B226" s="131"/>
      <c r="C226" s="132" t="s">
        <v>685</v>
      </c>
      <c r="D226" s="132" t="s">
        <v>154</v>
      </c>
      <c r="E226" s="133" t="s">
        <v>1940</v>
      </c>
      <c r="F226" s="134" t="s">
        <v>1941</v>
      </c>
      <c r="G226" s="135" t="s">
        <v>1757</v>
      </c>
      <c r="H226" s="136">
        <v>6</v>
      </c>
      <c r="I226" s="137"/>
      <c r="J226" s="138">
        <f t="shared" si="60"/>
        <v>0</v>
      </c>
      <c r="K226" s="134" t="s">
        <v>1</v>
      </c>
      <c r="L226" s="31"/>
      <c r="M226" s="139" t="s">
        <v>1</v>
      </c>
      <c r="N226" s="140" t="s">
        <v>38</v>
      </c>
      <c r="P226" s="141">
        <f t="shared" si="61"/>
        <v>0</v>
      </c>
      <c r="Q226" s="141">
        <v>0</v>
      </c>
      <c r="R226" s="141">
        <f t="shared" si="62"/>
        <v>0</v>
      </c>
      <c r="S226" s="141">
        <v>0</v>
      </c>
      <c r="T226" s="142">
        <f t="shared" si="63"/>
        <v>0</v>
      </c>
      <c r="AR226" s="143" t="s">
        <v>159</v>
      </c>
      <c r="AT226" s="143" t="s">
        <v>154</v>
      </c>
      <c r="AU226" s="143" t="s">
        <v>83</v>
      </c>
      <c r="AY226" s="16" t="s">
        <v>151</v>
      </c>
      <c r="BE226" s="144">
        <f t="shared" si="64"/>
        <v>0</v>
      </c>
      <c r="BF226" s="144">
        <f t="shared" si="65"/>
        <v>0</v>
      </c>
      <c r="BG226" s="144">
        <f t="shared" si="66"/>
        <v>0</v>
      </c>
      <c r="BH226" s="144">
        <f t="shared" si="67"/>
        <v>0</v>
      </c>
      <c r="BI226" s="144">
        <f t="shared" si="68"/>
        <v>0</v>
      </c>
      <c r="BJ226" s="16" t="s">
        <v>81</v>
      </c>
      <c r="BK226" s="144">
        <f t="shared" si="69"/>
        <v>0</v>
      </c>
      <c r="BL226" s="16" t="s">
        <v>159</v>
      </c>
      <c r="BM226" s="143" t="s">
        <v>1110</v>
      </c>
    </row>
    <row r="227" spans="2:65" s="1" customFormat="1" ht="16.5" customHeight="1">
      <c r="B227" s="131"/>
      <c r="C227" s="132" t="s">
        <v>690</v>
      </c>
      <c r="D227" s="132" t="s">
        <v>154</v>
      </c>
      <c r="E227" s="133" t="s">
        <v>1942</v>
      </c>
      <c r="F227" s="134" t="s">
        <v>1943</v>
      </c>
      <c r="G227" s="135" t="s">
        <v>1757</v>
      </c>
      <c r="H227" s="136">
        <v>13</v>
      </c>
      <c r="I227" s="137"/>
      <c r="J227" s="138">
        <f t="shared" si="60"/>
        <v>0</v>
      </c>
      <c r="K227" s="134" t="s">
        <v>1</v>
      </c>
      <c r="L227" s="31"/>
      <c r="M227" s="139" t="s">
        <v>1</v>
      </c>
      <c r="N227" s="140" t="s">
        <v>38</v>
      </c>
      <c r="P227" s="141">
        <f t="shared" si="61"/>
        <v>0</v>
      </c>
      <c r="Q227" s="141">
        <v>0</v>
      </c>
      <c r="R227" s="141">
        <f t="shared" si="62"/>
        <v>0</v>
      </c>
      <c r="S227" s="141">
        <v>0</v>
      </c>
      <c r="T227" s="142">
        <f t="shared" si="63"/>
        <v>0</v>
      </c>
      <c r="AR227" s="143" t="s">
        <v>159</v>
      </c>
      <c r="AT227" s="143" t="s">
        <v>154</v>
      </c>
      <c r="AU227" s="143" t="s">
        <v>83</v>
      </c>
      <c r="AY227" s="16" t="s">
        <v>151</v>
      </c>
      <c r="BE227" s="144">
        <f t="shared" si="64"/>
        <v>0</v>
      </c>
      <c r="BF227" s="144">
        <f t="shared" si="65"/>
        <v>0</v>
      </c>
      <c r="BG227" s="144">
        <f t="shared" si="66"/>
        <v>0</v>
      </c>
      <c r="BH227" s="144">
        <f t="shared" si="67"/>
        <v>0</v>
      </c>
      <c r="BI227" s="144">
        <f t="shared" si="68"/>
        <v>0</v>
      </c>
      <c r="BJ227" s="16" t="s">
        <v>81</v>
      </c>
      <c r="BK227" s="144">
        <f t="shared" si="69"/>
        <v>0</v>
      </c>
      <c r="BL227" s="16" t="s">
        <v>159</v>
      </c>
      <c r="BM227" s="143" t="s">
        <v>1118</v>
      </c>
    </row>
    <row r="228" spans="2:65" s="1" customFormat="1" ht="16.5" customHeight="1">
      <c r="B228" s="131"/>
      <c r="C228" s="132" t="s">
        <v>694</v>
      </c>
      <c r="D228" s="132" t="s">
        <v>154</v>
      </c>
      <c r="E228" s="133" t="s">
        <v>1944</v>
      </c>
      <c r="F228" s="134" t="s">
        <v>1945</v>
      </c>
      <c r="G228" s="135" t="s">
        <v>1757</v>
      </c>
      <c r="H228" s="136">
        <v>1</v>
      </c>
      <c r="I228" s="137"/>
      <c r="J228" s="138">
        <f t="shared" si="60"/>
        <v>0</v>
      </c>
      <c r="K228" s="134" t="s">
        <v>1</v>
      </c>
      <c r="L228" s="31"/>
      <c r="M228" s="139" t="s">
        <v>1</v>
      </c>
      <c r="N228" s="140" t="s">
        <v>38</v>
      </c>
      <c r="P228" s="141">
        <f t="shared" si="61"/>
        <v>0</v>
      </c>
      <c r="Q228" s="141">
        <v>0</v>
      </c>
      <c r="R228" s="141">
        <f t="shared" si="62"/>
        <v>0</v>
      </c>
      <c r="S228" s="141">
        <v>0</v>
      </c>
      <c r="T228" s="142">
        <f t="shared" si="63"/>
        <v>0</v>
      </c>
      <c r="AR228" s="143" t="s">
        <v>159</v>
      </c>
      <c r="AT228" s="143" t="s">
        <v>154</v>
      </c>
      <c r="AU228" s="143" t="s">
        <v>83</v>
      </c>
      <c r="AY228" s="16" t="s">
        <v>151</v>
      </c>
      <c r="BE228" s="144">
        <f t="shared" si="64"/>
        <v>0</v>
      </c>
      <c r="BF228" s="144">
        <f t="shared" si="65"/>
        <v>0</v>
      </c>
      <c r="BG228" s="144">
        <f t="shared" si="66"/>
        <v>0</v>
      </c>
      <c r="BH228" s="144">
        <f t="shared" si="67"/>
        <v>0</v>
      </c>
      <c r="BI228" s="144">
        <f t="shared" si="68"/>
        <v>0</v>
      </c>
      <c r="BJ228" s="16" t="s">
        <v>81</v>
      </c>
      <c r="BK228" s="144">
        <f t="shared" si="69"/>
        <v>0</v>
      </c>
      <c r="BL228" s="16" t="s">
        <v>159</v>
      </c>
      <c r="BM228" s="143" t="s">
        <v>1128</v>
      </c>
    </row>
    <row r="229" spans="2:65" s="1" customFormat="1" ht="24.2" customHeight="1">
      <c r="B229" s="131"/>
      <c r="C229" s="132" t="s">
        <v>698</v>
      </c>
      <c r="D229" s="132" t="s">
        <v>154</v>
      </c>
      <c r="E229" s="133" t="s">
        <v>1946</v>
      </c>
      <c r="F229" s="134" t="s">
        <v>1947</v>
      </c>
      <c r="G229" s="135" t="s">
        <v>1757</v>
      </c>
      <c r="H229" s="136">
        <v>54</v>
      </c>
      <c r="I229" s="137"/>
      <c r="J229" s="138">
        <f t="shared" si="60"/>
        <v>0</v>
      </c>
      <c r="K229" s="134" t="s">
        <v>1</v>
      </c>
      <c r="L229" s="31"/>
      <c r="M229" s="139" t="s">
        <v>1</v>
      </c>
      <c r="N229" s="140" t="s">
        <v>38</v>
      </c>
      <c r="P229" s="141">
        <f t="shared" si="61"/>
        <v>0</v>
      </c>
      <c r="Q229" s="141">
        <v>0</v>
      </c>
      <c r="R229" s="141">
        <f t="shared" si="62"/>
        <v>0</v>
      </c>
      <c r="S229" s="141">
        <v>0</v>
      </c>
      <c r="T229" s="142">
        <f t="shared" si="63"/>
        <v>0</v>
      </c>
      <c r="AR229" s="143" t="s">
        <v>159</v>
      </c>
      <c r="AT229" s="143" t="s">
        <v>154</v>
      </c>
      <c r="AU229" s="143" t="s">
        <v>83</v>
      </c>
      <c r="AY229" s="16" t="s">
        <v>151</v>
      </c>
      <c r="BE229" s="144">
        <f t="shared" si="64"/>
        <v>0</v>
      </c>
      <c r="BF229" s="144">
        <f t="shared" si="65"/>
        <v>0</v>
      </c>
      <c r="BG229" s="144">
        <f t="shared" si="66"/>
        <v>0</v>
      </c>
      <c r="BH229" s="144">
        <f t="shared" si="67"/>
        <v>0</v>
      </c>
      <c r="BI229" s="144">
        <f t="shared" si="68"/>
        <v>0</v>
      </c>
      <c r="BJ229" s="16" t="s">
        <v>81</v>
      </c>
      <c r="BK229" s="144">
        <f t="shared" si="69"/>
        <v>0</v>
      </c>
      <c r="BL229" s="16" t="s">
        <v>159</v>
      </c>
      <c r="BM229" s="143" t="s">
        <v>1136</v>
      </c>
    </row>
    <row r="230" spans="2:65" s="1" customFormat="1" ht="16.5" customHeight="1">
      <c r="B230" s="131"/>
      <c r="C230" s="132" t="s">
        <v>704</v>
      </c>
      <c r="D230" s="132" t="s">
        <v>154</v>
      </c>
      <c r="E230" s="133" t="s">
        <v>1948</v>
      </c>
      <c r="F230" s="134" t="s">
        <v>1949</v>
      </c>
      <c r="G230" s="135" t="s">
        <v>1757</v>
      </c>
      <c r="H230" s="136">
        <v>13</v>
      </c>
      <c r="I230" s="137"/>
      <c r="J230" s="138">
        <f t="shared" si="60"/>
        <v>0</v>
      </c>
      <c r="K230" s="134" t="s">
        <v>1</v>
      </c>
      <c r="L230" s="31"/>
      <c r="M230" s="139" t="s">
        <v>1</v>
      </c>
      <c r="N230" s="140" t="s">
        <v>38</v>
      </c>
      <c r="P230" s="141">
        <f t="shared" si="61"/>
        <v>0</v>
      </c>
      <c r="Q230" s="141">
        <v>0</v>
      </c>
      <c r="R230" s="141">
        <f t="shared" si="62"/>
        <v>0</v>
      </c>
      <c r="S230" s="141">
        <v>0</v>
      </c>
      <c r="T230" s="142">
        <f t="shared" si="63"/>
        <v>0</v>
      </c>
      <c r="AR230" s="143" t="s">
        <v>159</v>
      </c>
      <c r="AT230" s="143" t="s">
        <v>154</v>
      </c>
      <c r="AU230" s="143" t="s">
        <v>83</v>
      </c>
      <c r="AY230" s="16" t="s">
        <v>151</v>
      </c>
      <c r="BE230" s="144">
        <f t="shared" si="64"/>
        <v>0</v>
      </c>
      <c r="BF230" s="144">
        <f t="shared" si="65"/>
        <v>0</v>
      </c>
      <c r="BG230" s="144">
        <f t="shared" si="66"/>
        <v>0</v>
      </c>
      <c r="BH230" s="144">
        <f t="shared" si="67"/>
        <v>0</v>
      </c>
      <c r="BI230" s="144">
        <f t="shared" si="68"/>
        <v>0</v>
      </c>
      <c r="BJ230" s="16" t="s">
        <v>81</v>
      </c>
      <c r="BK230" s="144">
        <f t="shared" si="69"/>
        <v>0</v>
      </c>
      <c r="BL230" s="16" t="s">
        <v>159</v>
      </c>
      <c r="BM230" s="143" t="s">
        <v>1144</v>
      </c>
    </row>
    <row r="231" spans="2:65" s="1" customFormat="1" ht="16.5" customHeight="1">
      <c r="B231" s="131"/>
      <c r="C231" s="132" t="s">
        <v>710</v>
      </c>
      <c r="D231" s="132" t="s">
        <v>154</v>
      </c>
      <c r="E231" s="133" t="s">
        <v>1950</v>
      </c>
      <c r="F231" s="134" t="s">
        <v>1951</v>
      </c>
      <c r="G231" s="135" t="s">
        <v>1757</v>
      </c>
      <c r="H231" s="136">
        <v>1</v>
      </c>
      <c r="I231" s="137"/>
      <c r="J231" s="138">
        <f t="shared" si="60"/>
        <v>0</v>
      </c>
      <c r="K231" s="134" t="s">
        <v>1</v>
      </c>
      <c r="L231" s="31"/>
      <c r="M231" s="139" t="s">
        <v>1</v>
      </c>
      <c r="N231" s="140" t="s">
        <v>38</v>
      </c>
      <c r="P231" s="141">
        <f t="shared" si="61"/>
        <v>0</v>
      </c>
      <c r="Q231" s="141">
        <v>0</v>
      </c>
      <c r="R231" s="141">
        <f t="shared" si="62"/>
        <v>0</v>
      </c>
      <c r="S231" s="141">
        <v>0</v>
      </c>
      <c r="T231" s="142">
        <f t="shared" si="63"/>
        <v>0</v>
      </c>
      <c r="AR231" s="143" t="s">
        <v>159</v>
      </c>
      <c r="AT231" s="143" t="s">
        <v>154</v>
      </c>
      <c r="AU231" s="143" t="s">
        <v>83</v>
      </c>
      <c r="AY231" s="16" t="s">
        <v>151</v>
      </c>
      <c r="BE231" s="144">
        <f t="shared" si="64"/>
        <v>0</v>
      </c>
      <c r="BF231" s="144">
        <f t="shared" si="65"/>
        <v>0</v>
      </c>
      <c r="BG231" s="144">
        <f t="shared" si="66"/>
        <v>0</v>
      </c>
      <c r="BH231" s="144">
        <f t="shared" si="67"/>
        <v>0</v>
      </c>
      <c r="BI231" s="144">
        <f t="shared" si="68"/>
        <v>0</v>
      </c>
      <c r="BJ231" s="16" t="s">
        <v>81</v>
      </c>
      <c r="BK231" s="144">
        <f t="shared" si="69"/>
        <v>0</v>
      </c>
      <c r="BL231" s="16" t="s">
        <v>159</v>
      </c>
      <c r="BM231" s="143" t="s">
        <v>1152</v>
      </c>
    </row>
    <row r="232" spans="2:65" s="1" customFormat="1" ht="16.5" customHeight="1">
      <c r="B232" s="131"/>
      <c r="C232" s="132" t="s">
        <v>714</v>
      </c>
      <c r="D232" s="132" t="s">
        <v>154</v>
      </c>
      <c r="E232" s="133" t="s">
        <v>1952</v>
      </c>
      <c r="F232" s="134" t="s">
        <v>1953</v>
      </c>
      <c r="G232" s="135" t="s">
        <v>1757</v>
      </c>
      <c r="H232" s="136">
        <v>113</v>
      </c>
      <c r="I232" s="137"/>
      <c r="J232" s="138">
        <f t="shared" si="60"/>
        <v>0</v>
      </c>
      <c r="K232" s="134" t="s">
        <v>1</v>
      </c>
      <c r="L232" s="31"/>
      <c r="M232" s="139" t="s">
        <v>1</v>
      </c>
      <c r="N232" s="140" t="s">
        <v>38</v>
      </c>
      <c r="P232" s="141">
        <f t="shared" si="61"/>
        <v>0</v>
      </c>
      <c r="Q232" s="141">
        <v>0</v>
      </c>
      <c r="R232" s="141">
        <f t="shared" si="62"/>
        <v>0</v>
      </c>
      <c r="S232" s="141">
        <v>0</v>
      </c>
      <c r="T232" s="142">
        <f t="shared" si="63"/>
        <v>0</v>
      </c>
      <c r="AR232" s="143" t="s">
        <v>159</v>
      </c>
      <c r="AT232" s="143" t="s">
        <v>154</v>
      </c>
      <c r="AU232" s="143" t="s">
        <v>83</v>
      </c>
      <c r="AY232" s="16" t="s">
        <v>151</v>
      </c>
      <c r="BE232" s="144">
        <f t="shared" si="64"/>
        <v>0</v>
      </c>
      <c r="BF232" s="144">
        <f t="shared" si="65"/>
        <v>0</v>
      </c>
      <c r="BG232" s="144">
        <f t="shared" si="66"/>
        <v>0</v>
      </c>
      <c r="BH232" s="144">
        <f t="shared" si="67"/>
        <v>0</v>
      </c>
      <c r="BI232" s="144">
        <f t="shared" si="68"/>
        <v>0</v>
      </c>
      <c r="BJ232" s="16" t="s">
        <v>81</v>
      </c>
      <c r="BK232" s="144">
        <f t="shared" si="69"/>
        <v>0</v>
      </c>
      <c r="BL232" s="16" t="s">
        <v>159</v>
      </c>
      <c r="BM232" s="143" t="s">
        <v>1162</v>
      </c>
    </row>
    <row r="233" spans="2:65" s="1" customFormat="1" ht="16.5" customHeight="1">
      <c r="B233" s="131"/>
      <c r="C233" s="132" t="s">
        <v>718</v>
      </c>
      <c r="D233" s="132" t="s">
        <v>154</v>
      </c>
      <c r="E233" s="133" t="s">
        <v>1954</v>
      </c>
      <c r="F233" s="134" t="s">
        <v>1955</v>
      </c>
      <c r="G233" s="135" t="s">
        <v>1757</v>
      </c>
      <c r="H233" s="136">
        <v>8</v>
      </c>
      <c r="I233" s="137"/>
      <c r="J233" s="138">
        <f t="shared" si="60"/>
        <v>0</v>
      </c>
      <c r="K233" s="134" t="s">
        <v>1</v>
      </c>
      <c r="L233" s="31"/>
      <c r="M233" s="139" t="s">
        <v>1</v>
      </c>
      <c r="N233" s="140" t="s">
        <v>38</v>
      </c>
      <c r="P233" s="141">
        <f t="shared" si="61"/>
        <v>0</v>
      </c>
      <c r="Q233" s="141">
        <v>0</v>
      </c>
      <c r="R233" s="141">
        <f t="shared" si="62"/>
        <v>0</v>
      </c>
      <c r="S233" s="141">
        <v>0</v>
      </c>
      <c r="T233" s="142">
        <f t="shared" si="63"/>
        <v>0</v>
      </c>
      <c r="AR233" s="143" t="s">
        <v>159</v>
      </c>
      <c r="AT233" s="143" t="s">
        <v>154</v>
      </c>
      <c r="AU233" s="143" t="s">
        <v>83</v>
      </c>
      <c r="AY233" s="16" t="s">
        <v>151</v>
      </c>
      <c r="BE233" s="144">
        <f t="shared" si="64"/>
        <v>0</v>
      </c>
      <c r="BF233" s="144">
        <f t="shared" si="65"/>
        <v>0</v>
      </c>
      <c r="BG233" s="144">
        <f t="shared" si="66"/>
        <v>0</v>
      </c>
      <c r="BH233" s="144">
        <f t="shared" si="67"/>
        <v>0</v>
      </c>
      <c r="BI233" s="144">
        <f t="shared" si="68"/>
        <v>0</v>
      </c>
      <c r="BJ233" s="16" t="s">
        <v>81</v>
      </c>
      <c r="BK233" s="144">
        <f t="shared" si="69"/>
        <v>0</v>
      </c>
      <c r="BL233" s="16" t="s">
        <v>159</v>
      </c>
      <c r="BM233" s="143" t="s">
        <v>1172</v>
      </c>
    </row>
    <row r="234" spans="2:65" s="1" customFormat="1" ht="16.5" customHeight="1">
      <c r="B234" s="131"/>
      <c r="C234" s="132" t="s">
        <v>722</v>
      </c>
      <c r="D234" s="132" t="s">
        <v>154</v>
      </c>
      <c r="E234" s="133" t="s">
        <v>1956</v>
      </c>
      <c r="F234" s="134" t="s">
        <v>1957</v>
      </c>
      <c r="G234" s="135" t="s">
        <v>1757</v>
      </c>
      <c r="H234" s="136">
        <v>39</v>
      </c>
      <c r="I234" s="137"/>
      <c r="J234" s="138">
        <f t="shared" si="60"/>
        <v>0</v>
      </c>
      <c r="K234" s="134" t="s">
        <v>1</v>
      </c>
      <c r="L234" s="31"/>
      <c r="M234" s="139" t="s">
        <v>1</v>
      </c>
      <c r="N234" s="140" t="s">
        <v>38</v>
      </c>
      <c r="P234" s="141">
        <f t="shared" si="61"/>
        <v>0</v>
      </c>
      <c r="Q234" s="141">
        <v>0</v>
      </c>
      <c r="R234" s="141">
        <f t="shared" si="62"/>
        <v>0</v>
      </c>
      <c r="S234" s="141">
        <v>0</v>
      </c>
      <c r="T234" s="142">
        <f t="shared" si="63"/>
        <v>0</v>
      </c>
      <c r="AR234" s="143" t="s">
        <v>159</v>
      </c>
      <c r="AT234" s="143" t="s">
        <v>154</v>
      </c>
      <c r="AU234" s="143" t="s">
        <v>83</v>
      </c>
      <c r="AY234" s="16" t="s">
        <v>151</v>
      </c>
      <c r="BE234" s="144">
        <f t="shared" si="64"/>
        <v>0</v>
      </c>
      <c r="BF234" s="144">
        <f t="shared" si="65"/>
        <v>0</v>
      </c>
      <c r="BG234" s="144">
        <f t="shared" si="66"/>
        <v>0</v>
      </c>
      <c r="BH234" s="144">
        <f t="shared" si="67"/>
        <v>0</v>
      </c>
      <c r="BI234" s="144">
        <f t="shared" si="68"/>
        <v>0</v>
      </c>
      <c r="BJ234" s="16" t="s">
        <v>81</v>
      </c>
      <c r="BK234" s="144">
        <f t="shared" si="69"/>
        <v>0</v>
      </c>
      <c r="BL234" s="16" t="s">
        <v>159</v>
      </c>
      <c r="BM234" s="143" t="s">
        <v>1181</v>
      </c>
    </row>
    <row r="235" spans="2:65" s="1" customFormat="1" ht="16.5" customHeight="1">
      <c r="B235" s="131"/>
      <c r="C235" s="132" t="s">
        <v>732</v>
      </c>
      <c r="D235" s="132" t="s">
        <v>154</v>
      </c>
      <c r="E235" s="133" t="s">
        <v>1958</v>
      </c>
      <c r="F235" s="134" t="s">
        <v>1959</v>
      </c>
      <c r="G235" s="135" t="s">
        <v>1757</v>
      </c>
      <c r="H235" s="136">
        <v>7</v>
      </c>
      <c r="I235" s="137"/>
      <c r="J235" s="138">
        <f t="shared" si="60"/>
        <v>0</v>
      </c>
      <c r="K235" s="134" t="s">
        <v>1</v>
      </c>
      <c r="L235" s="31"/>
      <c r="M235" s="139" t="s">
        <v>1</v>
      </c>
      <c r="N235" s="140" t="s">
        <v>38</v>
      </c>
      <c r="P235" s="141">
        <f t="shared" si="61"/>
        <v>0</v>
      </c>
      <c r="Q235" s="141">
        <v>0</v>
      </c>
      <c r="R235" s="141">
        <f t="shared" si="62"/>
        <v>0</v>
      </c>
      <c r="S235" s="141">
        <v>0</v>
      </c>
      <c r="T235" s="142">
        <f t="shared" si="63"/>
        <v>0</v>
      </c>
      <c r="AR235" s="143" t="s">
        <v>159</v>
      </c>
      <c r="AT235" s="143" t="s">
        <v>154</v>
      </c>
      <c r="AU235" s="143" t="s">
        <v>83</v>
      </c>
      <c r="AY235" s="16" t="s">
        <v>151</v>
      </c>
      <c r="BE235" s="144">
        <f t="shared" si="64"/>
        <v>0</v>
      </c>
      <c r="BF235" s="144">
        <f t="shared" si="65"/>
        <v>0</v>
      </c>
      <c r="BG235" s="144">
        <f t="shared" si="66"/>
        <v>0</v>
      </c>
      <c r="BH235" s="144">
        <f t="shared" si="67"/>
        <v>0</v>
      </c>
      <c r="BI235" s="144">
        <f t="shared" si="68"/>
        <v>0</v>
      </c>
      <c r="BJ235" s="16" t="s">
        <v>81</v>
      </c>
      <c r="BK235" s="144">
        <f t="shared" si="69"/>
        <v>0</v>
      </c>
      <c r="BL235" s="16" t="s">
        <v>159</v>
      </c>
      <c r="BM235" s="143" t="s">
        <v>1189</v>
      </c>
    </row>
    <row r="236" spans="2:65" s="1" customFormat="1" ht="16.5" customHeight="1">
      <c r="B236" s="131"/>
      <c r="C236" s="132" t="s">
        <v>736</v>
      </c>
      <c r="D236" s="132" t="s">
        <v>154</v>
      </c>
      <c r="E236" s="133" t="s">
        <v>1960</v>
      </c>
      <c r="F236" s="134" t="s">
        <v>1961</v>
      </c>
      <c r="G236" s="135" t="s">
        <v>1757</v>
      </c>
      <c r="H236" s="136">
        <v>1</v>
      </c>
      <c r="I236" s="137"/>
      <c r="J236" s="138">
        <f t="shared" si="60"/>
        <v>0</v>
      </c>
      <c r="K236" s="134" t="s">
        <v>1</v>
      </c>
      <c r="L236" s="31"/>
      <c r="M236" s="139" t="s">
        <v>1</v>
      </c>
      <c r="N236" s="140" t="s">
        <v>38</v>
      </c>
      <c r="P236" s="141">
        <f t="shared" si="61"/>
        <v>0</v>
      </c>
      <c r="Q236" s="141">
        <v>0</v>
      </c>
      <c r="R236" s="141">
        <f t="shared" si="62"/>
        <v>0</v>
      </c>
      <c r="S236" s="141">
        <v>0</v>
      </c>
      <c r="T236" s="142">
        <f t="shared" si="63"/>
        <v>0</v>
      </c>
      <c r="AR236" s="143" t="s">
        <v>159</v>
      </c>
      <c r="AT236" s="143" t="s">
        <v>154</v>
      </c>
      <c r="AU236" s="143" t="s">
        <v>83</v>
      </c>
      <c r="AY236" s="16" t="s">
        <v>151</v>
      </c>
      <c r="BE236" s="144">
        <f t="shared" si="64"/>
        <v>0</v>
      </c>
      <c r="BF236" s="144">
        <f t="shared" si="65"/>
        <v>0</v>
      </c>
      <c r="BG236" s="144">
        <f t="shared" si="66"/>
        <v>0</v>
      </c>
      <c r="BH236" s="144">
        <f t="shared" si="67"/>
        <v>0</v>
      </c>
      <c r="BI236" s="144">
        <f t="shared" si="68"/>
        <v>0</v>
      </c>
      <c r="BJ236" s="16" t="s">
        <v>81</v>
      </c>
      <c r="BK236" s="144">
        <f t="shared" si="69"/>
        <v>0</v>
      </c>
      <c r="BL236" s="16" t="s">
        <v>159</v>
      </c>
      <c r="BM236" s="143" t="s">
        <v>1197</v>
      </c>
    </row>
    <row r="237" spans="2:65" s="1" customFormat="1" ht="16.5" customHeight="1">
      <c r="B237" s="131"/>
      <c r="C237" s="132" t="s">
        <v>740</v>
      </c>
      <c r="D237" s="132" t="s">
        <v>154</v>
      </c>
      <c r="E237" s="133" t="s">
        <v>1962</v>
      </c>
      <c r="F237" s="134" t="s">
        <v>1963</v>
      </c>
      <c r="G237" s="135" t="s">
        <v>1757</v>
      </c>
      <c r="H237" s="136">
        <v>1</v>
      </c>
      <c r="I237" s="137"/>
      <c r="J237" s="138">
        <f t="shared" si="60"/>
        <v>0</v>
      </c>
      <c r="K237" s="134" t="s">
        <v>1</v>
      </c>
      <c r="L237" s="31"/>
      <c r="M237" s="139" t="s">
        <v>1</v>
      </c>
      <c r="N237" s="140" t="s">
        <v>38</v>
      </c>
      <c r="P237" s="141">
        <f t="shared" si="61"/>
        <v>0</v>
      </c>
      <c r="Q237" s="141">
        <v>0</v>
      </c>
      <c r="R237" s="141">
        <f t="shared" si="62"/>
        <v>0</v>
      </c>
      <c r="S237" s="141">
        <v>0</v>
      </c>
      <c r="T237" s="142">
        <f t="shared" si="63"/>
        <v>0</v>
      </c>
      <c r="AR237" s="143" t="s">
        <v>159</v>
      </c>
      <c r="AT237" s="143" t="s">
        <v>154</v>
      </c>
      <c r="AU237" s="143" t="s">
        <v>83</v>
      </c>
      <c r="AY237" s="16" t="s">
        <v>151</v>
      </c>
      <c r="BE237" s="144">
        <f t="shared" si="64"/>
        <v>0</v>
      </c>
      <c r="BF237" s="144">
        <f t="shared" si="65"/>
        <v>0</v>
      </c>
      <c r="BG237" s="144">
        <f t="shared" si="66"/>
        <v>0</v>
      </c>
      <c r="BH237" s="144">
        <f t="shared" si="67"/>
        <v>0</v>
      </c>
      <c r="BI237" s="144">
        <f t="shared" si="68"/>
        <v>0</v>
      </c>
      <c r="BJ237" s="16" t="s">
        <v>81</v>
      </c>
      <c r="BK237" s="144">
        <f t="shared" si="69"/>
        <v>0</v>
      </c>
      <c r="BL237" s="16" t="s">
        <v>159</v>
      </c>
      <c r="BM237" s="143" t="s">
        <v>1209</v>
      </c>
    </row>
    <row r="238" spans="2:65" s="1" customFormat="1" ht="16.5" customHeight="1">
      <c r="B238" s="131"/>
      <c r="C238" s="132" t="s">
        <v>744</v>
      </c>
      <c r="D238" s="132" t="s">
        <v>154</v>
      </c>
      <c r="E238" s="133" t="s">
        <v>1964</v>
      </c>
      <c r="F238" s="134" t="s">
        <v>1965</v>
      </c>
      <c r="G238" s="135" t="s">
        <v>1757</v>
      </c>
      <c r="H238" s="136">
        <v>1</v>
      </c>
      <c r="I238" s="137"/>
      <c r="J238" s="138">
        <f t="shared" si="60"/>
        <v>0</v>
      </c>
      <c r="K238" s="134" t="s">
        <v>1</v>
      </c>
      <c r="L238" s="31"/>
      <c r="M238" s="139" t="s">
        <v>1</v>
      </c>
      <c r="N238" s="140" t="s">
        <v>38</v>
      </c>
      <c r="P238" s="141">
        <f t="shared" si="61"/>
        <v>0</v>
      </c>
      <c r="Q238" s="141">
        <v>0</v>
      </c>
      <c r="R238" s="141">
        <f t="shared" si="62"/>
        <v>0</v>
      </c>
      <c r="S238" s="141">
        <v>0</v>
      </c>
      <c r="T238" s="142">
        <f t="shared" si="63"/>
        <v>0</v>
      </c>
      <c r="AR238" s="143" t="s">
        <v>159</v>
      </c>
      <c r="AT238" s="143" t="s">
        <v>154</v>
      </c>
      <c r="AU238" s="143" t="s">
        <v>83</v>
      </c>
      <c r="AY238" s="16" t="s">
        <v>151</v>
      </c>
      <c r="BE238" s="144">
        <f t="shared" si="64"/>
        <v>0</v>
      </c>
      <c r="BF238" s="144">
        <f t="shared" si="65"/>
        <v>0</v>
      </c>
      <c r="BG238" s="144">
        <f t="shared" si="66"/>
        <v>0</v>
      </c>
      <c r="BH238" s="144">
        <f t="shared" si="67"/>
        <v>0</v>
      </c>
      <c r="BI238" s="144">
        <f t="shared" si="68"/>
        <v>0</v>
      </c>
      <c r="BJ238" s="16" t="s">
        <v>81</v>
      </c>
      <c r="BK238" s="144">
        <f t="shared" si="69"/>
        <v>0</v>
      </c>
      <c r="BL238" s="16" t="s">
        <v>159</v>
      </c>
      <c r="BM238" s="143" t="s">
        <v>1220</v>
      </c>
    </row>
    <row r="239" spans="2:65" s="1" customFormat="1" ht="16.5" customHeight="1">
      <c r="B239" s="131"/>
      <c r="C239" s="132" t="s">
        <v>748</v>
      </c>
      <c r="D239" s="132" t="s">
        <v>154</v>
      </c>
      <c r="E239" s="133" t="s">
        <v>1966</v>
      </c>
      <c r="F239" s="134" t="s">
        <v>1967</v>
      </c>
      <c r="G239" s="135" t="s">
        <v>1757</v>
      </c>
      <c r="H239" s="136">
        <v>195</v>
      </c>
      <c r="I239" s="137"/>
      <c r="J239" s="138">
        <f t="shared" si="60"/>
        <v>0</v>
      </c>
      <c r="K239" s="134" t="s">
        <v>1</v>
      </c>
      <c r="L239" s="31"/>
      <c r="M239" s="139" t="s">
        <v>1</v>
      </c>
      <c r="N239" s="140" t="s">
        <v>38</v>
      </c>
      <c r="P239" s="141">
        <f t="shared" si="61"/>
        <v>0</v>
      </c>
      <c r="Q239" s="141">
        <v>0</v>
      </c>
      <c r="R239" s="141">
        <f t="shared" si="62"/>
        <v>0</v>
      </c>
      <c r="S239" s="141">
        <v>0</v>
      </c>
      <c r="T239" s="142">
        <f t="shared" si="63"/>
        <v>0</v>
      </c>
      <c r="AR239" s="143" t="s">
        <v>159</v>
      </c>
      <c r="AT239" s="143" t="s">
        <v>154</v>
      </c>
      <c r="AU239" s="143" t="s">
        <v>83</v>
      </c>
      <c r="AY239" s="16" t="s">
        <v>151</v>
      </c>
      <c r="BE239" s="144">
        <f t="shared" si="64"/>
        <v>0</v>
      </c>
      <c r="BF239" s="144">
        <f t="shared" si="65"/>
        <v>0</v>
      </c>
      <c r="BG239" s="144">
        <f t="shared" si="66"/>
        <v>0</v>
      </c>
      <c r="BH239" s="144">
        <f t="shared" si="67"/>
        <v>0</v>
      </c>
      <c r="BI239" s="144">
        <f t="shared" si="68"/>
        <v>0</v>
      </c>
      <c r="BJ239" s="16" t="s">
        <v>81</v>
      </c>
      <c r="BK239" s="144">
        <f t="shared" si="69"/>
        <v>0</v>
      </c>
      <c r="BL239" s="16" t="s">
        <v>159</v>
      </c>
      <c r="BM239" s="143" t="s">
        <v>1228</v>
      </c>
    </row>
    <row r="240" spans="2:65" s="1" customFormat="1" ht="16.5" customHeight="1">
      <c r="B240" s="131"/>
      <c r="C240" s="132" t="s">
        <v>751</v>
      </c>
      <c r="D240" s="132" t="s">
        <v>154</v>
      </c>
      <c r="E240" s="133" t="s">
        <v>1968</v>
      </c>
      <c r="F240" s="134" t="s">
        <v>1969</v>
      </c>
      <c r="G240" s="135" t="s">
        <v>1757</v>
      </c>
      <c r="H240" s="136">
        <v>66</v>
      </c>
      <c r="I240" s="137"/>
      <c r="J240" s="138">
        <f t="shared" si="60"/>
        <v>0</v>
      </c>
      <c r="K240" s="134" t="s">
        <v>1</v>
      </c>
      <c r="L240" s="31"/>
      <c r="M240" s="139" t="s">
        <v>1</v>
      </c>
      <c r="N240" s="140" t="s">
        <v>38</v>
      </c>
      <c r="P240" s="141">
        <f t="shared" si="61"/>
        <v>0</v>
      </c>
      <c r="Q240" s="141">
        <v>0</v>
      </c>
      <c r="R240" s="141">
        <f t="shared" si="62"/>
        <v>0</v>
      </c>
      <c r="S240" s="141">
        <v>0</v>
      </c>
      <c r="T240" s="142">
        <f t="shared" si="63"/>
        <v>0</v>
      </c>
      <c r="AR240" s="143" t="s">
        <v>159</v>
      </c>
      <c r="AT240" s="143" t="s">
        <v>154</v>
      </c>
      <c r="AU240" s="143" t="s">
        <v>83</v>
      </c>
      <c r="AY240" s="16" t="s">
        <v>151</v>
      </c>
      <c r="BE240" s="144">
        <f t="shared" si="64"/>
        <v>0</v>
      </c>
      <c r="BF240" s="144">
        <f t="shared" si="65"/>
        <v>0</v>
      </c>
      <c r="BG240" s="144">
        <f t="shared" si="66"/>
        <v>0</v>
      </c>
      <c r="BH240" s="144">
        <f t="shared" si="67"/>
        <v>0</v>
      </c>
      <c r="BI240" s="144">
        <f t="shared" si="68"/>
        <v>0</v>
      </c>
      <c r="BJ240" s="16" t="s">
        <v>81</v>
      </c>
      <c r="BK240" s="144">
        <f t="shared" si="69"/>
        <v>0</v>
      </c>
      <c r="BL240" s="16" t="s">
        <v>159</v>
      </c>
      <c r="BM240" s="143" t="s">
        <v>1236</v>
      </c>
    </row>
    <row r="241" spans="2:65" s="1" customFormat="1" ht="16.5" customHeight="1">
      <c r="B241" s="131"/>
      <c r="C241" s="132" t="s">
        <v>755</v>
      </c>
      <c r="D241" s="132" t="s">
        <v>154</v>
      </c>
      <c r="E241" s="133" t="s">
        <v>1970</v>
      </c>
      <c r="F241" s="134" t="s">
        <v>1971</v>
      </c>
      <c r="G241" s="135" t="s">
        <v>1757</v>
      </c>
      <c r="H241" s="136">
        <v>13</v>
      </c>
      <c r="I241" s="137"/>
      <c r="J241" s="138">
        <f t="shared" si="60"/>
        <v>0</v>
      </c>
      <c r="K241" s="134" t="s">
        <v>1</v>
      </c>
      <c r="L241" s="31"/>
      <c r="M241" s="139" t="s">
        <v>1</v>
      </c>
      <c r="N241" s="140" t="s">
        <v>38</v>
      </c>
      <c r="P241" s="141">
        <f t="shared" si="61"/>
        <v>0</v>
      </c>
      <c r="Q241" s="141">
        <v>0</v>
      </c>
      <c r="R241" s="141">
        <f t="shared" si="62"/>
        <v>0</v>
      </c>
      <c r="S241" s="141">
        <v>0</v>
      </c>
      <c r="T241" s="142">
        <f t="shared" si="63"/>
        <v>0</v>
      </c>
      <c r="AR241" s="143" t="s">
        <v>159</v>
      </c>
      <c r="AT241" s="143" t="s">
        <v>154</v>
      </c>
      <c r="AU241" s="143" t="s">
        <v>83</v>
      </c>
      <c r="AY241" s="16" t="s">
        <v>151</v>
      </c>
      <c r="BE241" s="144">
        <f t="shared" si="64"/>
        <v>0</v>
      </c>
      <c r="BF241" s="144">
        <f t="shared" si="65"/>
        <v>0</v>
      </c>
      <c r="BG241" s="144">
        <f t="shared" si="66"/>
        <v>0</v>
      </c>
      <c r="BH241" s="144">
        <f t="shared" si="67"/>
        <v>0</v>
      </c>
      <c r="BI241" s="144">
        <f t="shared" si="68"/>
        <v>0</v>
      </c>
      <c r="BJ241" s="16" t="s">
        <v>81</v>
      </c>
      <c r="BK241" s="144">
        <f t="shared" si="69"/>
        <v>0</v>
      </c>
      <c r="BL241" s="16" t="s">
        <v>159</v>
      </c>
      <c r="BM241" s="143" t="s">
        <v>1246</v>
      </c>
    </row>
    <row r="242" spans="2:63" s="11" customFormat="1" ht="22.9" customHeight="1">
      <c r="B242" s="119"/>
      <c r="D242" s="120" t="s">
        <v>72</v>
      </c>
      <c r="E242" s="129" t="s">
        <v>1972</v>
      </c>
      <c r="F242" s="129" t="s">
        <v>1973</v>
      </c>
      <c r="I242" s="122"/>
      <c r="J242" s="130">
        <f>BK242</f>
        <v>0</v>
      </c>
      <c r="L242" s="119"/>
      <c r="M242" s="124"/>
      <c r="P242" s="125">
        <f>SUM(P243:P267)</f>
        <v>0</v>
      </c>
      <c r="R242" s="125">
        <f>SUM(R243:R267)</f>
        <v>0</v>
      </c>
      <c r="T242" s="126">
        <f>SUM(T243:T267)</f>
        <v>0</v>
      </c>
      <c r="AR242" s="120" t="s">
        <v>81</v>
      </c>
      <c r="AT242" s="127" t="s">
        <v>72</v>
      </c>
      <c r="AU242" s="127" t="s">
        <v>81</v>
      </c>
      <c r="AY242" s="120" t="s">
        <v>151</v>
      </c>
      <c r="BK242" s="128">
        <f>SUM(BK243:BK267)</f>
        <v>0</v>
      </c>
    </row>
    <row r="243" spans="2:65" s="1" customFormat="1" ht="16.5" customHeight="1">
      <c r="B243" s="131"/>
      <c r="C243" s="132" t="s">
        <v>759</v>
      </c>
      <c r="D243" s="132" t="s">
        <v>154</v>
      </c>
      <c r="E243" s="133" t="s">
        <v>1974</v>
      </c>
      <c r="F243" s="134" t="s">
        <v>1975</v>
      </c>
      <c r="G243" s="135" t="s">
        <v>1757</v>
      </c>
      <c r="H243" s="136">
        <v>10</v>
      </c>
      <c r="I243" s="137"/>
      <c r="J243" s="138">
        <f aca="true" t="shared" si="70" ref="J243:J267">ROUND(I243*H243,2)</f>
        <v>0</v>
      </c>
      <c r="K243" s="134" t="s">
        <v>1</v>
      </c>
      <c r="L243" s="31"/>
      <c r="M243" s="139" t="s">
        <v>1</v>
      </c>
      <c r="N243" s="140" t="s">
        <v>38</v>
      </c>
      <c r="P243" s="141">
        <f aca="true" t="shared" si="71" ref="P243:P267">O243*H243</f>
        <v>0</v>
      </c>
      <c r="Q243" s="141">
        <v>0</v>
      </c>
      <c r="R243" s="141">
        <f aca="true" t="shared" si="72" ref="R243:R267">Q243*H243</f>
        <v>0</v>
      </c>
      <c r="S243" s="141">
        <v>0</v>
      </c>
      <c r="T243" s="142">
        <f aca="true" t="shared" si="73" ref="T243:T267">S243*H243</f>
        <v>0</v>
      </c>
      <c r="AR243" s="143" t="s">
        <v>159</v>
      </c>
      <c r="AT243" s="143" t="s">
        <v>154</v>
      </c>
      <c r="AU243" s="143" t="s">
        <v>83</v>
      </c>
      <c r="AY243" s="16" t="s">
        <v>151</v>
      </c>
      <c r="BE243" s="144">
        <f aca="true" t="shared" si="74" ref="BE243:BE267">IF(N243="základní",J243,0)</f>
        <v>0</v>
      </c>
      <c r="BF243" s="144">
        <f aca="true" t="shared" si="75" ref="BF243:BF267">IF(N243="snížená",J243,0)</f>
        <v>0</v>
      </c>
      <c r="BG243" s="144">
        <f aca="true" t="shared" si="76" ref="BG243:BG267">IF(N243="zákl. přenesená",J243,0)</f>
        <v>0</v>
      </c>
      <c r="BH243" s="144">
        <f aca="true" t="shared" si="77" ref="BH243:BH267">IF(N243="sníž. přenesená",J243,0)</f>
        <v>0</v>
      </c>
      <c r="BI243" s="144">
        <f aca="true" t="shared" si="78" ref="BI243:BI267">IF(N243="nulová",J243,0)</f>
        <v>0</v>
      </c>
      <c r="BJ243" s="16" t="s">
        <v>81</v>
      </c>
      <c r="BK243" s="144">
        <f aca="true" t="shared" si="79" ref="BK243:BK267">ROUND(I243*H243,2)</f>
        <v>0</v>
      </c>
      <c r="BL243" s="16" t="s">
        <v>159</v>
      </c>
      <c r="BM243" s="143" t="s">
        <v>1258</v>
      </c>
    </row>
    <row r="244" spans="2:65" s="1" customFormat="1" ht="21.75" customHeight="1">
      <c r="B244" s="131"/>
      <c r="C244" s="132" t="s">
        <v>763</v>
      </c>
      <c r="D244" s="132" t="s">
        <v>154</v>
      </c>
      <c r="E244" s="133" t="s">
        <v>1976</v>
      </c>
      <c r="F244" s="134" t="s">
        <v>1977</v>
      </c>
      <c r="G244" s="135" t="s">
        <v>498</v>
      </c>
      <c r="H244" s="136">
        <v>1</v>
      </c>
      <c r="I244" s="137"/>
      <c r="J244" s="138">
        <f t="shared" si="70"/>
        <v>0</v>
      </c>
      <c r="K244" s="134" t="s">
        <v>1</v>
      </c>
      <c r="L244" s="31"/>
      <c r="M244" s="139" t="s">
        <v>1</v>
      </c>
      <c r="N244" s="140" t="s">
        <v>38</v>
      </c>
      <c r="P244" s="141">
        <f t="shared" si="71"/>
        <v>0</v>
      </c>
      <c r="Q244" s="141">
        <v>0</v>
      </c>
      <c r="R244" s="141">
        <f t="shared" si="72"/>
        <v>0</v>
      </c>
      <c r="S244" s="141">
        <v>0</v>
      </c>
      <c r="T244" s="142">
        <f t="shared" si="73"/>
        <v>0</v>
      </c>
      <c r="AR244" s="143" t="s">
        <v>159</v>
      </c>
      <c r="AT244" s="143" t="s">
        <v>154</v>
      </c>
      <c r="AU244" s="143" t="s">
        <v>83</v>
      </c>
      <c r="AY244" s="16" t="s">
        <v>151</v>
      </c>
      <c r="BE244" s="144">
        <f t="shared" si="74"/>
        <v>0</v>
      </c>
      <c r="BF244" s="144">
        <f t="shared" si="75"/>
        <v>0</v>
      </c>
      <c r="BG244" s="144">
        <f t="shared" si="76"/>
        <v>0</v>
      </c>
      <c r="BH244" s="144">
        <f t="shared" si="77"/>
        <v>0</v>
      </c>
      <c r="BI244" s="144">
        <f t="shared" si="78"/>
        <v>0</v>
      </c>
      <c r="BJ244" s="16" t="s">
        <v>81</v>
      </c>
      <c r="BK244" s="144">
        <f t="shared" si="79"/>
        <v>0</v>
      </c>
      <c r="BL244" s="16" t="s">
        <v>159</v>
      </c>
      <c r="BM244" s="143" t="s">
        <v>1271</v>
      </c>
    </row>
    <row r="245" spans="2:65" s="1" customFormat="1" ht="16.5" customHeight="1">
      <c r="B245" s="131"/>
      <c r="C245" s="132" t="s">
        <v>767</v>
      </c>
      <c r="D245" s="132" t="s">
        <v>154</v>
      </c>
      <c r="E245" s="133" t="s">
        <v>1978</v>
      </c>
      <c r="F245" s="134" t="s">
        <v>1979</v>
      </c>
      <c r="G245" s="135" t="s">
        <v>1757</v>
      </c>
      <c r="H245" s="136">
        <v>195</v>
      </c>
      <c r="I245" s="137"/>
      <c r="J245" s="138">
        <f t="shared" si="70"/>
        <v>0</v>
      </c>
      <c r="K245" s="134" t="s">
        <v>1</v>
      </c>
      <c r="L245" s="31"/>
      <c r="M245" s="139" t="s">
        <v>1</v>
      </c>
      <c r="N245" s="140" t="s">
        <v>38</v>
      </c>
      <c r="P245" s="141">
        <f t="shared" si="71"/>
        <v>0</v>
      </c>
      <c r="Q245" s="141">
        <v>0</v>
      </c>
      <c r="R245" s="141">
        <f t="shared" si="72"/>
        <v>0</v>
      </c>
      <c r="S245" s="141">
        <v>0</v>
      </c>
      <c r="T245" s="142">
        <f t="shared" si="73"/>
        <v>0</v>
      </c>
      <c r="AR245" s="143" t="s">
        <v>159</v>
      </c>
      <c r="AT245" s="143" t="s">
        <v>154</v>
      </c>
      <c r="AU245" s="143" t="s">
        <v>83</v>
      </c>
      <c r="AY245" s="16" t="s">
        <v>151</v>
      </c>
      <c r="BE245" s="144">
        <f t="shared" si="74"/>
        <v>0</v>
      </c>
      <c r="BF245" s="144">
        <f t="shared" si="75"/>
        <v>0</v>
      </c>
      <c r="BG245" s="144">
        <f t="shared" si="76"/>
        <v>0</v>
      </c>
      <c r="BH245" s="144">
        <f t="shared" si="77"/>
        <v>0</v>
      </c>
      <c r="BI245" s="144">
        <f t="shared" si="78"/>
        <v>0</v>
      </c>
      <c r="BJ245" s="16" t="s">
        <v>81</v>
      </c>
      <c r="BK245" s="144">
        <f t="shared" si="79"/>
        <v>0</v>
      </c>
      <c r="BL245" s="16" t="s">
        <v>159</v>
      </c>
      <c r="BM245" s="143" t="s">
        <v>1280</v>
      </c>
    </row>
    <row r="246" spans="2:65" s="1" customFormat="1" ht="16.5" customHeight="1">
      <c r="B246" s="131"/>
      <c r="C246" s="132" t="s">
        <v>771</v>
      </c>
      <c r="D246" s="132" t="s">
        <v>154</v>
      </c>
      <c r="E246" s="133" t="s">
        <v>1980</v>
      </c>
      <c r="F246" s="134" t="s">
        <v>1981</v>
      </c>
      <c r="G246" s="135" t="s">
        <v>1757</v>
      </c>
      <c r="H246" s="136">
        <v>66</v>
      </c>
      <c r="I246" s="137"/>
      <c r="J246" s="138">
        <f t="shared" si="70"/>
        <v>0</v>
      </c>
      <c r="K246" s="134" t="s">
        <v>1</v>
      </c>
      <c r="L246" s="31"/>
      <c r="M246" s="139" t="s">
        <v>1</v>
      </c>
      <c r="N246" s="140" t="s">
        <v>38</v>
      </c>
      <c r="P246" s="141">
        <f t="shared" si="71"/>
        <v>0</v>
      </c>
      <c r="Q246" s="141">
        <v>0</v>
      </c>
      <c r="R246" s="141">
        <f t="shared" si="72"/>
        <v>0</v>
      </c>
      <c r="S246" s="141">
        <v>0</v>
      </c>
      <c r="T246" s="142">
        <f t="shared" si="73"/>
        <v>0</v>
      </c>
      <c r="AR246" s="143" t="s">
        <v>159</v>
      </c>
      <c r="AT246" s="143" t="s">
        <v>154</v>
      </c>
      <c r="AU246" s="143" t="s">
        <v>83</v>
      </c>
      <c r="AY246" s="16" t="s">
        <v>151</v>
      </c>
      <c r="BE246" s="144">
        <f t="shared" si="74"/>
        <v>0</v>
      </c>
      <c r="BF246" s="144">
        <f t="shared" si="75"/>
        <v>0</v>
      </c>
      <c r="BG246" s="144">
        <f t="shared" si="76"/>
        <v>0</v>
      </c>
      <c r="BH246" s="144">
        <f t="shared" si="77"/>
        <v>0</v>
      </c>
      <c r="BI246" s="144">
        <f t="shared" si="78"/>
        <v>0</v>
      </c>
      <c r="BJ246" s="16" t="s">
        <v>81</v>
      </c>
      <c r="BK246" s="144">
        <f t="shared" si="79"/>
        <v>0</v>
      </c>
      <c r="BL246" s="16" t="s">
        <v>159</v>
      </c>
      <c r="BM246" s="143" t="s">
        <v>1292</v>
      </c>
    </row>
    <row r="247" spans="2:65" s="1" customFormat="1" ht="16.5" customHeight="1">
      <c r="B247" s="131"/>
      <c r="C247" s="132" t="s">
        <v>776</v>
      </c>
      <c r="D247" s="132" t="s">
        <v>154</v>
      </c>
      <c r="E247" s="133" t="s">
        <v>1982</v>
      </c>
      <c r="F247" s="134" t="s">
        <v>1983</v>
      </c>
      <c r="G247" s="135" t="s">
        <v>1757</v>
      </c>
      <c r="H247" s="136">
        <v>13</v>
      </c>
      <c r="I247" s="137"/>
      <c r="J247" s="138">
        <f t="shared" si="70"/>
        <v>0</v>
      </c>
      <c r="K247" s="134" t="s">
        <v>1</v>
      </c>
      <c r="L247" s="31"/>
      <c r="M247" s="139" t="s">
        <v>1</v>
      </c>
      <c r="N247" s="140" t="s">
        <v>38</v>
      </c>
      <c r="P247" s="141">
        <f t="shared" si="71"/>
        <v>0</v>
      </c>
      <c r="Q247" s="141">
        <v>0</v>
      </c>
      <c r="R247" s="141">
        <f t="shared" si="72"/>
        <v>0</v>
      </c>
      <c r="S247" s="141">
        <v>0</v>
      </c>
      <c r="T247" s="142">
        <f t="shared" si="73"/>
        <v>0</v>
      </c>
      <c r="AR247" s="143" t="s">
        <v>159</v>
      </c>
      <c r="AT247" s="143" t="s">
        <v>154</v>
      </c>
      <c r="AU247" s="143" t="s">
        <v>83</v>
      </c>
      <c r="AY247" s="16" t="s">
        <v>151</v>
      </c>
      <c r="BE247" s="144">
        <f t="shared" si="74"/>
        <v>0</v>
      </c>
      <c r="BF247" s="144">
        <f t="shared" si="75"/>
        <v>0</v>
      </c>
      <c r="BG247" s="144">
        <f t="shared" si="76"/>
        <v>0</v>
      </c>
      <c r="BH247" s="144">
        <f t="shared" si="77"/>
        <v>0</v>
      </c>
      <c r="BI247" s="144">
        <f t="shared" si="78"/>
        <v>0</v>
      </c>
      <c r="BJ247" s="16" t="s">
        <v>81</v>
      </c>
      <c r="BK247" s="144">
        <f t="shared" si="79"/>
        <v>0</v>
      </c>
      <c r="BL247" s="16" t="s">
        <v>159</v>
      </c>
      <c r="BM247" s="143" t="s">
        <v>1305</v>
      </c>
    </row>
    <row r="248" spans="2:65" s="1" customFormat="1" ht="16.5" customHeight="1">
      <c r="B248" s="131"/>
      <c r="C248" s="132" t="s">
        <v>780</v>
      </c>
      <c r="D248" s="132" t="s">
        <v>154</v>
      </c>
      <c r="E248" s="133" t="s">
        <v>1984</v>
      </c>
      <c r="F248" s="134" t="s">
        <v>1985</v>
      </c>
      <c r="G248" s="135" t="s">
        <v>1757</v>
      </c>
      <c r="H248" s="136">
        <v>275</v>
      </c>
      <c r="I248" s="137"/>
      <c r="J248" s="138">
        <f t="shared" si="70"/>
        <v>0</v>
      </c>
      <c r="K248" s="134" t="s">
        <v>1</v>
      </c>
      <c r="L248" s="31"/>
      <c r="M248" s="139" t="s">
        <v>1</v>
      </c>
      <c r="N248" s="140" t="s">
        <v>38</v>
      </c>
      <c r="P248" s="141">
        <f t="shared" si="71"/>
        <v>0</v>
      </c>
      <c r="Q248" s="141">
        <v>0</v>
      </c>
      <c r="R248" s="141">
        <f t="shared" si="72"/>
        <v>0</v>
      </c>
      <c r="S248" s="141">
        <v>0</v>
      </c>
      <c r="T248" s="142">
        <f t="shared" si="73"/>
        <v>0</v>
      </c>
      <c r="AR248" s="143" t="s">
        <v>159</v>
      </c>
      <c r="AT248" s="143" t="s">
        <v>154</v>
      </c>
      <c r="AU248" s="143" t="s">
        <v>83</v>
      </c>
      <c r="AY248" s="16" t="s">
        <v>151</v>
      </c>
      <c r="BE248" s="144">
        <f t="shared" si="74"/>
        <v>0</v>
      </c>
      <c r="BF248" s="144">
        <f t="shared" si="75"/>
        <v>0</v>
      </c>
      <c r="BG248" s="144">
        <f t="shared" si="76"/>
        <v>0</v>
      </c>
      <c r="BH248" s="144">
        <f t="shared" si="77"/>
        <v>0</v>
      </c>
      <c r="BI248" s="144">
        <f t="shared" si="78"/>
        <v>0</v>
      </c>
      <c r="BJ248" s="16" t="s">
        <v>81</v>
      </c>
      <c r="BK248" s="144">
        <f t="shared" si="79"/>
        <v>0</v>
      </c>
      <c r="BL248" s="16" t="s">
        <v>159</v>
      </c>
      <c r="BM248" s="143" t="s">
        <v>1313</v>
      </c>
    </row>
    <row r="249" spans="2:65" s="1" customFormat="1" ht="16.5" customHeight="1">
      <c r="B249" s="131"/>
      <c r="C249" s="132" t="s">
        <v>784</v>
      </c>
      <c r="D249" s="132" t="s">
        <v>154</v>
      </c>
      <c r="E249" s="133" t="s">
        <v>1986</v>
      </c>
      <c r="F249" s="134" t="s">
        <v>1987</v>
      </c>
      <c r="G249" s="135" t="s">
        <v>1757</v>
      </c>
      <c r="H249" s="136">
        <v>75</v>
      </c>
      <c r="I249" s="137"/>
      <c r="J249" s="138">
        <f t="shared" si="70"/>
        <v>0</v>
      </c>
      <c r="K249" s="134" t="s">
        <v>1</v>
      </c>
      <c r="L249" s="31"/>
      <c r="M249" s="139" t="s">
        <v>1</v>
      </c>
      <c r="N249" s="140" t="s">
        <v>38</v>
      </c>
      <c r="P249" s="141">
        <f t="shared" si="71"/>
        <v>0</v>
      </c>
      <c r="Q249" s="141">
        <v>0</v>
      </c>
      <c r="R249" s="141">
        <f t="shared" si="72"/>
        <v>0</v>
      </c>
      <c r="S249" s="141">
        <v>0</v>
      </c>
      <c r="T249" s="142">
        <f t="shared" si="73"/>
        <v>0</v>
      </c>
      <c r="AR249" s="143" t="s">
        <v>159</v>
      </c>
      <c r="AT249" s="143" t="s">
        <v>154</v>
      </c>
      <c r="AU249" s="143" t="s">
        <v>83</v>
      </c>
      <c r="AY249" s="16" t="s">
        <v>151</v>
      </c>
      <c r="BE249" s="144">
        <f t="shared" si="74"/>
        <v>0</v>
      </c>
      <c r="BF249" s="144">
        <f t="shared" si="75"/>
        <v>0</v>
      </c>
      <c r="BG249" s="144">
        <f t="shared" si="76"/>
        <v>0</v>
      </c>
      <c r="BH249" s="144">
        <f t="shared" si="77"/>
        <v>0</v>
      </c>
      <c r="BI249" s="144">
        <f t="shared" si="78"/>
        <v>0</v>
      </c>
      <c r="BJ249" s="16" t="s">
        <v>81</v>
      </c>
      <c r="BK249" s="144">
        <f t="shared" si="79"/>
        <v>0</v>
      </c>
      <c r="BL249" s="16" t="s">
        <v>159</v>
      </c>
      <c r="BM249" s="143" t="s">
        <v>1323</v>
      </c>
    </row>
    <row r="250" spans="2:65" s="1" customFormat="1" ht="37.9" customHeight="1">
      <c r="B250" s="131"/>
      <c r="C250" s="132" t="s">
        <v>788</v>
      </c>
      <c r="D250" s="132" t="s">
        <v>154</v>
      </c>
      <c r="E250" s="133" t="s">
        <v>1988</v>
      </c>
      <c r="F250" s="134" t="s">
        <v>1989</v>
      </c>
      <c r="G250" s="135" t="s">
        <v>1757</v>
      </c>
      <c r="H250" s="136">
        <v>12</v>
      </c>
      <c r="I250" s="137"/>
      <c r="J250" s="138">
        <f t="shared" si="70"/>
        <v>0</v>
      </c>
      <c r="K250" s="134" t="s">
        <v>1</v>
      </c>
      <c r="L250" s="31"/>
      <c r="M250" s="139" t="s">
        <v>1</v>
      </c>
      <c r="N250" s="140" t="s">
        <v>38</v>
      </c>
      <c r="P250" s="141">
        <f t="shared" si="71"/>
        <v>0</v>
      </c>
      <c r="Q250" s="141">
        <v>0</v>
      </c>
      <c r="R250" s="141">
        <f t="shared" si="72"/>
        <v>0</v>
      </c>
      <c r="S250" s="141">
        <v>0</v>
      </c>
      <c r="T250" s="142">
        <f t="shared" si="73"/>
        <v>0</v>
      </c>
      <c r="AR250" s="143" t="s">
        <v>159</v>
      </c>
      <c r="AT250" s="143" t="s">
        <v>154</v>
      </c>
      <c r="AU250" s="143" t="s">
        <v>83</v>
      </c>
      <c r="AY250" s="16" t="s">
        <v>151</v>
      </c>
      <c r="BE250" s="144">
        <f t="shared" si="74"/>
        <v>0</v>
      </c>
      <c r="BF250" s="144">
        <f t="shared" si="75"/>
        <v>0</v>
      </c>
      <c r="BG250" s="144">
        <f t="shared" si="76"/>
        <v>0</v>
      </c>
      <c r="BH250" s="144">
        <f t="shared" si="77"/>
        <v>0</v>
      </c>
      <c r="BI250" s="144">
        <f t="shared" si="78"/>
        <v>0</v>
      </c>
      <c r="BJ250" s="16" t="s">
        <v>81</v>
      </c>
      <c r="BK250" s="144">
        <f t="shared" si="79"/>
        <v>0</v>
      </c>
      <c r="BL250" s="16" t="s">
        <v>159</v>
      </c>
      <c r="BM250" s="143" t="s">
        <v>1332</v>
      </c>
    </row>
    <row r="251" spans="2:65" s="1" customFormat="1" ht="24.2" customHeight="1">
      <c r="B251" s="131"/>
      <c r="C251" s="132" t="s">
        <v>793</v>
      </c>
      <c r="D251" s="132" t="s">
        <v>154</v>
      </c>
      <c r="E251" s="133" t="s">
        <v>1990</v>
      </c>
      <c r="F251" s="134" t="s">
        <v>1991</v>
      </c>
      <c r="G251" s="135" t="s">
        <v>569</v>
      </c>
      <c r="H251" s="136">
        <v>45</v>
      </c>
      <c r="I251" s="137"/>
      <c r="J251" s="138">
        <f t="shared" si="70"/>
        <v>0</v>
      </c>
      <c r="K251" s="134" t="s">
        <v>1</v>
      </c>
      <c r="L251" s="31"/>
      <c r="M251" s="139" t="s">
        <v>1</v>
      </c>
      <c r="N251" s="140" t="s">
        <v>38</v>
      </c>
      <c r="P251" s="141">
        <f t="shared" si="71"/>
        <v>0</v>
      </c>
      <c r="Q251" s="141">
        <v>0</v>
      </c>
      <c r="R251" s="141">
        <f t="shared" si="72"/>
        <v>0</v>
      </c>
      <c r="S251" s="141">
        <v>0</v>
      </c>
      <c r="T251" s="142">
        <f t="shared" si="73"/>
        <v>0</v>
      </c>
      <c r="AR251" s="143" t="s">
        <v>159</v>
      </c>
      <c r="AT251" s="143" t="s">
        <v>154</v>
      </c>
      <c r="AU251" s="143" t="s">
        <v>83</v>
      </c>
      <c r="AY251" s="16" t="s">
        <v>151</v>
      </c>
      <c r="BE251" s="144">
        <f t="shared" si="74"/>
        <v>0</v>
      </c>
      <c r="BF251" s="144">
        <f t="shared" si="75"/>
        <v>0</v>
      </c>
      <c r="BG251" s="144">
        <f t="shared" si="76"/>
        <v>0</v>
      </c>
      <c r="BH251" s="144">
        <f t="shared" si="77"/>
        <v>0</v>
      </c>
      <c r="BI251" s="144">
        <f t="shared" si="78"/>
        <v>0</v>
      </c>
      <c r="BJ251" s="16" t="s">
        <v>81</v>
      </c>
      <c r="BK251" s="144">
        <f t="shared" si="79"/>
        <v>0</v>
      </c>
      <c r="BL251" s="16" t="s">
        <v>159</v>
      </c>
      <c r="BM251" s="143" t="s">
        <v>1339</v>
      </c>
    </row>
    <row r="252" spans="2:65" s="1" customFormat="1" ht="24.2" customHeight="1">
      <c r="B252" s="131"/>
      <c r="C252" s="132" t="s">
        <v>798</v>
      </c>
      <c r="D252" s="132" t="s">
        <v>154</v>
      </c>
      <c r="E252" s="133" t="s">
        <v>1992</v>
      </c>
      <c r="F252" s="134" t="s">
        <v>1993</v>
      </c>
      <c r="G252" s="135" t="s">
        <v>569</v>
      </c>
      <c r="H252" s="136">
        <v>60</v>
      </c>
      <c r="I252" s="137"/>
      <c r="J252" s="138">
        <f t="shared" si="70"/>
        <v>0</v>
      </c>
      <c r="K252" s="134" t="s">
        <v>1</v>
      </c>
      <c r="L252" s="31"/>
      <c r="M252" s="139" t="s">
        <v>1</v>
      </c>
      <c r="N252" s="140" t="s">
        <v>38</v>
      </c>
      <c r="P252" s="141">
        <f t="shared" si="71"/>
        <v>0</v>
      </c>
      <c r="Q252" s="141">
        <v>0</v>
      </c>
      <c r="R252" s="141">
        <f t="shared" si="72"/>
        <v>0</v>
      </c>
      <c r="S252" s="141">
        <v>0</v>
      </c>
      <c r="T252" s="142">
        <f t="shared" si="73"/>
        <v>0</v>
      </c>
      <c r="AR252" s="143" t="s">
        <v>159</v>
      </c>
      <c r="AT252" s="143" t="s">
        <v>154</v>
      </c>
      <c r="AU252" s="143" t="s">
        <v>83</v>
      </c>
      <c r="AY252" s="16" t="s">
        <v>151</v>
      </c>
      <c r="BE252" s="144">
        <f t="shared" si="74"/>
        <v>0</v>
      </c>
      <c r="BF252" s="144">
        <f t="shared" si="75"/>
        <v>0</v>
      </c>
      <c r="BG252" s="144">
        <f t="shared" si="76"/>
        <v>0</v>
      </c>
      <c r="BH252" s="144">
        <f t="shared" si="77"/>
        <v>0</v>
      </c>
      <c r="BI252" s="144">
        <f t="shared" si="78"/>
        <v>0</v>
      </c>
      <c r="BJ252" s="16" t="s">
        <v>81</v>
      </c>
      <c r="BK252" s="144">
        <f t="shared" si="79"/>
        <v>0</v>
      </c>
      <c r="BL252" s="16" t="s">
        <v>159</v>
      </c>
      <c r="BM252" s="143" t="s">
        <v>1348</v>
      </c>
    </row>
    <row r="253" spans="2:65" s="1" customFormat="1" ht="24.2" customHeight="1">
      <c r="B253" s="131"/>
      <c r="C253" s="132" t="s">
        <v>803</v>
      </c>
      <c r="D253" s="132" t="s">
        <v>154</v>
      </c>
      <c r="E253" s="133" t="s">
        <v>1994</v>
      </c>
      <c r="F253" s="134" t="s">
        <v>1995</v>
      </c>
      <c r="G253" s="135" t="s">
        <v>569</v>
      </c>
      <c r="H253" s="136">
        <v>80</v>
      </c>
      <c r="I253" s="137"/>
      <c r="J253" s="138">
        <f t="shared" si="70"/>
        <v>0</v>
      </c>
      <c r="K253" s="134" t="s">
        <v>1</v>
      </c>
      <c r="L253" s="31"/>
      <c r="M253" s="139" t="s">
        <v>1</v>
      </c>
      <c r="N253" s="140" t="s">
        <v>38</v>
      </c>
      <c r="P253" s="141">
        <f t="shared" si="71"/>
        <v>0</v>
      </c>
      <c r="Q253" s="141">
        <v>0</v>
      </c>
      <c r="R253" s="141">
        <f t="shared" si="72"/>
        <v>0</v>
      </c>
      <c r="S253" s="141">
        <v>0</v>
      </c>
      <c r="T253" s="142">
        <f t="shared" si="73"/>
        <v>0</v>
      </c>
      <c r="AR253" s="143" t="s">
        <v>159</v>
      </c>
      <c r="AT253" s="143" t="s">
        <v>154</v>
      </c>
      <c r="AU253" s="143" t="s">
        <v>83</v>
      </c>
      <c r="AY253" s="16" t="s">
        <v>151</v>
      </c>
      <c r="BE253" s="144">
        <f t="shared" si="74"/>
        <v>0</v>
      </c>
      <c r="BF253" s="144">
        <f t="shared" si="75"/>
        <v>0</v>
      </c>
      <c r="BG253" s="144">
        <f t="shared" si="76"/>
        <v>0</v>
      </c>
      <c r="BH253" s="144">
        <f t="shared" si="77"/>
        <v>0</v>
      </c>
      <c r="BI253" s="144">
        <f t="shared" si="78"/>
        <v>0</v>
      </c>
      <c r="BJ253" s="16" t="s">
        <v>81</v>
      </c>
      <c r="BK253" s="144">
        <f t="shared" si="79"/>
        <v>0</v>
      </c>
      <c r="BL253" s="16" t="s">
        <v>159</v>
      </c>
      <c r="BM253" s="143" t="s">
        <v>1358</v>
      </c>
    </row>
    <row r="254" spans="2:65" s="1" customFormat="1" ht="24.2" customHeight="1">
      <c r="B254" s="131"/>
      <c r="C254" s="132" t="s">
        <v>808</v>
      </c>
      <c r="D254" s="132" t="s">
        <v>154</v>
      </c>
      <c r="E254" s="133" t="s">
        <v>1996</v>
      </c>
      <c r="F254" s="134" t="s">
        <v>1997</v>
      </c>
      <c r="G254" s="135" t="s">
        <v>569</v>
      </c>
      <c r="H254" s="136">
        <v>10</v>
      </c>
      <c r="I254" s="137"/>
      <c r="J254" s="138">
        <f t="shared" si="70"/>
        <v>0</v>
      </c>
      <c r="K254" s="134" t="s">
        <v>1</v>
      </c>
      <c r="L254" s="31"/>
      <c r="M254" s="139" t="s">
        <v>1</v>
      </c>
      <c r="N254" s="140" t="s">
        <v>38</v>
      </c>
      <c r="P254" s="141">
        <f t="shared" si="71"/>
        <v>0</v>
      </c>
      <c r="Q254" s="141">
        <v>0</v>
      </c>
      <c r="R254" s="141">
        <f t="shared" si="72"/>
        <v>0</v>
      </c>
      <c r="S254" s="141">
        <v>0</v>
      </c>
      <c r="T254" s="142">
        <f t="shared" si="73"/>
        <v>0</v>
      </c>
      <c r="AR254" s="143" t="s">
        <v>159</v>
      </c>
      <c r="AT254" s="143" t="s">
        <v>154</v>
      </c>
      <c r="AU254" s="143" t="s">
        <v>83</v>
      </c>
      <c r="AY254" s="16" t="s">
        <v>151</v>
      </c>
      <c r="BE254" s="144">
        <f t="shared" si="74"/>
        <v>0</v>
      </c>
      <c r="BF254" s="144">
        <f t="shared" si="75"/>
        <v>0</v>
      </c>
      <c r="BG254" s="144">
        <f t="shared" si="76"/>
        <v>0</v>
      </c>
      <c r="BH254" s="144">
        <f t="shared" si="77"/>
        <v>0</v>
      </c>
      <c r="BI254" s="144">
        <f t="shared" si="78"/>
        <v>0</v>
      </c>
      <c r="BJ254" s="16" t="s">
        <v>81</v>
      </c>
      <c r="BK254" s="144">
        <f t="shared" si="79"/>
        <v>0</v>
      </c>
      <c r="BL254" s="16" t="s">
        <v>159</v>
      </c>
      <c r="BM254" s="143" t="s">
        <v>1367</v>
      </c>
    </row>
    <row r="255" spans="2:65" s="1" customFormat="1" ht="24.2" customHeight="1">
      <c r="B255" s="131"/>
      <c r="C255" s="132" t="s">
        <v>813</v>
      </c>
      <c r="D255" s="132" t="s">
        <v>154</v>
      </c>
      <c r="E255" s="133" t="s">
        <v>1998</v>
      </c>
      <c r="F255" s="134" t="s">
        <v>1999</v>
      </c>
      <c r="G255" s="135" t="s">
        <v>569</v>
      </c>
      <c r="H255" s="136">
        <v>20</v>
      </c>
      <c r="I255" s="137"/>
      <c r="J255" s="138">
        <f t="shared" si="70"/>
        <v>0</v>
      </c>
      <c r="K255" s="134" t="s">
        <v>1</v>
      </c>
      <c r="L255" s="31"/>
      <c r="M255" s="139" t="s">
        <v>1</v>
      </c>
      <c r="N255" s="140" t="s">
        <v>38</v>
      </c>
      <c r="P255" s="141">
        <f t="shared" si="71"/>
        <v>0</v>
      </c>
      <c r="Q255" s="141">
        <v>0</v>
      </c>
      <c r="R255" s="141">
        <f t="shared" si="72"/>
        <v>0</v>
      </c>
      <c r="S255" s="141">
        <v>0</v>
      </c>
      <c r="T255" s="142">
        <f t="shared" si="73"/>
        <v>0</v>
      </c>
      <c r="AR255" s="143" t="s">
        <v>159</v>
      </c>
      <c r="AT255" s="143" t="s">
        <v>154</v>
      </c>
      <c r="AU255" s="143" t="s">
        <v>83</v>
      </c>
      <c r="AY255" s="16" t="s">
        <v>151</v>
      </c>
      <c r="BE255" s="144">
        <f t="shared" si="74"/>
        <v>0</v>
      </c>
      <c r="BF255" s="144">
        <f t="shared" si="75"/>
        <v>0</v>
      </c>
      <c r="BG255" s="144">
        <f t="shared" si="76"/>
        <v>0</v>
      </c>
      <c r="BH255" s="144">
        <f t="shared" si="77"/>
        <v>0</v>
      </c>
      <c r="BI255" s="144">
        <f t="shared" si="78"/>
        <v>0</v>
      </c>
      <c r="BJ255" s="16" t="s">
        <v>81</v>
      </c>
      <c r="BK255" s="144">
        <f t="shared" si="79"/>
        <v>0</v>
      </c>
      <c r="BL255" s="16" t="s">
        <v>159</v>
      </c>
      <c r="BM255" s="143" t="s">
        <v>1374</v>
      </c>
    </row>
    <row r="256" spans="2:65" s="1" customFormat="1" ht="33" customHeight="1">
      <c r="B256" s="131"/>
      <c r="C256" s="132" t="s">
        <v>818</v>
      </c>
      <c r="D256" s="132" t="s">
        <v>154</v>
      </c>
      <c r="E256" s="133" t="s">
        <v>2000</v>
      </c>
      <c r="F256" s="134" t="s">
        <v>2001</v>
      </c>
      <c r="G256" s="135" t="s">
        <v>1757</v>
      </c>
      <c r="H256" s="136">
        <v>2900</v>
      </c>
      <c r="I256" s="137"/>
      <c r="J256" s="138">
        <f t="shared" si="70"/>
        <v>0</v>
      </c>
      <c r="K256" s="134" t="s">
        <v>1</v>
      </c>
      <c r="L256" s="31"/>
      <c r="M256" s="139" t="s">
        <v>1</v>
      </c>
      <c r="N256" s="140" t="s">
        <v>38</v>
      </c>
      <c r="P256" s="141">
        <f t="shared" si="71"/>
        <v>0</v>
      </c>
      <c r="Q256" s="141">
        <v>0</v>
      </c>
      <c r="R256" s="141">
        <f t="shared" si="72"/>
        <v>0</v>
      </c>
      <c r="S256" s="141">
        <v>0</v>
      </c>
      <c r="T256" s="142">
        <f t="shared" si="73"/>
        <v>0</v>
      </c>
      <c r="AR256" s="143" t="s">
        <v>159</v>
      </c>
      <c r="AT256" s="143" t="s">
        <v>154</v>
      </c>
      <c r="AU256" s="143" t="s">
        <v>83</v>
      </c>
      <c r="AY256" s="16" t="s">
        <v>151</v>
      </c>
      <c r="BE256" s="144">
        <f t="shared" si="74"/>
        <v>0</v>
      </c>
      <c r="BF256" s="144">
        <f t="shared" si="75"/>
        <v>0</v>
      </c>
      <c r="BG256" s="144">
        <f t="shared" si="76"/>
        <v>0</v>
      </c>
      <c r="BH256" s="144">
        <f t="shared" si="77"/>
        <v>0</v>
      </c>
      <c r="BI256" s="144">
        <f t="shared" si="78"/>
        <v>0</v>
      </c>
      <c r="BJ256" s="16" t="s">
        <v>81</v>
      </c>
      <c r="BK256" s="144">
        <f t="shared" si="79"/>
        <v>0</v>
      </c>
      <c r="BL256" s="16" t="s">
        <v>159</v>
      </c>
      <c r="BM256" s="143" t="s">
        <v>1385</v>
      </c>
    </row>
    <row r="257" spans="2:65" s="1" customFormat="1" ht="33" customHeight="1">
      <c r="B257" s="131"/>
      <c r="C257" s="132" t="s">
        <v>822</v>
      </c>
      <c r="D257" s="132" t="s">
        <v>154</v>
      </c>
      <c r="E257" s="133" t="s">
        <v>2002</v>
      </c>
      <c r="F257" s="134" t="s">
        <v>2003</v>
      </c>
      <c r="G257" s="135" t="s">
        <v>1757</v>
      </c>
      <c r="H257" s="136">
        <v>520</v>
      </c>
      <c r="I257" s="137"/>
      <c r="J257" s="138">
        <f t="shared" si="70"/>
        <v>0</v>
      </c>
      <c r="K257" s="134" t="s">
        <v>1</v>
      </c>
      <c r="L257" s="31"/>
      <c r="M257" s="139" t="s">
        <v>1</v>
      </c>
      <c r="N257" s="140" t="s">
        <v>38</v>
      </c>
      <c r="P257" s="141">
        <f t="shared" si="71"/>
        <v>0</v>
      </c>
      <c r="Q257" s="141">
        <v>0</v>
      </c>
      <c r="R257" s="141">
        <f t="shared" si="72"/>
        <v>0</v>
      </c>
      <c r="S257" s="141">
        <v>0</v>
      </c>
      <c r="T257" s="142">
        <f t="shared" si="73"/>
        <v>0</v>
      </c>
      <c r="AR257" s="143" t="s">
        <v>159</v>
      </c>
      <c r="AT257" s="143" t="s">
        <v>154</v>
      </c>
      <c r="AU257" s="143" t="s">
        <v>83</v>
      </c>
      <c r="AY257" s="16" t="s">
        <v>151</v>
      </c>
      <c r="BE257" s="144">
        <f t="shared" si="74"/>
        <v>0</v>
      </c>
      <c r="BF257" s="144">
        <f t="shared" si="75"/>
        <v>0</v>
      </c>
      <c r="BG257" s="144">
        <f t="shared" si="76"/>
        <v>0</v>
      </c>
      <c r="BH257" s="144">
        <f t="shared" si="77"/>
        <v>0</v>
      </c>
      <c r="BI257" s="144">
        <f t="shared" si="78"/>
        <v>0</v>
      </c>
      <c r="BJ257" s="16" t="s">
        <v>81</v>
      </c>
      <c r="BK257" s="144">
        <f t="shared" si="79"/>
        <v>0</v>
      </c>
      <c r="BL257" s="16" t="s">
        <v>159</v>
      </c>
      <c r="BM257" s="143" t="s">
        <v>1393</v>
      </c>
    </row>
    <row r="258" spans="2:65" s="1" customFormat="1" ht="16.5" customHeight="1">
      <c r="B258" s="131"/>
      <c r="C258" s="132" t="s">
        <v>827</v>
      </c>
      <c r="D258" s="132" t="s">
        <v>154</v>
      </c>
      <c r="E258" s="133" t="s">
        <v>2004</v>
      </c>
      <c r="F258" s="134" t="s">
        <v>2005</v>
      </c>
      <c r="G258" s="135" t="s">
        <v>569</v>
      </c>
      <c r="H258" s="136">
        <v>960</v>
      </c>
      <c r="I258" s="137"/>
      <c r="J258" s="138">
        <f t="shared" si="70"/>
        <v>0</v>
      </c>
      <c r="K258" s="134" t="s">
        <v>1</v>
      </c>
      <c r="L258" s="31"/>
      <c r="M258" s="139" t="s">
        <v>1</v>
      </c>
      <c r="N258" s="140" t="s">
        <v>38</v>
      </c>
      <c r="P258" s="141">
        <f t="shared" si="71"/>
        <v>0</v>
      </c>
      <c r="Q258" s="141">
        <v>0</v>
      </c>
      <c r="R258" s="141">
        <f t="shared" si="72"/>
        <v>0</v>
      </c>
      <c r="S258" s="141">
        <v>0</v>
      </c>
      <c r="T258" s="142">
        <f t="shared" si="73"/>
        <v>0</v>
      </c>
      <c r="AR258" s="143" t="s">
        <v>159</v>
      </c>
      <c r="AT258" s="143" t="s">
        <v>154</v>
      </c>
      <c r="AU258" s="143" t="s">
        <v>83</v>
      </c>
      <c r="AY258" s="16" t="s">
        <v>151</v>
      </c>
      <c r="BE258" s="144">
        <f t="shared" si="74"/>
        <v>0</v>
      </c>
      <c r="BF258" s="144">
        <f t="shared" si="75"/>
        <v>0</v>
      </c>
      <c r="BG258" s="144">
        <f t="shared" si="76"/>
        <v>0</v>
      </c>
      <c r="BH258" s="144">
        <f t="shared" si="77"/>
        <v>0</v>
      </c>
      <c r="BI258" s="144">
        <f t="shared" si="78"/>
        <v>0</v>
      </c>
      <c r="BJ258" s="16" t="s">
        <v>81</v>
      </c>
      <c r="BK258" s="144">
        <f t="shared" si="79"/>
        <v>0</v>
      </c>
      <c r="BL258" s="16" t="s">
        <v>159</v>
      </c>
      <c r="BM258" s="143" t="s">
        <v>1403</v>
      </c>
    </row>
    <row r="259" spans="2:65" s="1" customFormat="1" ht="16.5" customHeight="1">
      <c r="B259" s="131"/>
      <c r="C259" s="132" t="s">
        <v>832</v>
      </c>
      <c r="D259" s="132" t="s">
        <v>154</v>
      </c>
      <c r="E259" s="133" t="s">
        <v>2006</v>
      </c>
      <c r="F259" s="134" t="s">
        <v>2007</v>
      </c>
      <c r="G259" s="135" t="s">
        <v>1757</v>
      </c>
      <c r="H259" s="136">
        <v>960</v>
      </c>
      <c r="I259" s="137"/>
      <c r="J259" s="138">
        <f t="shared" si="70"/>
        <v>0</v>
      </c>
      <c r="K259" s="134" t="s">
        <v>1</v>
      </c>
      <c r="L259" s="31"/>
      <c r="M259" s="139" t="s">
        <v>1</v>
      </c>
      <c r="N259" s="140" t="s">
        <v>38</v>
      </c>
      <c r="P259" s="141">
        <f t="shared" si="71"/>
        <v>0</v>
      </c>
      <c r="Q259" s="141">
        <v>0</v>
      </c>
      <c r="R259" s="141">
        <f t="shared" si="72"/>
        <v>0</v>
      </c>
      <c r="S259" s="141">
        <v>0</v>
      </c>
      <c r="T259" s="142">
        <f t="shared" si="73"/>
        <v>0</v>
      </c>
      <c r="AR259" s="143" t="s">
        <v>159</v>
      </c>
      <c r="AT259" s="143" t="s">
        <v>154</v>
      </c>
      <c r="AU259" s="143" t="s">
        <v>83</v>
      </c>
      <c r="AY259" s="16" t="s">
        <v>151</v>
      </c>
      <c r="BE259" s="144">
        <f t="shared" si="74"/>
        <v>0</v>
      </c>
      <c r="BF259" s="144">
        <f t="shared" si="75"/>
        <v>0</v>
      </c>
      <c r="BG259" s="144">
        <f t="shared" si="76"/>
        <v>0</v>
      </c>
      <c r="BH259" s="144">
        <f t="shared" si="77"/>
        <v>0</v>
      </c>
      <c r="BI259" s="144">
        <f t="shared" si="78"/>
        <v>0</v>
      </c>
      <c r="BJ259" s="16" t="s">
        <v>81</v>
      </c>
      <c r="BK259" s="144">
        <f t="shared" si="79"/>
        <v>0</v>
      </c>
      <c r="BL259" s="16" t="s">
        <v>159</v>
      </c>
      <c r="BM259" s="143" t="s">
        <v>1414</v>
      </c>
    </row>
    <row r="260" spans="2:65" s="1" customFormat="1" ht="16.5" customHeight="1">
      <c r="B260" s="131"/>
      <c r="C260" s="132" t="s">
        <v>836</v>
      </c>
      <c r="D260" s="132" t="s">
        <v>154</v>
      </c>
      <c r="E260" s="133" t="s">
        <v>2008</v>
      </c>
      <c r="F260" s="134" t="s">
        <v>2009</v>
      </c>
      <c r="G260" s="135" t="s">
        <v>569</v>
      </c>
      <c r="H260" s="136">
        <v>335</v>
      </c>
      <c r="I260" s="137"/>
      <c r="J260" s="138">
        <f t="shared" si="70"/>
        <v>0</v>
      </c>
      <c r="K260" s="134" t="s">
        <v>1</v>
      </c>
      <c r="L260" s="31"/>
      <c r="M260" s="139" t="s">
        <v>1</v>
      </c>
      <c r="N260" s="140" t="s">
        <v>38</v>
      </c>
      <c r="P260" s="141">
        <f t="shared" si="71"/>
        <v>0</v>
      </c>
      <c r="Q260" s="141">
        <v>0</v>
      </c>
      <c r="R260" s="141">
        <f t="shared" si="72"/>
        <v>0</v>
      </c>
      <c r="S260" s="141">
        <v>0</v>
      </c>
      <c r="T260" s="142">
        <f t="shared" si="73"/>
        <v>0</v>
      </c>
      <c r="AR260" s="143" t="s">
        <v>159</v>
      </c>
      <c r="AT260" s="143" t="s">
        <v>154</v>
      </c>
      <c r="AU260" s="143" t="s">
        <v>83</v>
      </c>
      <c r="AY260" s="16" t="s">
        <v>151</v>
      </c>
      <c r="BE260" s="144">
        <f t="shared" si="74"/>
        <v>0</v>
      </c>
      <c r="BF260" s="144">
        <f t="shared" si="75"/>
        <v>0</v>
      </c>
      <c r="BG260" s="144">
        <f t="shared" si="76"/>
        <v>0</v>
      </c>
      <c r="BH260" s="144">
        <f t="shared" si="77"/>
        <v>0</v>
      </c>
      <c r="BI260" s="144">
        <f t="shared" si="78"/>
        <v>0</v>
      </c>
      <c r="BJ260" s="16" t="s">
        <v>81</v>
      </c>
      <c r="BK260" s="144">
        <f t="shared" si="79"/>
        <v>0</v>
      </c>
      <c r="BL260" s="16" t="s">
        <v>159</v>
      </c>
      <c r="BM260" s="143" t="s">
        <v>1422</v>
      </c>
    </row>
    <row r="261" spans="2:65" s="1" customFormat="1" ht="16.5" customHeight="1">
      <c r="B261" s="131"/>
      <c r="C261" s="132" t="s">
        <v>841</v>
      </c>
      <c r="D261" s="132" t="s">
        <v>154</v>
      </c>
      <c r="E261" s="133" t="s">
        <v>2010</v>
      </c>
      <c r="F261" s="134" t="s">
        <v>2011</v>
      </c>
      <c r="G261" s="135" t="s">
        <v>1757</v>
      </c>
      <c r="H261" s="136">
        <v>335</v>
      </c>
      <c r="I261" s="137"/>
      <c r="J261" s="138">
        <f t="shared" si="70"/>
        <v>0</v>
      </c>
      <c r="K261" s="134" t="s">
        <v>1</v>
      </c>
      <c r="L261" s="31"/>
      <c r="M261" s="139" t="s">
        <v>1</v>
      </c>
      <c r="N261" s="140" t="s">
        <v>38</v>
      </c>
      <c r="P261" s="141">
        <f t="shared" si="71"/>
        <v>0</v>
      </c>
      <c r="Q261" s="141">
        <v>0</v>
      </c>
      <c r="R261" s="141">
        <f t="shared" si="72"/>
        <v>0</v>
      </c>
      <c r="S261" s="141">
        <v>0</v>
      </c>
      <c r="T261" s="142">
        <f t="shared" si="73"/>
        <v>0</v>
      </c>
      <c r="AR261" s="143" t="s">
        <v>159</v>
      </c>
      <c r="AT261" s="143" t="s">
        <v>154</v>
      </c>
      <c r="AU261" s="143" t="s">
        <v>83</v>
      </c>
      <c r="AY261" s="16" t="s">
        <v>151</v>
      </c>
      <c r="BE261" s="144">
        <f t="shared" si="74"/>
        <v>0</v>
      </c>
      <c r="BF261" s="144">
        <f t="shared" si="75"/>
        <v>0</v>
      </c>
      <c r="BG261" s="144">
        <f t="shared" si="76"/>
        <v>0</v>
      </c>
      <c r="BH261" s="144">
        <f t="shared" si="77"/>
        <v>0</v>
      </c>
      <c r="BI261" s="144">
        <f t="shared" si="78"/>
        <v>0</v>
      </c>
      <c r="BJ261" s="16" t="s">
        <v>81</v>
      </c>
      <c r="BK261" s="144">
        <f t="shared" si="79"/>
        <v>0</v>
      </c>
      <c r="BL261" s="16" t="s">
        <v>159</v>
      </c>
      <c r="BM261" s="143" t="s">
        <v>1432</v>
      </c>
    </row>
    <row r="262" spans="2:65" s="1" customFormat="1" ht="16.5" customHeight="1">
      <c r="B262" s="131"/>
      <c r="C262" s="132" t="s">
        <v>853</v>
      </c>
      <c r="D262" s="132" t="s">
        <v>154</v>
      </c>
      <c r="E262" s="133" t="s">
        <v>2012</v>
      </c>
      <c r="F262" s="134" t="s">
        <v>2013</v>
      </c>
      <c r="G262" s="135" t="s">
        <v>569</v>
      </c>
      <c r="H262" s="136">
        <v>160</v>
      </c>
      <c r="I262" s="137"/>
      <c r="J262" s="138">
        <f t="shared" si="70"/>
        <v>0</v>
      </c>
      <c r="K262" s="134" t="s">
        <v>1</v>
      </c>
      <c r="L262" s="31"/>
      <c r="M262" s="139" t="s">
        <v>1</v>
      </c>
      <c r="N262" s="140" t="s">
        <v>38</v>
      </c>
      <c r="P262" s="141">
        <f t="shared" si="71"/>
        <v>0</v>
      </c>
      <c r="Q262" s="141">
        <v>0</v>
      </c>
      <c r="R262" s="141">
        <f t="shared" si="72"/>
        <v>0</v>
      </c>
      <c r="S262" s="141">
        <v>0</v>
      </c>
      <c r="T262" s="142">
        <f t="shared" si="73"/>
        <v>0</v>
      </c>
      <c r="AR262" s="143" t="s">
        <v>159</v>
      </c>
      <c r="AT262" s="143" t="s">
        <v>154</v>
      </c>
      <c r="AU262" s="143" t="s">
        <v>83</v>
      </c>
      <c r="AY262" s="16" t="s">
        <v>151</v>
      </c>
      <c r="BE262" s="144">
        <f t="shared" si="74"/>
        <v>0</v>
      </c>
      <c r="BF262" s="144">
        <f t="shared" si="75"/>
        <v>0</v>
      </c>
      <c r="BG262" s="144">
        <f t="shared" si="76"/>
        <v>0</v>
      </c>
      <c r="BH262" s="144">
        <f t="shared" si="77"/>
        <v>0</v>
      </c>
      <c r="BI262" s="144">
        <f t="shared" si="78"/>
        <v>0</v>
      </c>
      <c r="BJ262" s="16" t="s">
        <v>81</v>
      </c>
      <c r="BK262" s="144">
        <f t="shared" si="79"/>
        <v>0</v>
      </c>
      <c r="BL262" s="16" t="s">
        <v>159</v>
      </c>
      <c r="BM262" s="143" t="s">
        <v>1440</v>
      </c>
    </row>
    <row r="263" spans="2:65" s="1" customFormat="1" ht="16.5" customHeight="1">
      <c r="B263" s="131"/>
      <c r="C263" s="132" t="s">
        <v>858</v>
      </c>
      <c r="D263" s="132" t="s">
        <v>154</v>
      </c>
      <c r="E263" s="133" t="s">
        <v>2014</v>
      </c>
      <c r="F263" s="134" t="s">
        <v>2015</v>
      </c>
      <c r="G263" s="135" t="s">
        <v>1757</v>
      </c>
      <c r="H263" s="136">
        <v>160</v>
      </c>
      <c r="I263" s="137"/>
      <c r="J263" s="138">
        <f t="shared" si="70"/>
        <v>0</v>
      </c>
      <c r="K263" s="134" t="s">
        <v>1</v>
      </c>
      <c r="L263" s="31"/>
      <c r="M263" s="139" t="s">
        <v>1</v>
      </c>
      <c r="N263" s="140" t="s">
        <v>38</v>
      </c>
      <c r="P263" s="141">
        <f t="shared" si="71"/>
        <v>0</v>
      </c>
      <c r="Q263" s="141">
        <v>0</v>
      </c>
      <c r="R263" s="141">
        <f t="shared" si="72"/>
        <v>0</v>
      </c>
      <c r="S263" s="141">
        <v>0</v>
      </c>
      <c r="T263" s="142">
        <f t="shared" si="73"/>
        <v>0</v>
      </c>
      <c r="AR263" s="143" t="s">
        <v>159</v>
      </c>
      <c r="AT263" s="143" t="s">
        <v>154</v>
      </c>
      <c r="AU263" s="143" t="s">
        <v>83</v>
      </c>
      <c r="AY263" s="16" t="s">
        <v>151</v>
      </c>
      <c r="BE263" s="144">
        <f t="shared" si="74"/>
        <v>0</v>
      </c>
      <c r="BF263" s="144">
        <f t="shared" si="75"/>
        <v>0</v>
      </c>
      <c r="BG263" s="144">
        <f t="shared" si="76"/>
        <v>0</v>
      </c>
      <c r="BH263" s="144">
        <f t="shared" si="77"/>
        <v>0</v>
      </c>
      <c r="BI263" s="144">
        <f t="shared" si="78"/>
        <v>0</v>
      </c>
      <c r="BJ263" s="16" t="s">
        <v>81</v>
      </c>
      <c r="BK263" s="144">
        <f t="shared" si="79"/>
        <v>0</v>
      </c>
      <c r="BL263" s="16" t="s">
        <v>159</v>
      </c>
      <c r="BM263" s="143" t="s">
        <v>1449</v>
      </c>
    </row>
    <row r="264" spans="2:65" s="1" customFormat="1" ht="16.5" customHeight="1">
      <c r="B264" s="131"/>
      <c r="C264" s="132" t="s">
        <v>863</v>
      </c>
      <c r="D264" s="132" t="s">
        <v>154</v>
      </c>
      <c r="E264" s="133" t="s">
        <v>2016</v>
      </c>
      <c r="F264" s="134" t="s">
        <v>2017</v>
      </c>
      <c r="G264" s="135" t="s">
        <v>569</v>
      </c>
      <c r="H264" s="136">
        <v>320</v>
      </c>
      <c r="I264" s="137"/>
      <c r="J264" s="138">
        <f t="shared" si="70"/>
        <v>0</v>
      </c>
      <c r="K264" s="134" t="s">
        <v>1</v>
      </c>
      <c r="L264" s="31"/>
      <c r="M264" s="139" t="s">
        <v>1</v>
      </c>
      <c r="N264" s="140" t="s">
        <v>38</v>
      </c>
      <c r="P264" s="141">
        <f t="shared" si="71"/>
        <v>0</v>
      </c>
      <c r="Q264" s="141">
        <v>0</v>
      </c>
      <c r="R264" s="141">
        <f t="shared" si="72"/>
        <v>0</v>
      </c>
      <c r="S264" s="141">
        <v>0</v>
      </c>
      <c r="T264" s="142">
        <f t="shared" si="73"/>
        <v>0</v>
      </c>
      <c r="AR264" s="143" t="s">
        <v>159</v>
      </c>
      <c r="AT264" s="143" t="s">
        <v>154</v>
      </c>
      <c r="AU264" s="143" t="s">
        <v>83</v>
      </c>
      <c r="AY264" s="16" t="s">
        <v>151</v>
      </c>
      <c r="BE264" s="144">
        <f t="shared" si="74"/>
        <v>0</v>
      </c>
      <c r="BF264" s="144">
        <f t="shared" si="75"/>
        <v>0</v>
      </c>
      <c r="BG264" s="144">
        <f t="shared" si="76"/>
        <v>0</v>
      </c>
      <c r="BH264" s="144">
        <f t="shared" si="77"/>
        <v>0</v>
      </c>
      <c r="BI264" s="144">
        <f t="shared" si="78"/>
        <v>0</v>
      </c>
      <c r="BJ264" s="16" t="s">
        <v>81</v>
      </c>
      <c r="BK264" s="144">
        <f t="shared" si="79"/>
        <v>0</v>
      </c>
      <c r="BL264" s="16" t="s">
        <v>159</v>
      </c>
      <c r="BM264" s="143" t="s">
        <v>1459</v>
      </c>
    </row>
    <row r="265" spans="2:65" s="1" customFormat="1" ht="16.5" customHeight="1">
      <c r="B265" s="131"/>
      <c r="C265" s="132" t="s">
        <v>867</v>
      </c>
      <c r="D265" s="132" t="s">
        <v>154</v>
      </c>
      <c r="E265" s="133" t="s">
        <v>2018</v>
      </c>
      <c r="F265" s="134" t="s">
        <v>2019</v>
      </c>
      <c r="G265" s="135" t="s">
        <v>569</v>
      </c>
      <c r="H265" s="136">
        <v>140</v>
      </c>
      <c r="I265" s="137"/>
      <c r="J265" s="138">
        <f t="shared" si="70"/>
        <v>0</v>
      </c>
      <c r="K265" s="134" t="s">
        <v>1</v>
      </c>
      <c r="L265" s="31"/>
      <c r="M265" s="139" t="s">
        <v>1</v>
      </c>
      <c r="N265" s="140" t="s">
        <v>38</v>
      </c>
      <c r="P265" s="141">
        <f t="shared" si="71"/>
        <v>0</v>
      </c>
      <c r="Q265" s="141">
        <v>0</v>
      </c>
      <c r="R265" s="141">
        <f t="shared" si="72"/>
        <v>0</v>
      </c>
      <c r="S265" s="141">
        <v>0</v>
      </c>
      <c r="T265" s="142">
        <f t="shared" si="73"/>
        <v>0</v>
      </c>
      <c r="AR265" s="143" t="s">
        <v>159</v>
      </c>
      <c r="AT265" s="143" t="s">
        <v>154</v>
      </c>
      <c r="AU265" s="143" t="s">
        <v>83</v>
      </c>
      <c r="AY265" s="16" t="s">
        <v>151</v>
      </c>
      <c r="BE265" s="144">
        <f t="shared" si="74"/>
        <v>0</v>
      </c>
      <c r="BF265" s="144">
        <f t="shared" si="75"/>
        <v>0</v>
      </c>
      <c r="BG265" s="144">
        <f t="shared" si="76"/>
        <v>0</v>
      </c>
      <c r="BH265" s="144">
        <f t="shared" si="77"/>
        <v>0</v>
      </c>
      <c r="BI265" s="144">
        <f t="shared" si="78"/>
        <v>0</v>
      </c>
      <c r="BJ265" s="16" t="s">
        <v>81</v>
      </c>
      <c r="BK265" s="144">
        <f t="shared" si="79"/>
        <v>0</v>
      </c>
      <c r="BL265" s="16" t="s">
        <v>159</v>
      </c>
      <c r="BM265" s="143" t="s">
        <v>1467</v>
      </c>
    </row>
    <row r="266" spans="2:65" s="1" customFormat="1" ht="16.5" customHeight="1">
      <c r="B266" s="131"/>
      <c r="C266" s="132" t="s">
        <v>871</v>
      </c>
      <c r="D266" s="132" t="s">
        <v>154</v>
      </c>
      <c r="E266" s="133" t="s">
        <v>2020</v>
      </c>
      <c r="F266" s="134" t="s">
        <v>2021</v>
      </c>
      <c r="G266" s="135" t="s">
        <v>569</v>
      </c>
      <c r="H266" s="136">
        <v>120</v>
      </c>
      <c r="I266" s="137"/>
      <c r="J266" s="138">
        <f t="shared" si="70"/>
        <v>0</v>
      </c>
      <c r="K266" s="134" t="s">
        <v>1</v>
      </c>
      <c r="L266" s="31"/>
      <c r="M266" s="139" t="s">
        <v>1</v>
      </c>
      <c r="N266" s="140" t="s">
        <v>38</v>
      </c>
      <c r="P266" s="141">
        <f t="shared" si="71"/>
        <v>0</v>
      </c>
      <c r="Q266" s="141">
        <v>0</v>
      </c>
      <c r="R266" s="141">
        <f t="shared" si="72"/>
        <v>0</v>
      </c>
      <c r="S266" s="141">
        <v>0</v>
      </c>
      <c r="T266" s="142">
        <f t="shared" si="73"/>
        <v>0</v>
      </c>
      <c r="AR266" s="143" t="s">
        <v>159</v>
      </c>
      <c r="AT266" s="143" t="s">
        <v>154</v>
      </c>
      <c r="AU266" s="143" t="s">
        <v>83</v>
      </c>
      <c r="AY266" s="16" t="s">
        <v>151</v>
      </c>
      <c r="BE266" s="144">
        <f t="shared" si="74"/>
        <v>0</v>
      </c>
      <c r="BF266" s="144">
        <f t="shared" si="75"/>
        <v>0</v>
      </c>
      <c r="BG266" s="144">
        <f t="shared" si="76"/>
        <v>0</v>
      </c>
      <c r="BH266" s="144">
        <f t="shared" si="77"/>
        <v>0</v>
      </c>
      <c r="BI266" s="144">
        <f t="shared" si="78"/>
        <v>0</v>
      </c>
      <c r="BJ266" s="16" t="s">
        <v>81</v>
      </c>
      <c r="BK266" s="144">
        <f t="shared" si="79"/>
        <v>0</v>
      </c>
      <c r="BL266" s="16" t="s">
        <v>159</v>
      </c>
      <c r="BM266" s="143" t="s">
        <v>1476</v>
      </c>
    </row>
    <row r="267" spans="2:65" s="1" customFormat="1" ht="21.75" customHeight="1">
      <c r="B267" s="131"/>
      <c r="C267" s="132" t="s">
        <v>875</v>
      </c>
      <c r="D267" s="132" t="s">
        <v>154</v>
      </c>
      <c r="E267" s="133" t="s">
        <v>2022</v>
      </c>
      <c r="F267" s="134" t="s">
        <v>2023</v>
      </c>
      <c r="G267" s="135" t="s">
        <v>498</v>
      </c>
      <c r="H267" s="136">
        <v>1</v>
      </c>
      <c r="I267" s="137"/>
      <c r="J267" s="138">
        <f t="shared" si="70"/>
        <v>0</v>
      </c>
      <c r="K267" s="134" t="s">
        <v>1</v>
      </c>
      <c r="L267" s="31"/>
      <c r="M267" s="139" t="s">
        <v>1</v>
      </c>
      <c r="N267" s="140" t="s">
        <v>38</v>
      </c>
      <c r="P267" s="141">
        <f t="shared" si="71"/>
        <v>0</v>
      </c>
      <c r="Q267" s="141">
        <v>0</v>
      </c>
      <c r="R267" s="141">
        <f t="shared" si="72"/>
        <v>0</v>
      </c>
      <c r="S267" s="141">
        <v>0</v>
      </c>
      <c r="T267" s="142">
        <f t="shared" si="73"/>
        <v>0</v>
      </c>
      <c r="AR267" s="143" t="s">
        <v>159</v>
      </c>
      <c r="AT267" s="143" t="s">
        <v>154</v>
      </c>
      <c r="AU267" s="143" t="s">
        <v>83</v>
      </c>
      <c r="AY267" s="16" t="s">
        <v>151</v>
      </c>
      <c r="BE267" s="144">
        <f t="shared" si="74"/>
        <v>0</v>
      </c>
      <c r="BF267" s="144">
        <f t="shared" si="75"/>
        <v>0</v>
      </c>
      <c r="BG267" s="144">
        <f t="shared" si="76"/>
        <v>0</v>
      </c>
      <c r="BH267" s="144">
        <f t="shared" si="77"/>
        <v>0</v>
      </c>
      <c r="BI267" s="144">
        <f t="shared" si="78"/>
        <v>0</v>
      </c>
      <c r="BJ267" s="16" t="s">
        <v>81</v>
      </c>
      <c r="BK267" s="144">
        <f t="shared" si="79"/>
        <v>0</v>
      </c>
      <c r="BL267" s="16" t="s">
        <v>159</v>
      </c>
      <c r="BM267" s="143" t="s">
        <v>1485</v>
      </c>
    </row>
    <row r="268" spans="2:63" s="11" customFormat="1" ht="22.9" customHeight="1">
      <c r="B268" s="119"/>
      <c r="D268" s="120" t="s">
        <v>72</v>
      </c>
      <c r="E268" s="129" t="s">
        <v>726</v>
      </c>
      <c r="F268" s="129" t="s">
        <v>2024</v>
      </c>
      <c r="I268" s="122"/>
      <c r="J268" s="130">
        <f>BK268</f>
        <v>0</v>
      </c>
      <c r="L268" s="119"/>
      <c r="M268" s="124"/>
      <c r="P268" s="125">
        <f>SUM(P269:P293)</f>
        <v>0</v>
      </c>
      <c r="R268" s="125">
        <f>SUM(R269:R293)</f>
        <v>0</v>
      </c>
      <c r="T268" s="126">
        <f>SUM(T269:T293)</f>
        <v>0</v>
      </c>
      <c r="AR268" s="120" t="s">
        <v>81</v>
      </c>
      <c r="AT268" s="127" t="s">
        <v>72</v>
      </c>
      <c r="AU268" s="127" t="s">
        <v>81</v>
      </c>
      <c r="AY268" s="120" t="s">
        <v>151</v>
      </c>
      <c r="BK268" s="128">
        <f>SUM(BK269:BK293)</f>
        <v>0</v>
      </c>
    </row>
    <row r="269" spans="2:65" s="1" customFormat="1" ht="16.5" customHeight="1">
      <c r="B269" s="131"/>
      <c r="C269" s="132" t="s">
        <v>879</v>
      </c>
      <c r="D269" s="132" t="s">
        <v>154</v>
      </c>
      <c r="E269" s="133" t="s">
        <v>2025</v>
      </c>
      <c r="F269" s="134" t="s">
        <v>2026</v>
      </c>
      <c r="G269" s="135" t="s">
        <v>569</v>
      </c>
      <c r="H269" s="136">
        <v>550</v>
      </c>
      <c r="I269" s="137"/>
      <c r="J269" s="138">
        <f aca="true" t="shared" si="80" ref="J269:J293">ROUND(I269*H269,2)</f>
        <v>0</v>
      </c>
      <c r="K269" s="134" t="s">
        <v>1</v>
      </c>
      <c r="L269" s="31"/>
      <c r="M269" s="139" t="s">
        <v>1</v>
      </c>
      <c r="N269" s="140" t="s">
        <v>38</v>
      </c>
      <c r="P269" s="141">
        <f aca="true" t="shared" si="81" ref="P269:P293">O269*H269</f>
        <v>0</v>
      </c>
      <c r="Q269" s="141">
        <v>0</v>
      </c>
      <c r="R269" s="141">
        <f aca="true" t="shared" si="82" ref="R269:R293">Q269*H269</f>
        <v>0</v>
      </c>
      <c r="S269" s="141">
        <v>0</v>
      </c>
      <c r="T269" s="142">
        <f aca="true" t="shared" si="83" ref="T269:T293">S269*H269</f>
        <v>0</v>
      </c>
      <c r="AR269" s="143" t="s">
        <v>159</v>
      </c>
      <c r="AT269" s="143" t="s">
        <v>154</v>
      </c>
      <c r="AU269" s="143" t="s">
        <v>83</v>
      </c>
      <c r="AY269" s="16" t="s">
        <v>151</v>
      </c>
      <c r="BE269" s="144">
        <f aca="true" t="shared" si="84" ref="BE269:BE293">IF(N269="základní",J269,0)</f>
        <v>0</v>
      </c>
      <c r="BF269" s="144">
        <f aca="true" t="shared" si="85" ref="BF269:BF293">IF(N269="snížená",J269,0)</f>
        <v>0</v>
      </c>
      <c r="BG269" s="144">
        <f aca="true" t="shared" si="86" ref="BG269:BG293">IF(N269="zákl. přenesená",J269,0)</f>
        <v>0</v>
      </c>
      <c r="BH269" s="144">
        <f aca="true" t="shared" si="87" ref="BH269:BH293">IF(N269="sníž. přenesená",J269,0)</f>
        <v>0</v>
      </c>
      <c r="BI269" s="144">
        <f aca="true" t="shared" si="88" ref="BI269:BI293">IF(N269="nulová",J269,0)</f>
        <v>0</v>
      </c>
      <c r="BJ269" s="16" t="s">
        <v>81</v>
      </c>
      <c r="BK269" s="144">
        <f aca="true" t="shared" si="89" ref="BK269:BK293">ROUND(I269*H269,2)</f>
        <v>0</v>
      </c>
      <c r="BL269" s="16" t="s">
        <v>159</v>
      </c>
      <c r="BM269" s="143" t="s">
        <v>1498</v>
      </c>
    </row>
    <row r="270" spans="2:65" s="1" customFormat="1" ht="16.5" customHeight="1">
      <c r="B270" s="131"/>
      <c r="C270" s="132" t="s">
        <v>884</v>
      </c>
      <c r="D270" s="132" t="s">
        <v>154</v>
      </c>
      <c r="E270" s="133" t="s">
        <v>2027</v>
      </c>
      <c r="F270" s="134" t="s">
        <v>2028</v>
      </c>
      <c r="G270" s="135" t="s">
        <v>569</v>
      </c>
      <c r="H270" s="136">
        <v>320</v>
      </c>
      <c r="I270" s="137"/>
      <c r="J270" s="138">
        <f t="shared" si="80"/>
        <v>0</v>
      </c>
      <c r="K270" s="134" t="s">
        <v>1</v>
      </c>
      <c r="L270" s="31"/>
      <c r="M270" s="139" t="s">
        <v>1</v>
      </c>
      <c r="N270" s="140" t="s">
        <v>38</v>
      </c>
      <c r="P270" s="141">
        <f t="shared" si="81"/>
        <v>0</v>
      </c>
      <c r="Q270" s="141">
        <v>0</v>
      </c>
      <c r="R270" s="141">
        <f t="shared" si="82"/>
        <v>0</v>
      </c>
      <c r="S270" s="141">
        <v>0</v>
      </c>
      <c r="T270" s="142">
        <f t="shared" si="83"/>
        <v>0</v>
      </c>
      <c r="AR270" s="143" t="s">
        <v>159</v>
      </c>
      <c r="AT270" s="143" t="s">
        <v>154</v>
      </c>
      <c r="AU270" s="143" t="s">
        <v>83</v>
      </c>
      <c r="AY270" s="16" t="s">
        <v>151</v>
      </c>
      <c r="BE270" s="144">
        <f t="shared" si="84"/>
        <v>0</v>
      </c>
      <c r="BF270" s="144">
        <f t="shared" si="85"/>
        <v>0</v>
      </c>
      <c r="BG270" s="144">
        <f t="shared" si="86"/>
        <v>0</v>
      </c>
      <c r="BH270" s="144">
        <f t="shared" si="87"/>
        <v>0</v>
      </c>
      <c r="BI270" s="144">
        <f t="shared" si="88"/>
        <v>0</v>
      </c>
      <c r="BJ270" s="16" t="s">
        <v>81</v>
      </c>
      <c r="BK270" s="144">
        <f t="shared" si="89"/>
        <v>0</v>
      </c>
      <c r="BL270" s="16" t="s">
        <v>159</v>
      </c>
      <c r="BM270" s="143" t="s">
        <v>1512</v>
      </c>
    </row>
    <row r="271" spans="2:65" s="1" customFormat="1" ht="16.5" customHeight="1">
      <c r="B271" s="131"/>
      <c r="C271" s="132" t="s">
        <v>889</v>
      </c>
      <c r="D271" s="132" t="s">
        <v>154</v>
      </c>
      <c r="E271" s="133" t="s">
        <v>2029</v>
      </c>
      <c r="F271" s="134" t="s">
        <v>2030</v>
      </c>
      <c r="G271" s="135" t="s">
        <v>569</v>
      </c>
      <c r="H271" s="136">
        <v>35</v>
      </c>
      <c r="I271" s="137"/>
      <c r="J271" s="138">
        <f t="shared" si="80"/>
        <v>0</v>
      </c>
      <c r="K271" s="134" t="s">
        <v>1</v>
      </c>
      <c r="L271" s="31"/>
      <c r="M271" s="139" t="s">
        <v>1</v>
      </c>
      <c r="N271" s="140" t="s">
        <v>38</v>
      </c>
      <c r="P271" s="141">
        <f t="shared" si="81"/>
        <v>0</v>
      </c>
      <c r="Q271" s="141">
        <v>0</v>
      </c>
      <c r="R271" s="141">
        <f t="shared" si="82"/>
        <v>0</v>
      </c>
      <c r="S271" s="141">
        <v>0</v>
      </c>
      <c r="T271" s="142">
        <f t="shared" si="83"/>
        <v>0</v>
      </c>
      <c r="AR271" s="143" t="s">
        <v>159</v>
      </c>
      <c r="AT271" s="143" t="s">
        <v>154</v>
      </c>
      <c r="AU271" s="143" t="s">
        <v>83</v>
      </c>
      <c r="AY271" s="16" t="s">
        <v>151</v>
      </c>
      <c r="BE271" s="144">
        <f t="shared" si="84"/>
        <v>0</v>
      </c>
      <c r="BF271" s="144">
        <f t="shared" si="85"/>
        <v>0</v>
      </c>
      <c r="BG271" s="144">
        <f t="shared" si="86"/>
        <v>0</v>
      </c>
      <c r="BH271" s="144">
        <f t="shared" si="87"/>
        <v>0</v>
      </c>
      <c r="BI271" s="144">
        <f t="shared" si="88"/>
        <v>0</v>
      </c>
      <c r="BJ271" s="16" t="s">
        <v>81</v>
      </c>
      <c r="BK271" s="144">
        <f t="shared" si="89"/>
        <v>0</v>
      </c>
      <c r="BL271" s="16" t="s">
        <v>159</v>
      </c>
      <c r="BM271" s="143" t="s">
        <v>1520</v>
      </c>
    </row>
    <row r="272" spans="2:65" s="1" customFormat="1" ht="16.5" customHeight="1">
      <c r="B272" s="131"/>
      <c r="C272" s="132" t="s">
        <v>894</v>
      </c>
      <c r="D272" s="132" t="s">
        <v>154</v>
      </c>
      <c r="E272" s="133" t="s">
        <v>2031</v>
      </c>
      <c r="F272" s="134" t="s">
        <v>2032</v>
      </c>
      <c r="G272" s="135" t="s">
        <v>569</v>
      </c>
      <c r="H272" s="136">
        <v>32</v>
      </c>
      <c r="I272" s="137"/>
      <c r="J272" s="138">
        <f t="shared" si="80"/>
        <v>0</v>
      </c>
      <c r="K272" s="134" t="s">
        <v>1</v>
      </c>
      <c r="L272" s="31"/>
      <c r="M272" s="139" t="s">
        <v>1</v>
      </c>
      <c r="N272" s="140" t="s">
        <v>38</v>
      </c>
      <c r="P272" s="141">
        <f t="shared" si="81"/>
        <v>0</v>
      </c>
      <c r="Q272" s="141">
        <v>0</v>
      </c>
      <c r="R272" s="141">
        <f t="shared" si="82"/>
        <v>0</v>
      </c>
      <c r="S272" s="141">
        <v>0</v>
      </c>
      <c r="T272" s="142">
        <f t="shared" si="83"/>
        <v>0</v>
      </c>
      <c r="AR272" s="143" t="s">
        <v>159</v>
      </c>
      <c r="AT272" s="143" t="s">
        <v>154</v>
      </c>
      <c r="AU272" s="143" t="s">
        <v>83</v>
      </c>
      <c r="AY272" s="16" t="s">
        <v>151</v>
      </c>
      <c r="BE272" s="144">
        <f t="shared" si="84"/>
        <v>0</v>
      </c>
      <c r="BF272" s="144">
        <f t="shared" si="85"/>
        <v>0</v>
      </c>
      <c r="BG272" s="144">
        <f t="shared" si="86"/>
        <v>0</v>
      </c>
      <c r="BH272" s="144">
        <f t="shared" si="87"/>
        <v>0</v>
      </c>
      <c r="BI272" s="144">
        <f t="shared" si="88"/>
        <v>0</v>
      </c>
      <c r="BJ272" s="16" t="s">
        <v>81</v>
      </c>
      <c r="BK272" s="144">
        <f t="shared" si="89"/>
        <v>0</v>
      </c>
      <c r="BL272" s="16" t="s">
        <v>159</v>
      </c>
      <c r="BM272" s="143" t="s">
        <v>1529</v>
      </c>
    </row>
    <row r="273" spans="2:65" s="1" customFormat="1" ht="16.5" customHeight="1">
      <c r="B273" s="131"/>
      <c r="C273" s="132" t="s">
        <v>899</v>
      </c>
      <c r="D273" s="132" t="s">
        <v>154</v>
      </c>
      <c r="E273" s="133" t="s">
        <v>2033</v>
      </c>
      <c r="F273" s="134" t="s">
        <v>2034</v>
      </c>
      <c r="G273" s="135" t="s">
        <v>569</v>
      </c>
      <c r="H273" s="136">
        <v>8</v>
      </c>
      <c r="I273" s="137"/>
      <c r="J273" s="138">
        <f t="shared" si="80"/>
        <v>0</v>
      </c>
      <c r="K273" s="134" t="s">
        <v>1</v>
      </c>
      <c r="L273" s="31"/>
      <c r="M273" s="139" t="s">
        <v>1</v>
      </c>
      <c r="N273" s="140" t="s">
        <v>38</v>
      </c>
      <c r="P273" s="141">
        <f t="shared" si="81"/>
        <v>0</v>
      </c>
      <c r="Q273" s="141">
        <v>0</v>
      </c>
      <c r="R273" s="141">
        <f t="shared" si="82"/>
        <v>0</v>
      </c>
      <c r="S273" s="141">
        <v>0</v>
      </c>
      <c r="T273" s="142">
        <f t="shared" si="83"/>
        <v>0</v>
      </c>
      <c r="AR273" s="143" t="s">
        <v>159</v>
      </c>
      <c r="AT273" s="143" t="s">
        <v>154</v>
      </c>
      <c r="AU273" s="143" t="s">
        <v>83</v>
      </c>
      <c r="AY273" s="16" t="s">
        <v>151</v>
      </c>
      <c r="BE273" s="144">
        <f t="shared" si="84"/>
        <v>0</v>
      </c>
      <c r="BF273" s="144">
        <f t="shared" si="85"/>
        <v>0</v>
      </c>
      <c r="BG273" s="144">
        <f t="shared" si="86"/>
        <v>0</v>
      </c>
      <c r="BH273" s="144">
        <f t="shared" si="87"/>
        <v>0</v>
      </c>
      <c r="BI273" s="144">
        <f t="shared" si="88"/>
        <v>0</v>
      </c>
      <c r="BJ273" s="16" t="s">
        <v>81</v>
      </c>
      <c r="BK273" s="144">
        <f t="shared" si="89"/>
        <v>0</v>
      </c>
      <c r="BL273" s="16" t="s">
        <v>159</v>
      </c>
      <c r="BM273" s="143" t="s">
        <v>1540</v>
      </c>
    </row>
    <row r="274" spans="2:65" s="1" customFormat="1" ht="16.5" customHeight="1">
      <c r="B274" s="131"/>
      <c r="C274" s="132" t="s">
        <v>904</v>
      </c>
      <c r="D274" s="132" t="s">
        <v>154</v>
      </c>
      <c r="E274" s="133" t="s">
        <v>2035</v>
      </c>
      <c r="F274" s="134" t="s">
        <v>2036</v>
      </c>
      <c r="G274" s="135" t="s">
        <v>569</v>
      </c>
      <c r="H274" s="136">
        <v>968</v>
      </c>
      <c r="I274" s="137"/>
      <c r="J274" s="138">
        <f t="shared" si="80"/>
        <v>0</v>
      </c>
      <c r="K274" s="134" t="s">
        <v>1</v>
      </c>
      <c r="L274" s="31"/>
      <c r="M274" s="139" t="s">
        <v>1</v>
      </c>
      <c r="N274" s="140" t="s">
        <v>38</v>
      </c>
      <c r="P274" s="141">
        <f t="shared" si="81"/>
        <v>0</v>
      </c>
      <c r="Q274" s="141">
        <v>0</v>
      </c>
      <c r="R274" s="141">
        <f t="shared" si="82"/>
        <v>0</v>
      </c>
      <c r="S274" s="141">
        <v>0</v>
      </c>
      <c r="T274" s="142">
        <f t="shared" si="83"/>
        <v>0</v>
      </c>
      <c r="AR274" s="143" t="s">
        <v>159</v>
      </c>
      <c r="AT274" s="143" t="s">
        <v>154</v>
      </c>
      <c r="AU274" s="143" t="s">
        <v>83</v>
      </c>
      <c r="AY274" s="16" t="s">
        <v>151</v>
      </c>
      <c r="BE274" s="144">
        <f t="shared" si="84"/>
        <v>0</v>
      </c>
      <c r="BF274" s="144">
        <f t="shared" si="85"/>
        <v>0</v>
      </c>
      <c r="BG274" s="144">
        <f t="shared" si="86"/>
        <v>0</v>
      </c>
      <c r="BH274" s="144">
        <f t="shared" si="87"/>
        <v>0</v>
      </c>
      <c r="BI274" s="144">
        <f t="shared" si="88"/>
        <v>0</v>
      </c>
      <c r="BJ274" s="16" t="s">
        <v>81</v>
      </c>
      <c r="BK274" s="144">
        <f t="shared" si="89"/>
        <v>0</v>
      </c>
      <c r="BL274" s="16" t="s">
        <v>159</v>
      </c>
      <c r="BM274" s="143" t="s">
        <v>1551</v>
      </c>
    </row>
    <row r="275" spans="2:65" s="1" customFormat="1" ht="16.5" customHeight="1">
      <c r="B275" s="131"/>
      <c r="C275" s="132" t="s">
        <v>909</v>
      </c>
      <c r="D275" s="132" t="s">
        <v>154</v>
      </c>
      <c r="E275" s="133" t="s">
        <v>2037</v>
      </c>
      <c r="F275" s="134" t="s">
        <v>2038</v>
      </c>
      <c r="G275" s="135" t="s">
        <v>569</v>
      </c>
      <c r="H275" s="136">
        <v>4287</v>
      </c>
      <c r="I275" s="137"/>
      <c r="J275" s="138">
        <f t="shared" si="80"/>
        <v>0</v>
      </c>
      <c r="K275" s="134" t="s">
        <v>1</v>
      </c>
      <c r="L275" s="31"/>
      <c r="M275" s="139" t="s">
        <v>1</v>
      </c>
      <c r="N275" s="140" t="s">
        <v>38</v>
      </c>
      <c r="P275" s="141">
        <f t="shared" si="81"/>
        <v>0</v>
      </c>
      <c r="Q275" s="141">
        <v>0</v>
      </c>
      <c r="R275" s="141">
        <f t="shared" si="82"/>
        <v>0</v>
      </c>
      <c r="S275" s="141">
        <v>0</v>
      </c>
      <c r="T275" s="142">
        <f t="shared" si="83"/>
        <v>0</v>
      </c>
      <c r="AR275" s="143" t="s">
        <v>159</v>
      </c>
      <c r="AT275" s="143" t="s">
        <v>154</v>
      </c>
      <c r="AU275" s="143" t="s">
        <v>83</v>
      </c>
      <c r="AY275" s="16" t="s">
        <v>151</v>
      </c>
      <c r="BE275" s="144">
        <f t="shared" si="84"/>
        <v>0</v>
      </c>
      <c r="BF275" s="144">
        <f t="shared" si="85"/>
        <v>0</v>
      </c>
      <c r="BG275" s="144">
        <f t="shared" si="86"/>
        <v>0</v>
      </c>
      <c r="BH275" s="144">
        <f t="shared" si="87"/>
        <v>0</v>
      </c>
      <c r="BI275" s="144">
        <f t="shared" si="88"/>
        <v>0</v>
      </c>
      <c r="BJ275" s="16" t="s">
        <v>81</v>
      </c>
      <c r="BK275" s="144">
        <f t="shared" si="89"/>
        <v>0</v>
      </c>
      <c r="BL275" s="16" t="s">
        <v>159</v>
      </c>
      <c r="BM275" s="143" t="s">
        <v>1569</v>
      </c>
    </row>
    <row r="276" spans="2:65" s="1" customFormat="1" ht="16.5" customHeight="1">
      <c r="B276" s="131"/>
      <c r="C276" s="132" t="s">
        <v>914</v>
      </c>
      <c r="D276" s="132" t="s">
        <v>154</v>
      </c>
      <c r="E276" s="133" t="s">
        <v>2039</v>
      </c>
      <c r="F276" s="134" t="s">
        <v>2040</v>
      </c>
      <c r="G276" s="135" t="s">
        <v>569</v>
      </c>
      <c r="H276" s="136">
        <v>4154</v>
      </c>
      <c r="I276" s="137"/>
      <c r="J276" s="138">
        <f t="shared" si="80"/>
        <v>0</v>
      </c>
      <c r="K276" s="134" t="s">
        <v>1</v>
      </c>
      <c r="L276" s="31"/>
      <c r="M276" s="139" t="s">
        <v>1</v>
      </c>
      <c r="N276" s="140" t="s">
        <v>38</v>
      </c>
      <c r="P276" s="141">
        <f t="shared" si="81"/>
        <v>0</v>
      </c>
      <c r="Q276" s="141">
        <v>0</v>
      </c>
      <c r="R276" s="141">
        <f t="shared" si="82"/>
        <v>0</v>
      </c>
      <c r="S276" s="141">
        <v>0</v>
      </c>
      <c r="T276" s="142">
        <f t="shared" si="83"/>
        <v>0</v>
      </c>
      <c r="AR276" s="143" t="s">
        <v>159</v>
      </c>
      <c r="AT276" s="143" t="s">
        <v>154</v>
      </c>
      <c r="AU276" s="143" t="s">
        <v>83</v>
      </c>
      <c r="AY276" s="16" t="s">
        <v>151</v>
      </c>
      <c r="BE276" s="144">
        <f t="shared" si="84"/>
        <v>0</v>
      </c>
      <c r="BF276" s="144">
        <f t="shared" si="85"/>
        <v>0</v>
      </c>
      <c r="BG276" s="144">
        <f t="shared" si="86"/>
        <v>0</v>
      </c>
      <c r="BH276" s="144">
        <f t="shared" si="87"/>
        <v>0</v>
      </c>
      <c r="BI276" s="144">
        <f t="shared" si="88"/>
        <v>0</v>
      </c>
      <c r="BJ276" s="16" t="s">
        <v>81</v>
      </c>
      <c r="BK276" s="144">
        <f t="shared" si="89"/>
        <v>0</v>
      </c>
      <c r="BL276" s="16" t="s">
        <v>159</v>
      </c>
      <c r="BM276" s="143" t="s">
        <v>1577</v>
      </c>
    </row>
    <row r="277" spans="2:65" s="1" customFormat="1" ht="16.5" customHeight="1">
      <c r="B277" s="131"/>
      <c r="C277" s="132" t="s">
        <v>918</v>
      </c>
      <c r="D277" s="132" t="s">
        <v>154</v>
      </c>
      <c r="E277" s="133" t="s">
        <v>2041</v>
      </c>
      <c r="F277" s="134" t="s">
        <v>2042</v>
      </c>
      <c r="G277" s="135" t="s">
        <v>569</v>
      </c>
      <c r="H277" s="136">
        <v>35</v>
      </c>
      <c r="I277" s="137"/>
      <c r="J277" s="138">
        <f t="shared" si="80"/>
        <v>0</v>
      </c>
      <c r="K277" s="134" t="s">
        <v>1</v>
      </c>
      <c r="L277" s="31"/>
      <c r="M277" s="139" t="s">
        <v>1</v>
      </c>
      <c r="N277" s="140" t="s">
        <v>38</v>
      </c>
      <c r="P277" s="141">
        <f t="shared" si="81"/>
        <v>0</v>
      </c>
      <c r="Q277" s="141">
        <v>0</v>
      </c>
      <c r="R277" s="141">
        <f t="shared" si="82"/>
        <v>0</v>
      </c>
      <c r="S277" s="141">
        <v>0</v>
      </c>
      <c r="T277" s="142">
        <f t="shared" si="83"/>
        <v>0</v>
      </c>
      <c r="AR277" s="143" t="s">
        <v>159</v>
      </c>
      <c r="AT277" s="143" t="s">
        <v>154</v>
      </c>
      <c r="AU277" s="143" t="s">
        <v>83</v>
      </c>
      <c r="AY277" s="16" t="s">
        <v>151</v>
      </c>
      <c r="BE277" s="144">
        <f t="shared" si="84"/>
        <v>0</v>
      </c>
      <c r="BF277" s="144">
        <f t="shared" si="85"/>
        <v>0</v>
      </c>
      <c r="BG277" s="144">
        <f t="shared" si="86"/>
        <v>0</v>
      </c>
      <c r="BH277" s="144">
        <f t="shared" si="87"/>
        <v>0</v>
      </c>
      <c r="BI277" s="144">
        <f t="shared" si="88"/>
        <v>0</v>
      </c>
      <c r="BJ277" s="16" t="s">
        <v>81</v>
      </c>
      <c r="BK277" s="144">
        <f t="shared" si="89"/>
        <v>0</v>
      </c>
      <c r="BL277" s="16" t="s">
        <v>159</v>
      </c>
      <c r="BM277" s="143" t="s">
        <v>1585</v>
      </c>
    </row>
    <row r="278" spans="2:65" s="1" customFormat="1" ht="16.5" customHeight="1">
      <c r="B278" s="131"/>
      <c r="C278" s="132" t="s">
        <v>924</v>
      </c>
      <c r="D278" s="132" t="s">
        <v>154</v>
      </c>
      <c r="E278" s="133" t="s">
        <v>2043</v>
      </c>
      <c r="F278" s="134" t="s">
        <v>2044</v>
      </c>
      <c r="G278" s="135" t="s">
        <v>569</v>
      </c>
      <c r="H278" s="136">
        <v>115</v>
      </c>
      <c r="I278" s="137"/>
      <c r="J278" s="138">
        <f t="shared" si="80"/>
        <v>0</v>
      </c>
      <c r="K278" s="134" t="s">
        <v>1</v>
      </c>
      <c r="L278" s="31"/>
      <c r="M278" s="139" t="s">
        <v>1</v>
      </c>
      <c r="N278" s="140" t="s">
        <v>38</v>
      </c>
      <c r="P278" s="141">
        <f t="shared" si="81"/>
        <v>0</v>
      </c>
      <c r="Q278" s="141">
        <v>0</v>
      </c>
      <c r="R278" s="141">
        <f t="shared" si="82"/>
        <v>0</v>
      </c>
      <c r="S278" s="141">
        <v>0</v>
      </c>
      <c r="T278" s="142">
        <f t="shared" si="83"/>
        <v>0</v>
      </c>
      <c r="AR278" s="143" t="s">
        <v>159</v>
      </c>
      <c r="AT278" s="143" t="s">
        <v>154</v>
      </c>
      <c r="AU278" s="143" t="s">
        <v>83</v>
      </c>
      <c r="AY278" s="16" t="s">
        <v>151</v>
      </c>
      <c r="BE278" s="144">
        <f t="shared" si="84"/>
        <v>0</v>
      </c>
      <c r="BF278" s="144">
        <f t="shared" si="85"/>
        <v>0</v>
      </c>
      <c r="BG278" s="144">
        <f t="shared" si="86"/>
        <v>0</v>
      </c>
      <c r="BH278" s="144">
        <f t="shared" si="87"/>
        <v>0</v>
      </c>
      <c r="BI278" s="144">
        <f t="shared" si="88"/>
        <v>0</v>
      </c>
      <c r="BJ278" s="16" t="s">
        <v>81</v>
      </c>
      <c r="BK278" s="144">
        <f t="shared" si="89"/>
        <v>0</v>
      </c>
      <c r="BL278" s="16" t="s">
        <v>159</v>
      </c>
      <c r="BM278" s="143" t="s">
        <v>1593</v>
      </c>
    </row>
    <row r="279" spans="2:65" s="1" customFormat="1" ht="16.5" customHeight="1">
      <c r="B279" s="131"/>
      <c r="C279" s="132" t="s">
        <v>929</v>
      </c>
      <c r="D279" s="132" t="s">
        <v>154</v>
      </c>
      <c r="E279" s="133" t="s">
        <v>2045</v>
      </c>
      <c r="F279" s="134" t="s">
        <v>2046</v>
      </c>
      <c r="G279" s="135" t="s">
        <v>569</v>
      </c>
      <c r="H279" s="136">
        <v>64</v>
      </c>
      <c r="I279" s="137"/>
      <c r="J279" s="138">
        <f t="shared" si="80"/>
        <v>0</v>
      </c>
      <c r="K279" s="134" t="s">
        <v>1</v>
      </c>
      <c r="L279" s="31"/>
      <c r="M279" s="139" t="s">
        <v>1</v>
      </c>
      <c r="N279" s="140" t="s">
        <v>38</v>
      </c>
      <c r="P279" s="141">
        <f t="shared" si="81"/>
        <v>0</v>
      </c>
      <c r="Q279" s="141">
        <v>0</v>
      </c>
      <c r="R279" s="141">
        <f t="shared" si="82"/>
        <v>0</v>
      </c>
      <c r="S279" s="141">
        <v>0</v>
      </c>
      <c r="T279" s="142">
        <f t="shared" si="83"/>
        <v>0</v>
      </c>
      <c r="AR279" s="143" t="s">
        <v>159</v>
      </c>
      <c r="AT279" s="143" t="s">
        <v>154</v>
      </c>
      <c r="AU279" s="143" t="s">
        <v>83</v>
      </c>
      <c r="AY279" s="16" t="s">
        <v>151</v>
      </c>
      <c r="BE279" s="144">
        <f t="shared" si="84"/>
        <v>0</v>
      </c>
      <c r="BF279" s="144">
        <f t="shared" si="85"/>
        <v>0</v>
      </c>
      <c r="BG279" s="144">
        <f t="shared" si="86"/>
        <v>0</v>
      </c>
      <c r="BH279" s="144">
        <f t="shared" si="87"/>
        <v>0</v>
      </c>
      <c r="BI279" s="144">
        <f t="shared" si="88"/>
        <v>0</v>
      </c>
      <c r="BJ279" s="16" t="s">
        <v>81</v>
      </c>
      <c r="BK279" s="144">
        <f t="shared" si="89"/>
        <v>0</v>
      </c>
      <c r="BL279" s="16" t="s">
        <v>159</v>
      </c>
      <c r="BM279" s="143" t="s">
        <v>1602</v>
      </c>
    </row>
    <row r="280" spans="2:65" s="1" customFormat="1" ht="16.5" customHeight="1">
      <c r="B280" s="131"/>
      <c r="C280" s="132" t="s">
        <v>934</v>
      </c>
      <c r="D280" s="132" t="s">
        <v>154</v>
      </c>
      <c r="E280" s="133" t="s">
        <v>2047</v>
      </c>
      <c r="F280" s="134" t="s">
        <v>2048</v>
      </c>
      <c r="G280" s="135" t="s">
        <v>569</v>
      </c>
      <c r="H280" s="136">
        <v>140</v>
      </c>
      <c r="I280" s="137"/>
      <c r="J280" s="138">
        <f t="shared" si="80"/>
        <v>0</v>
      </c>
      <c r="K280" s="134" t="s">
        <v>1</v>
      </c>
      <c r="L280" s="31"/>
      <c r="M280" s="139" t="s">
        <v>1</v>
      </c>
      <c r="N280" s="140" t="s">
        <v>38</v>
      </c>
      <c r="P280" s="141">
        <f t="shared" si="81"/>
        <v>0</v>
      </c>
      <c r="Q280" s="141">
        <v>0</v>
      </c>
      <c r="R280" s="141">
        <f t="shared" si="82"/>
        <v>0</v>
      </c>
      <c r="S280" s="141">
        <v>0</v>
      </c>
      <c r="T280" s="142">
        <f t="shared" si="83"/>
        <v>0</v>
      </c>
      <c r="AR280" s="143" t="s">
        <v>159</v>
      </c>
      <c r="AT280" s="143" t="s">
        <v>154</v>
      </c>
      <c r="AU280" s="143" t="s">
        <v>83</v>
      </c>
      <c r="AY280" s="16" t="s">
        <v>151</v>
      </c>
      <c r="BE280" s="144">
        <f t="shared" si="84"/>
        <v>0</v>
      </c>
      <c r="BF280" s="144">
        <f t="shared" si="85"/>
        <v>0</v>
      </c>
      <c r="BG280" s="144">
        <f t="shared" si="86"/>
        <v>0</v>
      </c>
      <c r="BH280" s="144">
        <f t="shared" si="87"/>
        <v>0</v>
      </c>
      <c r="BI280" s="144">
        <f t="shared" si="88"/>
        <v>0</v>
      </c>
      <c r="BJ280" s="16" t="s">
        <v>81</v>
      </c>
      <c r="BK280" s="144">
        <f t="shared" si="89"/>
        <v>0</v>
      </c>
      <c r="BL280" s="16" t="s">
        <v>159</v>
      </c>
      <c r="BM280" s="143" t="s">
        <v>1612</v>
      </c>
    </row>
    <row r="281" spans="2:65" s="1" customFormat="1" ht="16.5" customHeight="1">
      <c r="B281" s="131"/>
      <c r="C281" s="132" t="s">
        <v>939</v>
      </c>
      <c r="D281" s="132" t="s">
        <v>154</v>
      </c>
      <c r="E281" s="133" t="s">
        <v>2049</v>
      </c>
      <c r="F281" s="134" t="s">
        <v>2050</v>
      </c>
      <c r="G281" s="135" t="s">
        <v>569</v>
      </c>
      <c r="H281" s="136">
        <v>1020</v>
      </c>
      <c r="I281" s="137"/>
      <c r="J281" s="138">
        <f t="shared" si="80"/>
        <v>0</v>
      </c>
      <c r="K281" s="134" t="s">
        <v>1</v>
      </c>
      <c r="L281" s="31"/>
      <c r="M281" s="139" t="s">
        <v>1</v>
      </c>
      <c r="N281" s="140" t="s">
        <v>38</v>
      </c>
      <c r="P281" s="141">
        <f t="shared" si="81"/>
        <v>0</v>
      </c>
      <c r="Q281" s="141">
        <v>0</v>
      </c>
      <c r="R281" s="141">
        <f t="shared" si="82"/>
        <v>0</v>
      </c>
      <c r="S281" s="141">
        <v>0</v>
      </c>
      <c r="T281" s="142">
        <f t="shared" si="83"/>
        <v>0</v>
      </c>
      <c r="AR281" s="143" t="s">
        <v>159</v>
      </c>
      <c r="AT281" s="143" t="s">
        <v>154</v>
      </c>
      <c r="AU281" s="143" t="s">
        <v>83</v>
      </c>
      <c r="AY281" s="16" t="s">
        <v>151</v>
      </c>
      <c r="BE281" s="144">
        <f t="shared" si="84"/>
        <v>0</v>
      </c>
      <c r="BF281" s="144">
        <f t="shared" si="85"/>
        <v>0</v>
      </c>
      <c r="BG281" s="144">
        <f t="shared" si="86"/>
        <v>0</v>
      </c>
      <c r="BH281" s="144">
        <f t="shared" si="87"/>
        <v>0</v>
      </c>
      <c r="BI281" s="144">
        <f t="shared" si="88"/>
        <v>0</v>
      </c>
      <c r="BJ281" s="16" t="s">
        <v>81</v>
      </c>
      <c r="BK281" s="144">
        <f t="shared" si="89"/>
        <v>0</v>
      </c>
      <c r="BL281" s="16" t="s">
        <v>159</v>
      </c>
      <c r="BM281" s="143" t="s">
        <v>1620</v>
      </c>
    </row>
    <row r="282" spans="2:65" s="1" customFormat="1" ht="16.5" customHeight="1">
      <c r="B282" s="131"/>
      <c r="C282" s="132" t="s">
        <v>945</v>
      </c>
      <c r="D282" s="132" t="s">
        <v>154</v>
      </c>
      <c r="E282" s="133" t="s">
        <v>2051</v>
      </c>
      <c r="F282" s="134" t="s">
        <v>2052</v>
      </c>
      <c r="G282" s="135" t="s">
        <v>569</v>
      </c>
      <c r="H282" s="136">
        <v>184</v>
      </c>
      <c r="I282" s="137"/>
      <c r="J282" s="138">
        <f t="shared" si="80"/>
        <v>0</v>
      </c>
      <c r="K282" s="134" t="s">
        <v>1</v>
      </c>
      <c r="L282" s="31"/>
      <c r="M282" s="139" t="s">
        <v>1</v>
      </c>
      <c r="N282" s="140" t="s">
        <v>38</v>
      </c>
      <c r="P282" s="141">
        <f t="shared" si="81"/>
        <v>0</v>
      </c>
      <c r="Q282" s="141">
        <v>0</v>
      </c>
      <c r="R282" s="141">
        <f t="shared" si="82"/>
        <v>0</v>
      </c>
      <c r="S282" s="141">
        <v>0</v>
      </c>
      <c r="T282" s="142">
        <f t="shared" si="83"/>
        <v>0</v>
      </c>
      <c r="AR282" s="143" t="s">
        <v>159</v>
      </c>
      <c r="AT282" s="143" t="s">
        <v>154</v>
      </c>
      <c r="AU282" s="143" t="s">
        <v>83</v>
      </c>
      <c r="AY282" s="16" t="s">
        <v>151</v>
      </c>
      <c r="BE282" s="144">
        <f t="shared" si="84"/>
        <v>0</v>
      </c>
      <c r="BF282" s="144">
        <f t="shared" si="85"/>
        <v>0</v>
      </c>
      <c r="BG282" s="144">
        <f t="shared" si="86"/>
        <v>0</v>
      </c>
      <c r="BH282" s="144">
        <f t="shared" si="87"/>
        <v>0</v>
      </c>
      <c r="BI282" s="144">
        <f t="shared" si="88"/>
        <v>0</v>
      </c>
      <c r="BJ282" s="16" t="s">
        <v>81</v>
      </c>
      <c r="BK282" s="144">
        <f t="shared" si="89"/>
        <v>0</v>
      </c>
      <c r="BL282" s="16" t="s">
        <v>159</v>
      </c>
      <c r="BM282" s="143" t="s">
        <v>1628</v>
      </c>
    </row>
    <row r="283" spans="2:65" s="1" customFormat="1" ht="16.5" customHeight="1">
      <c r="B283" s="131"/>
      <c r="C283" s="132" t="s">
        <v>950</v>
      </c>
      <c r="D283" s="132" t="s">
        <v>154</v>
      </c>
      <c r="E283" s="133" t="s">
        <v>2053</v>
      </c>
      <c r="F283" s="134" t="s">
        <v>2054</v>
      </c>
      <c r="G283" s="135" t="s">
        <v>569</v>
      </c>
      <c r="H283" s="136">
        <v>326</v>
      </c>
      <c r="I283" s="137"/>
      <c r="J283" s="138">
        <f t="shared" si="80"/>
        <v>0</v>
      </c>
      <c r="K283" s="134" t="s">
        <v>1</v>
      </c>
      <c r="L283" s="31"/>
      <c r="M283" s="139" t="s">
        <v>1</v>
      </c>
      <c r="N283" s="140" t="s">
        <v>38</v>
      </c>
      <c r="P283" s="141">
        <f t="shared" si="81"/>
        <v>0</v>
      </c>
      <c r="Q283" s="141">
        <v>0</v>
      </c>
      <c r="R283" s="141">
        <f t="shared" si="82"/>
        <v>0</v>
      </c>
      <c r="S283" s="141">
        <v>0</v>
      </c>
      <c r="T283" s="142">
        <f t="shared" si="83"/>
        <v>0</v>
      </c>
      <c r="AR283" s="143" t="s">
        <v>159</v>
      </c>
      <c r="AT283" s="143" t="s">
        <v>154</v>
      </c>
      <c r="AU283" s="143" t="s">
        <v>83</v>
      </c>
      <c r="AY283" s="16" t="s">
        <v>151</v>
      </c>
      <c r="BE283" s="144">
        <f t="shared" si="84"/>
        <v>0</v>
      </c>
      <c r="BF283" s="144">
        <f t="shared" si="85"/>
        <v>0</v>
      </c>
      <c r="BG283" s="144">
        <f t="shared" si="86"/>
        <v>0</v>
      </c>
      <c r="BH283" s="144">
        <f t="shared" si="87"/>
        <v>0</v>
      </c>
      <c r="BI283" s="144">
        <f t="shared" si="88"/>
        <v>0</v>
      </c>
      <c r="BJ283" s="16" t="s">
        <v>81</v>
      </c>
      <c r="BK283" s="144">
        <f t="shared" si="89"/>
        <v>0</v>
      </c>
      <c r="BL283" s="16" t="s">
        <v>159</v>
      </c>
      <c r="BM283" s="143" t="s">
        <v>1638</v>
      </c>
    </row>
    <row r="284" spans="2:65" s="1" customFormat="1" ht="16.5" customHeight="1">
      <c r="B284" s="131"/>
      <c r="C284" s="132" t="s">
        <v>955</v>
      </c>
      <c r="D284" s="132" t="s">
        <v>154</v>
      </c>
      <c r="E284" s="133" t="s">
        <v>2055</v>
      </c>
      <c r="F284" s="134" t="s">
        <v>2056</v>
      </c>
      <c r="G284" s="135" t="s">
        <v>569</v>
      </c>
      <c r="H284" s="136">
        <v>243</v>
      </c>
      <c r="I284" s="137"/>
      <c r="J284" s="138">
        <f t="shared" si="80"/>
        <v>0</v>
      </c>
      <c r="K284" s="134" t="s">
        <v>1</v>
      </c>
      <c r="L284" s="31"/>
      <c r="M284" s="139" t="s">
        <v>1</v>
      </c>
      <c r="N284" s="140" t="s">
        <v>38</v>
      </c>
      <c r="P284" s="141">
        <f t="shared" si="81"/>
        <v>0</v>
      </c>
      <c r="Q284" s="141">
        <v>0</v>
      </c>
      <c r="R284" s="141">
        <f t="shared" si="82"/>
        <v>0</v>
      </c>
      <c r="S284" s="141">
        <v>0</v>
      </c>
      <c r="T284" s="142">
        <f t="shared" si="83"/>
        <v>0</v>
      </c>
      <c r="AR284" s="143" t="s">
        <v>159</v>
      </c>
      <c r="AT284" s="143" t="s">
        <v>154</v>
      </c>
      <c r="AU284" s="143" t="s">
        <v>83</v>
      </c>
      <c r="AY284" s="16" t="s">
        <v>151</v>
      </c>
      <c r="BE284" s="144">
        <f t="shared" si="84"/>
        <v>0</v>
      </c>
      <c r="BF284" s="144">
        <f t="shared" si="85"/>
        <v>0</v>
      </c>
      <c r="BG284" s="144">
        <f t="shared" si="86"/>
        <v>0</v>
      </c>
      <c r="BH284" s="144">
        <f t="shared" si="87"/>
        <v>0</v>
      </c>
      <c r="BI284" s="144">
        <f t="shared" si="88"/>
        <v>0</v>
      </c>
      <c r="BJ284" s="16" t="s">
        <v>81</v>
      </c>
      <c r="BK284" s="144">
        <f t="shared" si="89"/>
        <v>0</v>
      </c>
      <c r="BL284" s="16" t="s">
        <v>159</v>
      </c>
      <c r="BM284" s="143" t="s">
        <v>1646</v>
      </c>
    </row>
    <row r="285" spans="2:65" s="1" customFormat="1" ht="16.5" customHeight="1">
      <c r="B285" s="131"/>
      <c r="C285" s="132" t="s">
        <v>963</v>
      </c>
      <c r="D285" s="132" t="s">
        <v>154</v>
      </c>
      <c r="E285" s="133" t="s">
        <v>2057</v>
      </c>
      <c r="F285" s="134" t="s">
        <v>2058</v>
      </c>
      <c r="G285" s="135" t="s">
        <v>569</v>
      </c>
      <c r="H285" s="136">
        <v>68</v>
      </c>
      <c r="I285" s="137"/>
      <c r="J285" s="138">
        <f t="shared" si="80"/>
        <v>0</v>
      </c>
      <c r="K285" s="134" t="s">
        <v>1</v>
      </c>
      <c r="L285" s="31"/>
      <c r="M285" s="139" t="s">
        <v>1</v>
      </c>
      <c r="N285" s="140" t="s">
        <v>38</v>
      </c>
      <c r="P285" s="141">
        <f t="shared" si="81"/>
        <v>0</v>
      </c>
      <c r="Q285" s="141">
        <v>0</v>
      </c>
      <c r="R285" s="141">
        <f t="shared" si="82"/>
        <v>0</v>
      </c>
      <c r="S285" s="141">
        <v>0</v>
      </c>
      <c r="T285" s="142">
        <f t="shared" si="83"/>
        <v>0</v>
      </c>
      <c r="AR285" s="143" t="s">
        <v>159</v>
      </c>
      <c r="AT285" s="143" t="s">
        <v>154</v>
      </c>
      <c r="AU285" s="143" t="s">
        <v>83</v>
      </c>
      <c r="AY285" s="16" t="s">
        <v>151</v>
      </c>
      <c r="BE285" s="144">
        <f t="shared" si="84"/>
        <v>0</v>
      </c>
      <c r="BF285" s="144">
        <f t="shared" si="85"/>
        <v>0</v>
      </c>
      <c r="BG285" s="144">
        <f t="shared" si="86"/>
        <v>0</v>
      </c>
      <c r="BH285" s="144">
        <f t="shared" si="87"/>
        <v>0</v>
      </c>
      <c r="BI285" s="144">
        <f t="shared" si="88"/>
        <v>0</v>
      </c>
      <c r="BJ285" s="16" t="s">
        <v>81</v>
      </c>
      <c r="BK285" s="144">
        <f t="shared" si="89"/>
        <v>0</v>
      </c>
      <c r="BL285" s="16" t="s">
        <v>159</v>
      </c>
      <c r="BM285" s="143" t="s">
        <v>1660</v>
      </c>
    </row>
    <row r="286" spans="2:65" s="1" customFormat="1" ht="16.5" customHeight="1">
      <c r="B286" s="131"/>
      <c r="C286" s="132" t="s">
        <v>970</v>
      </c>
      <c r="D286" s="132" t="s">
        <v>154</v>
      </c>
      <c r="E286" s="133" t="s">
        <v>2059</v>
      </c>
      <c r="F286" s="134" t="s">
        <v>2060</v>
      </c>
      <c r="G286" s="135" t="s">
        <v>569</v>
      </c>
      <c r="H286" s="136">
        <v>63</v>
      </c>
      <c r="I286" s="137"/>
      <c r="J286" s="138">
        <f t="shared" si="80"/>
        <v>0</v>
      </c>
      <c r="K286" s="134" t="s">
        <v>1</v>
      </c>
      <c r="L286" s="31"/>
      <c r="M286" s="139" t="s">
        <v>1</v>
      </c>
      <c r="N286" s="140" t="s">
        <v>38</v>
      </c>
      <c r="P286" s="141">
        <f t="shared" si="81"/>
        <v>0</v>
      </c>
      <c r="Q286" s="141">
        <v>0</v>
      </c>
      <c r="R286" s="141">
        <f t="shared" si="82"/>
        <v>0</v>
      </c>
      <c r="S286" s="141">
        <v>0</v>
      </c>
      <c r="T286" s="142">
        <f t="shared" si="83"/>
        <v>0</v>
      </c>
      <c r="AR286" s="143" t="s">
        <v>159</v>
      </c>
      <c r="AT286" s="143" t="s">
        <v>154</v>
      </c>
      <c r="AU286" s="143" t="s">
        <v>83</v>
      </c>
      <c r="AY286" s="16" t="s">
        <v>151</v>
      </c>
      <c r="BE286" s="144">
        <f t="shared" si="84"/>
        <v>0</v>
      </c>
      <c r="BF286" s="144">
        <f t="shared" si="85"/>
        <v>0</v>
      </c>
      <c r="BG286" s="144">
        <f t="shared" si="86"/>
        <v>0</v>
      </c>
      <c r="BH286" s="144">
        <f t="shared" si="87"/>
        <v>0</v>
      </c>
      <c r="BI286" s="144">
        <f t="shared" si="88"/>
        <v>0</v>
      </c>
      <c r="BJ286" s="16" t="s">
        <v>81</v>
      </c>
      <c r="BK286" s="144">
        <f t="shared" si="89"/>
        <v>0</v>
      </c>
      <c r="BL286" s="16" t="s">
        <v>159</v>
      </c>
      <c r="BM286" s="143" t="s">
        <v>1669</v>
      </c>
    </row>
    <row r="287" spans="2:65" s="1" customFormat="1" ht="16.5" customHeight="1">
      <c r="B287" s="131"/>
      <c r="C287" s="132" t="s">
        <v>974</v>
      </c>
      <c r="D287" s="132" t="s">
        <v>154</v>
      </c>
      <c r="E287" s="133" t="s">
        <v>2061</v>
      </c>
      <c r="F287" s="134" t="s">
        <v>2062</v>
      </c>
      <c r="G287" s="135" t="s">
        <v>569</v>
      </c>
      <c r="H287" s="136">
        <v>42</v>
      </c>
      <c r="I287" s="137"/>
      <c r="J287" s="138">
        <f t="shared" si="80"/>
        <v>0</v>
      </c>
      <c r="K287" s="134" t="s">
        <v>1</v>
      </c>
      <c r="L287" s="31"/>
      <c r="M287" s="139" t="s">
        <v>1</v>
      </c>
      <c r="N287" s="140" t="s">
        <v>38</v>
      </c>
      <c r="P287" s="141">
        <f t="shared" si="81"/>
        <v>0</v>
      </c>
      <c r="Q287" s="141">
        <v>0</v>
      </c>
      <c r="R287" s="141">
        <f t="shared" si="82"/>
        <v>0</v>
      </c>
      <c r="S287" s="141">
        <v>0</v>
      </c>
      <c r="T287" s="142">
        <f t="shared" si="83"/>
        <v>0</v>
      </c>
      <c r="AR287" s="143" t="s">
        <v>159</v>
      </c>
      <c r="AT287" s="143" t="s">
        <v>154</v>
      </c>
      <c r="AU287" s="143" t="s">
        <v>83</v>
      </c>
      <c r="AY287" s="16" t="s">
        <v>151</v>
      </c>
      <c r="BE287" s="144">
        <f t="shared" si="84"/>
        <v>0</v>
      </c>
      <c r="BF287" s="144">
        <f t="shared" si="85"/>
        <v>0</v>
      </c>
      <c r="BG287" s="144">
        <f t="shared" si="86"/>
        <v>0</v>
      </c>
      <c r="BH287" s="144">
        <f t="shared" si="87"/>
        <v>0</v>
      </c>
      <c r="BI287" s="144">
        <f t="shared" si="88"/>
        <v>0</v>
      </c>
      <c r="BJ287" s="16" t="s">
        <v>81</v>
      </c>
      <c r="BK287" s="144">
        <f t="shared" si="89"/>
        <v>0</v>
      </c>
      <c r="BL287" s="16" t="s">
        <v>159</v>
      </c>
      <c r="BM287" s="143" t="s">
        <v>1677</v>
      </c>
    </row>
    <row r="288" spans="2:65" s="1" customFormat="1" ht="16.5" customHeight="1">
      <c r="B288" s="131"/>
      <c r="C288" s="132" t="s">
        <v>978</v>
      </c>
      <c r="D288" s="132" t="s">
        <v>154</v>
      </c>
      <c r="E288" s="133" t="s">
        <v>2063</v>
      </c>
      <c r="F288" s="134" t="s">
        <v>2064</v>
      </c>
      <c r="G288" s="135" t="s">
        <v>569</v>
      </c>
      <c r="H288" s="136">
        <v>108</v>
      </c>
      <c r="I288" s="137"/>
      <c r="J288" s="138">
        <f t="shared" si="80"/>
        <v>0</v>
      </c>
      <c r="K288" s="134" t="s">
        <v>1</v>
      </c>
      <c r="L288" s="31"/>
      <c r="M288" s="139" t="s">
        <v>1</v>
      </c>
      <c r="N288" s="140" t="s">
        <v>38</v>
      </c>
      <c r="P288" s="141">
        <f t="shared" si="81"/>
        <v>0</v>
      </c>
      <c r="Q288" s="141">
        <v>0</v>
      </c>
      <c r="R288" s="141">
        <f t="shared" si="82"/>
        <v>0</v>
      </c>
      <c r="S288" s="141">
        <v>0</v>
      </c>
      <c r="T288" s="142">
        <f t="shared" si="83"/>
        <v>0</v>
      </c>
      <c r="AR288" s="143" t="s">
        <v>159</v>
      </c>
      <c r="AT288" s="143" t="s">
        <v>154</v>
      </c>
      <c r="AU288" s="143" t="s">
        <v>83</v>
      </c>
      <c r="AY288" s="16" t="s">
        <v>151</v>
      </c>
      <c r="BE288" s="144">
        <f t="shared" si="84"/>
        <v>0</v>
      </c>
      <c r="BF288" s="144">
        <f t="shared" si="85"/>
        <v>0</v>
      </c>
      <c r="BG288" s="144">
        <f t="shared" si="86"/>
        <v>0</v>
      </c>
      <c r="BH288" s="144">
        <f t="shared" si="87"/>
        <v>0</v>
      </c>
      <c r="BI288" s="144">
        <f t="shared" si="88"/>
        <v>0</v>
      </c>
      <c r="BJ288" s="16" t="s">
        <v>81</v>
      </c>
      <c r="BK288" s="144">
        <f t="shared" si="89"/>
        <v>0</v>
      </c>
      <c r="BL288" s="16" t="s">
        <v>159</v>
      </c>
      <c r="BM288" s="143" t="s">
        <v>1693</v>
      </c>
    </row>
    <row r="289" spans="2:65" s="1" customFormat="1" ht="16.5" customHeight="1">
      <c r="B289" s="131"/>
      <c r="C289" s="132" t="s">
        <v>983</v>
      </c>
      <c r="D289" s="132" t="s">
        <v>154</v>
      </c>
      <c r="E289" s="133" t="s">
        <v>2065</v>
      </c>
      <c r="F289" s="134" t="s">
        <v>2066</v>
      </c>
      <c r="G289" s="135" t="s">
        <v>569</v>
      </c>
      <c r="H289" s="136">
        <v>20</v>
      </c>
      <c r="I289" s="137"/>
      <c r="J289" s="138">
        <f t="shared" si="80"/>
        <v>0</v>
      </c>
      <c r="K289" s="134" t="s">
        <v>1</v>
      </c>
      <c r="L289" s="31"/>
      <c r="M289" s="139" t="s">
        <v>1</v>
      </c>
      <c r="N289" s="140" t="s">
        <v>38</v>
      </c>
      <c r="P289" s="141">
        <f t="shared" si="81"/>
        <v>0</v>
      </c>
      <c r="Q289" s="141">
        <v>0</v>
      </c>
      <c r="R289" s="141">
        <f t="shared" si="82"/>
        <v>0</v>
      </c>
      <c r="S289" s="141">
        <v>0</v>
      </c>
      <c r="T289" s="142">
        <f t="shared" si="83"/>
        <v>0</v>
      </c>
      <c r="AR289" s="143" t="s">
        <v>159</v>
      </c>
      <c r="AT289" s="143" t="s">
        <v>154</v>
      </c>
      <c r="AU289" s="143" t="s">
        <v>83</v>
      </c>
      <c r="AY289" s="16" t="s">
        <v>151</v>
      </c>
      <c r="BE289" s="144">
        <f t="shared" si="84"/>
        <v>0</v>
      </c>
      <c r="BF289" s="144">
        <f t="shared" si="85"/>
        <v>0</v>
      </c>
      <c r="BG289" s="144">
        <f t="shared" si="86"/>
        <v>0</v>
      </c>
      <c r="BH289" s="144">
        <f t="shared" si="87"/>
        <v>0</v>
      </c>
      <c r="BI289" s="144">
        <f t="shared" si="88"/>
        <v>0</v>
      </c>
      <c r="BJ289" s="16" t="s">
        <v>81</v>
      </c>
      <c r="BK289" s="144">
        <f t="shared" si="89"/>
        <v>0</v>
      </c>
      <c r="BL289" s="16" t="s">
        <v>159</v>
      </c>
      <c r="BM289" s="143" t="s">
        <v>1704</v>
      </c>
    </row>
    <row r="290" spans="2:65" s="1" customFormat="1" ht="16.5" customHeight="1">
      <c r="B290" s="131"/>
      <c r="C290" s="132" t="s">
        <v>988</v>
      </c>
      <c r="D290" s="132" t="s">
        <v>154</v>
      </c>
      <c r="E290" s="133" t="s">
        <v>2067</v>
      </c>
      <c r="F290" s="134" t="s">
        <v>2068</v>
      </c>
      <c r="G290" s="135" t="s">
        <v>569</v>
      </c>
      <c r="H290" s="136">
        <v>110</v>
      </c>
      <c r="I290" s="137"/>
      <c r="J290" s="138">
        <f t="shared" si="80"/>
        <v>0</v>
      </c>
      <c r="K290" s="134" t="s">
        <v>1</v>
      </c>
      <c r="L290" s="31"/>
      <c r="M290" s="139" t="s">
        <v>1</v>
      </c>
      <c r="N290" s="140" t="s">
        <v>38</v>
      </c>
      <c r="P290" s="141">
        <f t="shared" si="81"/>
        <v>0</v>
      </c>
      <c r="Q290" s="141">
        <v>0</v>
      </c>
      <c r="R290" s="141">
        <f t="shared" si="82"/>
        <v>0</v>
      </c>
      <c r="S290" s="141">
        <v>0</v>
      </c>
      <c r="T290" s="142">
        <f t="shared" si="83"/>
        <v>0</v>
      </c>
      <c r="AR290" s="143" t="s">
        <v>159</v>
      </c>
      <c r="AT290" s="143" t="s">
        <v>154</v>
      </c>
      <c r="AU290" s="143" t="s">
        <v>83</v>
      </c>
      <c r="AY290" s="16" t="s">
        <v>151</v>
      </c>
      <c r="BE290" s="144">
        <f t="shared" si="84"/>
        <v>0</v>
      </c>
      <c r="BF290" s="144">
        <f t="shared" si="85"/>
        <v>0</v>
      </c>
      <c r="BG290" s="144">
        <f t="shared" si="86"/>
        <v>0</v>
      </c>
      <c r="BH290" s="144">
        <f t="shared" si="87"/>
        <v>0</v>
      </c>
      <c r="BI290" s="144">
        <f t="shared" si="88"/>
        <v>0</v>
      </c>
      <c r="BJ290" s="16" t="s">
        <v>81</v>
      </c>
      <c r="BK290" s="144">
        <f t="shared" si="89"/>
        <v>0</v>
      </c>
      <c r="BL290" s="16" t="s">
        <v>159</v>
      </c>
      <c r="BM290" s="143" t="s">
        <v>1712</v>
      </c>
    </row>
    <row r="291" spans="2:65" s="1" customFormat="1" ht="16.5" customHeight="1">
      <c r="B291" s="131"/>
      <c r="C291" s="132" t="s">
        <v>994</v>
      </c>
      <c r="D291" s="132" t="s">
        <v>154</v>
      </c>
      <c r="E291" s="133" t="s">
        <v>2069</v>
      </c>
      <c r="F291" s="134" t="s">
        <v>2070</v>
      </c>
      <c r="G291" s="135" t="s">
        <v>569</v>
      </c>
      <c r="H291" s="136">
        <v>4174</v>
      </c>
      <c r="I291" s="137"/>
      <c r="J291" s="138">
        <f t="shared" si="80"/>
        <v>0</v>
      </c>
      <c r="K291" s="134" t="s">
        <v>1</v>
      </c>
      <c r="L291" s="31"/>
      <c r="M291" s="139" t="s">
        <v>1</v>
      </c>
      <c r="N291" s="140" t="s">
        <v>38</v>
      </c>
      <c r="P291" s="141">
        <f t="shared" si="81"/>
        <v>0</v>
      </c>
      <c r="Q291" s="141">
        <v>0</v>
      </c>
      <c r="R291" s="141">
        <f t="shared" si="82"/>
        <v>0</v>
      </c>
      <c r="S291" s="141">
        <v>0</v>
      </c>
      <c r="T291" s="142">
        <f t="shared" si="83"/>
        <v>0</v>
      </c>
      <c r="AR291" s="143" t="s">
        <v>159</v>
      </c>
      <c r="AT291" s="143" t="s">
        <v>154</v>
      </c>
      <c r="AU291" s="143" t="s">
        <v>83</v>
      </c>
      <c r="AY291" s="16" t="s">
        <v>151</v>
      </c>
      <c r="BE291" s="144">
        <f t="shared" si="84"/>
        <v>0</v>
      </c>
      <c r="BF291" s="144">
        <f t="shared" si="85"/>
        <v>0</v>
      </c>
      <c r="BG291" s="144">
        <f t="shared" si="86"/>
        <v>0</v>
      </c>
      <c r="BH291" s="144">
        <f t="shared" si="87"/>
        <v>0</v>
      </c>
      <c r="BI291" s="144">
        <f t="shared" si="88"/>
        <v>0</v>
      </c>
      <c r="BJ291" s="16" t="s">
        <v>81</v>
      </c>
      <c r="BK291" s="144">
        <f t="shared" si="89"/>
        <v>0</v>
      </c>
      <c r="BL291" s="16" t="s">
        <v>159</v>
      </c>
      <c r="BM291" s="143" t="s">
        <v>1721</v>
      </c>
    </row>
    <row r="292" spans="2:65" s="1" customFormat="1" ht="16.5" customHeight="1">
      <c r="B292" s="131"/>
      <c r="C292" s="132" t="s">
        <v>1000</v>
      </c>
      <c r="D292" s="132" t="s">
        <v>154</v>
      </c>
      <c r="E292" s="133" t="s">
        <v>2071</v>
      </c>
      <c r="F292" s="134" t="s">
        <v>2072</v>
      </c>
      <c r="G292" s="135" t="s">
        <v>569</v>
      </c>
      <c r="H292" s="136">
        <v>290</v>
      </c>
      <c r="I292" s="137"/>
      <c r="J292" s="138">
        <f t="shared" si="80"/>
        <v>0</v>
      </c>
      <c r="K292" s="134" t="s">
        <v>1</v>
      </c>
      <c r="L292" s="31"/>
      <c r="M292" s="139" t="s">
        <v>1</v>
      </c>
      <c r="N292" s="140" t="s">
        <v>38</v>
      </c>
      <c r="P292" s="141">
        <f t="shared" si="81"/>
        <v>0</v>
      </c>
      <c r="Q292" s="141">
        <v>0</v>
      </c>
      <c r="R292" s="141">
        <f t="shared" si="82"/>
        <v>0</v>
      </c>
      <c r="S292" s="141">
        <v>0</v>
      </c>
      <c r="T292" s="142">
        <f t="shared" si="83"/>
        <v>0</v>
      </c>
      <c r="AR292" s="143" t="s">
        <v>159</v>
      </c>
      <c r="AT292" s="143" t="s">
        <v>154</v>
      </c>
      <c r="AU292" s="143" t="s">
        <v>83</v>
      </c>
      <c r="AY292" s="16" t="s">
        <v>151</v>
      </c>
      <c r="BE292" s="144">
        <f t="shared" si="84"/>
        <v>0</v>
      </c>
      <c r="BF292" s="144">
        <f t="shared" si="85"/>
        <v>0</v>
      </c>
      <c r="BG292" s="144">
        <f t="shared" si="86"/>
        <v>0</v>
      </c>
      <c r="BH292" s="144">
        <f t="shared" si="87"/>
        <v>0</v>
      </c>
      <c r="BI292" s="144">
        <f t="shared" si="88"/>
        <v>0</v>
      </c>
      <c r="BJ292" s="16" t="s">
        <v>81</v>
      </c>
      <c r="BK292" s="144">
        <f t="shared" si="89"/>
        <v>0</v>
      </c>
      <c r="BL292" s="16" t="s">
        <v>159</v>
      </c>
      <c r="BM292" s="143" t="s">
        <v>1731</v>
      </c>
    </row>
    <row r="293" spans="2:65" s="1" customFormat="1" ht="16.5" customHeight="1">
      <c r="B293" s="131"/>
      <c r="C293" s="132" t="s">
        <v>1006</v>
      </c>
      <c r="D293" s="132" t="s">
        <v>154</v>
      </c>
      <c r="E293" s="133" t="s">
        <v>2073</v>
      </c>
      <c r="F293" s="134" t="s">
        <v>2074</v>
      </c>
      <c r="G293" s="135" t="s">
        <v>569</v>
      </c>
      <c r="H293" s="136">
        <v>55</v>
      </c>
      <c r="I293" s="137"/>
      <c r="J293" s="138">
        <f t="shared" si="80"/>
        <v>0</v>
      </c>
      <c r="K293" s="134" t="s">
        <v>1</v>
      </c>
      <c r="L293" s="31"/>
      <c r="M293" s="139" t="s">
        <v>1</v>
      </c>
      <c r="N293" s="140" t="s">
        <v>38</v>
      </c>
      <c r="P293" s="141">
        <f t="shared" si="81"/>
        <v>0</v>
      </c>
      <c r="Q293" s="141">
        <v>0</v>
      </c>
      <c r="R293" s="141">
        <f t="shared" si="82"/>
        <v>0</v>
      </c>
      <c r="S293" s="141">
        <v>0</v>
      </c>
      <c r="T293" s="142">
        <f t="shared" si="83"/>
        <v>0</v>
      </c>
      <c r="AR293" s="143" t="s">
        <v>159</v>
      </c>
      <c r="AT293" s="143" t="s">
        <v>154</v>
      </c>
      <c r="AU293" s="143" t="s">
        <v>83</v>
      </c>
      <c r="AY293" s="16" t="s">
        <v>151</v>
      </c>
      <c r="BE293" s="144">
        <f t="shared" si="84"/>
        <v>0</v>
      </c>
      <c r="BF293" s="144">
        <f t="shared" si="85"/>
        <v>0</v>
      </c>
      <c r="BG293" s="144">
        <f t="shared" si="86"/>
        <v>0</v>
      </c>
      <c r="BH293" s="144">
        <f t="shared" si="87"/>
        <v>0</v>
      </c>
      <c r="BI293" s="144">
        <f t="shared" si="88"/>
        <v>0</v>
      </c>
      <c r="BJ293" s="16" t="s">
        <v>81</v>
      </c>
      <c r="BK293" s="144">
        <f t="shared" si="89"/>
        <v>0</v>
      </c>
      <c r="BL293" s="16" t="s">
        <v>159</v>
      </c>
      <c r="BM293" s="143" t="s">
        <v>2075</v>
      </c>
    </row>
    <row r="294" spans="2:63" s="11" customFormat="1" ht="22.9" customHeight="1">
      <c r="B294" s="119"/>
      <c r="D294" s="120" t="s">
        <v>72</v>
      </c>
      <c r="E294" s="129" t="s">
        <v>2076</v>
      </c>
      <c r="F294" s="129" t="s">
        <v>2077</v>
      </c>
      <c r="I294" s="122"/>
      <c r="J294" s="130">
        <f>BK294</f>
        <v>0</v>
      </c>
      <c r="L294" s="119"/>
      <c r="M294" s="124"/>
      <c r="P294" s="125">
        <f>SUM(P295:P302)</f>
        <v>0</v>
      </c>
      <c r="R294" s="125">
        <f>SUM(R295:R302)</f>
        <v>0</v>
      </c>
      <c r="T294" s="126">
        <f>SUM(T295:T302)</f>
        <v>0</v>
      </c>
      <c r="AR294" s="120" t="s">
        <v>81</v>
      </c>
      <c r="AT294" s="127" t="s">
        <v>72</v>
      </c>
      <c r="AU294" s="127" t="s">
        <v>81</v>
      </c>
      <c r="AY294" s="120" t="s">
        <v>151</v>
      </c>
      <c r="BK294" s="128">
        <f>SUM(BK295:BK302)</f>
        <v>0</v>
      </c>
    </row>
    <row r="295" spans="2:65" s="1" customFormat="1" ht="16.5" customHeight="1">
      <c r="B295" s="131"/>
      <c r="C295" s="132" t="s">
        <v>1011</v>
      </c>
      <c r="D295" s="132" t="s">
        <v>154</v>
      </c>
      <c r="E295" s="133" t="s">
        <v>2078</v>
      </c>
      <c r="F295" s="134" t="s">
        <v>2079</v>
      </c>
      <c r="G295" s="135" t="s">
        <v>1757</v>
      </c>
      <c r="H295" s="136">
        <v>6</v>
      </c>
      <c r="I295" s="137"/>
      <c r="J295" s="138">
        <f aca="true" t="shared" si="90" ref="J295:J302">ROUND(I295*H295,2)</f>
        <v>0</v>
      </c>
      <c r="K295" s="134" t="s">
        <v>1</v>
      </c>
      <c r="L295" s="31"/>
      <c r="M295" s="139" t="s">
        <v>1</v>
      </c>
      <c r="N295" s="140" t="s">
        <v>38</v>
      </c>
      <c r="P295" s="141">
        <f aca="true" t="shared" si="91" ref="P295:P302">O295*H295</f>
        <v>0</v>
      </c>
      <c r="Q295" s="141">
        <v>0</v>
      </c>
      <c r="R295" s="141">
        <f aca="true" t="shared" si="92" ref="R295:R302">Q295*H295</f>
        <v>0</v>
      </c>
      <c r="S295" s="141">
        <v>0</v>
      </c>
      <c r="T295" s="142">
        <f aca="true" t="shared" si="93" ref="T295:T302">S295*H295</f>
        <v>0</v>
      </c>
      <c r="AR295" s="143" t="s">
        <v>159</v>
      </c>
      <c r="AT295" s="143" t="s">
        <v>154</v>
      </c>
      <c r="AU295" s="143" t="s">
        <v>83</v>
      </c>
      <c r="AY295" s="16" t="s">
        <v>151</v>
      </c>
      <c r="BE295" s="144">
        <f aca="true" t="shared" si="94" ref="BE295:BE302">IF(N295="základní",J295,0)</f>
        <v>0</v>
      </c>
      <c r="BF295" s="144">
        <f aca="true" t="shared" si="95" ref="BF295:BF302">IF(N295="snížená",J295,0)</f>
        <v>0</v>
      </c>
      <c r="BG295" s="144">
        <f aca="true" t="shared" si="96" ref="BG295:BG302">IF(N295="zákl. přenesená",J295,0)</f>
        <v>0</v>
      </c>
      <c r="BH295" s="144">
        <f aca="true" t="shared" si="97" ref="BH295:BH302">IF(N295="sníž. přenesená",J295,0)</f>
        <v>0</v>
      </c>
      <c r="BI295" s="144">
        <f aca="true" t="shared" si="98" ref="BI295:BI302">IF(N295="nulová",J295,0)</f>
        <v>0</v>
      </c>
      <c r="BJ295" s="16" t="s">
        <v>81</v>
      </c>
      <c r="BK295" s="144">
        <f aca="true" t="shared" si="99" ref="BK295:BK302">ROUND(I295*H295,2)</f>
        <v>0</v>
      </c>
      <c r="BL295" s="16" t="s">
        <v>159</v>
      </c>
      <c r="BM295" s="143" t="s">
        <v>2080</v>
      </c>
    </row>
    <row r="296" spans="2:65" s="1" customFormat="1" ht="16.5" customHeight="1">
      <c r="B296" s="131"/>
      <c r="C296" s="132" t="s">
        <v>1016</v>
      </c>
      <c r="D296" s="132" t="s">
        <v>154</v>
      </c>
      <c r="E296" s="133" t="s">
        <v>2081</v>
      </c>
      <c r="F296" s="134" t="s">
        <v>2082</v>
      </c>
      <c r="G296" s="135" t="s">
        <v>1757</v>
      </c>
      <c r="H296" s="136">
        <v>6</v>
      </c>
      <c r="I296" s="137"/>
      <c r="J296" s="138">
        <f t="shared" si="90"/>
        <v>0</v>
      </c>
      <c r="K296" s="134" t="s">
        <v>1</v>
      </c>
      <c r="L296" s="31"/>
      <c r="M296" s="139" t="s">
        <v>1</v>
      </c>
      <c r="N296" s="140" t="s">
        <v>38</v>
      </c>
      <c r="P296" s="141">
        <f t="shared" si="91"/>
        <v>0</v>
      </c>
      <c r="Q296" s="141">
        <v>0</v>
      </c>
      <c r="R296" s="141">
        <f t="shared" si="92"/>
        <v>0</v>
      </c>
      <c r="S296" s="141">
        <v>0</v>
      </c>
      <c r="T296" s="142">
        <f t="shared" si="93"/>
        <v>0</v>
      </c>
      <c r="AR296" s="143" t="s">
        <v>159</v>
      </c>
      <c r="AT296" s="143" t="s">
        <v>154</v>
      </c>
      <c r="AU296" s="143" t="s">
        <v>83</v>
      </c>
      <c r="AY296" s="16" t="s">
        <v>151</v>
      </c>
      <c r="BE296" s="144">
        <f t="shared" si="94"/>
        <v>0</v>
      </c>
      <c r="BF296" s="144">
        <f t="shared" si="95"/>
        <v>0</v>
      </c>
      <c r="BG296" s="144">
        <f t="shared" si="96"/>
        <v>0</v>
      </c>
      <c r="BH296" s="144">
        <f t="shared" si="97"/>
        <v>0</v>
      </c>
      <c r="BI296" s="144">
        <f t="shared" si="98"/>
        <v>0</v>
      </c>
      <c r="BJ296" s="16" t="s">
        <v>81</v>
      </c>
      <c r="BK296" s="144">
        <f t="shared" si="99"/>
        <v>0</v>
      </c>
      <c r="BL296" s="16" t="s">
        <v>159</v>
      </c>
      <c r="BM296" s="143" t="s">
        <v>2083</v>
      </c>
    </row>
    <row r="297" spans="2:65" s="1" customFormat="1" ht="16.5" customHeight="1">
      <c r="B297" s="131"/>
      <c r="C297" s="132" t="s">
        <v>1021</v>
      </c>
      <c r="D297" s="132" t="s">
        <v>154</v>
      </c>
      <c r="E297" s="133" t="s">
        <v>2084</v>
      </c>
      <c r="F297" s="134" t="s">
        <v>2085</v>
      </c>
      <c r="G297" s="135" t="s">
        <v>569</v>
      </c>
      <c r="H297" s="136">
        <v>30</v>
      </c>
      <c r="I297" s="137"/>
      <c r="J297" s="138">
        <f t="shared" si="90"/>
        <v>0</v>
      </c>
      <c r="K297" s="134" t="s">
        <v>1</v>
      </c>
      <c r="L297" s="31"/>
      <c r="M297" s="139" t="s">
        <v>1</v>
      </c>
      <c r="N297" s="140" t="s">
        <v>38</v>
      </c>
      <c r="P297" s="141">
        <f t="shared" si="91"/>
        <v>0</v>
      </c>
      <c r="Q297" s="141">
        <v>0</v>
      </c>
      <c r="R297" s="141">
        <f t="shared" si="92"/>
        <v>0</v>
      </c>
      <c r="S297" s="141">
        <v>0</v>
      </c>
      <c r="T297" s="142">
        <f t="shared" si="93"/>
        <v>0</v>
      </c>
      <c r="AR297" s="143" t="s">
        <v>159</v>
      </c>
      <c r="AT297" s="143" t="s">
        <v>154</v>
      </c>
      <c r="AU297" s="143" t="s">
        <v>83</v>
      </c>
      <c r="AY297" s="16" t="s">
        <v>151</v>
      </c>
      <c r="BE297" s="144">
        <f t="shared" si="94"/>
        <v>0</v>
      </c>
      <c r="BF297" s="144">
        <f t="shared" si="95"/>
        <v>0</v>
      </c>
      <c r="BG297" s="144">
        <f t="shared" si="96"/>
        <v>0</v>
      </c>
      <c r="BH297" s="144">
        <f t="shared" si="97"/>
        <v>0</v>
      </c>
      <c r="BI297" s="144">
        <f t="shared" si="98"/>
        <v>0</v>
      </c>
      <c r="BJ297" s="16" t="s">
        <v>81</v>
      </c>
      <c r="BK297" s="144">
        <f t="shared" si="99"/>
        <v>0</v>
      </c>
      <c r="BL297" s="16" t="s">
        <v>159</v>
      </c>
      <c r="BM297" s="143" t="s">
        <v>2086</v>
      </c>
    </row>
    <row r="298" spans="2:65" s="1" customFormat="1" ht="16.5" customHeight="1">
      <c r="B298" s="131"/>
      <c r="C298" s="132" t="s">
        <v>1027</v>
      </c>
      <c r="D298" s="132" t="s">
        <v>154</v>
      </c>
      <c r="E298" s="133" t="s">
        <v>2087</v>
      </c>
      <c r="F298" s="134" t="s">
        <v>2088</v>
      </c>
      <c r="G298" s="135" t="s">
        <v>569</v>
      </c>
      <c r="H298" s="136">
        <v>35</v>
      </c>
      <c r="I298" s="137"/>
      <c r="J298" s="138">
        <f t="shared" si="90"/>
        <v>0</v>
      </c>
      <c r="K298" s="134" t="s">
        <v>1</v>
      </c>
      <c r="L298" s="31"/>
      <c r="M298" s="139" t="s">
        <v>1</v>
      </c>
      <c r="N298" s="140" t="s">
        <v>38</v>
      </c>
      <c r="P298" s="141">
        <f t="shared" si="91"/>
        <v>0</v>
      </c>
      <c r="Q298" s="141">
        <v>0</v>
      </c>
      <c r="R298" s="141">
        <f t="shared" si="92"/>
        <v>0</v>
      </c>
      <c r="S298" s="141">
        <v>0</v>
      </c>
      <c r="T298" s="142">
        <f t="shared" si="93"/>
        <v>0</v>
      </c>
      <c r="AR298" s="143" t="s">
        <v>159</v>
      </c>
      <c r="AT298" s="143" t="s">
        <v>154</v>
      </c>
      <c r="AU298" s="143" t="s">
        <v>83</v>
      </c>
      <c r="AY298" s="16" t="s">
        <v>151</v>
      </c>
      <c r="BE298" s="144">
        <f t="shared" si="94"/>
        <v>0</v>
      </c>
      <c r="BF298" s="144">
        <f t="shared" si="95"/>
        <v>0</v>
      </c>
      <c r="BG298" s="144">
        <f t="shared" si="96"/>
        <v>0</v>
      </c>
      <c r="BH298" s="144">
        <f t="shared" si="97"/>
        <v>0</v>
      </c>
      <c r="BI298" s="144">
        <f t="shared" si="98"/>
        <v>0</v>
      </c>
      <c r="BJ298" s="16" t="s">
        <v>81</v>
      </c>
      <c r="BK298" s="144">
        <f t="shared" si="99"/>
        <v>0</v>
      </c>
      <c r="BL298" s="16" t="s">
        <v>159</v>
      </c>
      <c r="BM298" s="143" t="s">
        <v>2089</v>
      </c>
    </row>
    <row r="299" spans="2:65" s="1" customFormat="1" ht="16.5" customHeight="1">
      <c r="B299" s="131"/>
      <c r="C299" s="132" t="s">
        <v>1033</v>
      </c>
      <c r="D299" s="132" t="s">
        <v>154</v>
      </c>
      <c r="E299" s="133" t="s">
        <v>2090</v>
      </c>
      <c r="F299" s="134" t="s">
        <v>2091</v>
      </c>
      <c r="G299" s="135" t="s">
        <v>1757</v>
      </c>
      <c r="H299" s="136">
        <v>2</v>
      </c>
      <c r="I299" s="137"/>
      <c r="J299" s="138">
        <f t="shared" si="90"/>
        <v>0</v>
      </c>
      <c r="K299" s="134" t="s">
        <v>1</v>
      </c>
      <c r="L299" s="31"/>
      <c r="M299" s="139" t="s">
        <v>1</v>
      </c>
      <c r="N299" s="140" t="s">
        <v>38</v>
      </c>
      <c r="P299" s="141">
        <f t="shared" si="91"/>
        <v>0</v>
      </c>
      <c r="Q299" s="141">
        <v>0</v>
      </c>
      <c r="R299" s="141">
        <f t="shared" si="92"/>
        <v>0</v>
      </c>
      <c r="S299" s="141">
        <v>0</v>
      </c>
      <c r="T299" s="142">
        <f t="shared" si="93"/>
        <v>0</v>
      </c>
      <c r="AR299" s="143" t="s">
        <v>159</v>
      </c>
      <c r="AT299" s="143" t="s">
        <v>154</v>
      </c>
      <c r="AU299" s="143" t="s">
        <v>83</v>
      </c>
      <c r="AY299" s="16" t="s">
        <v>151</v>
      </c>
      <c r="BE299" s="144">
        <f t="shared" si="94"/>
        <v>0</v>
      </c>
      <c r="BF299" s="144">
        <f t="shared" si="95"/>
        <v>0</v>
      </c>
      <c r="BG299" s="144">
        <f t="shared" si="96"/>
        <v>0</v>
      </c>
      <c r="BH299" s="144">
        <f t="shared" si="97"/>
        <v>0</v>
      </c>
      <c r="BI299" s="144">
        <f t="shared" si="98"/>
        <v>0</v>
      </c>
      <c r="BJ299" s="16" t="s">
        <v>81</v>
      </c>
      <c r="BK299" s="144">
        <f t="shared" si="99"/>
        <v>0</v>
      </c>
      <c r="BL299" s="16" t="s">
        <v>159</v>
      </c>
      <c r="BM299" s="143" t="s">
        <v>2092</v>
      </c>
    </row>
    <row r="300" spans="2:65" s="1" customFormat="1" ht="16.5" customHeight="1">
      <c r="B300" s="131"/>
      <c r="C300" s="132" t="s">
        <v>1038</v>
      </c>
      <c r="D300" s="132" t="s">
        <v>154</v>
      </c>
      <c r="E300" s="133" t="s">
        <v>2093</v>
      </c>
      <c r="F300" s="134" t="s">
        <v>2094</v>
      </c>
      <c r="G300" s="135" t="s">
        <v>1757</v>
      </c>
      <c r="H300" s="136">
        <v>6</v>
      </c>
      <c r="I300" s="137"/>
      <c r="J300" s="138">
        <f t="shared" si="90"/>
        <v>0</v>
      </c>
      <c r="K300" s="134" t="s">
        <v>1</v>
      </c>
      <c r="L300" s="31"/>
      <c r="M300" s="139" t="s">
        <v>1</v>
      </c>
      <c r="N300" s="140" t="s">
        <v>38</v>
      </c>
      <c r="P300" s="141">
        <f t="shared" si="91"/>
        <v>0</v>
      </c>
      <c r="Q300" s="141">
        <v>0</v>
      </c>
      <c r="R300" s="141">
        <f t="shared" si="92"/>
        <v>0</v>
      </c>
      <c r="S300" s="141">
        <v>0</v>
      </c>
      <c r="T300" s="142">
        <f t="shared" si="93"/>
        <v>0</v>
      </c>
      <c r="AR300" s="143" t="s">
        <v>159</v>
      </c>
      <c r="AT300" s="143" t="s">
        <v>154</v>
      </c>
      <c r="AU300" s="143" t="s">
        <v>83</v>
      </c>
      <c r="AY300" s="16" t="s">
        <v>151</v>
      </c>
      <c r="BE300" s="144">
        <f t="shared" si="94"/>
        <v>0</v>
      </c>
      <c r="BF300" s="144">
        <f t="shared" si="95"/>
        <v>0</v>
      </c>
      <c r="BG300" s="144">
        <f t="shared" si="96"/>
        <v>0</v>
      </c>
      <c r="BH300" s="144">
        <f t="shared" si="97"/>
        <v>0</v>
      </c>
      <c r="BI300" s="144">
        <f t="shared" si="98"/>
        <v>0</v>
      </c>
      <c r="BJ300" s="16" t="s">
        <v>81</v>
      </c>
      <c r="BK300" s="144">
        <f t="shared" si="99"/>
        <v>0</v>
      </c>
      <c r="BL300" s="16" t="s">
        <v>159</v>
      </c>
      <c r="BM300" s="143" t="s">
        <v>2095</v>
      </c>
    </row>
    <row r="301" spans="2:65" s="1" customFormat="1" ht="16.5" customHeight="1">
      <c r="B301" s="131"/>
      <c r="C301" s="132" t="s">
        <v>1043</v>
      </c>
      <c r="D301" s="132" t="s">
        <v>154</v>
      </c>
      <c r="E301" s="133" t="s">
        <v>2096</v>
      </c>
      <c r="F301" s="134" t="s">
        <v>2097</v>
      </c>
      <c r="G301" s="135" t="s">
        <v>1757</v>
      </c>
      <c r="H301" s="136">
        <v>8</v>
      </c>
      <c r="I301" s="137"/>
      <c r="J301" s="138">
        <f t="shared" si="90"/>
        <v>0</v>
      </c>
      <c r="K301" s="134" t="s">
        <v>1</v>
      </c>
      <c r="L301" s="31"/>
      <c r="M301" s="139" t="s">
        <v>1</v>
      </c>
      <c r="N301" s="140" t="s">
        <v>38</v>
      </c>
      <c r="P301" s="141">
        <f t="shared" si="91"/>
        <v>0</v>
      </c>
      <c r="Q301" s="141">
        <v>0</v>
      </c>
      <c r="R301" s="141">
        <f t="shared" si="92"/>
        <v>0</v>
      </c>
      <c r="S301" s="141">
        <v>0</v>
      </c>
      <c r="T301" s="142">
        <f t="shared" si="93"/>
        <v>0</v>
      </c>
      <c r="AR301" s="143" t="s">
        <v>159</v>
      </c>
      <c r="AT301" s="143" t="s">
        <v>154</v>
      </c>
      <c r="AU301" s="143" t="s">
        <v>83</v>
      </c>
      <c r="AY301" s="16" t="s">
        <v>151</v>
      </c>
      <c r="BE301" s="144">
        <f t="shared" si="94"/>
        <v>0</v>
      </c>
      <c r="BF301" s="144">
        <f t="shared" si="95"/>
        <v>0</v>
      </c>
      <c r="BG301" s="144">
        <f t="shared" si="96"/>
        <v>0</v>
      </c>
      <c r="BH301" s="144">
        <f t="shared" si="97"/>
        <v>0</v>
      </c>
      <c r="BI301" s="144">
        <f t="shared" si="98"/>
        <v>0</v>
      </c>
      <c r="BJ301" s="16" t="s">
        <v>81</v>
      </c>
      <c r="BK301" s="144">
        <f t="shared" si="99"/>
        <v>0</v>
      </c>
      <c r="BL301" s="16" t="s">
        <v>159</v>
      </c>
      <c r="BM301" s="143" t="s">
        <v>2098</v>
      </c>
    </row>
    <row r="302" spans="2:65" s="1" customFormat="1" ht="24.2" customHeight="1">
      <c r="B302" s="131"/>
      <c r="C302" s="132" t="s">
        <v>1048</v>
      </c>
      <c r="D302" s="132" t="s">
        <v>154</v>
      </c>
      <c r="E302" s="133" t="s">
        <v>2099</v>
      </c>
      <c r="F302" s="134" t="s">
        <v>2100</v>
      </c>
      <c r="G302" s="135" t="s">
        <v>569</v>
      </c>
      <c r="H302" s="136">
        <v>30</v>
      </c>
      <c r="I302" s="137"/>
      <c r="J302" s="138">
        <f t="shared" si="90"/>
        <v>0</v>
      </c>
      <c r="K302" s="134" t="s">
        <v>1</v>
      </c>
      <c r="L302" s="31"/>
      <c r="M302" s="139" t="s">
        <v>1</v>
      </c>
      <c r="N302" s="140" t="s">
        <v>38</v>
      </c>
      <c r="P302" s="141">
        <f t="shared" si="91"/>
        <v>0</v>
      </c>
      <c r="Q302" s="141">
        <v>0</v>
      </c>
      <c r="R302" s="141">
        <f t="shared" si="92"/>
        <v>0</v>
      </c>
      <c r="S302" s="141">
        <v>0</v>
      </c>
      <c r="T302" s="142">
        <f t="shared" si="93"/>
        <v>0</v>
      </c>
      <c r="AR302" s="143" t="s">
        <v>159</v>
      </c>
      <c r="AT302" s="143" t="s">
        <v>154</v>
      </c>
      <c r="AU302" s="143" t="s">
        <v>83</v>
      </c>
      <c r="AY302" s="16" t="s">
        <v>151</v>
      </c>
      <c r="BE302" s="144">
        <f t="shared" si="94"/>
        <v>0</v>
      </c>
      <c r="BF302" s="144">
        <f t="shared" si="95"/>
        <v>0</v>
      </c>
      <c r="BG302" s="144">
        <f t="shared" si="96"/>
        <v>0</v>
      </c>
      <c r="BH302" s="144">
        <f t="shared" si="97"/>
        <v>0</v>
      </c>
      <c r="BI302" s="144">
        <f t="shared" si="98"/>
        <v>0</v>
      </c>
      <c r="BJ302" s="16" t="s">
        <v>81</v>
      </c>
      <c r="BK302" s="144">
        <f t="shared" si="99"/>
        <v>0</v>
      </c>
      <c r="BL302" s="16" t="s">
        <v>159</v>
      </c>
      <c r="BM302" s="143" t="s">
        <v>2101</v>
      </c>
    </row>
    <row r="303" spans="2:63" s="11" customFormat="1" ht="22.9" customHeight="1">
      <c r="B303" s="119"/>
      <c r="D303" s="120" t="s">
        <v>72</v>
      </c>
      <c r="E303" s="129" t="s">
        <v>2102</v>
      </c>
      <c r="F303" s="129" t="s">
        <v>2103</v>
      </c>
      <c r="I303" s="122"/>
      <c r="J303" s="130">
        <f>BK303</f>
        <v>0</v>
      </c>
      <c r="L303" s="119"/>
      <c r="M303" s="124"/>
      <c r="P303" s="125">
        <f>SUM(P304:P308)</f>
        <v>0</v>
      </c>
      <c r="R303" s="125">
        <f>SUM(R304:R308)</f>
        <v>0</v>
      </c>
      <c r="T303" s="126">
        <f>SUM(T304:T308)</f>
        <v>0</v>
      </c>
      <c r="AR303" s="120" t="s">
        <v>81</v>
      </c>
      <c r="AT303" s="127" t="s">
        <v>72</v>
      </c>
      <c r="AU303" s="127" t="s">
        <v>81</v>
      </c>
      <c r="AY303" s="120" t="s">
        <v>151</v>
      </c>
      <c r="BK303" s="128">
        <f>SUM(BK304:BK308)</f>
        <v>0</v>
      </c>
    </row>
    <row r="304" spans="2:65" s="1" customFormat="1" ht="16.5" customHeight="1">
      <c r="B304" s="131"/>
      <c r="C304" s="132" t="s">
        <v>1053</v>
      </c>
      <c r="D304" s="132" t="s">
        <v>154</v>
      </c>
      <c r="E304" s="133" t="s">
        <v>2104</v>
      </c>
      <c r="F304" s="134" t="s">
        <v>2105</v>
      </c>
      <c r="G304" s="135" t="s">
        <v>498</v>
      </c>
      <c r="H304" s="136">
        <v>1</v>
      </c>
      <c r="I304" s="137"/>
      <c r="J304" s="138">
        <f>ROUND(I304*H304,2)</f>
        <v>0</v>
      </c>
      <c r="K304" s="134" t="s">
        <v>1</v>
      </c>
      <c r="L304" s="31"/>
      <c r="M304" s="139" t="s">
        <v>1</v>
      </c>
      <c r="N304" s="140" t="s">
        <v>38</v>
      </c>
      <c r="P304" s="141">
        <f>O304*H304</f>
        <v>0</v>
      </c>
      <c r="Q304" s="141">
        <v>0</v>
      </c>
      <c r="R304" s="141">
        <f>Q304*H304</f>
        <v>0</v>
      </c>
      <c r="S304" s="141">
        <v>0</v>
      </c>
      <c r="T304" s="142">
        <f>S304*H304</f>
        <v>0</v>
      </c>
      <c r="AR304" s="143" t="s">
        <v>159</v>
      </c>
      <c r="AT304" s="143" t="s">
        <v>154</v>
      </c>
      <c r="AU304" s="143" t="s">
        <v>83</v>
      </c>
      <c r="AY304" s="16" t="s">
        <v>151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6" t="s">
        <v>81</v>
      </c>
      <c r="BK304" s="144">
        <f>ROUND(I304*H304,2)</f>
        <v>0</v>
      </c>
      <c r="BL304" s="16" t="s">
        <v>159</v>
      </c>
      <c r="BM304" s="143" t="s">
        <v>2106</v>
      </c>
    </row>
    <row r="305" spans="2:65" s="1" customFormat="1" ht="16.5" customHeight="1">
      <c r="B305" s="131"/>
      <c r="C305" s="132" t="s">
        <v>1058</v>
      </c>
      <c r="D305" s="132" t="s">
        <v>154</v>
      </c>
      <c r="E305" s="133" t="s">
        <v>2107</v>
      </c>
      <c r="F305" s="134" t="s">
        <v>2108</v>
      </c>
      <c r="G305" s="135" t="s">
        <v>498</v>
      </c>
      <c r="H305" s="136">
        <v>1</v>
      </c>
      <c r="I305" s="137"/>
      <c r="J305" s="138">
        <f>ROUND(I305*H305,2)</f>
        <v>0</v>
      </c>
      <c r="K305" s="134" t="s">
        <v>1</v>
      </c>
      <c r="L305" s="31"/>
      <c r="M305" s="139" t="s">
        <v>1</v>
      </c>
      <c r="N305" s="140" t="s">
        <v>38</v>
      </c>
      <c r="P305" s="141">
        <f>O305*H305</f>
        <v>0</v>
      </c>
      <c r="Q305" s="141">
        <v>0</v>
      </c>
      <c r="R305" s="141">
        <f>Q305*H305</f>
        <v>0</v>
      </c>
      <c r="S305" s="141">
        <v>0</v>
      </c>
      <c r="T305" s="142">
        <f>S305*H305</f>
        <v>0</v>
      </c>
      <c r="AR305" s="143" t="s">
        <v>159</v>
      </c>
      <c r="AT305" s="143" t="s">
        <v>154</v>
      </c>
      <c r="AU305" s="143" t="s">
        <v>83</v>
      </c>
      <c r="AY305" s="16" t="s">
        <v>151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6" t="s">
        <v>81</v>
      </c>
      <c r="BK305" s="144">
        <f>ROUND(I305*H305,2)</f>
        <v>0</v>
      </c>
      <c r="BL305" s="16" t="s">
        <v>159</v>
      </c>
      <c r="BM305" s="143" t="s">
        <v>2109</v>
      </c>
    </row>
    <row r="306" spans="2:65" s="1" customFormat="1" ht="16.5" customHeight="1">
      <c r="B306" s="131"/>
      <c r="C306" s="132" t="s">
        <v>1064</v>
      </c>
      <c r="D306" s="132" t="s">
        <v>154</v>
      </c>
      <c r="E306" s="133" t="s">
        <v>2110</v>
      </c>
      <c r="F306" s="134" t="s">
        <v>2111</v>
      </c>
      <c r="G306" s="135" t="s">
        <v>498</v>
      </c>
      <c r="H306" s="136">
        <v>1</v>
      </c>
      <c r="I306" s="137"/>
      <c r="J306" s="138">
        <f>ROUND(I306*H306,2)</f>
        <v>0</v>
      </c>
      <c r="K306" s="134" t="s">
        <v>1</v>
      </c>
      <c r="L306" s="31"/>
      <c r="M306" s="139" t="s">
        <v>1</v>
      </c>
      <c r="N306" s="140" t="s">
        <v>38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159</v>
      </c>
      <c r="AT306" s="143" t="s">
        <v>154</v>
      </c>
      <c r="AU306" s="143" t="s">
        <v>83</v>
      </c>
      <c r="AY306" s="16" t="s">
        <v>151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81</v>
      </c>
      <c r="BK306" s="144">
        <f>ROUND(I306*H306,2)</f>
        <v>0</v>
      </c>
      <c r="BL306" s="16" t="s">
        <v>159</v>
      </c>
      <c r="BM306" s="143" t="s">
        <v>2112</v>
      </c>
    </row>
    <row r="307" spans="2:65" s="1" customFormat="1" ht="21.75" customHeight="1">
      <c r="B307" s="131"/>
      <c r="C307" s="132" t="s">
        <v>1071</v>
      </c>
      <c r="D307" s="132" t="s">
        <v>154</v>
      </c>
      <c r="E307" s="133" t="s">
        <v>2113</v>
      </c>
      <c r="F307" s="134" t="s">
        <v>2114</v>
      </c>
      <c r="G307" s="135" t="s">
        <v>498</v>
      </c>
      <c r="H307" s="136">
        <v>1</v>
      </c>
      <c r="I307" s="137"/>
      <c r="J307" s="138">
        <f>ROUND(I307*H307,2)</f>
        <v>0</v>
      </c>
      <c r="K307" s="134" t="s">
        <v>1</v>
      </c>
      <c r="L307" s="31"/>
      <c r="M307" s="139" t="s">
        <v>1</v>
      </c>
      <c r="N307" s="140" t="s">
        <v>38</v>
      </c>
      <c r="P307" s="141">
        <f>O307*H307</f>
        <v>0</v>
      </c>
      <c r="Q307" s="141">
        <v>0</v>
      </c>
      <c r="R307" s="141">
        <f>Q307*H307</f>
        <v>0</v>
      </c>
      <c r="S307" s="141">
        <v>0</v>
      </c>
      <c r="T307" s="142">
        <f>S307*H307</f>
        <v>0</v>
      </c>
      <c r="AR307" s="143" t="s">
        <v>159</v>
      </c>
      <c r="AT307" s="143" t="s">
        <v>154</v>
      </c>
      <c r="AU307" s="143" t="s">
        <v>83</v>
      </c>
      <c r="AY307" s="16" t="s">
        <v>151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6" t="s">
        <v>81</v>
      </c>
      <c r="BK307" s="144">
        <f>ROUND(I307*H307,2)</f>
        <v>0</v>
      </c>
      <c r="BL307" s="16" t="s">
        <v>159</v>
      </c>
      <c r="BM307" s="143" t="s">
        <v>2115</v>
      </c>
    </row>
    <row r="308" spans="2:65" s="1" customFormat="1" ht="16.5" customHeight="1">
      <c r="B308" s="131"/>
      <c r="C308" s="132" t="s">
        <v>1075</v>
      </c>
      <c r="D308" s="132" t="s">
        <v>154</v>
      </c>
      <c r="E308" s="133" t="s">
        <v>2116</v>
      </c>
      <c r="F308" s="134" t="s">
        <v>2117</v>
      </c>
      <c r="G308" s="135" t="s">
        <v>498</v>
      </c>
      <c r="H308" s="136">
        <v>1</v>
      </c>
      <c r="I308" s="137"/>
      <c r="J308" s="138">
        <f>ROUND(I308*H308,2)</f>
        <v>0</v>
      </c>
      <c r="K308" s="134" t="s">
        <v>1</v>
      </c>
      <c r="L308" s="31"/>
      <c r="M308" s="139" t="s">
        <v>1</v>
      </c>
      <c r="N308" s="140" t="s">
        <v>38</v>
      </c>
      <c r="P308" s="141">
        <f>O308*H308</f>
        <v>0</v>
      </c>
      <c r="Q308" s="141">
        <v>0</v>
      </c>
      <c r="R308" s="141">
        <f>Q308*H308</f>
        <v>0</v>
      </c>
      <c r="S308" s="141">
        <v>0</v>
      </c>
      <c r="T308" s="142">
        <f>S308*H308</f>
        <v>0</v>
      </c>
      <c r="AR308" s="143" t="s">
        <v>159</v>
      </c>
      <c r="AT308" s="143" t="s">
        <v>154</v>
      </c>
      <c r="AU308" s="143" t="s">
        <v>83</v>
      </c>
      <c r="AY308" s="16" t="s">
        <v>151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81</v>
      </c>
      <c r="BK308" s="144">
        <f>ROUND(I308*H308,2)</f>
        <v>0</v>
      </c>
      <c r="BL308" s="16" t="s">
        <v>159</v>
      </c>
      <c r="BM308" s="143" t="s">
        <v>2118</v>
      </c>
    </row>
    <row r="309" spans="2:63" s="11" customFormat="1" ht="22.9" customHeight="1">
      <c r="B309" s="119"/>
      <c r="D309" s="120" t="s">
        <v>72</v>
      </c>
      <c r="E309" s="129" t="s">
        <v>1906</v>
      </c>
      <c r="F309" s="129" t="s">
        <v>1907</v>
      </c>
      <c r="I309" s="122"/>
      <c r="J309" s="130">
        <f>BK309</f>
        <v>0</v>
      </c>
      <c r="L309" s="119"/>
      <c r="M309" s="124"/>
      <c r="P309" s="125">
        <f>SUM(P310:P328)</f>
        <v>0</v>
      </c>
      <c r="R309" s="125">
        <f>SUM(R310:R328)</f>
        <v>0</v>
      </c>
      <c r="T309" s="126">
        <f>SUM(T310:T328)</f>
        <v>0</v>
      </c>
      <c r="AR309" s="120" t="s">
        <v>81</v>
      </c>
      <c r="AT309" s="127" t="s">
        <v>72</v>
      </c>
      <c r="AU309" s="127" t="s">
        <v>81</v>
      </c>
      <c r="AY309" s="120" t="s">
        <v>151</v>
      </c>
      <c r="BK309" s="128">
        <f>SUM(BK310:BK328)</f>
        <v>0</v>
      </c>
    </row>
    <row r="310" spans="2:65" s="1" customFormat="1" ht="16.5" customHeight="1">
      <c r="B310" s="131"/>
      <c r="C310" s="132" t="s">
        <v>1079</v>
      </c>
      <c r="D310" s="132" t="s">
        <v>154</v>
      </c>
      <c r="E310" s="133" t="s">
        <v>2119</v>
      </c>
      <c r="F310" s="134" t="s">
        <v>2120</v>
      </c>
      <c r="G310" s="135" t="s">
        <v>1757</v>
      </c>
      <c r="H310" s="136">
        <v>12</v>
      </c>
      <c r="I310" s="137"/>
      <c r="J310" s="138">
        <f aca="true" t="shared" si="100" ref="J310:J328">ROUND(I310*H310,2)</f>
        <v>0</v>
      </c>
      <c r="K310" s="134" t="s">
        <v>1</v>
      </c>
      <c r="L310" s="31"/>
      <c r="M310" s="139" t="s">
        <v>1</v>
      </c>
      <c r="N310" s="140" t="s">
        <v>38</v>
      </c>
      <c r="P310" s="141">
        <f aca="true" t="shared" si="101" ref="P310:P328">O310*H310</f>
        <v>0</v>
      </c>
      <c r="Q310" s="141">
        <v>0</v>
      </c>
      <c r="R310" s="141">
        <f aca="true" t="shared" si="102" ref="R310:R328">Q310*H310</f>
        <v>0</v>
      </c>
      <c r="S310" s="141">
        <v>0</v>
      </c>
      <c r="T310" s="142">
        <f aca="true" t="shared" si="103" ref="T310:T328">S310*H310</f>
        <v>0</v>
      </c>
      <c r="AR310" s="143" t="s">
        <v>159</v>
      </c>
      <c r="AT310" s="143" t="s">
        <v>154</v>
      </c>
      <c r="AU310" s="143" t="s">
        <v>83</v>
      </c>
      <c r="AY310" s="16" t="s">
        <v>151</v>
      </c>
      <c r="BE310" s="144">
        <f aca="true" t="shared" si="104" ref="BE310:BE328">IF(N310="základní",J310,0)</f>
        <v>0</v>
      </c>
      <c r="BF310" s="144">
        <f aca="true" t="shared" si="105" ref="BF310:BF328">IF(N310="snížená",J310,0)</f>
        <v>0</v>
      </c>
      <c r="BG310" s="144">
        <f aca="true" t="shared" si="106" ref="BG310:BG328">IF(N310="zákl. přenesená",J310,0)</f>
        <v>0</v>
      </c>
      <c r="BH310" s="144">
        <f aca="true" t="shared" si="107" ref="BH310:BH328">IF(N310="sníž. přenesená",J310,0)</f>
        <v>0</v>
      </c>
      <c r="BI310" s="144">
        <f aca="true" t="shared" si="108" ref="BI310:BI328">IF(N310="nulová",J310,0)</f>
        <v>0</v>
      </c>
      <c r="BJ310" s="16" t="s">
        <v>81</v>
      </c>
      <c r="BK310" s="144">
        <f aca="true" t="shared" si="109" ref="BK310:BK328">ROUND(I310*H310,2)</f>
        <v>0</v>
      </c>
      <c r="BL310" s="16" t="s">
        <v>159</v>
      </c>
      <c r="BM310" s="143" t="s">
        <v>2121</v>
      </c>
    </row>
    <row r="311" spans="2:65" s="1" customFormat="1" ht="16.5" customHeight="1">
      <c r="B311" s="131"/>
      <c r="C311" s="132" t="s">
        <v>1083</v>
      </c>
      <c r="D311" s="132" t="s">
        <v>154</v>
      </c>
      <c r="E311" s="133" t="s">
        <v>2122</v>
      </c>
      <c r="F311" s="134" t="s">
        <v>2123</v>
      </c>
      <c r="G311" s="135" t="s">
        <v>498</v>
      </c>
      <c r="H311" s="136">
        <v>1</v>
      </c>
      <c r="I311" s="137"/>
      <c r="J311" s="138">
        <f t="shared" si="100"/>
        <v>0</v>
      </c>
      <c r="K311" s="134" t="s">
        <v>1</v>
      </c>
      <c r="L311" s="31"/>
      <c r="M311" s="139" t="s">
        <v>1</v>
      </c>
      <c r="N311" s="140" t="s">
        <v>38</v>
      </c>
      <c r="P311" s="141">
        <f t="shared" si="101"/>
        <v>0</v>
      </c>
      <c r="Q311" s="141">
        <v>0</v>
      </c>
      <c r="R311" s="141">
        <f t="shared" si="102"/>
        <v>0</v>
      </c>
      <c r="S311" s="141">
        <v>0</v>
      </c>
      <c r="T311" s="142">
        <f t="shared" si="103"/>
        <v>0</v>
      </c>
      <c r="AR311" s="143" t="s">
        <v>159</v>
      </c>
      <c r="AT311" s="143" t="s">
        <v>154</v>
      </c>
      <c r="AU311" s="143" t="s">
        <v>83</v>
      </c>
      <c r="AY311" s="16" t="s">
        <v>151</v>
      </c>
      <c r="BE311" s="144">
        <f t="shared" si="104"/>
        <v>0</v>
      </c>
      <c r="BF311" s="144">
        <f t="shared" si="105"/>
        <v>0</v>
      </c>
      <c r="BG311" s="144">
        <f t="shared" si="106"/>
        <v>0</v>
      </c>
      <c r="BH311" s="144">
        <f t="shared" si="107"/>
        <v>0</v>
      </c>
      <c r="BI311" s="144">
        <f t="shared" si="108"/>
        <v>0</v>
      </c>
      <c r="BJ311" s="16" t="s">
        <v>81</v>
      </c>
      <c r="BK311" s="144">
        <f t="shared" si="109"/>
        <v>0</v>
      </c>
      <c r="BL311" s="16" t="s">
        <v>159</v>
      </c>
      <c r="BM311" s="143" t="s">
        <v>2124</v>
      </c>
    </row>
    <row r="312" spans="2:65" s="1" customFormat="1" ht="16.5" customHeight="1">
      <c r="B312" s="131"/>
      <c r="C312" s="132" t="s">
        <v>1087</v>
      </c>
      <c r="D312" s="132" t="s">
        <v>154</v>
      </c>
      <c r="E312" s="133" t="s">
        <v>2125</v>
      </c>
      <c r="F312" s="134" t="s">
        <v>2126</v>
      </c>
      <c r="G312" s="135" t="s">
        <v>1757</v>
      </c>
      <c r="H312" s="136">
        <v>225</v>
      </c>
      <c r="I312" s="137"/>
      <c r="J312" s="138">
        <f t="shared" si="100"/>
        <v>0</v>
      </c>
      <c r="K312" s="134" t="s">
        <v>1</v>
      </c>
      <c r="L312" s="31"/>
      <c r="M312" s="139" t="s">
        <v>1</v>
      </c>
      <c r="N312" s="140" t="s">
        <v>38</v>
      </c>
      <c r="P312" s="141">
        <f t="shared" si="101"/>
        <v>0</v>
      </c>
      <c r="Q312" s="141">
        <v>0</v>
      </c>
      <c r="R312" s="141">
        <f t="shared" si="102"/>
        <v>0</v>
      </c>
      <c r="S312" s="141">
        <v>0</v>
      </c>
      <c r="T312" s="142">
        <f t="shared" si="103"/>
        <v>0</v>
      </c>
      <c r="AR312" s="143" t="s">
        <v>159</v>
      </c>
      <c r="AT312" s="143" t="s">
        <v>154</v>
      </c>
      <c r="AU312" s="143" t="s">
        <v>83</v>
      </c>
      <c r="AY312" s="16" t="s">
        <v>151</v>
      </c>
      <c r="BE312" s="144">
        <f t="shared" si="104"/>
        <v>0</v>
      </c>
      <c r="BF312" s="144">
        <f t="shared" si="105"/>
        <v>0</v>
      </c>
      <c r="BG312" s="144">
        <f t="shared" si="106"/>
        <v>0</v>
      </c>
      <c r="BH312" s="144">
        <f t="shared" si="107"/>
        <v>0</v>
      </c>
      <c r="BI312" s="144">
        <f t="shared" si="108"/>
        <v>0</v>
      </c>
      <c r="BJ312" s="16" t="s">
        <v>81</v>
      </c>
      <c r="BK312" s="144">
        <f t="shared" si="109"/>
        <v>0</v>
      </c>
      <c r="BL312" s="16" t="s">
        <v>159</v>
      </c>
      <c r="BM312" s="143" t="s">
        <v>2127</v>
      </c>
    </row>
    <row r="313" spans="2:65" s="1" customFormat="1" ht="16.5" customHeight="1">
      <c r="B313" s="131"/>
      <c r="C313" s="132" t="s">
        <v>1092</v>
      </c>
      <c r="D313" s="132" t="s">
        <v>154</v>
      </c>
      <c r="E313" s="133" t="s">
        <v>2128</v>
      </c>
      <c r="F313" s="134" t="s">
        <v>2129</v>
      </c>
      <c r="G313" s="135" t="s">
        <v>1757</v>
      </c>
      <c r="H313" s="136">
        <v>32</v>
      </c>
      <c r="I313" s="137"/>
      <c r="J313" s="138">
        <f t="shared" si="100"/>
        <v>0</v>
      </c>
      <c r="K313" s="134" t="s">
        <v>1</v>
      </c>
      <c r="L313" s="31"/>
      <c r="M313" s="139" t="s">
        <v>1</v>
      </c>
      <c r="N313" s="140" t="s">
        <v>38</v>
      </c>
      <c r="P313" s="141">
        <f t="shared" si="101"/>
        <v>0</v>
      </c>
      <c r="Q313" s="141">
        <v>0</v>
      </c>
      <c r="R313" s="141">
        <f t="shared" si="102"/>
        <v>0</v>
      </c>
      <c r="S313" s="141">
        <v>0</v>
      </c>
      <c r="T313" s="142">
        <f t="shared" si="103"/>
        <v>0</v>
      </c>
      <c r="AR313" s="143" t="s">
        <v>159</v>
      </c>
      <c r="AT313" s="143" t="s">
        <v>154</v>
      </c>
      <c r="AU313" s="143" t="s">
        <v>83</v>
      </c>
      <c r="AY313" s="16" t="s">
        <v>151</v>
      </c>
      <c r="BE313" s="144">
        <f t="shared" si="104"/>
        <v>0</v>
      </c>
      <c r="BF313" s="144">
        <f t="shared" si="105"/>
        <v>0</v>
      </c>
      <c r="BG313" s="144">
        <f t="shared" si="106"/>
        <v>0</v>
      </c>
      <c r="BH313" s="144">
        <f t="shared" si="107"/>
        <v>0</v>
      </c>
      <c r="BI313" s="144">
        <f t="shared" si="108"/>
        <v>0</v>
      </c>
      <c r="BJ313" s="16" t="s">
        <v>81</v>
      </c>
      <c r="BK313" s="144">
        <f t="shared" si="109"/>
        <v>0</v>
      </c>
      <c r="BL313" s="16" t="s">
        <v>159</v>
      </c>
      <c r="BM313" s="143" t="s">
        <v>2130</v>
      </c>
    </row>
    <row r="314" spans="2:65" s="1" customFormat="1" ht="16.5" customHeight="1">
      <c r="B314" s="131"/>
      <c r="C314" s="132" t="s">
        <v>1096</v>
      </c>
      <c r="D314" s="132" t="s">
        <v>154</v>
      </c>
      <c r="E314" s="133" t="s">
        <v>2131</v>
      </c>
      <c r="F314" s="134" t="s">
        <v>2132</v>
      </c>
      <c r="G314" s="135" t="s">
        <v>1757</v>
      </c>
      <c r="H314" s="136">
        <v>4</v>
      </c>
      <c r="I314" s="137"/>
      <c r="J314" s="138">
        <f t="shared" si="100"/>
        <v>0</v>
      </c>
      <c r="K314" s="134" t="s">
        <v>1</v>
      </c>
      <c r="L314" s="31"/>
      <c r="M314" s="139" t="s">
        <v>1</v>
      </c>
      <c r="N314" s="140" t="s">
        <v>38</v>
      </c>
      <c r="P314" s="141">
        <f t="shared" si="101"/>
        <v>0</v>
      </c>
      <c r="Q314" s="141">
        <v>0</v>
      </c>
      <c r="R314" s="141">
        <f t="shared" si="102"/>
        <v>0</v>
      </c>
      <c r="S314" s="141">
        <v>0</v>
      </c>
      <c r="T314" s="142">
        <f t="shared" si="103"/>
        <v>0</v>
      </c>
      <c r="AR314" s="143" t="s">
        <v>159</v>
      </c>
      <c r="AT314" s="143" t="s">
        <v>154</v>
      </c>
      <c r="AU314" s="143" t="s">
        <v>83</v>
      </c>
      <c r="AY314" s="16" t="s">
        <v>151</v>
      </c>
      <c r="BE314" s="144">
        <f t="shared" si="104"/>
        <v>0</v>
      </c>
      <c r="BF314" s="144">
        <f t="shared" si="105"/>
        <v>0</v>
      </c>
      <c r="BG314" s="144">
        <f t="shared" si="106"/>
        <v>0</v>
      </c>
      <c r="BH314" s="144">
        <f t="shared" si="107"/>
        <v>0</v>
      </c>
      <c r="BI314" s="144">
        <f t="shared" si="108"/>
        <v>0</v>
      </c>
      <c r="BJ314" s="16" t="s">
        <v>81</v>
      </c>
      <c r="BK314" s="144">
        <f t="shared" si="109"/>
        <v>0</v>
      </c>
      <c r="BL314" s="16" t="s">
        <v>159</v>
      </c>
      <c r="BM314" s="143" t="s">
        <v>2133</v>
      </c>
    </row>
    <row r="315" spans="2:65" s="1" customFormat="1" ht="16.5" customHeight="1">
      <c r="B315" s="131"/>
      <c r="C315" s="132" t="s">
        <v>1101</v>
      </c>
      <c r="D315" s="132" t="s">
        <v>154</v>
      </c>
      <c r="E315" s="133" t="s">
        <v>2134</v>
      </c>
      <c r="F315" s="134" t="s">
        <v>2135</v>
      </c>
      <c r="G315" s="135" t="s">
        <v>498</v>
      </c>
      <c r="H315" s="136">
        <v>1</v>
      </c>
      <c r="I315" s="137"/>
      <c r="J315" s="138">
        <f t="shared" si="100"/>
        <v>0</v>
      </c>
      <c r="K315" s="134" t="s">
        <v>1</v>
      </c>
      <c r="L315" s="31"/>
      <c r="M315" s="139" t="s">
        <v>1</v>
      </c>
      <c r="N315" s="140" t="s">
        <v>38</v>
      </c>
      <c r="P315" s="141">
        <f t="shared" si="101"/>
        <v>0</v>
      </c>
      <c r="Q315" s="141">
        <v>0</v>
      </c>
      <c r="R315" s="141">
        <f t="shared" si="102"/>
        <v>0</v>
      </c>
      <c r="S315" s="141">
        <v>0</v>
      </c>
      <c r="T315" s="142">
        <f t="shared" si="103"/>
        <v>0</v>
      </c>
      <c r="AR315" s="143" t="s">
        <v>159</v>
      </c>
      <c r="AT315" s="143" t="s">
        <v>154</v>
      </c>
      <c r="AU315" s="143" t="s">
        <v>83</v>
      </c>
      <c r="AY315" s="16" t="s">
        <v>151</v>
      </c>
      <c r="BE315" s="144">
        <f t="shared" si="104"/>
        <v>0</v>
      </c>
      <c r="BF315" s="144">
        <f t="shared" si="105"/>
        <v>0</v>
      </c>
      <c r="BG315" s="144">
        <f t="shared" si="106"/>
        <v>0</v>
      </c>
      <c r="BH315" s="144">
        <f t="shared" si="107"/>
        <v>0</v>
      </c>
      <c r="BI315" s="144">
        <f t="shared" si="108"/>
        <v>0</v>
      </c>
      <c r="BJ315" s="16" t="s">
        <v>81</v>
      </c>
      <c r="BK315" s="144">
        <f t="shared" si="109"/>
        <v>0</v>
      </c>
      <c r="BL315" s="16" t="s">
        <v>159</v>
      </c>
      <c r="BM315" s="143" t="s">
        <v>2136</v>
      </c>
    </row>
    <row r="316" spans="2:65" s="1" customFormat="1" ht="16.5" customHeight="1">
      <c r="B316" s="131"/>
      <c r="C316" s="132" t="s">
        <v>1105</v>
      </c>
      <c r="D316" s="132" t="s">
        <v>154</v>
      </c>
      <c r="E316" s="133" t="s">
        <v>2137</v>
      </c>
      <c r="F316" s="134" t="s">
        <v>2138</v>
      </c>
      <c r="G316" s="135" t="s">
        <v>498</v>
      </c>
      <c r="H316" s="136">
        <v>1</v>
      </c>
      <c r="I316" s="137"/>
      <c r="J316" s="138">
        <f t="shared" si="100"/>
        <v>0</v>
      </c>
      <c r="K316" s="134" t="s">
        <v>1</v>
      </c>
      <c r="L316" s="31"/>
      <c r="M316" s="139" t="s">
        <v>1</v>
      </c>
      <c r="N316" s="140" t="s">
        <v>38</v>
      </c>
      <c r="P316" s="141">
        <f t="shared" si="101"/>
        <v>0</v>
      </c>
      <c r="Q316" s="141">
        <v>0</v>
      </c>
      <c r="R316" s="141">
        <f t="shared" si="102"/>
        <v>0</v>
      </c>
      <c r="S316" s="141">
        <v>0</v>
      </c>
      <c r="T316" s="142">
        <f t="shared" si="103"/>
        <v>0</v>
      </c>
      <c r="AR316" s="143" t="s">
        <v>159</v>
      </c>
      <c r="AT316" s="143" t="s">
        <v>154</v>
      </c>
      <c r="AU316" s="143" t="s">
        <v>83</v>
      </c>
      <c r="AY316" s="16" t="s">
        <v>151</v>
      </c>
      <c r="BE316" s="144">
        <f t="shared" si="104"/>
        <v>0</v>
      </c>
      <c r="BF316" s="144">
        <f t="shared" si="105"/>
        <v>0</v>
      </c>
      <c r="BG316" s="144">
        <f t="shared" si="106"/>
        <v>0</v>
      </c>
      <c r="BH316" s="144">
        <f t="shared" si="107"/>
        <v>0</v>
      </c>
      <c r="BI316" s="144">
        <f t="shared" si="108"/>
        <v>0</v>
      </c>
      <c r="BJ316" s="16" t="s">
        <v>81</v>
      </c>
      <c r="BK316" s="144">
        <f t="shared" si="109"/>
        <v>0</v>
      </c>
      <c r="BL316" s="16" t="s">
        <v>159</v>
      </c>
      <c r="BM316" s="143" t="s">
        <v>2139</v>
      </c>
    </row>
    <row r="317" spans="2:65" s="1" customFormat="1" ht="16.5" customHeight="1">
      <c r="B317" s="131"/>
      <c r="C317" s="132" t="s">
        <v>1110</v>
      </c>
      <c r="D317" s="132" t="s">
        <v>154</v>
      </c>
      <c r="E317" s="133" t="s">
        <v>2140</v>
      </c>
      <c r="F317" s="134" t="s">
        <v>2141</v>
      </c>
      <c r="G317" s="135" t="s">
        <v>1757</v>
      </c>
      <c r="H317" s="136">
        <v>28</v>
      </c>
      <c r="I317" s="137"/>
      <c r="J317" s="138">
        <f t="shared" si="100"/>
        <v>0</v>
      </c>
      <c r="K317" s="134" t="s">
        <v>1</v>
      </c>
      <c r="L317" s="31"/>
      <c r="M317" s="139" t="s">
        <v>1</v>
      </c>
      <c r="N317" s="140" t="s">
        <v>38</v>
      </c>
      <c r="P317" s="141">
        <f t="shared" si="101"/>
        <v>0</v>
      </c>
      <c r="Q317" s="141">
        <v>0</v>
      </c>
      <c r="R317" s="141">
        <f t="shared" si="102"/>
        <v>0</v>
      </c>
      <c r="S317" s="141">
        <v>0</v>
      </c>
      <c r="T317" s="142">
        <f t="shared" si="103"/>
        <v>0</v>
      </c>
      <c r="AR317" s="143" t="s">
        <v>159</v>
      </c>
      <c r="AT317" s="143" t="s">
        <v>154</v>
      </c>
      <c r="AU317" s="143" t="s">
        <v>83</v>
      </c>
      <c r="AY317" s="16" t="s">
        <v>151</v>
      </c>
      <c r="BE317" s="144">
        <f t="shared" si="104"/>
        <v>0</v>
      </c>
      <c r="BF317" s="144">
        <f t="shared" si="105"/>
        <v>0</v>
      </c>
      <c r="BG317" s="144">
        <f t="shared" si="106"/>
        <v>0</v>
      </c>
      <c r="BH317" s="144">
        <f t="shared" si="107"/>
        <v>0</v>
      </c>
      <c r="BI317" s="144">
        <f t="shared" si="108"/>
        <v>0</v>
      </c>
      <c r="BJ317" s="16" t="s">
        <v>81</v>
      </c>
      <c r="BK317" s="144">
        <f t="shared" si="109"/>
        <v>0</v>
      </c>
      <c r="BL317" s="16" t="s">
        <v>159</v>
      </c>
      <c r="BM317" s="143" t="s">
        <v>2142</v>
      </c>
    </row>
    <row r="318" spans="2:65" s="1" customFormat="1" ht="16.5" customHeight="1">
      <c r="B318" s="131"/>
      <c r="C318" s="132" t="s">
        <v>1114</v>
      </c>
      <c r="D318" s="132" t="s">
        <v>154</v>
      </c>
      <c r="E318" s="133" t="s">
        <v>2143</v>
      </c>
      <c r="F318" s="134" t="s">
        <v>2144</v>
      </c>
      <c r="G318" s="135" t="s">
        <v>1757</v>
      </c>
      <c r="H318" s="136">
        <v>28</v>
      </c>
      <c r="I318" s="137"/>
      <c r="J318" s="138">
        <f t="shared" si="100"/>
        <v>0</v>
      </c>
      <c r="K318" s="134" t="s">
        <v>1</v>
      </c>
      <c r="L318" s="31"/>
      <c r="M318" s="139" t="s">
        <v>1</v>
      </c>
      <c r="N318" s="140" t="s">
        <v>38</v>
      </c>
      <c r="P318" s="141">
        <f t="shared" si="101"/>
        <v>0</v>
      </c>
      <c r="Q318" s="141">
        <v>0</v>
      </c>
      <c r="R318" s="141">
        <f t="shared" si="102"/>
        <v>0</v>
      </c>
      <c r="S318" s="141">
        <v>0</v>
      </c>
      <c r="T318" s="142">
        <f t="shared" si="103"/>
        <v>0</v>
      </c>
      <c r="AR318" s="143" t="s">
        <v>159</v>
      </c>
      <c r="AT318" s="143" t="s">
        <v>154</v>
      </c>
      <c r="AU318" s="143" t="s">
        <v>83</v>
      </c>
      <c r="AY318" s="16" t="s">
        <v>151</v>
      </c>
      <c r="BE318" s="144">
        <f t="shared" si="104"/>
        <v>0</v>
      </c>
      <c r="BF318" s="144">
        <f t="shared" si="105"/>
        <v>0</v>
      </c>
      <c r="BG318" s="144">
        <f t="shared" si="106"/>
        <v>0</v>
      </c>
      <c r="BH318" s="144">
        <f t="shared" si="107"/>
        <v>0</v>
      </c>
      <c r="BI318" s="144">
        <f t="shared" si="108"/>
        <v>0</v>
      </c>
      <c r="BJ318" s="16" t="s">
        <v>81</v>
      </c>
      <c r="BK318" s="144">
        <f t="shared" si="109"/>
        <v>0</v>
      </c>
      <c r="BL318" s="16" t="s">
        <v>159</v>
      </c>
      <c r="BM318" s="143" t="s">
        <v>2145</v>
      </c>
    </row>
    <row r="319" spans="2:65" s="1" customFormat="1" ht="16.5" customHeight="1">
      <c r="B319" s="131"/>
      <c r="C319" s="132" t="s">
        <v>1118</v>
      </c>
      <c r="D319" s="132" t="s">
        <v>154</v>
      </c>
      <c r="E319" s="133" t="s">
        <v>2146</v>
      </c>
      <c r="F319" s="134" t="s">
        <v>2147</v>
      </c>
      <c r="G319" s="135" t="s">
        <v>1757</v>
      </c>
      <c r="H319" s="136">
        <v>1059</v>
      </c>
      <c r="I319" s="137"/>
      <c r="J319" s="138">
        <f t="shared" si="100"/>
        <v>0</v>
      </c>
      <c r="K319" s="134" t="s">
        <v>1</v>
      </c>
      <c r="L319" s="31"/>
      <c r="M319" s="139" t="s">
        <v>1</v>
      </c>
      <c r="N319" s="140" t="s">
        <v>38</v>
      </c>
      <c r="P319" s="141">
        <f t="shared" si="101"/>
        <v>0</v>
      </c>
      <c r="Q319" s="141">
        <v>0</v>
      </c>
      <c r="R319" s="141">
        <f t="shared" si="102"/>
        <v>0</v>
      </c>
      <c r="S319" s="141">
        <v>0</v>
      </c>
      <c r="T319" s="142">
        <f t="shared" si="103"/>
        <v>0</v>
      </c>
      <c r="AR319" s="143" t="s">
        <v>159</v>
      </c>
      <c r="AT319" s="143" t="s">
        <v>154</v>
      </c>
      <c r="AU319" s="143" t="s">
        <v>83</v>
      </c>
      <c r="AY319" s="16" t="s">
        <v>151</v>
      </c>
      <c r="BE319" s="144">
        <f t="shared" si="104"/>
        <v>0</v>
      </c>
      <c r="BF319" s="144">
        <f t="shared" si="105"/>
        <v>0</v>
      </c>
      <c r="BG319" s="144">
        <f t="shared" si="106"/>
        <v>0</v>
      </c>
      <c r="BH319" s="144">
        <f t="shared" si="107"/>
        <v>0</v>
      </c>
      <c r="BI319" s="144">
        <f t="shared" si="108"/>
        <v>0</v>
      </c>
      <c r="BJ319" s="16" t="s">
        <v>81</v>
      </c>
      <c r="BK319" s="144">
        <f t="shared" si="109"/>
        <v>0</v>
      </c>
      <c r="BL319" s="16" t="s">
        <v>159</v>
      </c>
      <c r="BM319" s="143" t="s">
        <v>2148</v>
      </c>
    </row>
    <row r="320" spans="2:65" s="1" customFormat="1" ht="16.5" customHeight="1">
      <c r="B320" s="131"/>
      <c r="C320" s="132" t="s">
        <v>1122</v>
      </c>
      <c r="D320" s="132" t="s">
        <v>154</v>
      </c>
      <c r="E320" s="133" t="s">
        <v>2149</v>
      </c>
      <c r="F320" s="134" t="s">
        <v>2150</v>
      </c>
      <c r="G320" s="135" t="s">
        <v>1757</v>
      </c>
      <c r="H320" s="136">
        <v>16</v>
      </c>
      <c r="I320" s="137"/>
      <c r="J320" s="138">
        <f t="shared" si="100"/>
        <v>0</v>
      </c>
      <c r="K320" s="134" t="s">
        <v>1</v>
      </c>
      <c r="L320" s="31"/>
      <c r="M320" s="139" t="s">
        <v>1</v>
      </c>
      <c r="N320" s="140" t="s">
        <v>38</v>
      </c>
      <c r="P320" s="141">
        <f t="shared" si="101"/>
        <v>0</v>
      </c>
      <c r="Q320" s="141">
        <v>0</v>
      </c>
      <c r="R320" s="141">
        <f t="shared" si="102"/>
        <v>0</v>
      </c>
      <c r="S320" s="141">
        <v>0</v>
      </c>
      <c r="T320" s="142">
        <f t="shared" si="103"/>
        <v>0</v>
      </c>
      <c r="AR320" s="143" t="s">
        <v>159</v>
      </c>
      <c r="AT320" s="143" t="s">
        <v>154</v>
      </c>
      <c r="AU320" s="143" t="s">
        <v>83</v>
      </c>
      <c r="AY320" s="16" t="s">
        <v>151</v>
      </c>
      <c r="BE320" s="144">
        <f t="shared" si="104"/>
        <v>0</v>
      </c>
      <c r="BF320" s="144">
        <f t="shared" si="105"/>
        <v>0</v>
      </c>
      <c r="BG320" s="144">
        <f t="shared" si="106"/>
        <v>0</v>
      </c>
      <c r="BH320" s="144">
        <f t="shared" si="107"/>
        <v>0</v>
      </c>
      <c r="BI320" s="144">
        <f t="shared" si="108"/>
        <v>0</v>
      </c>
      <c r="BJ320" s="16" t="s">
        <v>81</v>
      </c>
      <c r="BK320" s="144">
        <f t="shared" si="109"/>
        <v>0</v>
      </c>
      <c r="BL320" s="16" t="s">
        <v>159</v>
      </c>
      <c r="BM320" s="143" t="s">
        <v>2151</v>
      </c>
    </row>
    <row r="321" spans="2:65" s="1" customFormat="1" ht="21.75" customHeight="1">
      <c r="B321" s="131"/>
      <c r="C321" s="132" t="s">
        <v>1128</v>
      </c>
      <c r="D321" s="132" t="s">
        <v>154</v>
      </c>
      <c r="E321" s="133" t="s">
        <v>2152</v>
      </c>
      <c r="F321" s="134" t="s">
        <v>2153</v>
      </c>
      <c r="G321" s="135" t="s">
        <v>1757</v>
      </c>
      <c r="H321" s="136">
        <v>690</v>
      </c>
      <c r="I321" s="137"/>
      <c r="J321" s="138">
        <f t="shared" si="100"/>
        <v>0</v>
      </c>
      <c r="K321" s="134" t="s">
        <v>1</v>
      </c>
      <c r="L321" s="31"/>
      <c r="M321" s="139" t="s">
        <v>1</v>
      </c>
      <c r="N321" s="140" t="s">
        <v>38</v>
      </c>
      <c r="P321" s="141">
        <f t="shared" si="101"/>
        <v>0</v>
      </c>
      <c r="Q321" s="141">
        <v>0</v>
      </c>
      <c r="R321" s="141">
        <f t="shared" si="102"/>
        <v>0</v>
      </c>
      <c r="S321" s="141">
        <v>0</v>
      </c>
      <c r="T321" s="142">
        <f t="shared" si="103"/>
        <v>0</v>
      </c>
      <c r="AR321" s="143" t="s">
        <v>159</v>
      </c>
      <c r="AT321" s="143" t="s">
        <v>154</v>
      </c>
      <c r="AU321" s="143" t="s">
        <v>83</v>
      </c>
      <c r="AY321" s="16" t="s">
        <v>151</v>
      </c>
      <c r="BE321" s="144">
        <f t="shared" si="104"/>
        <v>0</v>
      </c>
      <c r="BF321" s="144">
        <f t="shared" si="105"/>
        <v>0</v>
      </c>
      <c r="BG321" s="144">
        <f t="shared" si="106"/>
        <v>0</v>
      </c>
      <c r="BH321" s="144">
        <f t="shared" si="107"/>
        <v>0</v>
      </c>
      <c r="BI321" s="144">
        <f t="shared" si="108"/>
        <v>0</v>
      </c>
      <c r="BJ321" s="16" t="s">
        <v>81</v>
      </c>
      <c r="BK321" s="144">
        <f t="shared" si="109"/>
        <v>0</v>
      </c>
      <c r="BL321" s="16" t="s">
        <v>159</v>
      </c>
      <c r="BM321" s="143" t="s">
        <v>2154</v>
      </c>
    </row>
    <row r="322" spans="2:65" s="1" customFormat="1" ht="21.75" customHeight="1">
      <c r="B322" s="131"/>
      <c r="C322" s="132" t="s">
        <v>1132</v>
      </c>
      <c r="D322" s="132" t="s">
        <v>154</v>
      </c>
      <c r="E322" s="133" t="s">
        <v>2155</v>
      </c>
      <c r="F322" s="134" t="s">
        <v>2156</v>
      </c>
      <c r="G322" s="135" t="s">
        <v>1757</v>
      </c>
      <c r="H322" s="136">
        <v>40</v>
      </c>
      <c r="I322" s="137"/>
      <c r="J322" s="138">
        <f t="shared" si="100"/>
        <v>0</v>
      </c>
      <c r="K322" s="134" t="s">
        <v>1</v>
      </c>
      <c r="L322" s="31"/>
      <c r="M322" s="139" t="s">
        <v>1</v>
      </c>
      <c r="N322" s="140" t="s">
        <v>38</v>
      </c>
      <c r="P322" s="141">
        <f t="shared" si="101"/>
        <v>0</v>
      </c>
      <c r="Q322" s="141">
        <v>0</v>
      </c>
      <c r="R322" s="141">
        <f t="shared" si="102"/>
        <v>0</v>
      </c>
      <c r="S322" s="141">
        <v>0</v>
      </c>
      <c r="T322" s="142">
        <f t="shared" si="103"/>
        <v>0</v>
      </c>
      <c r="AR322" s="143" t="s">
        <v>159</v>
      </c>
      <c r="AT322" s="143" t="s">
        <v>154</v>
      </c>
      <c r="AU322" s="143" t="s">
        <v>83</v>
      </c>
      <c r="AY322" s="16" t="s">
        <v>151</v>
      </c>
      <c r="BE322" s="144">
        <f t="shared" si="104"/>
        <v>0</v>
      </c>
      <c r="BF322" s="144">
        <f t="shared" si="105"/>
        <v>0</v>
      </c>
      <c r="BG322" s="144">
        <f t="shared" si="106"/>
        <v>0</v>
      </c>
      <c r="BH322" s="144">
        <f t="shared" si="107"/>
        <v>0</v>
      </c>
      <c r="BI322" s="144">
        <f t="shared" si="108"/>
        <v>0</v>
      </c>
      <c r="BJ322" s="16" t="s">
        <v>81</v>
      </c>
      <c r="BK322" s="144">
        <f t="shared" si="109"/>
        <v>0</v>
      </c>
      <c r="BL322" s="16" t="s">
        <v>159</v>
      </c>
      <c r="BM322" s="143" t="s">
        <v>2157</v>
      </c>
    </row>
    <row r="323" spans="2:65" s="1" customFormat="1" ht="21.75" customHeight="1">
      <c r="B323" s="131"/>
      <c r="C323" s="132" t="s">
        <v>1136</v>
      </c>
      <c r="D323" s="132" t="s">
        <v>154</v>
      </c>
      <c r="E323" s="133" t="s">
        <v>2158</v>
      </c>
      <c r="F323" s="134" t="s">
        <v>2159</v>
      </c>
      <c r="G323" s="135" t="s">
        <v>1757</v>
      </c>
      <c r="H323" s="136">
        <v>130</v>
      </c>
      <c r="I323" s="137"/>
      <c r="J323" s="138">
        <f t="shared" si="100"/>
        <v>0</v>
      </c>
      <c r="K323" s="134" t="s">
        <v>1</v>
      </c>
      <c r="L323" s="31"/>
      <c r="M323" s="139" t="s">
        <v>1</v>
      </c>
      <c r="N323" s="140" t="s">
        <v>38</v>
      </c>
      <c r="P323" s="141">
        <f t="shared" si="101"/>
        <v>0</v>
      </c>
      <c r="Q323" s="141">
        <v>0</v>
      </c>
      <c r="R323" s="141">
        <f t="shared" si="102"/>
        <v>0</v>
      </c>
      <c r="S323" s="141">
        <v>0</v>
      </c>
      <c r="T323" s="142">
        <f t="shared" si="103"/>
        <v>0</v>
      </c>
      <c r="AR323" s="143" t="s">
        <v>159</v>
      </c>
      <c r="AT323" s="143" t="s">
        <v>154</v>
      </c>
      <c r="AU323" s="143" t="s">
        <v>83</v>
      </c>
      <c r="AY323" s="16" t="s">
        <v>151</v>
      </c>
      <c r="BE323" s="144">
        <f t="shared" si="104"/>
        <v>0</v>
      </c>
      <c r="BF323" s="144">
        <f t="shared" si="105"/>
        <v>0</v>
      </c>
      <c r="BG323" s="144">
        <f t="shared" si="106"/>
        <v>0</v>
      </c>
      <c r="BH323" s="144">
        <f t="shared" si="107"/>
        <v>0</v>
      </c>
      <c r="BI323" s="144">
        <f t="shared" si="108"/>
        <v>0</v>
      </c>
      <c r="BJ323" s="16" t="s">
        <v>81</v>
      </c>
      <c r="BK323" s="144">
        <f t="shared" si="109"/>
        <v>0</v>
      </c>
      <c r="BL323" s="16" t="s">
        <v>159</v>
      </c>
      <c r="BM323" s="143" t="s">
        <v>2160</v>
      </c>
    </row>
    <row r="324" spans="2:65" s="1" customFormat="1" ht="21.75" customHeight="1">
      <c r="B324" s="131"/>
      <c r="C324" s="132" t="s">
        <v>1140</v>
      </c>
      <c r="D324" s="132" t="s">
        <v>154</v>
      </c>
      <c r="E324" s="133" t="s">
        <v>2161</v>
      </c>
      <c r="F324" s="134" t="s">
        <v>2162</v>
      </c>
      <c r="G324" s="135" t="s">
        <v>1757</v>
      </c>
      <c r="H324" s="136">
        <v>32</v>
      </c>
      <c r="I324" s="137"/>
      <c r="J324" s="138">
        <f t="shared" si="100"/>
        <v>0</v>
      </c>
      <c r="K324" s="134" t="s">
        <v>1</v>
      </c>
      <c r="L324" s="31"/>
      <c r="M324" s="139" t="s">
        <v>1</v>
      </c>
      <c r="N324" s="140" t="s">
        <v>38</v>
      </c>
      <c r="P324" s="141">
        <f t="shared" si="101"/>
        <v>0</v>
      </c>
      <c r="Q324" s="141">
        <v>0</v>
      </c>
      <c r="R324" s="141">
        <f t="shared" si="102"/>
        <v>0</v>
      </c>
      <c r="S324" s="141">
        <v>0</v>
      </c>
      <c r="T324" s="142">
        <f t="shared" si="103"/>
        <v>0</v>
      </c>
      <c r="AR324" s="143" t="s">
        <v>159</v>
      </c>
      <c r="AT324" s="143" t="s">
        <v>154</v>
      </c>
      <c r="AU324" s="143" t="s">
        <v>83</v>
      </c>
      <c r="AY324" s="16" t="s">
        <v>151</v>
      </c>
      <c r="BE324" s="144">
        <f t="shared" si="104"/>
        <v>0</v>
      </c>
      <c r="BF324" s="144">
        <f t="shared" si="105"/>
        <v>0</v>
      </c>
      <c r="BG324" s="144">
        <f t="shared" si="106"/>
        <v>0</v>
      </c>
      <c r="BH324" s="144">
        <f t="shared" si="107"/>
        <v>0</v>
      </c>
      <c r="BI324" s="144">
        <f t="shared" si="108"/>
        <v>0</v>
      </c>
      <c r="BJ324" s="16" t="s">
        <v>81</v>
      </c>
      <c r="BK324" s="144">
        <f t="shared" si="109"/>
        <v>0</v>
      </c>
      <c r="BL324" s="16" t="s">
        <v>159</v>
      </c>
      <c r="BM324" s="143" t="s">
        <v>2163</v>
      </c>
    </row>
    <row r="325" spans="2:65" s="1" customFormat="1" ht="21.75" customHeight="1">
      <c r="B325" s="131"/>
      <c r="C325" s="132" t="s">
        <v>1144</v>
      </c>
      <c r="D325" s="132" t="s">
        <v>154</v>
      </c>
      <c r="E325" s="133" t="s">
        <v>2164</v>
      </c>
      <c r="F325" s="134" t="s">
        <v>2165</v>
      </c>
      <c r="G325" s="135" t="s">
        <v>1757</v>
      </c>
      <c r="H325" s="136">
        <v>11</v>
      </c>
      <c r="I325" s="137"/>
      <c r="J325" s="138">
        <f t="shared" si="100"/>
        <v>0</v>
      </c>
      <c r="K325" s="134" t="s">
        <v>1</v>
      </c>
      <c r="L325" s="31"/>
      <c r="M325" s="139" t="s">
        <v>1</v>
      </c>
      <c r="N325" s="140" t="s">
        <v>38</v>
      </c>
      <c r="P325" s="141">
        <f t="shared" si="101"/>
        <v>0</v>
      </c>
      <c r="Q325" s="141">
        <v>0</v>
      </c>
      <c r="R325" s="141">
        <f t="shared" si="102"/>
        <v>0</v>
      </c>
      <c r="S325" s="141">
        <v>0</v>
      </c>
      <c r="T325" s="142">
        <f t="shared" si="103"/>
        <v>0</v>
      </c>
      <c r="AR325" s="143" t="s">
        <v>159</v>
      </c>
      <c r="AT325" s="143" t="s">
        <v>154</v>
      </c>
      <c r="AU325" s="143" t="s">
        <v>83</v>
      </c>
      <c r="AY325" s="16" t="s">
        <v>151</v>
      </c>
      <c r="BE325" s="144">
        <f t="shared" si="104"/>
        <v>0</v>
      </c>
      <c r="BF325" s="144">
        <f t="shared" si="105"/>
        <v>0</v>
      </c>
      <c r="BG325" s="144">
        <f t="shared" si="106"/>
        <v>0</v>
      </c>
      <c r="BH325" s="144">
        <f t="shared" si="107"/>
        <v>0</v>
      </c>
      <c r="BI325" s="144">
        <f t="shared" si="108"/>
        <v>0</v>
      </c>
      <c r="BJ325" s="16" t="s">
        <v>81</v>
      </c>
      <c r="BK325" s="144">
        <f t="shared" si="109"/>
        <v>0</v>
      </c>
      <c r="BL325" s="16" t="s">
        <v>159</v>
      </c>
      <c r="BM325" s="143" t="s">
        <v>2166</v>
      </c>
    </row>
    <row r="326" spans="2:65" s="1" customFormat="1" ht="21.75" customHeight="1">
      <c r="B326" s="131"/>
      <c r="C326" s="132" t="s">
        <v>1148</v>
      </c>
      <c r="D326" s="132" t="s">
        <v>154</v>
      </c>
      <c r="E326" s="133" t="s">
        <v>2167</v>
      </c>
      <c r="F326" s="134" t="s">
        <v>2168</v>
      </c>
      <c r="G326" s="135" t="s">
        <v>1757</v>
      </c>
      <c r="H326" s="136">
        <v>16</v>
      </c>
      <c r="I326" s="137"/>
      <c r="J326" s="138">
        <f t="shared" si="100"/>
        <v>0</v>
      </c>
      <c r="K326" s="134" t="s">
        <v>1</v>
      </c>
      <c r="L326" s="31"/>
      <c r="M326" s="139" t="s">
        <v>1</v>
      </c>
      <c r="N326" s="140" t="s">
        <v>38</v>
      </c>
      <c r="P326" s="141">
        <f t="shared" si="101"/>
        <v>0</v>
      </c>
      <c r="Q326" s="141">
        <v>0</v>
      </c>
      <c r="R326" s="141">
        <f t="shared" si="102"/>
        <v>0</v>
      </c>
      <c r="S326" s="141">
        <v>0</v>
      </c>
      <c r="T326" s="142">
        <f t="shared" si="103"/>
        <v>0</v>
      </c>
      <c r="AR326" s="143" t="s">
        <v>159</v>
      </c>
      <c r="AT326" s="143" t="s">
        <v>154</v>
      </c>
      <c r="AU326" s="143" t="s">
        <v>83</v>
      </c>
      <c r="AY326" s="16" t="s">
        <v>151</v>
      </c>
      <c r="BE326" s="144">
        <f t="shared" si="104"/>
        <v>0</v>
      </c>
      <c r="BF326" s="144">
        <f t="shared" si="105"/>
        <v>0</v>
      </c>
      <c r="BG326" s="144">
        <f t="shared" si="106"/>
        <v>0</v>
      </c>
      <c r="BH326" s="144">
        <f t="shared" si="107"/>
        <v>0</v>
      </c>
      <c r="BI326" s="144">
        <f t="shared" si="108"/>
        <v>0</v>
      </c>
      <c r="BJ326" s="16" t="s">
        <v>81</v>
      </c>
      <c r="BK326" s="144">
        <f t="shared" si="109"/>
        <v>0</v>
      </c>
      <c r="BL326" s="16" t="s">
        <v>159</v>
      </c>
      <c r="BM326" s="143" t="s">
        <v>2169</v>
      </c>
    </row>
    <row r="327" spans="2:65" s="1" customFormat="1" ht="16.5" customHeight="1">
      <c r="B327" s="131"/>
      <c r="C327" s="132" t="s">
        <v>1152</v>
      </c>
      <c r="D327" s="132" t="s">
        <v>154</v>
      </c>
      <c r="E327" s="133" t="s">
        <v>2170</v>
      </c>
      <c r="F327" s="134" t="s">
        <v>2171</v>
      </c>
      <c r="G327" s="135" t="s">
        <v>1757</v>
      </c>
      <c r="H327" s="136">
        <v>105</v>
      </c>
      <c r="I327" s="137"/>
      <c r="J327" s="138">
        <f t="shared" si="100"/>
        <v>0</v>
      </c>
      <c r="K327" s="134" t="s">
        <v>1</v>
      </c>
      <c r="L327" s="31"/>
      <c r="M327" s="139" t="s">
        <v>1</v>
      </c>
      <c r="N327" s="140" t="s">
        <v>38</v>
      </c>
      <c r="P327" s="141">
        <f t="shared" si="101"/>
        <v>0</v>
      </c>
      <c r="Q327" s="141">
        <v>0</v>
      </c>
      <c r="R327" s="141">
        <f t="shared" si="102"/>
        <v>0</v>
      </c>
      <c r="S327" s="141">
        <v>0</v>
      </c>
      <c r="T327" s="142">
        <f t="shared" si="103"/>
        <v>0</v>
      </c>
      <c r="AR327" s="143" t="s">
        <v>159</v>
      </c>
      <c r="AT327" s="143" t="s">
        <v>154</v>
      </c>
      <c r="AU327" s="143" t="s">
        <v>83</v>
      </c>
      <c r="AY327" s="16" t="s">
        <v>151</v>
      </c>
      <c r="BE327" s="144">
        <f t="shared" si="104"/>
        <v>0</v>
      </c>
      <c r="BF327" s="144">
        <f t="shared" si="105"/>
        <v>0</v>
      </c>
      <c r="BG327" s="144">
        <f t="shared" si="106"/>
        <v>0</v>
      </c>
      <c r="BH327" s="144">
        <f t="shared" si="107"/>
        <v>0</v>
      </c>
      <c r="BI327" s="144">
        <f t="shared" si="108"/>
        <v>0</v>
      </c>
      <c r="BJ327" s="16" t="s">
        <v>81</v>
      </c>
      <c r="BK327" s="144">
        <f t="shared" si="109"/>
        <v>0</v>
      </c>
      <c r="BL327" s="16" t="s">
        <v>159</v>
      </c>
      <c r="BM327" s="143" t="s">
        <v>2172</v>
      </c>
    </row>
    <row r="328" spans="2:65" s="1" customFormat="1" ht="16.5" customHeight="1">
      <c r="B328" s="131"/>
      <c r="C328" s="132" t="s">
        <v>1156</v>
      </c>
      <c r="D328" s="132" t="s">
        <v>154</v>
      </c>
      <c r="E328" s="133" t="s">
        <v>2173</v>
      </c>
      <c r="F328" s="134" t="s">
        <v>2174</v>
      </c>
      <c r="G328" s="135" t="s">
        <v>2175</v>
      </c>
      <c r="H328" s="136">
        <v>10</v>
      </c>
      <c r="I328" s="137"/>
      <c r="J328" s="138">
        <f t="shared" si="100"/>
        <v>0</v>
      </c>
      <c r="K328" s="134" t="s">
        <v>1</v>
      </c>
      <c r="L328" s="31"/>
      <c r="M328" s="139" t="s">
        <v>1</v>
      </c>
      <c r="N328" s="140" t="s">
        <v>38</v>
      </c>
      <c r="P328" s="141">
        <f t="shared" si="101"/>
        <v>0</v>
      </c>
      <c r="Q328" s="141">
        <v>0</v>
      </c>
      <c r="R328" s="141">
        <f t="shared" si="102"/>
        <v>0</v>
      </c>
      <c r="S328" s="141">
        <v>0</v>
      </c>
      <c r="T328" s="142">
        <f t="shared" si="103"/>
        <v>0</v>
      </c>
      <c r="AR328" s="143" t="s">
        <v>159</v>
      </c>
      <c r="AT328" s="143" t="s">
        <v>154</v>
      </c>
      <c r="AU328" s="143" t="s">
        <v>83</v>
      </c>
      <c r="AY328" s="16" t="s">
        <v>151</v>
      </c>
      <c r="BE328" s="144">
        <f t="shared" si="104"/>
        <v>0</v>
      </c>
      <c r="BF328" s="144">
        <f t="shared" si="105"/>
        <v>0</v>
      </c>
      <c r="BG328" s="144">
        <f t="shared" si="106"/>
        <v>0</v>
      </c>
      <c r="BH328" s="144">
        <f t="shared" si="107"/>
        <v>0</v>
      </c>
      <c r="BI328" s="144">
        <f t="shared" si="108"/>
        <v>0</v>
      </c>
      <c r="BJ328" s="16" t="s">
        <v>81</v>
      </c>
      <c r="BK328" s="144">
        <f t="shared" si="109"/>
        <v>0</v>
      </c>
      <c r="BL328" s="16" t="s">
        <v>159</v>
      </c>
      <c r="BM328" s="143" t="s">
        <v>2176</v>
      </c>
    </row>
    <row r="329" spans="2:63" s="11" customFormat="1" ht="25.9" customHeight="1">
      <c r="B329" s="119"/>
      <c r="D329" s="120" t="s">
        <v>72</v>
      </c>
      <c r="E329" s="121" t="s">
        <v>365</v>
      </c>
      <c r="F329" s="121" t="s">
        <v>2177</v>
      </c>
      <c r="I329" s="122"/>
      <c r="J329" s="123">
        <f>BK329</f>
        <v>0</v>
      </c>
      <c r="L329" s="119"/>
      <c r="M329" s="124"/>
      <c r="P329" s="125">
        <f>SUM(P330:P351)</f>
        <v>0</v>
      </c>
      <c r="R329" s="125">
        <f>SUM(R330:R351)</f>
        <v>0</v>
      </c>
      <c r="T329" s="126">
        <f>SUM(T330:T351)</f>
        <v>0</v>
      </c>
      <c r="AR329" s="120" t="s">
        <v>81</v>
      </c>
      <c r="AT329" s="127" t="s">
        <v>72</v>
      </c>
      <c r="AU329" s="127" t="s">
        <v>73</v>
      </c>
      <c r="AY329" s="120" t="s">
        <v>151</v>
      </c>
      <c r="BK329" s="128">
        <f>SUM(BK330:BK351)</f>
        <v>0</v>
      </c>
    </row>
    <row r="330" spans="2:65" s="1" customFormat="1" ht="16.5" customHeight="1">
      <c r="B330" s="131"/>
      <c r="C330" s="132" t="s">
        <v>1162</v>
      </c>
      <c r="D330" s="132" t="s">
        <v>154</v>
      </c>
      <c r="E330" s="133" t="s">
        <v>2178</v>
      </c>
      <c r="F330" s="134" t="s">
        <v>2179</v>
      </c>
      <c r="G330" s="135" t="s">
        <v>569</v>
      </c>
      <c r="H330" s="136">
        <v>3280</v>
      </c>
      <c r="I330" s="137"/>
      <c r="J330" s="138">
        <f aca="true" t="shared" si="110" ref="J330:J351">ROUND(I330*H330,2)</f>
        <v>0</v>
      </c>
      <c r="K330" s="134" t="s">
        <v>1</v>
      </c>
      <c r="L330" s="31"/>
      <c r="M330" s="139" t="s">
        <v>1</v>
      </c>
      <c r="N330" s="140" t="s">
        <v>38</v>
      </c>
      <c r="P330" s="141">
        <f aca="true" t="shared" si="111" ref="P330:P351">O330*H330</f>
        <v>0</v>
      </c>
      <c r="Q330" s="141">
        <v>0</v>
      </c>
      <c r="R330" s="141">
        <f aca="true" t="shared" si="112" ref="R330:R351">Q330*H330</f>
        <v>0</v>
      </c>
      <c r="S330" s="141">
        <v>0</v>
      </c>
      <c r="T330" s="142">
        <f aca="true" t="shared" si="113" ref="T330:T351">S330*H330</f>
        <v>0</v>
      </c>
      <c r="AR330" s="143" t="s">
        <v>159</v>
      </c>
      <c r="AT330" s="143" t="s">
        <v>154</v>
      </c>
      <c r="AU330" s="143" t="s">
        <v>81</v>
      </c>
      <c r="AY330" s="16" t="s">
        <v>151</v>
      </c>
      <c r="BE330" s="144">
        <f aca="true" t="shared" si="114" ref="BE330:BE351">IF(N330="základní",J330,0)</f>
        <v>0</v>
      </c>
      <c r="BF330" s="144">
        <f aca="true" t="shared" si="115" ref="BF330:BF351">IF(N330="snížená",J330,0)</f>
        <v>0</v>
      </c>
      <c r="BG330" s="144">
        <f aca="true" t="shared" si="116" ref="BG330:BG351">IF(N330="zákl. přenesená",J330,0)</f>
        <v>0</v>
      </c>
      <c r="BH330" s="144">
        <f aca="true" t="shared" si="117" ref="BH330:BH351">IF(N330="sníž. přenesená",J330,0)</f>
        <v>0</v>
      </c>
      <c r="BI330" s="144">
        <f aca="true" t="shared" si="118" ref="BI330:BI351">IF(N330="nulová",J330,0)</f>
        <v>0</v>
      </c>
      <c r="BJ330" s="16" t="s">
        <v>81</v>
      </c>
      <c r="BK330" s="144">
        <f aca="true" t="shared" si="119" ref="BK330:BK351">ROUND(I330*H330,2)</f>
        <v>0</v>
      </c>
      <c r="BL330" s="16" t="s">
        <v>159</v>
      </c>
      <c r="BM330" s="143" t="s">
        <v>2180</v>
      </c>
    </row>
    <row r="331" spans="2:65" s="1" customFormat="1" ht="16.5" customHeight="1">
      <c r="B331" s="131"/>
      <c r="C331" s="132" t="s">
        <v>1168</v>
      </c>
      <c r="D331" s="132" t="s">
        <v>154</v>
      </c>
      <c r="E331" s="133" t="s">
        <v>2181</v>
      </c>
      <c r="F331" s="134" t="s">
        <v>2182</v>
      </c>
      <c r="G331" s="135" t="s">
        <v>569</v>
      </c>
      <c r="H331" s="136">
        <v>210</v>
      </c>
      <c r="I331" s="137"/>
      <c r="J331" s="138">
        <f t="shared" si="110"/>
        <v>0</v>
      </c>
      <c r="K331" s="134" t="s">
        <v>1</v>
      </c>
      <c r="L331" s="31"/>
      <c r="M331" s="139" t="s">
        <v>1</v>
      </c>
      <c r="N331" s="140" t="s">
        <v>38</v>
      </c>
      <c r="P331" s="141">
        <f t="shared" si="111"/>
        <v>0</v>
      </c>
      <c r="Q331" s="141">
        <v>0</v>
      </c>
      <c r="R331" s="141">
        <f t="shared" si="112"/>
        <v>0</v>
      </c>
      <c r="S331" s="141">
        <v>0</v>
      </c>
      <c r="T331" s="142">
        <f t="shared" si="113"/>
        <v>0</v>
      </c>
      <c r="AR331" s="143" t="s">
        <v>159</v>
      </c>
      <c r="AT331" s="143" t="s">
        <v>154</v>
      </c>
      <c r="AU331" s="143" t="s">
        <v>81</v>
      </c>
      <c r="AY331" s="16" t="s">
        <v>151</v>
      </c>
      <c r="BE331" s="144">
        <f t="shared" si="114"/>
        <v>0</v>
      </c>
      <c r="BF331" s="144">
        <f t="shared" si="115"/>
        <v>0</v>
      </c>
      <c r="BG331" s="144">
        <f t="shared" si="116"/>
        <v>0</v>
      </c>
      <c r="BH331" s="144">
        <f t="shared" si="117"/>
        <v>0</v>
      </c>
      <c r="BI331" s="144">
        <f t="shared" si="118"/>
        <v>0</v>
      </c>
      <c r="BJ331" s="16" t="s">
        <v>81</v>
      </c>
      <c r="BK331" s="144">
        <f t="shared" si="119"/>
        <v>0</v>
      </c>
      <c r="BL331" s="16" t="s">
        <v>159</v>
      </c>
      <c r="BM331" s="143" t="s">
        <v>2183</v>
      </c>
    </row>
    <row r="332" spans="2:65" s="1" customFormat="1" ht="21.75" customHeight="1">
      <c r="B332" s="131"/>
      <c r="C332" s="132" t="s">
        <v>1172</v>
      </c>
      <c r="D332" s="132" t="s">
        <v>154</v>
      </c>
      <c r="E332" s="133" t="s">
        <v>2184</v>
      </c>
      <c r="F332" s="134" t="s">
        <v>2185</v>
      </c>
      <c r="G332" s="135" t="s">
        <v>569</v>
      </c>
      <c r="H332" s="136">
        <v>3280</v>
      </c>
      <c r="I332" s="137"/>
      <c r="J332" s="138">
        <f t="shared" si="110"/>
        <v>0</v>
      </c>
      <c r="K332" s="134" t="s">
        <v>1</v>
      </c>
      <c r="L332" s="31"/>
      <c r="M332" s="139" t="s">
        <v>1</v>
      </c>
      <c r="N332" s="140" t="s">
        <v>38</v>
      </c>
      <c r="P332" s="141">
        <f t="shared" si="111"/>
        <v>0</v>
      </c>
      <c r="Q332" s="141">
        <v>0</v>
      </c>
      <c r="R332" s="141">
        <f t="shared" si="112"/>
        <v>0</v>
      </c>
      <c r="S332" s="141">
        <v>0</v>
      </c>
      <c r="T332" s="142">
        <f t="shared" si="113"/>
        <v>0</v>
      </c>
      <c r="AR332" s="143" t="s">
        <v>159</v>
      </c>
      <c r="AT332" s="143" t="s">
        <v>154</v>
      </c>
      <c r="AU332" s="143" t="s">
        <v>81</v>
      </c>
      <c r="AY332" s="16" t="s">
        <v>151</v>
      </c>
      <c r="BE332" s="144">
        <f t="shared" si="114"/>
        <v>0</v>
      </c>
      <c r="BF332" s="144">
        <f t="shared" si="115"/>
        <v>0</v>
      </c>
      <c r="BG332" s="144">
        <f t="shared" si="116"/>
        <v>0</v>
      </c>
      <c r="BH332" s="144">
        <f t="shared" si="117"/>
        <v>0</v>
      </c>
      <c r="BI332" s="144">
        <f t="shared" si="118"/>
        <v>0</v>
      </c>
      <c r="BJ332" s="16" t="s">
        <v>81</v>
      </c>
      <c r="BK332" s="144">
        <f t="shared" si="119"/>
        <v>0</v>
      </c>
      <c r="BL332" s="16" t="s">
        <v>159</v>
      </c>
      <c r="BM332" s="143" t="s">
        <v>2186</v>
      </c>
    </row>
    <row r="333" spans="2:65" s="1" customFormat="1" ht="21.75" customHeight="1">
      <c r="B333" s="131"/>
      <c r="C333" s="132" t="s">
        <v>1176</v>
      </c>
      <c r="D333" s="132" t="s">
        <v>154</v>
      </c>
      <c r="E333" s="133" t="s">
        <v>2187</v>
      </c>
      <c r="F333" s="134" t="s">
        <v>2188</v>
      </c>
      <c r="G333" s="135" t="s">
        <v>569</v>
      </c>
      <c r="H333" s="136">
        <v>210</v>
      </c>
      <c r="I333" s="137"/>
      <c r="J333" s="138">
        <f t="shared" si="110"/>
        <v>0</v>
      </c>
      <c r="K333" s="134" t="s">
        <v>1</v>
      </c>
      <c r="L333" s="31"/>
      <c r="M333" s="139" t="s">
        <v>1</v>
      </c>
      <c r="N333" s="140" t="s">
        <v>38</v>
      </c>
      <c r="P333" s="141">
        <f t="shared" si="111"/>
        <v>0</v>
      </c>
      <c r="Q333" s="141">
        <v>0</v>
      </c>
      <c r="R333" s="141">
        <f t="shared" si="112"/>
        <v>0</v>
      </c>
      <c r="S333" s="141">
        <v>0</v>
      </c>
      <c r="T333" s="142">
        <f t="shared" si="113"/>
        <v>0</v>
      </c>
      <c r="AR333" s="143" t="s">
        <v>159</v>
      </c>
      <c r="AT333" s="143" t="s">
        <v>154</v>
      </c>
      <c r="AU333" s="143" t="s">
        <v>81</v>
      </c>
      <c r="AY333" s="16" t="s">
        <v>151</v>
      </c>
      <c r="BE333" s="144">
        <f t="shared" si="114"/>
        <v>0</v>
      </c>
      <c r="BF333" s="144">
        <f t="shared" si="115"/>
        <v>0</v>
      </c>
      <c r="BG333" s="144">
        <f t="shared" si="116"/>
        <v>0</v>
      </c>
      <c r="BH333" s="144">
        <f t="shared" si="117"/>
        <v>0</v>
      </c>
      <c r="BI333" s="144">
        <f t="shared" si="118"/>
        <v>0</v>
      </c>
      <c r="BJ333" s="16" t="s">
        <v>81</v>
      </c>
      <c r="BK333" s="144">
        <f t="shared" si="119"/>
        <v>0</v>
      </c>
      <c r="BL333" s="16" t="s">
        <v>159</v>
      </c>
      <c r="BM333" s="143" t="s">
        <v>2189</v>
      </c>
    </row>
    <row r="334" spans="2:65" s="1" customFormat="1" ht="21.75" customHeight="1">
      <c r="B334" s="131"/>
      <c r="C334" s="132" t="s">
        <v>1181</v>
      </c>
      <c r="D334" s="132" t="s">
        <v>154</v>
      </c>
      <c r="E334" s="133" t="s">
        <v>2190</v>
      </c>
      <c r="F334" s="134" t="s">
        <v>2191</v>
      </c>
      <c r="G334" s="135" t="s">
        <v>1757</v>
      </c>
      <c r="H334" s="136">
        <v>205</v>
      </c>
      <c r="I334" s="137"/>
      <c r="J334" s="138">
        <f t="shared" si="110"/>
        <v>0</v>
      </c>
      <c r="K334" s="134" t="s">
        <v>1</v>
      </c>
      <c r="L334" s="31"/>
      <c r="M334" s="139" t="s">
        <v>1</v>
      </c>
      <c r="N334" s="140" t="s">
        <v>38</v>
      </c>
      <c r="P334" s="141">
        <f t="shared" si="111"/>
        <v>0</v>
      </c>
      <c r="Q334" s="141">
        <v>0</v>
      </c>
      <c r="R334" s="141">
        <f t="shared" si="112"/>
        <v>0</v>
      </c>
      <c r="S334" s="141">
        <v>0</v>
      </c>
      <c r="T334" s="142">
        <f t="shared" si="113"/>
        <v>0</v>
      </c>
      <c r="AR334" s="143" t="s">
        <v>159</v>
      </c>
      <c r="AT334" s="143" t="s">
        <v>154</v>
      </c>
      <c r="AU334" s="143" t="s">
        <v>81</v>
      </c>
      <c r="AY334" s="16" t="s">
        <v>151</v>
      </c>
      <c r="BE334" s="144">
        <f t="shared" si="114"/>
        <v>0</v>
      </c>
      <c r="BF334" s="144">
        <f t="shared" si="115"/>
        <v>0</v>
      </c>
      <c r="BG334" s="144">
        <f t="shared" si="116"/>
        <v>0</v>
      </c>
      <c r="BH334" s="144">
        <f t="shared" si="117"/>
        <v>0</v>
      </c>
      <c r="BI334" s="144">
        <f t="shared" si="118"/>
        <v>0</v>
      </c>
      <c r="BJ334" s="16" t="s">
        <v>81</v>
      </c>
      <c r="BK334" s="144">
        <f t="shared" si="119"/>
        <v>0</v>
      </c>
      <c r="BL334" s="16" t="s">
        <v>159</v>
      </c>
      <c r="BM334" s="143" t="s">
        <v>2192</v>
      </c>
    </row>
    <row r="335" spans="2:65" s="1" customFormat="1" ht="24.2" customHeight="1">
      <c r="B335" s="131"/>
      <c r="C335" s="132" t="s">
        <v>1185</v>
      </c>
      <c r="D335" s="132" t="s">
        <v>154</v>
      </c>
      <c r="E335" s="133" t="s">
        <v>2193</v>
      </c>
      <c r="F335" s="134" t="s">
        <v>2194</v>
      </c>
      <c r="G335" s="135" t="s">
        <v>1757</v>
      </c>
      <c r="H335" s="136">
        <v>8</v>
      </c>
      <c r="I335" s="137"/>
      <c r="J335" s="138">
        <f t="shared" si="110"/>
        <v>0</v>
      </c>
      <c r="K335" s="134" t="s">
        <v>1</v>
      </c>
      <c r="L335" s="31"/>
      <c r="M335" s="139" t="s">
        <v>1</v>
      </c>
      <c r="N335" s="140" t="s">
        <v>38</v>
      </c>
      <c r="P335" s="141">
        <f t="shared" si="111"/>
        <v>0</v>
      </c>
      <c r="Q335" s="141">
        <v>0</v>
      </c>
      <c r="R335" s="141">
        <f t="shared" si="112"/>
        <v>0</v>
      </c>
      <c r="S335" s="141">
        <v>0</v>
      </c>
      <c r="T335" s="142">
        <f t="shared" si="113"/>
        <v>0</v>
      </c>
      <c r="AR335" s="143" t="s">
        <v>159</v>
      </c>
      <c r="AT335" s="143" t="s">
        <v>154</v>
      </c>
      <c r="AU335" s="143" t="s">
        <v>81</v>
      </c>
      <c r="AY335" s="16" t="s">
        <v>151</v>
      </c>
      <c r="BE335" s="144">
        <f t="shared" si="114"/>
        <v>0</v>
      </c>
      <c r="BF335" s="144">
        <f t="shared" si="115"/>
        <v>0</v>
      </c>
      <c r="BG335" s="144">
        <f t="shared" si="116"/>
        <v>0</v>
      </c>
      <c r="BH335" s="144">
        <f t="shared" si="117"/>
        <v>0</v>
      </c>
      <c r="BI335" s="144">
        <f t="shared" si="118"/>
        <v>0</v>
      </c>
      <c r="BJ335" s="16" t="s">
        <v>81</v>
      </c>
      <c r="BK335" s="144">
        <f t="shared" si="119"/>
        <v>0</v>
      </c>
      <c r="BL335" s="16" t="s">
        <v>159</v>
      </c>
      <c r="BM335" s="143" t="s">
        <v>2195</v>
      </c>
    </row>
    <row r="336" spans="2:65" s="1" customFormat="1" ht="16.5" customHeight="1">
      <c r="B336" s="131"/>
      <c r="C336" s="132" t="s">
        <v>1189</v>
      </c>
      <c r="D336" s="132" t="s">
        <v>154</v>
      </c>
      <c r="E336" s="133" t="s">
        <v>2196</v>
      </c>
      <c r="F336" s="134" t="s">
        <v>2197</v>
      </c>
      <c r="G336" s="135" t="s">
        <v>498</v>
      </c>
      <c r="H336" s="136">
        <v>1</v>
      </c>
      <c r="I336" s="137"/>
      <c r="J336" s="138">
        <f t="shared" si="110"/>
        <v>0</v>
      </c>
      <c r="K336" s="134" t="s">
        <v>1</v>
      </c>
      <c r="L336" s="31"/>
      <c r="M336" s="139" t="s">
        <v>1</v>
      </c>
      <c r="N336" s="140" t="s">
        <v>38</v>
      </c>
      <c r="P336" s="141">
        <f t="shared" si="111"/>
        <v>0</v>
      </c>
      <c r="Q336" s="141">
        <v>0</v>
      </c>
      <c r="R336" s="141">
        <f t="shared" si="112"/>
        <v>0</v>
      </c>
      <c r="S336" s="141">
        <v>0</v>
      </c>
      <c r="T336" s="142">
        <f t="shared" si="113"/>
        <v>0</v>
      </c>
      <c r="AR336" s="143" t="s">
        <v>159</v>
      </c>
      <c r="AT336" s="143" t="s">
        <v>154</v>
      </c>
      <c r="AU336" s="143" t="s">
        <v>81</v>
      </c>
      <c r="AY336" s="16" t="s">
        <v>151</v>
      </c>
      <c r="BE336" s="144">
        <f t="shared" si="114"/>
        <v>0</v>
      </c>
      <c r="BF336" s="144">
        <f t="shared" si="115"/>
        <v>0</v>
      </c>
      <c r="BG336" s="144">
        <f t="shared" si="116"/>
        <v>0</v>
      </c>
      <c r="BH336" s="144">
        <f t="shared" si="117"/>
        <v>0</v>
      </c>
      <c r="BI336" s="144">
        <f t="shared" si="118"/>
        <v>0</v>
      </c>
      <c r="BJ336" s="16" t="s">
        <v>81</v>
      </c>
      <c r="BK336" s="144">
        <f t="shared" si="119"/>
        <v>0</v>
      </c>
      <c r="BL336" s="16" t="s">
        <v>159</v>
      </c>
      <c r="BM336" s="143" t="s">
        <v>2198</v>
      </c>
    </row>
    <row r="337" spans="2:65" s="1" customFormat="1" ht="21.75" customHeight="1">
      <c r="B337" s="131"/>
      <c r="C337" s="132" t="s">
        <v>1193</v>
      </c>
      <c r="D337" s="132" t="s">
        <v>154</v>
      </c>
      <c r="E337" s="133" t="s">
        <v>2199</v>
      </c>
      <c r="F337" s="134" t="s">
        <v>2200</v>
      </c>
      <c r="G337" s="135" t="s">
        <v>498</v>
      </c>
      <c r="H337" s="136">
        <v>1</v>
      </c>
      <c r="I337" s="137"/>
      <c r="J337" s="138">
        <f t="shared" si="110"/>
        <v>0</v>
      </c>
      <c r="K337" s="134" t="s">
        <v>1</v>
      </c>
      <c r="L337" s="31"/>
      <c r="M337" s="139" t="s">
        <v>1</v>
      </c>
      <c r="N337" s="140" t="s">
        <v>38</v>
      </c>
      <c r="P337" s="141">
        <f t="shared" si="111"/>
        <v>0</v>
      </c>
      <c r="Q337" s="141">
        <v>0</v>
      </c>
      <c r="R337" s="141">
        <f t="shared" si="112"/>
        <v>0</v>
      </c>
      <c r="S337" s="141">
        <v>0</v>
      </c>
      <c r="T337" s="142">
        <f t="shared" si="113"/>
        <v>0</v>
      </c>
      <c r="AR337" s="143" t="s">
        <v>159</v>
      </c>
      <c r="AT337" s="143" t="s">
        <v>154</v>
      </c>
      <c r="AU337" s="143" t="s">
        <v>81</v>
      </c>
      <c r="AY337" s="16" t="s">
        <v>151</v>
      </c>
      <c r="BE337" s="144">
        <f t="shared" si="114"/>
        <v>0</v>
      </c>
      <c r="BF337" s="144">
        <f t="shared" si="115"/>
        <v>0</v>
      </c>
      <c r="BG337" s="144">
        <f t="shared" si="116"/>
        <v>0</v>
      </c>
      <c r="BH337" s="144">
        <f t="shared" si="117"/>
        <v>0</v>
      </c>
      <c r="BI337" s="144">
        <f t="shared" si="118"/>
        <v>0</v>
      </c>
      <c r="BJ337" s="16" t="s">
        <v>81</v>
      </c>
      <c r="BK337" s="144">
        <f t="shared" si="119"/>
        <v>0</v>
      </c>
      <c r="BL337" s="16" t="s">
        <v>159</v>
      </c>
      <c r="BM337" s="143" t="s">
        <v>2201</v>
      </c>
    </row>
    <row r="338" spans="2:65" s="1" customFormat="1" ht="16.5" customHeight="1">
      <c r="B338" s="131"/>
      <c r="C338" s="132" t="s">
        <v>1197</v>
      </c>
      <c r="D338" s="132" t="s">
        <v>154</v>
      </c>
      <c r="E338" s="133" t="s">
        <v>2202</v>
      </c>
      <c r="F338" s="134" t="s">
        <v>2203</v>
      </c>
      <c r="G338" s="135" t="s">
        <v>2204</v>
      </c>
      <c r="H338" s="136">
        <v>6</v>
      </c>
      <c r="I338" s="137"/>
      <c r="J338" s="138">
        <f t="shared" si="110"/>
        <v>0</v>
      </c>
      <c r="K338" s="134" t="s">
        <v>1</v>
      </c>
      <c r="L338" s="31"/>
      <c r="M338" s="139" t="s">
        <v>1</v>
      </c>
      <c r="N338" s="140" t="s">
        <v>38</v>
      </c>
      <c r="P338" s="141">
        <f t="shared" si="111"/>
        <v>0</v>
      </c>
      <c r="Q338" s="141">
        <v>0</v>
      </c>
      <c r="R338" s="141">
        <f t="shared" si="112"/>
        <v>0</v>
      </c>
      <c r="S338" s="141">
        <v>0</v>
      </c>
      <c r="T338" s="142">
        <f t="shared" si="113"/>
        <v>0</v>
      </c>
      <c r="AR338" s="143" t="s">
        <v>159</v>
      </c>
      <c r="AT338" s="143" t="s">
        <v>154</v>
      </c>
      <c r="AU338" s="143" t="s">
        <v>81</v>
      </c>
      <c r="AY338" s="16" t="s">
        <v>151</v>
      </c>
      <c r="BE338" s="144">
        <f t="shared" si="114"/>
        <v>0</v>
      </c>
      <c r="BF338" s="144">
        <f t="shared" si="115"/>
        <v>0</v>
      </c>
      <c r="BG338" s="144">
        <f t="shared" si="116"/>
        <v>0</v>
      </c>
      <c r="BH338" s="144">
        <f t="shared" si="117"/>
        <v>0</v>
      </c>
      <c r="BI338" s="144">
        <f t="shared" si="118"/>
        <v>0</v>
      </c>
      <c r="BJ338" s="16" t="s">
        <v>81</v>
      </c>
      <c r="BK338" s="144">
        <f t="shared" si="119"/>
        <v>0</v>
      </c>
      <c r="BL338" s="16" t="s">
        <v>159</v>
      </c>
      <c r="BM338" s="143" t="s">
        <v>2205</v>
      </c>
    </row>
    <row r="339" spans="2:65" s="1" customFormat="1" ht="16.5" customHeight="1">
      <c r="B339" s="131"/>
      <c r="C339" s="132" t="s">
        <v>1203</v>
      </c>
      <c r="D339" s="132" t="s">
        <v>154</v>
      </c>
      <c r="E339" s="133" t="s">
        <v>2206</v>
      </c>
      <c r="F339" s="134" t="s">
        <v>2207</v>
      </c>
      <c r="G339" s="135" t="s">
        <v>2204</v>
      </c>
      <c r="H339" s="136">
        <v>6</v>
      </c>
      <c r="I339" s="137"/>
      <c r="J339" s="138">
        <f t="shared" si="110"/>
        <v>0</v>
      </c>
      <c r="K339" s="134" t="s">
        <v>1</v>
      </c>
      <c r="L339" s="31"/>
      <c r="M339" s="139" t="s">
        <v>1</v>
      </c>
      <c r="N339" s="140" t="s">
        <v>38</v>
      </c>
      <c r="P339" s="141">
        <f t="shared" si="111"/>
        <v>0</v>
      </c>
      <c r="Q339" s="141">
        <v>0</v>
      </c>
      <c r="R339" s="141">
        <f t="shared" si="112"/>
        <v>0</v>
      </c>
      <c r="S339" s="141">
        <v>0</v>
      </c>
      <c r="T339" s="142">
        <f t="shared" si="113"/>
        <v>0</v>
      </c>
      <c r="AR339" s="143" t="s">
        <v>159</v>
      </c>
      <c r="AT339" s="143" t="s">
        <v>154</v>
      </c>
      <c r="AU339" s="143" t="s">
        <v>81</v>
      </c>
      <c r="AY339" s="16" t="s">
        <v>151</v>
      </c>
      <c r="BE339" s="144">
        <f t="shared" si="114"/>
        <v>0</v>
      </c>
      <c r="BF339" s="144">
        <f t="shared" si="115"/>
        <v>0</v>
      </c>
      <c r="BG339" s="144">
        <f t="shared" si="116"/>
        <v>0</v>
      </c>
      <c r="BH339" s="144">
        <f t="shared" si="117"/>
        <v>0</v>
      </c>
      <c r="BI339" s="144">
        <f t="shared" si="118"/>
        <v>0</v>
      </c>
      <c r="BJ339" s="16" t="s">
        <v>81</v>
      </c>
      <c r="BK339" s="144">
        <f t="shared" si="119"/>
        <v>0</v>
      </c>
      <c r="BL339" s="16" t="s">
        <v>159</v>
      </c>
      <c r="BM339" s="143" t="s">
        <v>2208</v>
      </c>
    </row>
    <row r="340" spans="2:65" s="1" customFormat="1" ht="16.5" customHeight="1">
      <c r="B340" s="131"/>
      <c r="C340" s="132" t="s">
        <v>1209</v>
      </c>
      <c r="D340" s="132" t="s">
        <v>154</v>
      </c>
      <c r="E340" s="133" t="s">
        <v>2209</v>
      </c>
      <c r="F340" s="134" t="s">
        <v>2210</v>
      </c>
      <c r="G340" s="135" t="s">
        <v>2204</v>
      </c>
      <c r="H340" s="136">
        <v>18</v>
      </c>
      <c r="I340" s="137"/>
      <c r="J340" s="138">
        <f t="shared" si="110"/>
        <v>0</v>
      </c>
      <c r="K340" s="134" t="s">
        <v>1</v>
      </c>
      <c r="L340" s="31"/>
      <c r="M340" s="139" t="s">
        <v>1</v>
      </c>
      <c r="N340" s="140" t="s">
        <v>38</v>
      </c>
      <c r="P340" s="141">
        <f t="shared" si="111"/>
        <v>0</v>
      </c>
      <c r="Q340" s="141">
        <v>0</v>
      </c>
      <c r="R340" s="141">
        <f t="shared" si="112"/>
        <v>0</v>
      </c>
      <c r="S340" s="141">
        <v>0</v>
      </c>
      <c r="T340" s="142">
        <f t="shared" si="113"/>
        <v>0</v>
      </c>
      <c r="AR340" s="143" t="s">
        <v>159</v>
      </c>
      <c r="AT340" s="143" t="s">
        <v>154</v>
      </c>
      <c r="AU340" s="143" t="s">
        <v>81</v>
      </c>
      <c r="AY340" s="16" t="s">
        <v>151</v>
      </c>
      <c r="BE340" s="144">
        <f t="shared" si="114"/>
        <v>0</v>
      </c>
      <c r="BF340" s="144">
        <f t="shared" si="115"/>
        <v>0</v>
      </c>
      <c r="BG340" s="144">
        <f t="shared" si="116"/>
        <v>0</v>
      </c>
      <c r="BH340" s="144">
        <f t="shared" si="117"/>
        <v>0</v>
      </c>
      <c r="BI340" s="144">
        <f t="shared" si="118"/>
        <v>0</v>
      </c>
      <c r="BJ340" s="16" t="s">
        <v>81</v>
      </c>
      <c r="BK340" s="144">
        <f t="shared" si="119"/>
        <v>0</v>
      </c>
      <c r="BL340" s="16" t="s">
        <v>159</v>
      </c>
      <c r="BM340" s="143" t="s">
        <v>2211</v>
      </c>
    </row>
    <row r="341" spans="2:65" s="1" customFormat="1" ht="16.5" customHeight="1">
      <c r="B341" s="131"/>
      <c r="C341" s="132" t="s">
        <v>1215</v>
      </c>
      <c r="D341" s="132" t="s">
        <v>154</v>
      </c>
      <c r="E341" s="133" t="s">
        <v>2212</v>
      </c>
      <c r="F341" s="134" t="s">
        <v>2213</v>
      </c>
      <c r="G341" s="135" t="s">
        <v>498</v>
      </c>
      <c r="H341" s="136">
        <v>1</v>
      </c>
      <c r="I341" s="137"/>
      <c r="J341" s="138">
        <f t="shared" si="110"/>
        <v>0</v>
      </c>
      <c r="K341" s="134" t="s">
        <v>1</v>
      </c>
      <c r="L341" s="31"/>
      <c r="M341" s="139" t="s">
        <v>1</v>
      </c>
      <c r="N341" s="140" t="s">
        <v>38</v>
      </c>
      <c r="P341" s="141">
        <f t="shared" si="111"/>
        <v>0</v>
      </c>
      <c r="Q341" s="141">
        <v>0</v>
      </c>
      <c r="R341" s="141">
        <f t="shared" si="112"/>
        <v>0</v>
      </c>
      <c r="S341" s="141">
        <v>0</v>
      </c>
      <c r="T341" s="142">
        <f t="shared" si="113"/>
        <v>0</v>
      </c>
      <c r="AR341" s="143" t="s">
        <v>159</v>
      </c>
      <c r="AT341" s="143" t="s">
        <v>154</v>
      </c>
      <c r="AU341" s="143" t="s">
        <v>81</v>
      </c>
      <c r="AY341" s="16" t="s">
        <v>151</v>
      </c>
      <c r="BE341" s="144">
        <f t="shared" si="114"/>
        <v>0</v>
      </c>
      <c r="BF341" s="144">
        <f t="shared" si="115"/>
        <v>0</v>
      </c>
      <c r="BG341" s="144">
        <f t="shared" si="116"/>
        <v>0</v>
      </c>
      <c r="BH341" s="144">
        <f t="shared" si="117"/>
        <v>0</v>
      </c>
      <c r="BI341" s="144">
        <f t="shared" si="118"/>
        <v>0</v>
      </c>
      <c r="BJ341" s="16" t="s">
        <v>81</v>
      </c>
      <c r="BK341" s="144">
        <f t="shared" si="119"/>
        <v>0</v>
      </c>
      <c r="BL341" s="16" t="s">
        <v>159</v>
      </c>
      <c r="BM341" s="143" t="s">
        <v>2214</v>
      </c>
    </row>
    <row r="342" spans="2:65" s="1" customFormat="1" ht="16.5" customHeight="1">
      <c r="B342" s="131"/>
      <c r="C342" s="132" t="s">
        <v>1220</v>
      </c>
      <c r="D342" s="132" t="s">
        <v>154</v>
      </c>
      <c r="E342" s="133" t="s">
        <v>2215</v>
      </c>
      <c r="F342" s="134" t="s">
        <v>2216</v>
      </c>
      <c r="G342" s="135" t="s">
        <v>498</v>
      </c>
      <c r="H342" s="136">
        <v>1</v>
      </c>
      <c r="I342" s="137"/>
      <c r="J342" s="138">
        <f t="shared" si="110"/>
        <v>0</v>
      </c>
      <c r="K342" s="134" t="s">
        <v>1</v>
      </c>
      <c r="L342" s="31"/>
      <c r="M342" s="139" t="s">
        <v>1</v>
      </c>
      <c r="N342" s="140" t="s">
        <v>38</v>
      </c>
      <c r="P342" s="141">
        <f t="shared" si="111"/>
        <v>0</v>
      </c>
      <c r="Q342" s="141">
        <v>0</v>
      </c>
      <c r="R342" s="141">
        <f t="shared" si="112"/>
        <v>0</v>
      </c>
      <c r="S342" s="141">
        <v>0</v>
      </c>
      <c r="T342" s="142">
        <f t="shared" si="113"/>
        <v>0</v>
      </c>
      <c r="AR342" s="143" t="s">
        <v>159</v>
      </c>
      <c r="AT342" s="143" t="s">
        <v>154</v>
      </c>
      <c r="AU342" s="143" t="s">
        <v>81</v>
      </c>
      <c r="AY342" s="16" t="s">
        <v>151</v>
      </c>
      <c r="BE342" s="144">
        <f t="shared" si="114"/>
        <v>0</v>
      </c>
      <c r="BF342" s="144">
        <f t="shared" si="115"/>
        <v>0</v>
      </c>
      <c r="BG342" s="144">
        <f t="shared" si="116"/>
        <v>0</v>
      </c>
      <c r="BH342" s="144">
        <f t="shared" si="117"/>
        <v>0</v>
      </c>
      <c r="BI342" s="144">
        <f t="shared" si="118"/>
        <v>0</v>
      </c>
      <c r="BJ342" s="16" t="s">
        <v>81</v>
      </c>
      <c r="BK342" s="144">
        <f t="shared" si="119"/>
        <v>0</v>
      </c>
      <c r="BL342" s="16" t="s">
        <v>159</v>
      </c>
      <c r="BM342" s="143" t="s">
        <v>2217</v>
      </c>
    </row>
    <row r="343" spans="2:65" s="1" customFormat="1" ht="16.5" customHeight="1">
      <c r="B343" s="131"/>
      <c r="C343" s="132" t="s">
        <v>1224</v>
      </c>
      <c r="D343" s="132" t="s">
        <v>154</v>
      </c>
      <c r="E343" s="133" t="s">
        <v>2218</v>
      </c>
      <c r="F343" s="134" t="s">
        <v>2219</v>
      </c>
      <c r="G343" s="135" t="s">
        <v>498</v>
      </c>
      <c r="H343" s="136">
        <v>1</v>
      </c>
      <c r="I343" s="137"/>
      <c r="J343" s="138">
        <f t="shared" si="110"/>
        <v>0</v>
      </c>
      <c r="K343" s="134" t="s">
        <v>1</v>
      </c>
      <c r="L343" s="31"/>
      <c r="M343" s="139" t="s">
        <v>1</v>
      </c>
      <c r="N343" s="140" t="s">
        <v>38</v>
      </c>
      <c r="P343" s="141">
        <f t="shared" si="111"/>
        <v>0</v>
      </c>
      <c r="Q343" s="141">
        <v>0</v>
      </c>
      <c r="R343" s="141">
        <f t="shared" si="112"/>
        <v>0</v>
      </c>
      <c r="S343" s="141">
        <v>0</v>
      </c>
      <c r="T343" s="142">
        <f t="shared" si="113"/>
        <v>0</v>
      </c>
      <c r="AR343" s="143" t="s">
        <v>159</v>
      </c>
      <c r="AT343" s="143" t="s">
        <v>154</v>
      </c>
      <c r="AU343" s="143" t="s">
        <v>81</v>
      </c>
      <c r="AY343" s="16" t="s">
        <v>151</v>
      </c>
      <c r="BE343" s="144">
        <f t="shared" si="114"/>
        <v>0</v>
      </c>
      <c r="BF343" s="144">
        <f t="shared" si="115"/>
        <v>0</v>
      </c>
      <c r="BG343" s="144">
        <f t="shared" si="116"/>
        <v>0</v>
      </c>
      <c r="BH343" s="144">
        <f t="shared" si="117"/>
        <v>0</v>
      </c>
      <c r="BI343" s="144">
        <f t="shared" si="118"/>
        <v>0</v>
      </c>
      <c r="BJ343" s="16" t="s">
        <v>81</v>
      </c>
      <c r="BK343" s="144">
        <f t="shared" si="119"/>
        <v>0</v>
      </c>
      <c r="BL343" s="16" t="s">
        <v>159</v>
      </c>
      <c r="BM343" s="143" t="s">
        <v>2220</v>
      </c>
    </row>
    <row r="344" spans="2:65" s="1" customFormat="1" ht="16.5" customHeight="1">
      <c r="B344" s="131"/>
      <c r="C344" s="132" t="s">
        <v>1228</v>
      </c>
      <c r="D344" s="132" t="s">
        <v>154</v>
      </c>
      <c r="E344" s="133" t="s">
        <v>2221</v>
      </c>
      <c r="F344" s="134" t="s">
        <v>2222</v>
      </c>
      <c r="G344" s="135" t="s">
        <v>498</v>
      </c>
      <c r="H344" s="136">
        <v>1</v>
      </c>
      <c r="I344" s="137"/>
      <c r="J344" s="138">
        <f t="shared" si="110"/>
        <v>0</v>
      </c>
      <c r="K344" s="134" t="s">
        <v>1</v>
      </c>
      <c r="L344" s="31"/>
      <c r="M344" s="139" t="s">
        <v>1</v>
      </c>
      <c r="N344" s="140" t="s">
        <v>38</v>
      </c>
      <c r="P344" s="141">
        <f t="shared" si="111"/>
        <v>0</v>
      </c>
      <c r="Q344" s="141">
        <v>0</v>
      </c>
      <c r="R344" s="141">
        <f t="shared" si="112"/>
        <v>0</v>
      </c>
      <c r="S344" s="141">
        <v>0</v>
      </c>
      <c r="T344" s="142">
        <f t="shared" si="113"/>
        <v>0</v>
      </c>
      <c r="AR344" s="143" t="s">
        <v>159</v>
      </c>
      <c r="AT344" s="143" t="s">
        <v>154</v>
      </c>
      <c r="AU344" s="143" t="s">
        <v>81</v>
      </c>
      <c r="AY344" s="16" t="s">
        <v>151</v>
      </c>
      <c r="BE344" s="144">
        <f t="shared" si="114"/>
        <v>0</v>
      </c>
      <c r="BF344" s="144">
        <f t="shared" si="115"/>
        <v>0</v>
      </c>
      <c r="BG344" s="144">
        <f t="shared" si="116"/>
        <v>0</v>
      </c>
      <c r="BH344" s="144">
        <f t="shared" si="117"/>
        <v>0</v>
      </c>
      <c r="BI344" s="144">
        <f t="shared" si="118"/>
        <v>0</v>
      </c>
      <c r="BJ344" s="16" t="s">
        <v>81</v>
      </c>
      <c r="BK344" s="144">
        <f t="shared" si="119"/>
        <v>0</v>
      </c>
      <c r="BL344" s="16" t="s">
        <v>159</v>
      </c>
      <c r="BM344" s="143" t="s">
        <v>2223</v>
      </c>
    </row>
    <row r="345" spans="2:65" s="1" customFormat="1" ht="16.5" customHeight="1">
      <c r="B345" s="131"/>
      <c r="C345" s="132" t="s">
        <v>1232</v>
      </c>
      <c r="D345" s="132" t="s">
        <v>154</v>
      </c>
      <c r="E345" s="133" t="s">
        <v>2224</v>
      </c>
      <c r="F345" s="134" t="s">
        <v>2225</v>
      </c>
      <c r="G345" s="135" t="s">
        <v>498</v>
      </c>
      <c r="H345" s="136">
        <v>1</v>
      </c>
      <c r="I345" s="137"/>
      <c r="J345" s="138">
        <f t="shared" si="110"/>
        <v>0</v>
      </c>
      <c r="K345" s="134" t="s">
        <v>1</v>
      </c>
      <c r="L345" s="31"/>
      <c r="M345" s="139" t="s">
        <v>1</v>
      </c>
      <c r="N345" s="140" t="s">
        <v>38</v>
      </c>
      <c r="P345" s="141">
        <f t="shared" si="111"/>
        <v>0</v>
      </c>
      <c r="Q345" s="141">
        <v>0</v>
      </c>
      <c r="R345" s="141">
        <f t="shared" si="112"/>
        <v>0</v>
      </c>
      <c r="S345" s="141">
        <v>0</v>
      </c>
      <c r="T345" s="142">
        <f t="shared" si="113"/>
        <v>0</v>
      </c>
      <c r="AR345" s="143" t="s">
        <v>159</v>
      </c>
      <c r="AT345" s="143" t="s">
        <v>154</v>
      </c>
      <c r="AU345" s="143" t="s">
        <v>81</v>
      </c>
      <c r="AY345" s="16" t="s">
        <v>151</v>
      </c>
      <c r="BE345" s="144">
        <f t="shared" si="114"/>
        <v>0</v>
      </c>
      <c r="BF345" s="144">
        <f t="shared" si="115"/>
        <v>0</v>
      </c>
      <c r="BG345" s="144">
        <f t="shared" si="116"/>
        <v>0</v>
      </c>
      <c r="BH345" s="144">
        <f t="shared" si="117"/>
        <v>0</v>
      </c>
      <c r="BI345" s="144">
        <f t="shared" si="118"/>
        <v>0</v>
      </c>
      <c r="BJ345" s="16" t="s">
        <v>81</v>
      </c>
      <c r="BK345" s="144">
        <f t="shared" si="119"/>
        <v>0</v>
      </c>
      <c r="BL345" s="16" t="s">
        <v>159</v>
      </c>
      <c r="BM345" s="143" t="s">
        <v>2226</v>
      </c>
    </row>
    <row r="346" spans="2:65" s="1" customFormat="1" ht="16.5" customHeight="1">
      <c r="B346" s="131"/>
      <c r="C346" s="132" t="s">
        <v>1236</v>
      </c>
      <c r="D346" s="132" t="s">
        <v>154</v>
      </c>
      <c r="E346" s="133" t="s">
        <v>2227</v>
      </c>
      <c r="F346" s="134" t="s">
        <v>2228</v>
      </c>
      <c r="G346" s="135" t="s">
        <v>498</v>
      </c>
      <c r="H346" s="136">
        <v>1</v>
      </c>
      <c r="I346" s="137"/>
      <c r="J346" s="138">
        <f t="shared" si="110"/>
        <v>0</v>
      </c>
      <c r="K346" s="134" t="s">
        <v>1</v>
      </c>
      <c r="L346" s="31"/>
      <c r="M346" s="139" t="s">
        <v>1</v>
      </c>
      <c r="N346" s="140" t="s">
        <v>38</v>
      </c>
      <c r="P346" s="141">
        <f t="shared" si="111"/>
        <v>0</v>
      </c>
      <c r="Q346" s="141">
        <v>0</v>
      </c>
      <c r="R346" s="141">
        <f t="shared" si="112"/>
        <v>0</v>
      </c>
      <c r="S346" s="141">
        <v>0</v>
      </c>
      <c r="T346" s="142">
        <f t="shared" si="113"/>
        <v>0</v>
      </c>
      <c r="AR346" s="143" t="s">
        <v>159</v>
      </c>
      <c r="AT346" s="143" t="s">
        <v>154</v>
      </c>
      <c r="AU346" s="143" t="s">
        <v>81</v>
      </c>
      <c r="AY346" s="16" t="s">
        <v>151</v>
      </c>
      <c r="BE346" s="144">
        <f t="shared" si="114"/>
        <v>0</v>
      </c>
      <c r="BF346" s="144">
        <f t="shared" si="115"/>
        <v>0</v>
      </c>
      <c r="BG346" s="144">
        <f t="shared" si="116"/>
        <v>0</v>
      </c>
      <c r="BH346" s="144">
        <f t="shared" si="117"/>
        <v>0</v>
      </c>
      <c r="BI346" s="144">
        <f t="shared" si="118"/>
        <v>0</v>
      </c>
      <c r="BJ346" s="16" t="s">
        <v>81</v>
      </c>
      <c r="BK346" s="144">
        <f t="shared" si="119"/>
        <v>0</v>
      </c>
      <c r="BL346" s="16" t="s">
        <v>159</v>
      </c>
      <c r="BM346" s="143" t="s">
        <v>2229</v>
      </c>
    </row>
    <row r="347" spans="2:65" s="1" customFormat="1" ht="16.5" customHeight="1">
      <c r="B347" s="131"/>
      <c r="C347" s="132" t="s">
        <v>1240</v>
      </c>
      <c r="D347" s="132" t="s">
        <v>154</v>
      </c>
      <c r="E347" s="133" t="s">
        <v>2230</v>
      </c>
      <c r="F347" s="134" t="s">
        <v>2231</v>
      </c>
      <c r="G347" s="135" t="s">
        <v>498</v>
      </c>
      <c r="H347" s="136">
        <v>1</v>
      </c>
      <c r="I347" s="137"/>
      <c r="J347" s="138">
        <f t="shared" si="110"/>
        <v>0</v>
      </c>
      <c r="K347" s="134" t="s">
        <v>1</v>
      </c>
      <c r="L347" s="31"/>
      <c r="M347" s="139" t="s">
        <v>1</v>
      </c>
      <c r="N347" s="140" t="s">
        <v>38</v>
      </c>
      <c r="P347" s="141">
        <f t="shared" si="111"/>
        <v>0</v>
      </c>
      <c r="Q347" s="141">
        <v>0</v>
      </c>
      <c r="R347" s="141">
        <f t="shared" si="112"/>
        <v>0</v>
      </c>
      <c r="S347" s="141">
        <v>0</v>
      </c>
      <c r="T347" s="142">
        <f t="shared" si="113"/>
        <v>0</v>
      </c>
      <c r="AR347" s="143" t="s">
        <v>159</v>
      </c>
      <c r="AT347" s="143" t="s">
        <v>154</v>
      </c>
      <c r="AU347" s="143" t="s">
        <v>81</v>
      </c>
      <c r="AY347" s="16" t="s">
        <v>151</v>
      </c>
      <c r="BE347" s="144">
        <f t="shared" si="114"/>
        <v>0</v>
      </c>
      <c r="BF347" s="144">
        <f t="shared" si="115"/>
        <v>0</v>
      </c>
      <c r="BG347" s="144">
        <f t="shared" si="116"/>
        <v>0</v>
      </c>
      <c r="BH347" s="144">
        <f t="shared" si="117"/>
        <v>0</v>
      </c>
      <c r="BI347" s="144">
        <f t="shared" si="118"/>
        <v>0</v>
      </c>
      <c r="BJ347" s="16" t="s">
        <v>81</v>
      </c>
      <c r="BK347" s="144">
        <f t="shared" si="119"/>
        <v>0</v>
      </c>
      <c r="BL347" s="16" t="s">
        <v>159</v>
      </c>
      <c r="BM347" s="143" t="s">
        <v>2232</v>
      </c>
    </row>
    <row r="348" spans="2:65" s="1" customFormat="1" ht="16.5" customHeight="1">
      <c r="B348" s="131"/>
      <c r="C348" s="132" t="s">
        <v>1246</v>
      </c>
      <c r="D348" s="132" t="s">
        <v>154</v>
      </c>
      <c r="E348" s="133" t="s">
        <v>2233</v>
      </c>
      <c r="F348" s="134" t="s">
        <v>2234</v>
      </c>
      <c r="G348" s="135" t="s">
        <v>498</v>
      </c>
      <c r="H348" s="136">
        <v>1</v>
      </c>
      <c r="I348" s="137"/>
      <c r="J348" s="138">
        <f t="shared" si="110"/>
        <v>0</v>
      </c>
      <c r="K348" s="134" t="s">
        <v>1</v>
      </c>
      <c r="L348" s="31"/>
      <c r="M348" s="139" t="s">
        <v>1</v>
      </c>
      <c r="N348" s="140" t="s">
        <v>38</v>
      </c>
      <c r="P348" s="141">
        <f t="shared" si="111"/>
        <v>0</v>
      </c>
      <c r="Q348" s="141">
        <v>0</v>
      </c>
      <c r="R348" s="141">
        <f t="shared" si="112"/>
        <v>0</v>
      </c>
      <c r="S348" s="141">
        <v>0</v>
      </c>
      <c r="T348" s="142">
        <f t="shared" si="113"/>
        <v>0</v>
      </c>
      <c r="AR348" s="143" t="s">
        <v>159</v>
      </c>
      <c r="AT348" s="143" t="s">
        <v>154</v>
      </c>
      <c r="AU348" s="143" t="s">
        <v>81</v>
      </c>
      <c r="AY348" s="16" t="s">
        <v>151</v>
      </c>
      <c r="BE348" s="144">
        <f t="shared" si="114"/>
        <v>0</v>
      </c>
      <c r="BF348" s="144">
        <f t="shared" si="115"/>
        <v>0</v>
      </c>
      <c r="BG348" s="144">
        <f t="shared" si="116"/>
        <v>0</v>
      </c>
      <c r="BH348" s="144">
        <f t="shared" si="117"/>
        <v>0</v>
      </c>
      <c r="BI348" s="144">
        <f t="shared" si="118"/>
        <v>0</v>
      </c>
      <c r="BJ348" s="16" t="s">
        <v>81</v>
      </c>
      <c r="BK348" s="144">
        <f t="shared" si="119"/>
        <v>0</v>
      </c>
      <c r="BL348" s="16" t="s">
        <v>159</v>
      </c>
      <c r="BM348" s="143" t="s">
        <v>2235</v>
      </c>
    </row>
    <row r="349" spans="2:65" s="1" customFormat="1" ht="16.5" customHeight="1">
      <c r="B349" s="131"/>
      <c r="C349" s="132" t="s">
        <v>1254</v>
      </c>
      <c r="D349" s="132" t="s">
        <v>154</v>
      </c>
      <c r="E349" s="133" t="s">
        <v>2236</v>
      </c>
      <c r="F349" s="134" t="s">
        <v>2237</v>
      </c>
      <c r="G349" s="135" t="s">
        <v>498</v>
      </c>
      <c r="H349" s="136">
        <v>1</v>
      </c>
      <c r="I349" s="137"/>
      <c r="J349" s="138">
        <f t="shared" si="110"/>
        <v>0</v>
      </c>
      <c r="K349" s="134" t="s">
        <v>1</v>
      </c>
      <c r="L349" s="31"/>
      <c r="M349" s="139" t="s">
        <v>1</v>
      </c>
      <c r="N349" s="140" t="s">
        <v>38</v>
      </c>
      <c r="P349" s="141">
        <f t="shared" si="111"/>
        <v>0</v>
      </c>
      <c r="Q349" s="141">
        <v>0</v>
      </c>
      <c r="R349" s="141">
        <f t="shared" si="112"/>
        <v>0</v>
      </c>
      <c r="S349" s="141">
        <v>0</v>
      </c>
      <c r="T349" s="142">
        <f t="shared" si="113"/>
        <v>0</v>
      </c>
      <c r="AR349" s="143" t="s">
        <v>159</v>
      </c>
      <c r="AT349" s="143" t="s">
        <v>154</v>
      </c>
      <c r="AU349" s="143" t="s">
        <v>81</v>
      </c>
      <c r="AY349" s="16" t="s">
        <v>151</v>
      </c>
      <c r="BE349" s="144">
        <f t="shared" si="114"/>
        <v>0</v>
      </c>
      <c r="BF349" s="144">
        <f t="shared" si="115"/>
        <v>0</v>
      </c>
      <c r="BG349" s="144">
        <f t="shared" si="116"/>
        <v>0</v>
      </c>
      <c r="BH349" s="144">
        <f t="shared" si="117"/>
        <v>0</v>
      </c>
      <c r="BI349" s="144">
        <f t="shared" si="118"/>
        <v>0</v>
      </c>
      <c r="BJ349" s="16" t="s">
        <v>81</v>
      </c>
      <c r="BK349" s="144">
        <f t="shared" si="119"/>
        <v>0</v>
      </c>
      <c r="BL349" s="16" t="s">
        <v>159</v>
      </c>
      <c r="BM349" s="143" t="s">
        <v>2238</v>
      </c>
    </row>
    <row r="350" spans="2:65" s="1" customFormat="1" ht="16.5" customHeight="1">
      <c r="B350" s="131"/>
      <c r="C350" s="132" t="s">
        <v>1258</v>
      </c>
      <c r="D350" s="132" t="s">
        <v>154</v>
      </c>
      <c r="E350" s="133" t="s">
        <v>2239</v>
      </c>
      <c r="F350" s="134" t="s">
        <v>2240</v>
      </c>
      <c r="G350" s="135" t="s">
        <v>498</v>
      </c>
      <c r="H350" s="136">
        <v>1</v>
      </c>
      <c r="I350" s="137"/>
      <c r="J350" s="138">
        <f t="shared" si="110"/>
        <v>0</v>
      </c>
      <c r="K350" s="134" t="s">
        <v>1</v>
      </c>
      <c r="L350" s="31"/>
      <c r="M350" s="139" t="s">
        <v>1</v>
      </c>
      <c r="N350" s="140" t="s">
        <v>38</v>
      </c>
      <c r="P350" s="141">
        <f t="shared" si="111"/>
        <v>0</v>
      </c>
      <c r="Q350" s="141">
        <v>0</v>
      </c>
      <c r="R350" s="141">
        <f t="shared" si="112"/>
        <v>0</v>
      </c>
      <c r="S350" s="141">
        <v>0</v>
      </c>
      <c r="T350" s="142">
        <f t="shared" si="113"/>
        <v>0</v>
      </c>
      <c r="AR350" s="143" t="s">
        <v>159</v>
      </c>
      <c r="AT350" s="143" t="s">
        <v>154</v>
      </c>
      <c r="AU350" s="143" t="s">
        <v>81</v>
      </c>
      <c r="AY350" s="16" t="s">
        <v>151</v>
      </c>
      <c r="BE350" s="144">
        <f t="shared" si="114"/>
        <v>0</v>
      </c>
      <c r="BF350" s="144">
        <f t="shared" si="115"/>
        <v>0</v>
      </c>
      <c r="BG350" s="144">
        <f t="shared" si="116"/>
        <v>0</v>
      </c>
      <c r="BH350" s="144">
        <f t="shared" si="117"/>
        <v>0</v>
      </c>
      <c r="BI350" s="144">
        <f t="shared" si="118"/>
        <v>0</v>
      </c>
      <c r="BJ350" s="16" t="s">
        <v>81</v>
      </c>
      <c r="BK350" s="144">
        <f t="shared" si="119"/>
        <v>0</v>
      </c>
      <c r="BL350" s="16" t="s">
        <v>159</v>
      </c>
      <c r="BM350" s="143" t="s">
        <v>2241</v>
      </c>
    </row>
    <row r="351" spans="2:65" s="1" customFormat="1" ht="16.5" customHeight="1">
      <c r="B351" s="131"/>
      <c r="C351" s="132" t="s">
        <v>1266</v>
      </c>
      <c r="D351" s="132" t="s">
        <v>154</v>
      </c>
      <c r="E351" s="133" t="s">
        <v>2242</v>
      </c>
      <c r="F351" s="134" t="s">
        <v>2243</v>
      </c>
      <c r="G351" s="135" t="s">
        <v>498</v>
      </c>
      <c r="H351" s="136">
        <v>1</v>
      </c>
      <c r="I351" s="137"/>
      <c r="J351" s="138">
        <f t="shared" si="110"/>
        <v>0</v>
      </c>
      <c r="K351" s="134" t="s">
        <v>1</v>
      </c>
      <c r="L351" s="31"/>
      <c r="M351" s="180" t="s">
        <v>1</v>
      </c>
      <c r="N351" s="181" t="s">
        <v>38</v>
      </c>
      <c r="O351" s="182"/>
      <c r="P351" s="183">
        <f t="shared" si="111"/>
        <v>0</v>
      </c>
      <c r="Q351" s="183">
        <v>0</v>
      </c>
      <c r="R351" s="183">
        <f t="shared" si="112"/>
        <v>0</v>
      </c>
      <c r="S351" s="183">
        <v>0</v>
      </c>
      <c r="T351" s="184">
        <f t="shared" si="113"/>
        <v>0</v>
      </c>
      <c r="AR351" s="143" t="s">
        <v>159</v>
      </c>
      <c r="AT351" s="143" t="s">
        <v>154</v>
      </c>
      <c r="AU351" s="143" t="s">
        <v>81</v>
      </c>
      <c r="AY351" s="16" t="s">
        <v>151</v>
      </c>
      <c r="BE351" s="144">
        <f t="shared" si="114"/>
        <v>0</v>
      </c>
      <c r="BF351" s="144">
        <f t="shared" si="115"/>
        <v>0</v>
      </c>
      <c r="BG351" s="144">
        <f t="shared" si="116"/>
        <v>0</v>
      </c>
      <c r="BH351" s="144">
        <f t="shared" si="117"/>
        <v>0</v>
      </c>
      <c r="BI351" s="144">
        <f t="shared" si="118"/>
        <v>0</v>
      </c>
      <c r="BJ351" s="16" t="s">
        <v>81</v>
      </c>
      <c r="BK351" s="144">
        <f t="shared" si="119"/>
        <v>0</v>
      </c>
      <c r="BL351" s="16" t="s">
        <v>159</v>
      </c>
      <c r="BM351" s="143" t="s">
        <v>2244</v>
      </c>
    </row>
    <row r="352" spans="2:12" s="1" customFormat="1" ht="6.95" customHeight="1">
      <c r="B352" s="43"/>
      <c r="C352" s="44"/>
      <c r="D352" s="44"/>
      <c r="E352" s="44"/>
      <c r="F352" s="44"/>
      <c r="G352" s="44"/>
      <c r="H352" s="44"/>
      <c r="I352" s="44"/>
      <c r="J352" s="44"/>
      <c r="K352" s="44"/>
      <c r="L352" s="31"/>
    </row>
  </sheetData>
  <autoFilter ref="C130:K35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2245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ROUND(J130,2)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ROUND((SUM(BE130:BE252)),2)</f>
        <v>0</v>
      </c>
      <c r="I33" s="91">
        <v>0.21</v>
      </c>
      <c r="J33" s="90">
        <f>ROUND(((SUM(BE130:BE252))*I33),2)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ROUND((SUM(BF130:BF252)),2)</f>
        <v>0</v>
      </c>
      <c r="I34" s="91">
        <v>0.12</v>
      </c>
      <c r="J34" s="90">
        <f>ROUND(((SUM(BF130:BF252))*I34),2)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ROUND((SUM(BG130:BG252)),2)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ROUND((SUM(BH130:BH252)),2)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ROUND((SUM(BI130:BI252)),2)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03 - Slaboproud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J130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2246</v>
      </c>
      <c r="E97" s="105"/>
      <c r="F97" s="105"/>
      <c r="G97" s="105"/>
      <c r="H97" s="105"/>
      <c r="I97" s="105"/>
      <c r="J97" s="106">
        <f>J131</f>
        <v>0</v>
      </c>
      <c r="L97" s="103"/>
    </row>
    <row r="98" spans="2:12" s="9" customFormat="1" ht="19.9" customHeight="1">
      <c r="B98" s="107"/>
      <c r="D98" s="108" t="s">
        <v>2247</v>
      </c>
      <c r="E98" s="109"/>
      <c r="F98" s="109"/>
      <c r="G98" s="109"/>
      <c r="H98" s="109"/>
      <c r="I98" s="109"/>
      <c r="J98" s="110">
        <f>J132</f>
        <v>0</v>
      </c>
      <c r="L98" s="107"/>
    </row>
    <row r="99" spans="2:12" s="9" customFormat="1" ht="19.9" customHeight="1">
      <c r="B99" s="107"/>
      <c r="D99" s="108" t="s">
        <v>2248</v>
      </c>
      <c r="E99" s="109"/>
      <c r="F99" s="109"/>
      <c r="G99" s="109"/>
      <c r="H99" s="109"/>
      <c r="I99" s="109"/>
      <c r="J99" s="110">
        <f>J144</f>
        <v>0</v>
      </c>
      <c r="L99" s="107"/>
    </row>
    <row r="100" spans="2:12" s="9" customFormat="1" ht="19.9" customHeight="1">
      <c r="B100" s="107"/>
      <c r="D100" s="108" t="s">
        <v>2249</v>
      </c>
      <c r="E100" s="109"/>
      <c r="F100" s="109"/>
      <c r="G100" s="109"/>
      <c r="H100" s="109"/>
      <c r="I100" s="109"/>
      <c r="J100" s="110">
        <f>J156</f>
        <v>0</v>
      </c>
      <c r="L100" s="107"/>
    </row>
    <row r="101" spans="2:12" s="9" customFormat="1" ht="19.9" customHeight="1">
      <c r="B101" s="107"/>
      <c r="D101" s="108" t="s">
        <v>2250</v>
      </c>
      <c r="E101" s="109"/>
      <c r="F101" s="109"/>
      <c r="G101" s="109"/>
      <c r="H101" s="109"/>
      <c r="I101" s="109"/>
      <c r="J101" s="110">
        <f>J161</f>
        <v>0</v>
      </c>
      <c r="L101" s="107"/>
    </row>
    <row r="102" spans="2:12" s="8" customFormat="1" ht="24.95" customHeight="1">
      <c r="B102" s="103"/>
      <c r="D102" s="104" t="s">
        <v>2251</v>
      </c>
      <c r="E102" s="105"/>
      <c r="F102" s="105"/>
      <c r="G102" s="105"/>
      <c r="H102" s="105"/>
      <c r="I102" s="105"/>
      <c r="J102" s="106">
        <f>J176</f>
        <v>0</v>
      </c>
      <c r="L102" s="103"/>
    </row>
    <row r="103" spans="2:12" s="9" customFormat="1" ht="19.9" customHeight="1">
      <c r="B103" s="107"/>
      <c r="D103" s="108" t="s">
        <v>1743</v>
      </c>
      <c r="E103" s="109"/>
      <c r="F103" s="109"/>
      <c r="G103" s="109"/>
      <c r="H103" s="109"/>
      <c r="I103" s="109"/>
      <c r="J103" s="110">
        <f>J177</f>
        <v>0</v>
      </c>
      <c r="L103" s="107"/>
    </row>
    <row r="104" spans="2:12" s="9" customFormat="1" ht="19.9" customHeight="1">
      <c r="B104" s="107"/>
      <c r="D104" s="108" t="s">
        <v>2250</v>
      </c>
      <c r="E104" s="109"/>
      <c r="F104" s="109"/>
      <c r="G104" s="109"/>
      <c r="H104" s="109"/>
      <c r="I104" s="109"/>
      <c r="J104" s="110">
        <f>J185</f>
        <v>0</v>
      </c>
      <c r="L104" s="107"/>
    </row>
    <row r="105" spans="2:12" s="8" customFormat="1" ht="24.95" customHeight="1">
      <c r="B105" s="103"/>
      <c r="D105" s="104" t="s">
        <v>2252</v>
      </c>
      <c r="E105" s="105"/>
      <c r="F105" s="105"/>
      <c r="G105" s="105"/>
      <c r="H105" s="105"/>
      <c r="I105" s="105"/>
      <c r="J105" s="106">
        <f>J193</f>
        <v>0</v>
      </c>
      <c r="L105" s="103"/>
    </row>
    <row r="106" spans="2:12" s="9" customFormat="1" ht="19.9" customHeight="1">
      <c r="B106" s="107"/>
      <c r="D106" s="108" t="s">
        <v>1743</v>
      </c>
      <c r="E106" s="109"/>
      <c r="F106" s="109"/>
      <c r="G106" s="109"/>
      <c r="H106" s="109"/>
      <c r="I106" s="109"/>
      <c r="J106" s="110">
        <f>J194</f>
        <v>0</v>
      </c>
      <c r="L106" s="107"/>
    </row>
    <row r="107" spans="2:12" s="9" customFormat="1" ht="19.9" customHeight="1">
      <c r="B107" s="107"/>
      <c r="D107" s="108" t="s">
        <v>2250</v>
      </c>
      <c r="E107" s="109"/>
      <c r="F107" s="109"/>
      <c r="G107" s="109"/>
      <c r="H107" s="109"/>
      <c r="I107" s="109"/>
      <c r="J107" s="110">
        <f>J196</f>
        <v>0</v>
      </c>
      <c r="L107" s="107"/>
    </row>
    <row r="108" spans="2:12" s="8" customFormat="1" ht="24.95" customHeight="1">
      <c r="B108" s="103"/>
      <c r="D108" s="104" t="s">
        <v>2253</v>
      </c>
      <c r="E108" s="105"/>
      <c r="F108" s="105"/>
      <c r="G108" s="105"/>
      <c r="H108" s="105"/>
      <c r="I108" s="105"/>
      <c r="J108" s="106">
        <f>J202</f>
        <v>0</v>
      </c>
      <c r="L108" s="103"/>
    </row>
    <row r="109" spans="2:12" s="9" customFormat="1" ht="19.9" customHeight="1">
      <c r="B109" s="107"/>
      <c r="D109" s="108" t="s">
        <v>2250</v>
      </c>
      <c r="E109" s="109"/>
      <c r="F109" s="109"/>
      <c r="G109" s="109"/>
      <c r="H109" s="109"/>
      <c r="I109" s="109"/>
      <c r="J109" s="110">
        <f>J203</f>
        <v>0</v>
      </c>
      <c r="L109" s="107"/>
    </row>
    <row r="110" spans="2:12" s="9" customFormat="1" ht="19.9" customHeight="1">
      <c r="B110" s="107"/>
      <c r="D110" s="108" t="s">
        <v>2254</v>
      </c>
      <c r="E110" s="109"/>
      <c r="F110" s="109"/>
      <c r="G110" s="109"/>
      <c r="H110" s="109"/>
      <c r="I110" s="109"/>
      <c r="J110" s="110">
        <f>J227</f>
        <v>0</v>
      </c>
      <c r="L110" s="107"/>
    </row>
    <row r="111" spans="2:12" s="1" customFormat="1" ht="21.75" customHeight="1">
      <c r="B111" s="31"/>
      <c r="L111" s="31"/>
    </row>
    <row r="112" spans="2:12" s="1" customFormat="1" ht="6.9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1"/>
    </row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31"/>
    </row>
    <row r="117" spans="2:12" s="1" customFormat="1" ht="24.95" customHeight="1">
      <c r="B117" s="31"/>
      <c r="C117" s="20" t="s">
        <v>136</v>
      </c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16</v>
      </c>
      <c r="L119" s="31"/>
    </row>
    <row r="120" spans="2:12" s="1" customFormat="1" ht="16.5" customHeight="1">
      <c r="B120" s="31"/>
      <c r="E120" s="228" t="str">
        <f>E7</f>
        <v>Dům kultury v ÚL_Revitalizace budovy B - ETAPA II</v>
      </c>
      <c r="F120" s="229"/>
      <c r="G120" s="229"/>
      <c r="H120" s="229"/>
      <c r="L120" s="31"/>
    </row>
    <row r="121" spans="2:12" s="1" customFormat="1" ht="12" customHeight="1">
      <c r="B121" s="31"/>
      <c r="C121" s="26" t="s">
        <v>106</v>
      </c>
      <c r="L121" s="31"/>
    </row>
    <row r="122" spans="2:12" s="1" customFormat="1" ht="16.5" customHeight="1">
      <c r="B122" s="31"/>
      <c r="E122" s="189" t="str">
        <f>E9</f>
        <v>03 - Slaboproud</v>
      </c>
      <c r="F122" s="230"/>
      <c r="G122" s="230"/>
      <c r="H122" s="230"/>
      <c r="L122" s="31"/>
    </row>
    <row r="123" spans="2:12" s="1" customFormat="1" ht="6.95" customHeight="1">
      <c r="B123" s="31"/>
      <c r="L123" s="31"/>
    </row>
    <row r="124" spans="2:12" s="1" customFormat="1" ht="12" customHeight="1">
      <c r="B124" s="31"/>
      <c r="C124" s="26" t="s">
        <v>20</v>
      </c>
      <c r="F124" s="24" t="str">
        <f>F12</f>
        <v xml:space="preserve"> </v>
      </c>
      <c r="I124" s="26" t="s">
        <v>22</v>
      </c>
      <c r="J124" s="51" t="str">
        <f>IF(J12="","",J12)</f>
        <v>17. 5. 2024</v>
      </c>
      <c r="L124" s="31"/>
    </row>
    <row r="125" spans="2:12" s="1" customFormat="1" ht="6.95" customHeight="1">
      <c r="B125" s="31"/>
      <c r="L125" s="31"/>
    </row>
    <row r="126" spans="2:12" s="1" customFormat="1" ht="15.2" customHeight="1">
      <c r="B126" s="31"/>
      <c r="C126" s="26" t="s">
        <v>24</v>
      </c>
      <c r="F126" s="24" t="str">
        <f>E15</f>
        <v xml:space="preserve"> </v>
      </c>
      <c r="I126" s="26" t="s">
        <v>29</v>
      </c>
      <c r="J126" s="29" t="str">
        <f>E21</f>
        <v xml:space="preserve"> </v>
      </c>
      <c r="L126" s="31"/>
    </row>
    <row r="127" spans="2:12" s="1" customFormat="1" ht="15.2" customHeight="1">
      <c r="B127" s="31"/>
      <c r="C127" s="26" t="s">
        <v>27</v>
      </c>
      <c r="F127" s="24" t="str">
        <f>IF(E18="","",E18)</f>
        <v>Vyplň údaj</v>
      </c>
      <c r="I127" s="26" t="s">
        <v>31</v>
      </c>
      <c r="J127" s="29" t="str">
        <f>E24</f>
        <v xml:space="preserve"> </v>
      </c>
      <c r="L127" s="31"/>
    </row>
    <row r="128" spans="2:12" s="1" customFormat="1" ht="10.35" customHeight="1">
      <c r="B128" s="31"/>
      <c r="L128" s="31"/>
    </row>
    <row r="129" spans="2:20" s="10" customFormat="1" ht="29.25" customHeight="1">
      <c r="B129" s="111"/>
      <c r="C129" s="112" t="s">
        <v>137</v>
      </c>
      <c r="D129" s="113" t="s">
        <v>58</v>
      </c>
      <c r="E129" s="113" t="s">
        <v>54</v>
      </c>
      <c r="F129" s="113" t="s">
        <v>55</v>
      </c>
      <c r="G129" s="113" t="s">
        <v>138</v>
      </c>
      <c r="H129" s="113" t="s">
        <v>139</v>
      </c>
      <c r="I129" s="113" t="s">
        <v>140</v>
      </c>
      <c r="J129" s="113" t="s">
        <v>110</v>
      </c>
      <c r="K129" s="114" t="s">
        <v>141</v>
      </c>
      <c r="L129" s="111"/>
      <c r="M129" s="58" t="s">
        <v>1</v>
      </c>
      <c r="N129" s="59" t="s">
        <v>37</v>
      </c>
      <c r="O129" s="59" t="s">
        <v>142</v>
      </c>
      <c r="P129" s="59" t="s">
        <v>143</v>
      </c>
      <c r="Q129" s="59" t="s">
        <v>144</v>
      </c>
      <c r="R129" s="59" t="s">
        <v>145</v>
      </c>
      <c r="S129" s="59" t="s">
        <v>146</v>
      </c>
      <c r="T129" s="60" t="s">
        <v>147</v>
      </c>
    </row>
    <row r="130" spans="2:63" s="1" customFormat="1" ht="22.9" customHeight="1">
      <c r="B130" s="31"/>
      <c r="C130" s="63" t="s">
        <v>148</v>
      </c>
      <c r="J130" s="115">
        <f>BK130</f>
        <v>0</v>
      </c>
      <c r="L130" s="31"/>
      <c r="M130" s="61"/>
      <c r="N130" s="52"/>
      <c r="O130" s="52"/>
      <c r="P130" s="116">
        <f>P131+P176+P193+P202</f>
        <v>0</v>
      </c>
      <c r="Q130" s="52"/>
      <c r="R130" s="116">
        <f>R131+R176+R193+R202</f>
        <v>0</v>
      </c>
      <c r="S130" s="52"/>
      <c r="T130" s="117">
        <f>T131+T176+T193+T202</f>
        <v>0</v>
      </c>
      <c r="AT130" s="16" t="s">
        <v>72</v>
      </c>
      <c r="AU130" s="16" t="s">
        <v>112</v>
      </c>
      <c r="BK130" s="118">
        <f>BK131+BK176+BK193+BK202</f>
        <v>0</v>
      </c>
    </row>
    <row r="131" spans="2:63" s="11" customFormat="1" ht="25.9" customHeight="1">
      <c r="B131" s="119"/>
      <c r="D131" s="120" t="s">
        <v>72</v>
      </c>
      <c r="E131" s="121" t="s">
        <v>1751</v>
      </c>
      <c r="F131" s="121" t="s">
        <v>2255</v>
      </c>
      <c r="I131" s="122"/>
      <c r="J131" s="123">
        <f>BK131</f>
        <v>0</v>
      </c>
      <c r="L131" s="119"/>
      <c r="M131" s="124"/>
      <c r="P131" s="125">
        <f>P132+P144+P156+P161</f>
        <v>0</v>
      </c>
      <c r="R131" s="125">
        <f>R132+R144+R156+R161</f>
        <v>0</v>
      </c>
      <c r="T131" s="126">
        <f>T132+T144+T156+T161</f>
        <v>0</v>
      </c>
      <c r="AR131" s="120" t="s">
        <v>81</v>
      </c>
      <c r="AT131" s="127" t="s">
        <v>72</v>
      </c>
      <c r="AU131" s="127" t="s">
        <v>73</v>
      </c>
      <c r="AY131" s="120" t="s">
        <v>151</v>
      </c>
      <c r="BK131" s="128">
        <f>BK132+BK144+BK156+BK161</f>
        <v>0</v>
      </c>
    </row>
    <row r="132" spans="2:63" s="11" customFormat="1" ht="22.9" customHeight="1">
      <c r="B132" s="119"/>
      <c r="D132" s="120" t="s">
        <v>72</v>
      </c>
      <c r="E132" s="129" t="s">
        <v>1753</v>
      </c>
      <c r="F132" s="129" t="s">
        <v>2256</v>
      </c>
      <c r="I132" s="122"/>
      <c r="J132" s="130">
        <f>BK132</f>
        <v>0</v>
      </c>
      <c r="L132" s="119"/>
      <c r="M132" s="124"/>
      <c r="P132" s="125">
        <f>SUM(P133:P143)</f>
        <v>0</v>
      </c>
      <c r="R132" s="125">
        <f>SUM(R133:R143)</f>
        <v>0</v>
      </c>
      <c r="T132" s="126">
        <f>SUM(T133:T143)</f>
        <v>0</v>
      </c>
      <c r="AR132" s="120" t="s">
        <v>81</v>
      </c>
      <c r="AT132" s="127" t="s">
        <v>72</v>
      </c>
      <c r="AU132" s="127" t="s">
        <v>81</v>
      </c>
      <c r="AY132" s="120" t="s">
        <v>151</v>
      </c>
      <c r="BK132" s="128">
        <f>SUM(BK133:BK143)</f>
        <v>0</v>
      </c>
    </row>
    <row r="133" spans="2:65" s="1" customFormat="1" ht="21.75" customHeight="1">
      <c r="B133" s="131"/>
      <c r="C133" s="132" t="s">
        <v>81</v>
      </c>
      <c r="D133" s="132" t="s">
        <v>154</v>
      </c>
      <c r="E133" s="133" t="s">
        <v>1755</v>
      </c>
      <c r="F133" s="134" t="s">
        <v>2257</v>
      </c>
      <c r="G133" s="135" t="s">
        <v>1757</v>
      </c>
      <c r="H133" s="136">
        <v>1</v>
      </c>
      <c r="I133" s="137"/>
      <c r="J133" s="138">
        <f aca="true" t="shared" si="0" ref="J133:J143">ROUND(I133*H133,2)</f>
        <v>0</v>
      </c>
      <c r="K133" s="134" t="s">
        <v>1</v>
      </c>
      <c r="L133" s="31"/>
      <c r="M133" s="139" t="s">
        <v>1</v>
      </c>
      <c r="N133" s="140" t="s">
        <v>38</v>
      </c>
      <c r="P133" s="141">
        <f aca="true" t="shared" si="1" ref="P133:P143">O133*H133</f>
        <v>0</v>
      </c>
      <c r="Q133" s="141">
        <v>0</v>
      </c>
      <c r="R133" s="141">
        <f aca="true" t="shared" si="2" ref="R133:R143">Q133*H133</f>
        <v>0</v>
      </c>
      <c r="S133" s="141">
        <v>0</v>
      </c>
      <c r="T133" s="142">
        <f aca="true" t="shared" si="3" ref="T133:T143">S133*H133</f>
        <v>0</v>
      </c>
      <c r="AR133" s="143" t="s">
        <v>159</v>
      </c>
      <c r="AT133" s="143" t="s">
        <v>154</v>
      </c>
      <c r="AU133" s="143" t="s">
        <v>83</v>
      </c>
      <c r="AY133" s="16" t="s">
        <v>151</v>
      </c>
      <c r="BE133" s="144">
        <f aca="true" t="shared" si="4" ref="BE133:BE143">IF(N133="základní",J133,0)</f>
        <v>0</v>
      </c>
      <c r="BF133" s="144">
        <f aca="true" t="shared" si="5" ref="BF133:BF143">IF(N133="snížená",J133,0)</f>
        <v>0</v>
      </c>
      <c r="BG133" s="144">
        <f aca="true" t="shared" si="6" ref="BG133:BG143">IF(N133="zákl. přenesená",J133,0)</f>
        <v>0</v>
      </c>
      <c r="BH133" s="144">
        <f aca="true" t="shared" si="7" ref="BH133:BH143">IF(N133="sníž. přenesená",J133,0)</f>
        <v>0</v>
      </c>
      <c r="BI133" s="144">
        <f aca="true" t="shared" si="8" ref="BI133:BI143">IF(N133="nulová",J133,0)</f>
        <v>0</v>
      </c>
      <c r="BJ133" s="16" t="s">
        <v>81</v>
      </c>
      <c r="BK133" s="144">
        <f aca="true" t="shared" si="9" ref="BK133:BK143">ROUND(I133*H133,2)</f>
        <v>0</v>
      </c>
      <c r="BL133" s="16" t="s">
        <v>159</v>
      </c>
      <c r="BM133" s="143" t="s">
        <v>83</v>
      </c>
    </row>
    <row r="134" spans="2:65" s="1" customFormat="1" ht="16.5" customHeight="1">
      <c r="B134" s="131"/>
      <c r="C134" s="132" t="s">
        <v>83</v>
      </c>
      <c r="D134" s="132" t="s">
        <v>154</v>
      </c>
      <c r="E134" s="133" t="s">
        <v>1758</v>
      </c>
      <c r="F134" s="134" t="s">
        <v>2258</v>
      </c>
      <c r="G134" s="135" t="s">
        <v>1757</v>
      </c>
      <c r="H134" s="136">
        <v>1</v>
      </c>
      <c r="I134" s="137"/>
      <c r="J134" s="138">
        <f t="shared" si="0"/>
        <v>0</v>
      </c>
      <c r="K134" s="134" t="s">
        <v>1</v>
      </c>
      <c r="L134" s="31"/>
      <c r="M134" s="139" t="s">
        <v>1</v>
      </c>
      <c r="N134" s="140" t="s">
        <v>38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159</v>
      </c>
      <c r="AT134" s="143" t="s">
        <v>154</v>
      </c>
      <c r="AU134" s="143" t="s">
        <v>83</v>
      </c>
      <c r="AY134" s="16" t="s">
        <v>151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6" t="s">
        <v>81</v>
      </c>
      <c r="BK134" s="144">
        <f t="shared" si="9"/>
        <v>0</v>
      </c>
      <c r="BL134" s="16" t="s">
        <v>159</v>
      </c>
      <c r="BM134" s="143" t="s">
        <v>159</v>
      </c>
    </row>
    <row r="135" spans="2:65" s="1" customFormat="1" ht="16.5" customHeight="1">
      <c r="B135" s="131"/>
      <c r="C135" s="132" t="s">
        <v>152</v>
      </c>
      <c r="D135" s="132" t="s">
        <v>154</v>
      </c>
      <c r="E135" s="133" t="s">
        <v>1760</v>
      </c>
      <c r="F135" s="134" t="s">
        <v>2259</v>
      </c>
      <c r="G135" s="135" t="s">
        <v>1757</v>
      </c>
      <c r="H135" s="136">
        <v>2</v>
      </c>
      <c r="I135" s="137"/>
      <c r="J135" s="138">
        <f t="shared" si="0"/>
        <v>0</v>
      </c>
      <c r="K135" s="134" t="s">
        <v>1</v>
      </c>
      <c r="L135" s="31"/>
      <c r="M135" s="139" t="s">
        <v>1</v>
      </c>
      <c r="N135" s="140" t="s">
        <v>38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159</v>
      </c>
      <c r="AT135" s="143" t="s">
        <v>154</v>
      </c>
      <c r="AU135" s="143" t="s">
        <v>83</v>
      </c>
      <c r="AY135" s="16" t="s">
        <v>151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6" t="s">
        <v>81</v>
      </c>
      <c r="BK135" s="144">
        <f t="shared" si="9"/>
        <v>0</v>
      </c>
      <c r="BL135" s="16" t="s">
        <v>159</v>
      </c>
      <c r="BM135" s="143" t="s">
        <v>183</v>
      </c>
    </row>
    <row r="136" spans="2:65" s="1" customFormat="1" ht="16.5" customHeight="1">
      <c r="B136" s="131"/>
      <c r="C136" s="132" t="s">
        <v>159</v>
      </c>
      <c r="D136" s="132" t="s">
        <v>154</v>
      </c>
      <c r="E136" s="133" t="s">
        <v>1762</v>
      </c>
      <c r="F136" s="134" t="s">
        <v>2260</v>
      </c>
      <c r="G136" s="135" t="s">
        <v>1757</v>
      </c>
      <c r="H136" s="136">
        <v>1</v>
      </c>
      <c r="I136" s="137"/>
      <c r="J136" s="138">
        <f t="shared" si="0"/>
        <v>0</v>
      </c>
      <c r="K136" s="134" t="s">
        <v>1</v>
      </c>
      <c r="L136" s="31"/>
      <c r="M136" s="139" t="s">
        <v>1</v>
      </c>
      <c r="N136" s="140" t="s">
        <v>38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159</v>
      </c>
      <c r="AT136" s="143" t="s">
        <v>154</v>
      </c>
      <c r="AU136" s="143" t="s">
        <v>83</v>
      </c>
      <c r="AY136" s="16" t="s">
        <v>151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6" t="s">
        <v>81</v>
      </c>
      <c r="BK136" s="144">
        <f t="shared" si="9"/>
        <v>0</v>
      </c>
      <c r="BL136" s="16" t="s">
        <v>159</v>
      </c>
      <c r="BM136" s="143" t="s">
        <v>175</v>
      </c>
    </row>
    <row r="137" spans="2:65" s="1" customFormat="1" ht="16.5" customHeight="1">
      <c r="B137" s="131"/>
      <c r="C137" s="132" t="s">
        <v>177</v>
      </c>
      <c r="D137" s="132" t="s">
        <v>154</v>
      </c>
      <c r="E137" s="133" t="s">
        <v>1764</v>
      </c>
      <c r="F137" s="134" t="s">
        <v>2261</v>
      </c>
      <c r="G137" s="135" t="s">
        <v>1757</v>
      </c>
      <c r="H137" s="136">
        <v>2</v>
      </c>
      <c r="I137" s="137"/>
      <c r="J137" s="138">
        <f t="shared" si="0"/>
        <v>0</v>
      </c>
      <c r="K137" s="134" t="s">
        <v>1</v>
      </c>
      <c r="L137" s="31"/>
      <c r="M137" s="139" t="s">
        <v>1</v>
      </c>
      <c r="N137" s="140" t="s">
        <v>38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159</v>
      </c>
      <c r="AT137" s="143" t="s">
        <v>154</v>
      </c>
      <c r="AU137" s="143" t="s">
        <v>83</v>
      </c>
      <c r="AY137" s="16" t="s">
        <v>151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6" t="s">
        <v>81</v>
      </c>
      <c r="BK137" s="144">
        <f t="shared" si="9"/>
        <v>0</v>
      </c>
      <c r="BL137" s="16" t="s">
        <v>159</v>
      </c>
      <c r="BM137" s="143" t="s">
        <v>202</v>
      </c>
    </row>
    <row r="138" spans="2:65" s="1" customFormat="1" ht="16.5" customHeight="1">
      <c r="B138" s="131"/>
      <c r="C138" s="132" t="s">
        <v>183</v>
      </c>
      <c r="D138" s="132" t="s">
        <v>154</v>
      </c>
      <c r="E138" s="133" t="s">
        <v>1766</v>
      </c>
      <c r="F138" s="134" t="s">
        <v>2262</v>
      </c>
      <c r="G138" s="135" t="s">
        <v>1757</v>
      </c>
      <c r="H138" s="136">
        <v>35</v>
      </c>
      <c r="I138" s="137"/>
      <c r="J138" s="138">
        <f t="shared" si="0"/>
        <v>0</v>
      </c>
      <c r="K138" s="134" t="s">
        <v>1</v>
      </c>
      <c r="L138" s="31"/>
      <c r="M138" s="139" t="s">
        <v>1</v>
      </c>
      <c r="N138" s="140" t="s">
        <v>38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159</v>
      </c>
      <c r="AT138" s="143" t="s">
        <v>154</v>
      </c>
      <c r="AU138" s="143" t="s">
        <v>83</v>
      </c>
      <c r="AY138" s="16" t="s">
        <v>151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6" t="s">
        <v>81</v>
      </c>
      <c r="BK138" s="144">
        <f t="shared" si="9"/>
        <v>0</v>
      </c>
      <c r="BL138" s="16" t="s">
        <v>159</v>
      </c>
      <c r="BM138" s="143" t="s">
        <v>8</v>
      </c>
    </row>
    <row r="139" spans="2:65" s="1" customFormat="1" ht="16.5" customHeight="1">
      <c r="B139" s="131"/>
      <c r="C139" s="132" t="s">
        <v>190</v>
      </c>
      <c r="D139" s="132" t="s">
        <v>154</v>
      </c>
      <c r="E139" s="133" t="s">
        <v>1768</v>
      </c>
      <c r="F139" s="134" t="s">
        <v>2263</v>
      </c>
      <c r="G139" s="135" t="s">
        <v>1757</v>
      </c>
      <c r="H139" s="136">
        <v>2</v>
      </c>
      <c r="I139" s="137"/>
      <c r="J139" s="138">
        <f t="shared" si="0"/>
        <v>0</v>
      </c>
      <c r="K139" s="134" t="s">
        <v>1</v>
      </c>
      <c r="L139" s="31"/>
      <c r="M139" s="139" t="s">
        <v>1</v>
      </c>
      <c r="N139" s="140" t="s">
        <v>38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159</v>
      </c>
      <c r="AT139" s="143" t="s">
        <v>154</v>
      </c>
      <c r="AU139" s="143" t="s">
        <v>83</v>
      </c>
      <c r="AY139" s="16" t="s">
        <v>151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6" t="s">
        <v>81</v>
      </c>
      <c r="BK139" s="144">
        <f t="shared" si="9"/>
        <v>0</v>
      </c>
      <c r="BL139" s="16" t="s">
        <v>159</v>
      </c>
      <c r="BM139" s="143" t="s">
        <v>242</v>
      </c>
    </row>
    <row r="140" spans="2:65" s="1" customFormat="1" ht="16.5" customHeight="1">
      <c r="B140" s="131"/>
      <c r="C140" s="132" t="s">
        <v>175</v>
      </c>
      <c r="D140" s="132" t="s">
        <v>154</v>
      </c>
      <c r="E140" s="133" t="s">
        <v>1770</v>
      </c>
      <c r="F140" s="134" t="s">
        <v>2264</v>
      </c>
      <c r="G140" s="135" t="s">
        <v>1757</v>
      </c>
      <c r="H140" s="136">
        <v>35</v>
      </c>
      <c r="I140" s="137"/>
      <c r="J140" s="138">
        <f t="shared" si="0"/>
        <v>0</v>
      </c>
      <c r="K140" s="134" t="s">
        <v>1</v>
      </c>
      <c r="L140" s="31"/>
      <c r="M140" s="139" t="s">
        <v>1</v>
      </c>
      <c r="N140" s="140" t="s">
        <v>38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159</v>
      </c>
      <c r="AT140" s="143" t="s">
        <v>154</v>
      </c>
      <c r="AU140" s="143" t="s">
        <v>83</v>
      </c>
      <c r="AY140" s="16" t="s">
        <v>151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6" t="s">
        <v>81</v>
      </c>
      <c r="BK140" s="144">
        <f t="shared" si="9"/>
        <v>0</v>
      </c>
      <c r="BL140" s="16" t="s">
        <v>159</v>
      </c>
      <c r="BM140" s="143" t="s">
        <v>287</v>
      </c>
    </row>
    <row r="141" spans="2:65" s="1" customFormat="1" ht="16.5" customHeight="1">
      <c r="B141" s="131"/>
      <c r="C141" s="132" t="s">
        <v>198</v>
      </c>
      <c r="D141" s="132" t="s">
        <v>154</v>
      </c>
      <c r="E141" s="133" t="s">
        <v>1772</v>
      </c>
      <c r="F141" s="134" t="s">
        <v>2265</v>
      </c>
      <c r="G141" s="135" t="s">
        <v>1757</v>
      </c>
      <c r="H141" s="136">
        <v>2</v>
      </c>
      <c r="I141" s="137"/>
      <c r="J141" s="138">
        <f t="shared" si="0"/>
        <v>0</v>
      </c>
      <c r="K141" s="134" t="s">
        <v>1</v>
      </c>
      <c r="L141" s="31"/>
      <c r="M141" s="139" t="s">
        <v>1</v>
      </c>
      <c r="N141" s="140" t="s">
        <v>38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159</v>
      </c>
      <c r="AT141" s="143" t="s">
        <v>154</v>
      </c>
      <c r="AU141" s="143" t="s">
        <v>83</v>
      </c>
      <c r="AY141" s="16" t="s">
        <v>151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6" t="s">
        <v>81</v>
      </c>
      <c r="BK141" s="144">
        <f t="shared" si="9"/>
        <v>0</v>
      </c>
      <c r="BL141" s="16" t="s">
        <v>159</v>
      </c>
      <c r="BM141" s="143" t="s">
        <v>309</v>
      </c>
    </row>
    <row r="142" spans="2:65" s="1" customFormat="1" ht="16.5" customHeight="1">
      <c r="B142" s="131"/>
      <c r="C142" s="132" t="s">
        <v>202</v>
      </c>
      <c r="D142" s="132" t="s">
        <v>154</v>
      </c>
      <c r="E142" s="133" t="s">
        <v>1774</v>
      </c>
      <c r="F142" s="134" t="s">
        <v>2266</v>
      </c>
      <c r="G142" s="135" t="s">
        <v>498</v>
      </c>
      <c r="H142" s="136">
        <v>1</v>
      </c>
      <c r="I142" s="137"/>
      <c r="J142" s="138">
        <f t="shared" si="0"/>
        <v>0</v>
      </c>
      <c r="K142" s="134" t="s">
        <v>1</v>
      </c>
      <c r="L142" s="31"/>
      <c r="M142" s="139" t="s">
        <v>1</v>
      </c>
      <c r="N142" s="140" t="s">
        <v>38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159</v>
      </c>
      <c r="AT142" s="143" t="s">
        <v>154</v>
      </c>
      <c r="AU142" s="143" t="s">
        <v>83</v>
      </c>
      <c r="AY142" s="16" t="s">
        <v>151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6" t="s">
        <v>81</v>
      </c>
      <c r="BK142" s="144">
        <f t="shared" si="9"/>
        <v>0</v>
      </c>
      <c r="BL142" s="16" t="s">
        <v>159</v>
      </c>
      <c r="BM142" s="143" t="s">
        <v>321</v>
      </c>
    </row>
    <row r="143" spans="2:65" s="1" customFormat="1" ht="24.2" customHeight="1">
      <c r="B143" s="131"/>
      <c r="C143" s="132" t="s">
        <v>209</v>
      </c>
      <c r="D143" s="132" t="s">
        <v>154</v>
      </c>
      <c r="E143" s="133" t="s">
        <v>1776</v>
      </c>
      <c r="F143" s="134" t="s">
        <v>2267</v>
      </c>
      <c r="G143" s="135" t="s">
        <v>498</v>
      </c>
      <c r="H143" s="136">
        <v>1</v>
      </c>
      <c r="I143" s="137"/>
      <c r="J143" s="138">
        <f t="shared" si="0"/>
        <v>0</v>
      </c>
      <c r="K143" s="134" t="s">
        <v>1</v>
      </c>
      <c r="L143" s="31"/>
      <c r="M143" s="139" t="s">
        <v>1</v>
      </c>
      <c r="N143" s="140" t="s">
        <v>38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159</v>
      </c>
      <c r="AT143" s="143" t="s">
        <v>154</v>
      </c>
      <c r="AU143" s="143" t="s">
        <v>83</v>
      </c>
      <c r="AY143" s="16" t="s">
        <v>151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6" t="s">
        <v>81</v>
      </c>
      <c r="BK143" s="144">
        <f t="shared" si="9"/>
        <v>0</v>
      </c>
      <c r="BL143" s="16" t="s">
        <v>159</v>
      </c>
      <c r="BM143" s="143" t="s">
        <v>338</v>
      </c>
    </row>
    <row r="144" spans="2:63" s="11" customFormat="1" ht="22.9" customHeight="1">
      <c r="B144" s="119"/>
      <c r="D144" s="120" t="s">
        <v>72</v>
      </c>
      <c r="E144" s="129" t="s">
        <v>1782</v>
      </c>
      <c r="F144" s="129" t="s">
        <v>2268</v>
      </c>
      <c r="I144" s="122"/>
      <c r="J144" s="130">
        <f>BK144</f>
        <v>0</v>
      </c>
      <c r="L144" s="119"/>
      <c r="M144" s="124"/>
      <c r="P144" s="125">
        <f>SUM(P145:P155)</f>
        <v>0</v>
      </c>
      <c r="R144" s="125">
        <f>SUM(R145:R155)</f>
        <v>0</v>
      </c>
      <c r="T144" s="126">
        <f>SUM(T145:T155)</f>
        <v>0</v>
      </c>
      <c r="AR144" s="120" t="s">
        <v>81</v>
      </c>
      <c r="AT144" s="127" t="s">
        <v>72</v>
      </c>
      <c r="AU144" s="127" t="s">
        <v>81</v>
      </c>
      <c r="AY144" s="120" t="s">
        <v>151</v>
      </c>
      <c r="BK144" s="128">
        <f>SUM(BK145:BK155)</f>
        <v>0</v>
      </c>
    </row>
    <row r="145" spans="2:65" s="1" customFormat="1" ht="24.2" customHeight="1">
      <c r="B145" s="131"/>
      <c r="C145" s="132" t="s">
        <v>8</v>
      </c>
      <c r="D145" s="132" t="s">
        <v>154</v>
      </c>
      <c r="E145" s="133" t="s">
        <v>1784</v>
      </c>
      <c r="F145" s="134" t="s">
        <v>2269</v>
      </c>
      <c r="G145" s="135" t="s">
        <v>1757</v>
      </c>
      <c r="H145" s="136">
        <v>1</v>
      </c>
      <c r="I145" s="137"/>
      <c r="J145" s="138">
        <f aca="true" t="shared" si="10" ref="J145:J155">ROUND(I145*H145,2)</f>
        <v>0</v>
      </c>
      <c r="K145" s="134" t="s">
        <v>1</v>
      </c>
      <c r="L145" s="31"/>
      <c r="M145" s="139" t="s">
        <v>1</v>
      </c>
      <c r="N145" s="140" t="s">
        <v>38</v>
      </c>
      <c r="P145" s="141">
        <f aca="true" t="shared" si="11" ref="P145:P155">O145*H145</f>
        <v>0</v>
      </c>
      <c r="Q145" s="141">
        <v>0</v>
      </c>
      <c r="R145" s="141">
        <f aca="true" t="shared" si="12" ref="R145:R155">Q145*H145</f>
        <v>0</v>
      </c>
      <c r="S145" s="141">
        <v>0</v>
      </c>
      <c r="T145" s="142">
        <f aca="true" t="shared" si="13" ref="T145:T155">S145*H145</f>
        <v>0</v>
      </c>
      <c r="AR145" s="143" t="s">
        <v>159</v>
      </c>
      <c r="AT145" s="143" t="s">
        <v>154</v>
      </c>
      <c r="AU145" s="143" t="s">
        <v>83</v>
      </c>
      <c r="AY145" s="16" t="s">
        <v>151</v>
      </c>
      <c r="BE145" s="144">
        <f aca="true" t="shared" si="14" ref="BE145:BE155">IF(N145="základní",J145,0)</f>
        <v>0</v>
      </c>
      <c r="BF145" s="144">
        <f aca="true" t="shared" si="15" ref="BF145:BF155">IF(N145="snížená",J145,0)</f>
        <v>0</v>
      </c>
      <c r="BG145" s="144">
        <f aca="true" t="shared" si="16" ref="BG145:BG155">IF(N145="zákl. přenesená",J145,0)</f>
        <v>0</v>
      </c>
      <c r="BH145" s="144">
        <f aca="true" t="shared" si="17" ref="BH145:BH155">IF(N145="sníž. přenesená",J145,0)</f>
        <v>0</v>
      </c>
      <c r="BI145" s="144">
        <f aca="true" t="shared" si="18" ref="BI145:BI155">IF(N145="nulová",J145,0)</f>
        <v>0</v>
      </c>
      <c r="BJ145" s="16" t="s">
        <v>81</v>
      </c>
      <c r="BK145" s="144">
        <f aca="true" t="shared" si="19" ref="BK145:BK155">ROUND(I145*H145,2)</f>
        <v>0</v>
      </c>
      <c r="BL145" s="16" t="s">
        <v>159</v>
      </c>
      <c r="BM145" s="143" t="s">
        <v>347</v>
      </c>
    </row>
    <row r="146" spans="2:65" s="1" customFormat="1" ht="16.5" customHeight="1">
      <c r="B146" s="131"/>
      <c r="C146" s="132" t="s">
        <v>238</v>
      </c>
      <c r="D146" s="132" t="s">
        <v>154</v>
      </c>
      <c r="E146" s="133" t="s">
        <v>1786</v>
      </c>
      <c r="F146" s="134" t="s">
        <v>2258</v>
      </c>
      <c r="G146" s="135" t="s">
        <v>1757</v>
      </c>
      <c r="H146" s="136">
        <v>1</v>
      </c>
      <c r="I146" s="137"/>
      <c r="J146" s="138">
        <f t="shared" si="10"/>
        <v>0</v>
      </c>
      <c r="K146" s="134" t="s">
        <v>1</v>
      </c>
      <c r="L146" s="31"/>
      <c r="M146" s="139" t="s">
        <v>1</v>
      </c>
      <c r="N146" s="140" t="s">
        <v>38</v>
      </c>
      <c r="P146" s="141">
        <f t="shared" si="11"/>
        <v>0</v>
      </c>
      <c r="Q146" s="141">
        <v>0</v>
      </c>
      <c r="R146" s="141">
        <f t="shared" si="12"/>
        <v>0</v>
      </c>
      <c r="S146" s="141">
        <v>0</v>
      </c>
      <c r="T146" s="142">
        <f t="shared" si="13"/>
        <v>0</v>
      </c>
      <c r="AR146" s="143" t="s">
        <v>159</v>
      </c>
      <c r="AT146" s="143" t="s">
        <v>154</v>
      </c>
      <c r="AU146" s="143" t="s">
        <v>83</v>
      </c>
      <c r="AY146" s="16" t="s">
        <v>151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6" t="s">
        <v>81</v>
      </c>
      <c r="BK146" s="144">
        <f t="shared" si="19"/>
        <v>0</v>
      </c>
      <c r="BL146" s="16" t="s">
        <v>159</v>
      </c>
      <c r="BM146" s="143" t="s">
        <v>359</v>
      </c>
    </row>
    <row r="147" spans="2:65" s="1" customFormat="1" ht="16.5" customHeight="1">
      <c r="B147" s="131"/>
      <c r="C147" s="132" t="s">
        <v>242</v>
      </c>
      <c r="D147" s="132" t="s">
        <v>154</v>
      </c>
      <c r="E147" s="133" t="s">
        <v>1788</v>
      </c>
      <c r="F147" s="134" t="s">
        <v>2259</v>
      </c>
      <c r="G147" s="135" t="s">
        <v>1757</v>
      </c>
      <c r="H147" s="136">
        <v>1</v>
      </c>
      <c r="I147" s="137"/>
      <c r="J147" s="138">
        <f t="shared" si="10"/>
        <v>0</v>
      </c>
      <c r="K147" s="134" t="s">
        <v>1</v>
      </c>
      <c r="L147" s="31"/>
      <c r="M147" s="139" t="s">
        <v>1</v>
      </c>
      <c r="N147" s="140" t="s">
        <v>38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159</v>
      </c>
      <c r="AT147" s="143" t="s">
        <v>154</v>
      </c>
      <c r="AU147" s="143" t="s">
        <v>83</v>
      </c>
      <c r="AY147" s="16" t="s">
        <v>151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6" t="s">
        <v>81</v>
      </c>
      <c r="BK147" s="144">
        <f t="shared" si="19"/>
        <v>0</v>
      </c>
      <c r="BL147" s="16" t="s">
        <v>159</v>
      </c>
      <c r="BM147" s="143" t="s">
        <v>370</v>
      </c>
    </row>
    <row r="148" spans="2:65" s="1" customFormat="1" ht="16.5" customHeight="1">
      <c r="B148" s="131"/>
      <c r="C148" s="132" t="s">
        <v>246</v>
      </c>
      <c r="D148" s="132" t="s">
        <v>154</v>
      </c>
      <c r="E148" s="133" t="s">
        <v>1790</v>
      </c>
      <c r="F148" s="134" t="s">
        <v>2260</v>
      </c>
      <c r="G148" s="135" t="s">
        <v>1757</v>
      </c>
      <c r="H148" s="136">
        <v>1</v>
      </c>
      <c r="I148" s="137"/>
      <c r="J148" s="138">
        <f t="shared" si="10"/>
        <v>0</v>
      </c>
      <c r="K148" s="134" t="s">
        <v>1</v>
      </c>
      <c r="L148" s="31"/>
      <c r="M148" s="139" t="s">
        <v>1</v>
      </c>
      <c r="N148" s="140" t="s">
        <v>38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159</v>
      </c>
      <c r="AT148" s="143" t="s">
        <v>154</v>
      </c>
      <c r="AU148" s="143" t="s">
        <v>83</v>
      </c>
      <c r="AY148" s="16" t="s">
        <v>151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6" t="s">
        <v>81</v>
      </c>
      <c r="BK148" s="144">
        <f t="shared" si="19"/>
        <v>0</v>
      </c>
      <c r="BL148" s="16" t="s">
        <v>159</v>
      </c>
      <c r="BM148" s="143" t="s">
        <v>381</v>
      </c>
    </row>
    <row r="149" spans="2:65" s="1" customFormat="1" ht="16.5" customHeight="1">
      <c r="B149" s="131"/>
      <c r="C149" s="132" t="s">
        <v>287</v>
      </c>
      <c r="D149" s="132" t="s">
        <v>154</v>
      </c>
      <c r="E149" s="133" t="s">
        <v>1792</v>
      </c>
      <c r="F149" s="134" t="s">
        <v>2261</v>
      </c>
      <c r="G149" s="135" t="s">
        <v>1757</v>
      </c>
      <c r="H149" s="136">
        <v>1</v>
      </c>
      <c r="I149" s="137"/>
      <c r="J149" s="138">
        <f t="shared" si="10"/>
        <v>0</v>
      </c>
      <c r="K149" s="134" t="s">
        <v>1</v>
      </c>
      <c r="L149" s="31"/>
      <c r="M149" s="139" t="s">
        <v>1</v>
      </c>
      <c r="N149" s="140" t="s">
        <v>38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159</v>
      </c>
      <c r="AT149" s="143" t="s">
        <v>154</v>
      </c>
      <c r="AU149" s="143" t="s">
        <v>83</v>
      </c>
      <c r="AY149" s="16" t="s">
        <v>151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6" t="s">
        <v>81</v>
      </c>
      <c r="BK149" s="144">
        <f t="shared" si="19"/>
        <v>0</v>
      </c>
      <c r="BL149" s="16" t="s">
        <v>159</v>
      </c>
      <c r="BM149" s="143" t="s">
        <v>390</v>
      </c>
    </row>
    <row r="150" spans="2:65" s="1" customFormat="1" ht="16.5" customHeight="1">
      <c r="B150" s="131"/>
      <c r="C150" s="132" t="s">
        <v>303</v>
      </c>
      <c r="D150" s="132" t="s">
        <v>154</v>
      </c>
      <c r="E150" s="133" t="s">
        <v>1794</v>
      </c>
      <c r="F150" s="134" t="s">
        <v>2262</v>
      </c>
      <c r="G150" s="135" t="s">
        <v>1757</v>
      </c>
      <c r="H150" s="136">
        <v>10</v>
      </c>
      <c r="I150" s="137"/>
      <c r="J150" s="138">
        <f t="shared" si="10"/>
        <v>0</v>
      </c>
      <c r="K150" s="134" t="s">
        <v>1</v>
      </c>
      <c r="L150" s="31"/>
      <c r="M150" s="139" t="s">
        <v>1</v>
      </c>
      <c r="N150" s="140" t="s">
        <v>38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159</v>
      </c>
      <c r="AT150" s="143" t="s">
        <v>154</v>
      </c>
      <c r="AU150" s="143" t="s">
        <v>83</v>
      </c>
      <c r="AY150" s="16" t="s">
        <v>151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6" t="s">
        <v>81</v>
      </c>
      <c r="BK150" s="144">
        <f t="shared" si="19"/>
        <v>0</v>
      </c>
      <c r="BL150" s="16" t="s">
        <v>159</v>
      </c>
      <c r="BM150" s="143" t="s">
        <v>400</v>
      </c>
    </row>
    <row r="151" spans="2:65" s="1" customFormat="1" ht="16.5" customHeight="1">
      <c r="B151" s="131"/>
      <c r="C151" s="132" t="s">
        <v>309</v>
      </c>
      <c r="D151" s="132" t="s">
        <v>154</v>
      </c>
      <c r="E151" s="133" t="s">
        <v>1796</v>
      </c>
      <c r="F151" s="134" t="s">
        <v>2263</v>
      </c>
      <c r="G151" s="135" t="s">
        <v>1757</v>
      </c>
      <c r="H151" s="136">
        <v>1</v>
      </c>
      <c r="I151" s="137"/>
      <c r="J151" s="138">
        <f t="shared" si="10"/>
        <v>0</v>
      </c>
      <c r="K151" s="134" t="s">
        <v>1</v>
      </c>
      <c r="L151" s="31"/>
      <c r="M151" s="139" t="s">
        <v>1</v>
      </c>
      <c r="N151" s="140" t="s">
        <v>38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159</v>
      </c>
      <c r="AT151" s="143" t="s">
        <v>154</v>
      </c>
      <c r="AU151" s="143" t="s">
        <v>83</v>
      </c>
      <c r="AY151" s="16" t="s">
        <v>151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6" t="s">
        <v>81</v>
      </c>
      <c r="BK151" s="144">
        <f t="shared" si="19"/>
        <v>0</v>
      </c>
      <c r="BL151" s="16" t="s">
        <v>159</v>
      </c>
      <c r="BM151" s="143" t="s">
        <v>408</v>
      </c>
    </row>
    <row r="152" spans="2:65" s="1" customFormat="1" ht="16.5" customHeight="1">
      <c r="B152" s="131"/>
      <c r="C152" s="132" t="s">
        <v>316</v>
      </c>
      <c r="D152" s="132" t="s">
        <v>154</v>
      </c>
      <c r="E152" s="133" t="s">
        <v>1798</v>
      </c>
      <c r="F152" s="134" t="s">
        <v>2264</v>
      </c>
      <c r="G152" s="135" t="s">
        <v>1757</v>
      </c>
      <c r="H152" s="136">
        <v>10</v>
      </c>
      <c r="I152" s="137"/>
      <c r="J152" s="138">
        <f t="shared" si="10"/>
        <v>0</v>
      </c>
      <c r="K152" s="134" t="s">
        <v>1</v>
      </c>
      <c r="L152" s="31"/>
      <c r="M152" s="139" t="s">
        <v>1</v>
      </c>
      <c r="N152" s="140" t="s">
        <v>38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159</v>
      </c>
      <c r="AT152" s="143" t="s">
        <v>154</v>
      </c>
      <c r="AU152" s="143" t="s">
        <v>83</v>
      </c>
      <c r="AY152" s="16" t="s">
        <v>151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6" t="s">
        <v>81</v>
      </c>
      <c r="BK152" s="144">
        <f t="shared" si="19"/>
        <v>0</v>
      </c>
      <c r="BL152" s="16" t="s">
        <v>159</v>
      </c>
      <c r="BM152" s="143" t="s">
        <v>416</v>
      </c>
    </row>
    <row r="153" spans="2:65" s="1" customFormat="1" ht="16.5" customHeight="1">
      <c r="B153" s="131"/>
      <c r="C153" s="132" t="s">
        <v>321</v>
      </c>
      <c r="D153" s="132" t="s">
        <v>154</v>
      </c>
      <c r="E153" s="133" t="s">
        <v>1800</v>
      </c>
      <c r="F153" s="134" t="s">
        <v>2265</v>
      </c>
      <c r="G153" s="135" t="s">
        <v>1757</v>
      </c>
      <c r="H153" s="136">
        <v>1</v>
      </c>
      <c r="I153" s="137"/>
      <c r="J153" s="138">
        <f t="shared" si="10"/>
        <v>0</v>
      </c>
      <c r="K153" s="134" t="s">
        <v>1</v>
      </c>
      <c r="L153" s="31"/>
      <c r="M153" s="139" t="s">
        <v>1</v>
      </c>
      <c r="N153" s="140" t="s">
        <v>38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159</v>
      </c>
      <c r="AT153" s="143" t="s">
        <v>154</v>
      </c>
      <c r="AU153" s="143" t="s">
        <v>83</v>
      </c>
      <c r="AY153" s="16" t="s">
        <v>151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6" t="s">
        <v>81</v>
      </c>
      <c r="BK153" s="144">
        <f t="shared" si="19"/>
        <v>0</v>
      </c>
      <c r="BL153" s="16" t="s">
        <v>159</v>
      </c>
      <c r="BM153" s="143" t="s">
        <v>424</v>
      </c>
    </row>
    <row r="154" spans="2:65" s="1" customFormat="1" ht="16.5" customHeight="1">
      <c r="B154" s="131"/>
      <c r="C154" s="132" t="s">
        <v>7</v>
      </c>
      <c r="D154" s="132" t="s">
        <v>154</v>
      </c>
      <c r="E154" s="133" t="s">
        <v>1802</v>
      </c>
      <c r="F154" s="134" t="s">
        <v>2266</v>
      </c>
      <c r="G154" s="135" t="s">
        <v>498</v>
      </c>
      <c r="H154" s="136">
        <v>1</v>
      </c>
      <c r="I154" s="137"/>
      <c r="J154" s="138">
        <f t="shared" si="10"/>
        <v>0</v>
      </c>
      <c r="K154" s="134" t="s">
        <v>1</v>
      </c>
      <c r="L154" s="31"/>
      <c r="M154" s="139" t="s">
        <v>1</v>
      </c>
      <c r="N154" s="140" t="s">
        <v>38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159</v>
      </c>
      <c r="AT154" s="143" t="s">
        <v>154</v>
      </c>
      <c r="AU154" s="143" t="s">
        <v>83</v>
      </c>
      <c r="AY154" s="16" t="s">
        <v>151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6" t="s">
        <v>81</v>
      </c>
      <c r="BK154" s="144">
        <f t="shared" si="19"/>
        <v>0</v>
      </c>
      <c r="BL154" s="16" t="s">
        <v>159</v>
      </c>
      <c r="BM154" s="143" t="s">
        <v>432</v>
      </c>
    </row>
    <row r="155" spans="2:65" s="1" customFormat="1" ht="24.2" customHeight="1">
      <c r="B155" s="131"/>
      <c r="C155" s="132" t="s">
        <v>338</v>
      </c>
      <c r="D155" s="132" t="s">
        <v>154</v>
      </c>
      <c r="E155" s="133" t="s">
        <v>1804</v>
      </c>
      <c r="F155" s="134" t="s">
        <v>2267</v>
      </c>
      <c r="G155" s="135" t="s">
        <v>498</v>
      </c>
      <c r="H155" s="136">
        <v>1</v>
      </c>
      <c r="I155" s="137"/>
      <c r="J155" s="138">
        <f t="shared" si="10"/>
        <v>0</v>
      </c>
      <c r="K155" s="134" t="s">
        <v>1</v>
      </c>
      <c r="L155" s="31"/>
      <c r="M155" s="139" t="s">
        <v>1</v>
      </c>
      <c r="N155" s="140" t="s">
        <v>38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159</v>
      </c>
      <c r="AT155" s="143" t="s">
        <v>154</v>
      </c>
      <c r="AU155" s="143" t="s">
        <v>83</v>
      </c>
      <c r="AY155" s="16" t="s">
        <v>151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6" t="s">
        <v>81</v>
      </c>
      <c r="BK155" s="144">
        <f t="shared" si="19"/>
        <v>0</v>
      </c>
      <c r="BL155" s="16" t="s">
        <v>159</v>
      </c>
      <c r="BM155" s="143" t="s">
        <v>440</v>
      </c>
    </row>
    <row r="156" spans="2:63" s="11" customFormat="1" ht="22.9" customHeight="1">
      <c r="B156" s="119"/>
      <c r="D156" s="120" t="s">
        <v>72</v>
      </c>
      <c r="E156" s="129" t="s">
        <v>1822</v>
      </c>
      <c r="F156" s="129" t="s">
        <v>2270</v>
      </c>
      <c r="I156" s="122"/>
      <c r="J156" s="130">
        <f>BK156</f>
        <v>0</v>
      </c>
      <c r="L156" s="119"/>
      <c r="M156" s="124"/>
      <c r="P156" s="125">
        <f>SUM(P157:P160)</f>
        <v>0</v>
      </c>
      <c r="R156" s="125">
        <f>SUM(R157:R160)</f>
        <v>0</v>
      </c>
      <c r="T156" s="126">
        <f>SUM(T157:T160)</f>
        <v>0</v>
      </c>
      <c r="AR156" s="120" t="s">
        <v>81</v>
      </c>
      <c r="AT156" s="127" t="s">
        <v>72</v>
      </c>
      <c r="AU156" s="127" t="s">
        <v>81</v>
      </c>
      <c r="AY156" s="120" t="s">
        <v>151</v>
      </c>
      <c r="BK156" s="128">
        <f>SUM(BK157:BK160)</f>
        <v>0</v>
      </c>
    </row>
    <row r="157" spans="2:65" s="1" customFormat="1" ht="24.2" customHeight="1">
      <c r="B157" s="131"/>
      <c r="C157" s="132" t="s">
        <v>342</v>
      </c>
      <c r="D157" s="132" t="s">
        <v>154</v>
      </c>
      <c r="E157" s="133" t="s">
        <v>1824</v>
      </c>
      <c r="F157" s="134" t="s">
        <v>2269</v>
      </c>
      <c r="G157" s="135" t="s">
        <v>1757</v>
      </c>
      <c r="H157" s="136">
        <v>1</v>
      </c>
      <c r="I157" s="137"/>
      <c r="J157" s="138">
        <f>ROUND(I157*H157,2)</f>
        <v>0</v>
      </c>
      <c r="K157" s="134" t="s">
        <v>1</v>
      </c>
      <c r="L157" s="31"/>
      <c r="M157" s="139" t="s">
        <v>1</v>
      </c>
      <c r="N157" s="140" t="s">
        <v>38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159</v>
      </c>
      <c r="AT157" s="143" t="s">
        <v>154</v>
      </c>
      <c r="AU157" s="143" t="s">
        <v>83</v>
      </c>
      <c r="AY157" s="16" t="s">
        <v>151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81</v>
      </c>
      <c r="BK157" s="144">
        <f>ROUND(I157*H157,2)</f>
        <v>0</v>
      </c>
      <c r="BL157" s="16" t="s">
        <v>159</v>
      </c>
      <c r="BM157" s="143" t="s">
        <v>449</v>
      </c>
    </row>
    <row r="158" spans="2:65" s="1" customFormat="1" ht="16.5" customHeight="1">
      <c r="B158" s="131"/>
      <c r="C158" s="132" t="s">
        <v>347</v>
      </c>
      <c r="D158" s="132" t="s">
        <v>154</v>
      </c>
      <c r="E158" s="133" t="s">
        <v>1826</v>
      </c>
      <c r="F158" s="134" t="s">
        <v>2266</v>
      </c>
      <c r="G158" s="135" t="s">
        <v>498</v>
      </c>
      <c r="H158" s="136">
        <v>1</v>
      </c>
      <c r="I158" s="137"/>
      <c r="J158" s="138">
        <f>ROUND(I158*H158,2)</f>
        <v>0</v>
      </c>
      <c r="K158" s="134" t="s">
        <v>1</v>
      </c>
      <c r="L158" s="31"/>
      <c r="M158" s="139" t="s">
        <v>1</v>
      </c>
      <c r="N158" s="140" t="s">
        <v>38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159</v>
      </c>
      <c r="AT158" s="143" t="s">
        <v>154</v>
      </c>
      <c r="AU158" s="143" t="s">
        <v>83</v>
      </c>
      <c r="AY158" s="16" t="s">
        <v>151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81</v>
      </c>
      <c r="BK158" s="144">
        <f>ROUND(I158*H158,2)</f>
        <v>0</v>
      </c>
      <c r="BL158" s="16" t="s">
        <v>159</v>
      </c>
      <c r="BM158" s="143" t="s">
        <v>457</v>
      </c>
    </row>
    <row r="159" spans="2:65" s="1" customFormat="1" ht="24.2" customHeight="1">
      <c r="B159" s="131"/>
      <c r="C159" s="132" t="s">
        <v>353</v>
      </c>
      <c r="D159" s="132" t="s">
        <v>154</v>
      </c>
      <c r="E159" s="133" t="s">
        <v>1828</v>
      </c>
      <c r="F159" s="134" t="s">
        <v>2267</v>
      </c>
      <c r="G159" s="135" t="s">
        <v>498</v>
      </c>
      <c r="H159" s="136">
        <v>1</v>
      </c>
      <c r="I159" s="137"/>
      <c r="J159" s="138">
        <f>ROUND(I159*H159,2)</f>
        <v>0</v>
      </c>
      <c r="K159" s="134" t="s">
        <v>1</v>
      </c>
      <c r="L159" s="31"/>
      <c r="M159" s="139" t="s">
        <v>1</v>
      </c>
      <c r="N159" s="140" t="s">
        <v>38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159</v>
      </c>
      <c r="AT159" s="143" t="s">
        <v>154</v>
      </c>
      <c r="AU159" s="143" t="s">
        <v>83</v>
      </c>
      <c r="AY159" s="16" t="s">
        <v>151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81</v>
      </c>
      <c r="BK159" s="144">
        <f>ROUND(I159*H159,2)</f>
        <v>0</v>
      </c>
      <c r="BL159" s="16" t="s">
        <v>159</v>
      </c>
      <c r="BM159" s="143" t="s">
        <v>465</v>
      </c>
    </row>
    <row r="160" spans="2:65" s="1" customFormat="1" ht="24.2" customHeight="1">
      <c r="B160" s="131"/>
      <c r="C160" s="132" t="s">
        <v>359</v>
      </c>
      <c r="D160" s="132" t="s">
        <v>154</v>
      </c>
      <c r="E160" s="133" t="s">
        <v>1830</v>
      </c>
      <c r="F160" s="134" t="s">
        <v>2271</v>
      </c>
      <c r="G160" s="135" t="s">
        <v>498</v>
      </c>
      <c r="H160" s="136">
        <v>1</v>
      </c>
      <c r="I160" s="137"/>
      <c r="J160" s="138">
        <f>ROUND(I160*H160,2)</f>
        <v>0</v>
      </c>
      <c r="K160" s="134" t="s">
        <v>1</v>
      </c>
      <c r="L160" s="31"/>
      <c r="M160" s="139" t="s">
        <v>1</v>
      </c>
      <c r="N160" s="140" t="s">
        <v>38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159</v>
      </c>
      <c r="AT160" s="143" t="s">
        <v>154</v>
      </c>
      <c r="AU160" s="143" t="s">
        <v>83</v>
      </c>
      <c r="AY160" s="16" t="s">
        <v>151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81</v>
      </c>
      <c r="BK160" s="144">
        <f>ROUND(I160*H160,2)</f>
        <v>0</v>
      </c>
      <c r="BL160" s="16" t="s">
        <v>159</v>
      </c>
      <c r="BM160" s="143" t="s">
        <v>480</v>
      </c>
    </row>
    <row r="161" spans="2:63" s="11" customFormat="1" ht="22.9" customHeight="1">
      <c r="B161" s="119"/>
      <c r="D161" s="120" t="s">
        <v>72</v>
      </c>
      <c r="E161" s="129" t="s">
        <v>1850</v>
      </c>
      <c r="F161" s="129" t="s">
        <v>2272</v>
      </c>
      <c r="I161" s="122"/>
      <c r="J161" s="130">
        <f>BK161</f>
        <v>0</v>
      </c>
      <c r="L161" s="119"/>
      <c r="M161" s="124"/>
      <c r="P161" s="125">
        <f>SUM(P162:P175)</f>
        <v>0</v>
      </c>
      <c r="R161" s="125">
        <f>SUM(R162:R175)</f>
        <v>0</v>
      </c>
      <c r="T161" s="126">
        <f>SUM(T162:T175)</f>
        <v>0</v>
      </c>
      <c r="AR161" s="120" t="s">
        <v>81</v>
      </c>
      <c r="AT161" s="127" t="s">
        <v>72</v>
      </c>
      <c r="AU161" s="127" t="s">
        <v>81</v>
      </c>
      <c r="AY161" s="120" t="s">
        <v>151</v>
      </c>
      <c r="BK161" s="128">
        <f>SUM(BK162:BK175)</f>
        <v>0</v>
      </c>
    </row>
    <row r="162" spans="2:65" s="1" customFormat="1" ht="16.5" customHeight="1">
      <c r="B162" s="131"/>
      <c r="C162" s="132" t="s">
        <v>366</v>
      </c>
      <c r="D162" s="132" t="s">
        <v>154</v>
      </c>
      <c r="E162" s="133" t="s">
        <v>2273</v>
      </c>
      <c r="F162" s="134" t="s">
        <v>2274</v>
      </c>
      <c r="G162" s="135" t="s">
        <v>1757</v>
      </c>
      <c r="H162" s="136">
        <v>34</v>
      </c>
      <c r="I162" s="137"/>
      <c r="J162" s="138">
        <f aca="true" t="shared" si="20" ref="J162:J175">ROUND(I162*H162,2)</f>
        <v>0</v>
      </c>
      <c r="K162" s="134" t="s">
        <v>1</v>
      </c>
      <c r="L162" s="31"/>
      <c r="M162" s="139" t="s">
        <v>1</v>
      </c>
      <c r="N162" s="140" t="s">
        <v>38</v>
      </c>
      <c r="P162" s="141">
        <f aca="true" t="shared" si="21" ref="P162:P175">O162*H162</f>
        <v>0</v>
      </c>
      <c r="Q162" s="141">
        <v>0</v>
      </c>
      <c r="R162" s="141">
        <f aca="true" t="shared" si="22" ref="R162:R175">Q162*H162</f>
        <v>0</v>
      </c>
      <c r="S162" s="141">
        <v>0</v>
      </c>
      <c r="T162" s="142">
        <f aca="true" t="shared" si="23" ref="T162:T175">S162*H162</f>
        <v>0</v>
      </c>
      <c r="AR162" s="143" t="s">
        <v>159</v>
      </c>
      <c r="AT162" s="143" t="s">
        <v>154</v>
      </c>
      <c r="AU162" s="143" t="s">
        <v>83</v>
      </c>
      <c r="AY162" s="16" t="s">
        <v>151</v>
      </c>
      <c r="BE162" s="144">
        <f aca="true" t="shared" si="24" ref="BE162:BE175">IF(N162="základní",J162,0)</f>
        <v>0</v>
      </c>
      <c r="BF162" s="144">
        <f aca="true" t="shared" si="25" ref="BF162:BF175">IF(N162="snížená",J162,0)</f>
        <v>0</v>
      </c>
      <c r="BG162" s="144">
        <f aca="true" t="shared" si="26" ref="BG162:BG175">IF(N162="zákl. přenesená",J162,0)</f>
        <v>0</v>
      </c>
      <c r="BH162" s="144">
        <f aca="true" t="shared" si="27" ref="BH162:BH175">IF(N162="sníž. přenesená",J162,0)</f>
        <v>0</v>
      </c>
      <c r="BI162" s="144">
        <f aca="true" t="shared" si="28" ref="BI162:BI175">IF(N162="nulová",J162,0)</f>
        <v>0</v>
      </c>
      <c r="BJ162" s="16" t="s">
        <v>81</v>
      </c>
      <c r="BK162" s="144">
        <f aca="true" t="shared" si="29" ref="BK162:BK175">ROUND(I162*H162,2)</f>
        <v>0</v>
      </c>
      <c r="BL162" s="16" t="s">
        <v>159</v>
      </c>
      <c r="BM162" s="143" t="s">
        <v>490</v>
      </c>
    </row>
    <row r="163" spans="2:65" s="1" customFormat="1" ht="16.5" customHeight="1">
      <c r="B163" s="131"/>
      <c r="C163" s="132" t="s">
        <v>370</v>
      </c>
      <c r="D163" s="132" t="s">
        <v>154</v>
      </c>
      <c r="E163" s="133" t="s">
        <v>2275</v>
      </c>
      <c r="F163" s="134" t="s">
        <v>2276</v>
      </c>
      <c r="G163" s="135" t="s">
        <v>1757</v>
      </c>
      <c r="H163" s="136">
        <v>3</v>
      </c>
      <c r="I163" s="137"/>
      <c r="J163" s="138">
        <f t="shared" si="20"/>
        <v>0</v>
      </c>
      <c r="K163" s="134" t="s">
        <v>1</v>
      </c>
      <c r="L163" s="31"/>
      <c r="M163" s="139" t="s">
        <v>1</v>
      </c>
      <c r="N163" s="140" t="s">
        <v>38</v>
      </c>
      <c r="P163" s="141">
        <f t="shared" si="21"/>
        <v>0</v>
      </c>
      <c r="Q163" s="141">
        <v>0</v>
      </c>
      <c r="R163" s="141">
        <f t="shared" si="22"/>
        <v>0</v>
      </c>
      <c r="S163" s="141">
        <v>0</v>
      </c>
      <c r="T163" s="142">
        <f t="shared" si="23"/>
        <v>0</v>
      </c>
      <c r="AR163" s="143" t="s">
        <v>159</v>
      </c>
      <c r="AT163" s="143" t="s">
        <v>154</v>
      </c>
      <c r="AU163" s="143" t="s">
        <v>83</v>
      </c>
      <c r="AY163" s="16" t="s">
        <v>151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6" t="s">
        <v>81</v>
      </c>
      <c r="BK163" s="144">
        <f t="shared" si="29"/>
        <v>0</v>
      </c>
      <c r="BL163" s="16" t="s">
        <v>159</v>
      </c>
      <c r="BM163" s="143" t="s">
        <v>501</v>
      </c>
    </row>
    <row r="164" spans="2:65" s="1" customFormat="1" ht="16.5" customHeight="1">
      <c r="B164" s="131"/>
      <c r="C164" s="132" t="s">
        <v>376</v>
      </c>
      <c r="D164" s="132" t="s">
        <v>154</v>
      </c>
      <c r="E164" s="133" t="s">
        <v>2277</v>
      </c>
      <c r="F164" s="134" t="s">
        <v>2278</v>
      </c>
      <c r="G164" s="135" t="s">
        <v>569</v>
      </c>
      <c r="H164" s="136">
        <v>1940</v>
      </c>
      <c r="I164" s="137"/>
      <c r="J164" s="138">
        <f t="shared" si="20"/>
        <v>0</v>
      </c>
      <c r="K164" s="134" t="s">
        <v>1</v>
      </c>
      <c r="L164" s="31"/>
      <c r="M164" s="139" t="s">
        <v>1</v>
      </c>
      <c r="N164" s="140" t="s">
        <v>38</v>
      </c>
      <c r="P164" s="141">
        <f t="shared" si="21"/>
        <v>0</v>
      </c>
      <c r="Q164" s="141">
        <v>0</v>
      </c>
      <c r="R164" s="141">
        <f t="shared" si="22"/>
        <v>0</v>
      </c>
      <c r="S164" s="141">
        <v>0</v>
      </c>
      <c r="T164" s="142">
        <f t="shared" si="23"/>
        <v>0</v>
      </c>
      <c r="AR164" s="143" t="s">
        <v>159</v>
      </c>
      <c r="AT164" s="143" t="s">
        <v>154</v>
      </c>
      <c r="AU164" s="143" t="s">
        <v>83</v>
      </c>
      <c r="AY164" s="16" t="s">
        <v>151</v>
      </c>
      <c r="BE164" s="144">
        <f t="shared" si="24"/>
        <v>0</v>
      </c>
      <c r="BF164" s="144">
        <f t="shared" si="25"/>
        <v>0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16" t="s">
        <v>81</v>
      </c>
      <c r="BK164" s="144">
        <f t="shared" si="29"/>
        <v>0</v>
      </c>
      <c r="BL164" s="16" t="s">
        <v>159</v>
      </c>
      <c r="BM164" s="143" t="s">
        <v>512</v>
      </c>
    </row>
    <row r="165" spans="2:65" s="1" customFormat="1" ht="21.75" customHeight="1">
      <c r="B165" s="131"/>
      <c r="C165" s="132" t="s">
        <v>381</v>
      </c>
      <c r="D165" s="132" t="s">
        <v>154</v>
      </c>
      <c r="E165" s="133" t="s">
        <v>2279</v>
      </c>
      <c r="F165" s="134" t="s">
        <v>2280</v>
      </c>
      <c r="G165" s="135" t="s">
        <v>569</v>
      </c>
      <c r="H165" s="136">
        <v>210</v>
      </c>
      <c r="I165" s="137"/>
      <c r="J165" s="138">
        <f t="shared" si="20"/>
        <v>0</v>
      </c>
      <c r="K165" s="134" t="s">
        <v>1</v>
      </c>
      <c r="L165" s="31"/>
      <c r="M165" s="139" t="s">
        <v>1</v>
      </c>
      <c r="N165" s="140" t="s">
        <v>38</v>
      </c>
      <c r="P165" s="141">
        <f t="shared" si="21"/>
        <v>0</v>
      </c>
      <c r="Q165" s="141">
        <v>0</v>
      </c>
      <c r="R165" s="141">
        <f t="shared" si="22"/>
        <v>0</v>
      </c>
      <c r="S165" s="141">
        <v>0</v>
      </c>
      <c r="T165" s="142">
        <f t="shared" si="23"/>
        <v>0</v>
      </c>
      <c r="AR165" s="143" t="s">
        <v>159</v>
      </c>
      <c r="AT165" s="143" t="s">
        <v>154</v>
      </c>
      <c r="AU165" s="143" t="s">
        <v>83</v>
      </c>
      <c r="AY165" s="16" t="s">
        <v>151</v>
      </c>
      <c r="BE165" s="144">
        <f t="shared" si="24"/>
        <v>0</v>
      </c>
      <c r="BF165" s="144">
        <f t="shared" si="25"/>
        <v>0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16" t="s">
        <v>81</v>
      </c>
      <c r="BK165" s="144">
        <f t="shared" si="29"/>
        <v>0</v>
      </c>
      <c r="BL165" s="16" t="s">
        <v>159</v>
      </c>
      <c r="BM165" s="143" t="s">
        <v>520</v>
      </c>
    </row>
    <row r="166" spans="2:65" s="1" customFormat="1" ht="16.5" customHeight="1">
      <c r="B166" s="131"/>
      <c r="C166" s="132" t="s">
        <v>386</v>
      </c>
      <c r="D166" s="132" t="s">
        <v>154</v>
      </c>
      <c r="E166" s="133" t="s">
        <v>1978</v>
      </c>
      <c r="F166" s="134" t="s">
        <v>1979</v>
      </c>
      <c r="G166" s="135" t="s">
        <v>1757</v>
      </c>
      <c r="H166" s="136">
        <v>32</v>
      </c>
      <c r="I166" s="137"/>
      <c r="J166" s="138">
        <f t="shared" si="20"/>
        <v>0</v>
      </c>
      <c r="K166" s="134" t="s">
        <v>1</v>
      </c>
      <c r="L166" s="31"/>
      <c r="M166" s="139" t="s">
        <v>1</v>
      </c>
      <c r="N166" s="140" t="s">
        <v>38</v>
      </c>
      <c r="P166" s="141">
        <f t="shared" si="21"/>
        <v>0</v>
      </c>
      <c r="Q166" s="141">
        <v>0</v>
      </c>
      <c r="R166" s="141">
        <f t="shared" si="22"/>
        <v>0</v>
      </c>
      <c r="S166" s="141">
        <v>0</v>
      </c>
      <c r="T166" s="142">
        <f t="shared" si="23"/>
        <v>0</v>
      </c>
      <c r="AR166" s="143" t="s">
        <v>159</v>
      </c>
      <c r="AT166" s="143" t="s">
        <v>154</v>
      </c>
      <c r="AU166" s="143" t="s">
        <v>83</v>
      </c>
      <c r="AY166" s="16" t="s">
        <v>151</v>
      </c>
      <c r="BE166" s="144">
        <f t="shared" si="24"/>
        <v>0</v>
      </c>
      <c r="BF166" s="144">
        <f t="shared" si="25"/>
        <v>0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16" t="s">
        <v>81</v>
      </c>
      <c r="BK166" s="144">
        <f t="shared" si="29"/>
        <v>0</v>
      </c>
      <c r="BL166" s="16" t="s">
        <v>159</v>
      </c>
      <c r="BM166" s="143" t="s">
        <v>530</v>
      </c>
    </row>
    <row r="167" spans="2:65" s="1" customFormat="1" ht="24.2" customHeight="1">
      <c r="B167" s="131"/>
      <c r="C167" s="132" t="s">
        <v>390</v>
      </c>
      <c r="D167" s="132" t="s">
        <v>154</v>
      </c>
      <c r="E167" s="133" t="s">
        <v>2281</v>
      </c>
      <c r="F167" s="134" t="s">
        <v>2282</v>
      </c>
      <c r="G167" s="135" t="s">
        <v>1757</v>
      </c>
      <c r="H167" s="136">
        <v>5</v>
      </c>
      <c r="I167" s="137"/>
      <c r="J167" s="138">
        <f t="shared" si="20"/>
        <v>0</v>
      </c>
      <c r="K167" s="134" t="s">
        <v>1</v>
      </c>
      <c r="L167" s="31"/>
      <c r="M167" s="139" t="s">
        <v>1</v>
      </c>
      <c r="N167" s="140" t="s">
        <v>38</v>
      </c>
      <c r="P167" s="141">
        <f t="shared" si="21"/>
        <v>0</v>
      </c>
      <c r="Q167" s="141">
        <v>0</v>
      </c>
      <c r="R167" s="141">
        <f t="shared" si="22"/>
        <v>0</v>
      </c>
      <c r="S167" s="141">
        <v>0</v>
      </c>
      <c r="T167" s="142">
        <f t="shared" si="23"/>
        <v>0</v>
      </c>
      <c r="AR167" s="143" t="s">
        <v>159</v>
      </c>
      <c r="AT167" s="143" t="s">
        <v>154</v>
      </c>
      <c r="AU167" s="143" t="s">
        <v>83</v>
      </c>
      <c r="AY167" s="16" t="s">
        <v>151</v>
      </c>
      <c r="BE167" s="144">
        <f t="shared" si="24"/>
        <v>0</v>
      </c>
      <c r="BF167" s="144">
        <f t="shared" si="25"/>
        <v>0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16" t="s">
        <v>81</v>
      </c>
      <c r="BK167" s="144">
        <f t="shared" si="29"/>
        <v>0</v>
      </c>
      <c r="BL167" s="16" t="s">
        <v>159</v>
      </c>
      <c r="BM167" s="143" t="s">
        <v>545</v>
      </c>
    </row>
    <row r="168" spans="2:65" s="1" customFormat="1" ht="24.2" customHeight="1">
      <c r="B168" s="131"/>
      <c r="C168" s="132" t="s">
        <v>395</v>
      </c>
      <c r="D168" s="132" t="s">
        <v>154</v>
      </c>
      <c r="E168" s="133" t="s">
        <v>2283</v>
      </c>
      <c r="F168" s="134" t="s">
        <v>2284</v>
      </c>
      <c r="G168" s="135" t="s">
        <v>569</v>
      </c>
      <c r="H168" s="136">
        <v>55</v>
      </c>
      <c r="I168" s="137"/>
      <c r="J168" s="138">
        <f t="shared" si="20"/>
        <v>0</v>
      </c>
      <c r="K168" s="134" t="s">
        <v>1</v>
      </c>
      <c r="L168" s="31"/>
      <c r="M168" s="139" t="s">
        <v>1</v>
      </c>
      <c r="N168" s="140" t="s">
        <v>38</v>
      </c>
      <c r="P168" s="141">
        <f t="shared" si="21"/>
        <v>0</v>
      </c>
      <c r="Q168" s="141">
        <v>0</v>
      </c>
      <c r="R168" s="141">
        <f t="shared" si="22"/>
        <v>0</v>
      </c>
      <c r="S168" s="141">
        <v>0</v>
      </c>
      <c r="T168" s="142">
        <f t="shared" si="23"/>
        <v>0</v>
      </c>
      <c r="AR168" s="143" t="s">
        <v>159</v>
      </c>
      <c r="AT168" s="143" t="s">
        <v>154</v>
      </c>
      <c r="AU168" s="143" t="s">
        <v>83</v>
      </c>
      <c r="AY168" s="16" t="s">
        <v>151</v>
      </c>
      <c r="BE168" s="144">
        <f t="shared" si="24"/>
        <v>0</v>
      </c>
      <c r="BF168" s="144">
        <f t="shared" si="25"/>
        <v>0</v>
      </c>
      <c r="BG168" s="144">
        <f t="shared" si="26"/>
        <v>0</v>
      </c>
      <c r="BH168" s="144">
        <f t="shared" si="27"/>
        <v>0</v>
      </c>
      <c r="BI168" s="144">
        <f t="shared" si="28"/>
        <v>0</v>
      </c>
      <c r="BJ168" s="16" t="s">
        <v>81</v>
      </c>
      <c r="BK168" s="144">
        <f t="shared" si="29"/>
        <v>0</v>
      </c>
      <c r="BL168" s="16" t="s">
        <v>159</v>
      </c>
      <c r="BM168" s="143" t="s">
        <v>563</v>
      </c>
    </row>
    <row r="169" spans="2:65" s="1" customFormat="1" ht="16.5" customHeight="1">
      <c r="B169" s="131"/>
      <c r="C169" s="132" t="s">
        <v>400</v>
      </c>
      <c r="D169" s="132" t="s">
        <v>154</v>
      </c>
      <c r="E169" s="133" t="s">
        <v>2004</v>
      </c>
      <c r="F169" s="134" t="s">
        <v>2285</v>
      </c>
      <c r="G169" s="135" t="s">
        <v>569</v>
      </c>
      <c r="H169" s="136">
        <v>110</v>
      </c>
      <c r="I169" s="137"/>
      <c r="J169" s="138">
        <f t="shared" si="20"/>
        <v>0</v>
      </c>
      <c r="K169" s="134" t="s">
        <v>1</v>
      </c>
      <c r="L169" s="31"/>
      <c r="M169" s="139" t="s">
        <v>1</v>
      </c>
      <c r="N169" s="140" t="s">
        <v>38</v>
      </c>
      <c r="P169" s="141">
        <f t="shared" si="21"/>
        <v>0</v>
      </c>
      <c r="Q169" s="141">
        <v>0</v>
      </c>
      <c r="R169" s="141">
        <f t="shared" si="22"/>
        <v>0</v>
      </c>
      <c r="S169" s="141">
        <v>0</v>
      </c>
      <c r="T169" s="142">
        <f t="shared" si="23"/>
        <v>0</v>
      </c>
      <c r="AR169" s="143" t="s">
        <v>159</v>
      </c>
      <c r="AT169" s="143" t="s">
        <v>154</v>
      </c>
      <c r="AU169" s="143" t="s">
        <v>83</v>
      </c>
      <c r="AY169" s="16" t="s">
        <v>151</v>
      </c>
      <c r="BE169" s="144">
        <f t="shared" si="24"/>
        <v>0</v>
      </c>
      <c r="BF169" s="144">
        <f t="shared" si="25"/>
        <v>0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6" t="s">
        <v>81</v>
      </c>
      <c r="BK169" s="144">
        <f t="shared" si="29"/>
        <v>0</v>
      </c>
      <c r="BL169" s="16" t="s">
        <v>159</v>
      </c>
      <c r="BM169" s="143" t="s">
        <v>572</v>
      </c>
    </row>
    <row r="170" spans="2:65" s="1" customFormat="1" ht="16.5" customHeight="1">
      <c r="B170" s="131"/>
      <c r="C170" s="132" t="s">
        <v>404</v>
      </c>
      <c r="D170" s="132" t="s">
        <v>154</v>
      </c>
      <c r="E170" s="133" t="s">
        <v>2006</v>
      </c>
      <c r="F170" s="134" t="s">
        <v>2286</v>
      </c>
      <c r="G170" s="135" t="s">
        <v>1757</v>
      </c>
      <c r="H170" s="136">
        <v>110</v>
      </c>
      <c r="I170" s="137"/>
      <c r="J170" s="138">
        <f t="shared" si="20"/>
        <v>0</v>
      </c>
      <c r="K170" s="134" t="s">
        <v>1</v>
      </c>
      <c r="L170" s="31"/>
      <c r="M170" s="139" t="s">
        <v>1</v>
      </c>
      <c r="N170" s="140" t="s">
        <v>38</v>
      </c>
      <c r="P170" s="141">
        <f t="shared" si="21"/>
        <v>0</v>
      </c>
      <c r="Q170" s="141">
        <v>0</v>
      </c>
      <c r="R170" s="141">
        <f t="shared" si="22"/>
        <v>0</v>
      </c>
      <c r="S170" s="141">
        <v>0</v>
      </c>
      <c r="T170" s="142">
        <f t="shared" si="23"/>
        <v>0</v>
      </c>
      <c r="AR170" s="143" t="s">
        <v>159</v>
      </c>
      <c r="AT170" s="143" t="s">
        <v>154</v>
      </c>
      <c r="AU170" s="143" t="s">
        <v>83</v>
      </c>
      <c r="AY170" s="16" t="s">
        <v>151</v>
      </c>
      <c r="BE170" s="144">
        <f t="shared" si="24"/>
        <v>0</v>
      </c>
      <c r="BF170" s="144">
        <f t="shared" si="25"/>
        <v>0</v>
      </c>
      <c r="BG170" s="144">
        <f t="shared" si="26"/>
        <v>0</v>
      </c>
      <c r="BH170" s="144">
        <f t="shared" si="27"/>
        <v>0</v>
      </c>
      <c r="BI170" s="144">
        <f t="shared" si="28"/>
        <v>0</v>
      </c>
      <c r="BJ170" s="16" t="s">
        <v>81</v>
      </c>
      <c r="BK170" s="144">
        <f t="shared" si="29"/>
        <v>0</v>
      </c>
      <c r="BL170" s="16" t="s">
        <v>159</v>
      </c>
      <c r="BM170" s="143" t="s">
        <v>584</v>
      </c>
    </row>
    <row r="171" spans="2:65" s="1" customFormat="1" ht="16.5" customHeight="1">
      <c r="B171" s="131"/>
      <c r="C171" s="132" t="s">
        <v>408</v>
      </c>
      <c r="D171" s="132" t="s">
        <v>154</v>
      </c>
      <c r="E171" s="133" t="s">
        <v>2016</v>
      </c>
      <c r="F171" s="134" t="s">
        <v>2017</v>
      </c>
      <c r="G171" s="135" t="s">
        <v>569</v>
      </c>
      <c r="H171" s="136">
        <v>580</v>
      </c>
      <c r="I171" s="137"/>
      <c r="J171" s="138">
        <f t="shared" si="20"/>
        <v>0</v>
      </c>
      <c r="K171" s="134" t="s">
        <v>1</v>
      </c>
      <c r="L171" s="31"/>
      <c r="M171" s="139" t="s">
        <v>1</v>
      </c>
      <c r="N171" s="140" t="s">
        <v>38</v>
      </c>
      <c r="P171" s="141">
        <f t="shared" si="21"/>
        <v>0</v>
      </c>
      <c r="Q171" s="141">
        <v>0</v>
      </c>
      <c r="R171" s="141">
        <f t="shared" si="22"/>
        <v>0</v>
      </c>
      <c r="S171" s="141">
        <v>0</v>
      </c>
      <c r="T171" s="142">
        <f t="shared" si="23"/>
        <v>0</v>
      </c>
      <c r="AR171" s="143" t="s">
        <v>159</v>
      </c>
      <c r="AT171" s="143" t="s">
        <v>154</v>
      </c>
      <c r="AU171" s="143" t="s">
        <v>83</v>
      </c>
      <c r="AY171" s="16" t="s">
        <v>151</v>
      </c>
      <c r="BE171" s="144">
        <f t="shared" si="24"/>
        <v>0</v>
      </c>
      <c r="BF171" s="144">
        <f t="shared" si="25"/>
        <v>0</v>
      </c>
      <c r="BG171" s="144">
        <f t="shared" si="26"/>
        <v>0</v>
      </c>
      <c r="BH171" s="144">
        <f t="shared" si="27"/>
        <v>0</v>
      </c>
      <c r="BI171" s="144">
        <f t="shared" si="28"/>
        <v>0</v>
      </c>
      <c r="BJ171" s="16" t="s">
        <v>81</v>
      </c>
      <c r="BK171" s="144">
        <f t="shared" si="29"/>
        <v>0</v>
      </c>
      <c r="BL171" s="16" t="s">
        <v>159</v>
      </c>
      <c r="BM171" s="143" t="s">
        <v>596</v>
      </c>
    </row>
    <row r="172" spans="2:65" s="1" customFormat="1" ht="16.5" customHeight="1">
      <c r="B172" s="131"/>
      <c r="C172" s="132" t="s">
        <v>412</v>
      </c>
      <c r="D172" s="132" t="s">
        <v>154</v>
      </c>
      <c r="E172" s="133" t="s">
        <v>2287</v>
      </c>
      <c r="F172" s="134" t="s">
        <v>2019</v>
      </c>
      <c r="G172" s="135" t="s">
        <v>569</v>
      </c>
      <c r="H172" s="136">
        <v>348</v>
      </c>
      <c r="I172" s="137"/>
      <c r="J172" s="138">
        <f t="shared" si="20"/>
        <v>0</v>
      </c>
      <c r="K172" s="134" t="s">
        <v>1</v>
      </c>
      <c r="L172" s="31"/>
      <c r="M172" s="139" t="s">
        <v>1</v>
      </c>
      <c r="N172" s="140" t="s">
        <v>38</v>
      </c>
      <c r="P172" s="141">
        <f t="shared" si="21"/>
        <v>0</v>
      </c>
      <c r="Q172" s="141">
        <v>0</v>
      </c>
      <c r="R172" s="141">
        <f t="shared" si="22"/>
        <v>0</v>
      </c>
      <c r="S172" s="141">
        <v>0</v>
      </c>
      <c r="T172" s="142">
        <f t="shared" si="23"/>
        <v>0</v>
      </c>
      <c r="AR172" s="143" t="s">
        <v>159</v>
      </c>
      <c r="AT172" s="143" t="s">
        <v>154</v>
      </c>
      <c r="AU172" s="143" t="s">
        <v>83</v>
      </c>
      <c r="AY172" s="16" t="s">
        <v>151</v>
      </c>
      <c r="BE172" s="144">
        <f t="shared" si="24"/>
        <v>0</v>
      </c>
      <c r="BF172" s="144">
        <f t="shared" si="25"/>
        <v>0</v>
      </c>
      <c r="BG172" s="144">
        <f t="shared" si="26"/>
        <v>0</v>
      </c>
      <c r="BH172" s="144">
        <f t="shared" si="27"/>
        <v>0</v>
      </c>
      <c r="BI172" s="144">
        <f t="shared" si="28"/>
        <v>0</v>
      </c>
      <c r="BJ172" s="16" t="s">
        <v>81</v>
      </c>
      <c r="BK172" s="144">
        <f t="shared" si="29"/>
        <v>0</v>
      </c>
      <c r="BL172" s="16" t="s">
        <v>159</v>
      </c>
      <c r="BM172" s="143" t="s">
        <v>606</v>
      </c>
    </row>
    <row r="173" spans="2:65" s="1" customFormat="1" ht="16.5" customHeight="1">
      <c r="B173" s="131"/>
      <c r="C173" s="132" t="s">
        <v>416</v>
      </c>
      <c r="D173" s="132" t="s">
        <v>154</v>
      </c>
      <c r="E173" s="133" t="s">
        <v>2020</v>
      </c>
      <c r="F173" s="134" t="s">
        <v>2021</v>
      </c>
      <c r="G173" s="135" t="s">
        <v>569</v>
      </c>
      <c r="H173" s="136">
        <v>80</v>
      </c>
      <c r="I173" s="137"/>
      <c r="J173" s="138">
        <f t="shared" si="20"/>
        <v>0</v>
      </c>
      <c r="K173" s="134" t="s">
        <v>1</v>
      </c>
      <c r="L173" s="31"/>
      <c r="M173" s="139" t="s">
        <v>1</v>
      </c>
      <c r="N173" s="140" t="s">
        <v>38</v>
      </c>
      <c r="P173" s="141">
        <f t="shared" si="21"/>
        <v>0</v>
      </c>
      <c r="Q173" s="141">
        <v>0</v>
      </c>
      <c r="R173" s="141">
        <f t="shared" si="22"/>
        <v>0</v>
      </c>
      <c r="S173" s="141">
        <v>0</v>
      </c>
      <c r="T173" s="142">
        <f t="shared" si="23"/>
        <v>0</v>
      </c>
      <c r="AR173" s="143" t="s">
        <v>159</v>
      </c>
      <c r="AT173" s="143" t="s">
        <v>154</v>
      </c>
      <c r="AU173" s="143" t="s">
        <v>83</v>
      </c>
      <c r="AY173" s="16" t="s">
        <v>151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6" t="s">
        <v>81</v>
      </c>
      <c r="BK173" s="144">
        <f t="shared" si="29"/>
        <v>0</v>
      </c>
      <c r="BL173" s="16" t="s">
        <v>159</v>
      </c>
      <c r="BM173" s="143" t="s">
        <v>623</v>
      </c>
    </row>
    <row r="174" spans="2:65" s="1" customFormat="1" ht="16.5" customHeight="1">
      <c r="B174" s="131"/>
      <c r="C174" s="132" t="s">
        <v>420</v>
      </c>
      <c r="D174" s="132" t="s">
        <v>154</v>
      </c>
      <c r="E174" s="133" t="s">
        <v>2288</v>
      </c>
      <c r="F174" s="134" t="s">
        <v>2289</v>
      </c>
      <c r="G174" s="135" t="s">
        <v>498</v>
      </c>
      <c r="H174" s="136">
        <v>1</v>
      </c>
      <c r="I174" s="137"/>
      <c r="J174" s="138">
        <f t="shared" si="20"/>
        <v>0</v>
      </c>
      <c r="K174" s="134" t="s">
        <v>1</v>
      </c>
      <c r="L174" s="31"/>
      <c r="M174" s="139" t="s">
        <v>1</v>
      </c>
      <c r="N174" s="140" t="s">
        <v>38</v>
      </c>
      <c r="P174" s="141">
        <f t="shared" si="21"/>
        <v>0</v>
      </c>
      <c r="Q174" s="141">
        <v>0</v>
      </c>
      <c r="R174" s="141">
        <f t="shared" si="22"/>
        <v>0</v>
      </c>
      <c r="S174" s="141">
        <v>0</v>
      </c>
      <c r="T174" s="142">
        <f t="shared" si="23"/>
        <v>0</v>
      </c>
      <c r="AR174" s="143" t="s">
        <v>159</v>
      </c>
      <c r="AT174" s="143" t="s">
        <v>154</v>
      </c>
      <c r="AU174" s="143" t="s">
        <v>83</v>
      </c>
      <c r="AY174" s="16" t="s">
        <v>151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6" t="s">
        <v>81</v>
      </c>
      <c r="BK174" s="144">
        <f t="shared" si="29"/>
        <v>0</v>
      </c>
      <c r="BL174" s="16" t="s">
        <v>159</v>
      </c>
      <c r="BM174" s="143" t="s">
        <v>639</v>
      </c>
    </row>
    <row r="175" spans="2:65" s="1" customFormat="1" ht="16.5" customHeight="1">
      <c r="B175" s="131"/>
      <c r="C175" s="132" t="s">
        <v>424</v>
      </c>
      <c r="D175" s="132" t="s">
        <v>154</v>
      </c>
      <c r="E175" s="133" t="s">
        <v>2134</v>
      </c>
      <c r="F175" s="134" t="s">
        <v>2135</v>
      </c>
      <c r="G175" s="135" t="s">
        <v>498</v>
      </c>
      <c r="H175" s="136">
        <v>1</v>
      </c>
      <c r="I175" s="137"/>
      <c r="J175" s="138">
        <f t="shared" si="20"/>
        <v>0</v>
      </c>
      <c r="K175" s="134" t="s">
        <v>1</v>
      </c>
      <c r="L175" s="31"/>
      <c r="M175" s="139" t="s">
        <v>1</v>
      </c>
      <c r="N175" s="140" t="s">
        <v>38</v>
      </c>
      <c r="P175" s="141">
        <f t="shared" si="21"/>
        <v>0</v>
      </c>
      <c r="Q175" s="141">
        <v>0</v>
      </c>
      <c r="R175" s="141">
        <f t="shared" si="22"/>
        <v>0</v>
      </c>
      <c r="S175" s="141">
        <v>0</v>
      </c>
      <c r="T175" s="142">
        <f t="shared" si="23"/>
        <v>0</v>
      </c>
      <c r="AR175" s="143" t="s">
        <v>159</v>
      </c>
      <c r="AT175" s="143" t="s">
        <v>154</v>
      </c>
      <c r="AU175" s="143" t="s">
        <v>83</v>
      </c>
      <c r="AY175" s="16" t="s">
        <v>151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6" t="s">
        <v>81</v>
      </c>
      <c r="BK175" s="144">
        <f t="shared" si="29"/>
        <v>0</v>
      </c>
      <c r="BL175" s="16" t="s">
        <v>159</v>
      </c>
      <c r="BM175" s="143" t="s">
        <v>653</v>
      </c>
    </row>
    <row r="176" spans="2:63" s="11" customFormat="1" ht="25.9" customHeight="1">
      <c r="B176" s="119"/>
      <c r="D176" s="120" t="s">
        <v>72</v>
      </c>
      <c r="E176" s="121" t="s">
        <v>1868</v>
      </c>
      <c r="F176" s="121" t="s">
        <v>2290</v>
      </c>
      <c r="I176" s="122"/>
      <c r="J176" s="123">
        <f>BK176</f>
        <v>0</v>
      </c>
      <c r="L176" s="119"/>
      <c r="M176" s="124"/>
      <c r="P176" s="125">
        <f>P177+P185</f>
        <v>0</v>
      </c>
      <c r="R176" s="125">
        <f>R177+R185</f>
        <v>0</v>
      </c>
      <c r="T176" s="126">
        <f>T177+T185</f>
        <v>0</v>
      </c>
      <c r="AR176" s="120" t="s">
        <v>81</v>
      </c>
      <c r="AT176" s="127" t="s">
        <v>72</v>
      </c>
      <c r="AU176" s="127" t="s">
        <v>73</v>
      </c>
      <c r="AY176" s="120" t="s">
        <v>151</v>
      </c>
      <c r="BK176" s="128">
        <f>BK177+BK185</f>
        <v>0</v>
      </c>
    </row>
    <row r="177" spans="2:63" s="11" customFormat="1" ht="22.9" customHeight="1">
      <c r="B177" s="119"/>
      <c r="D177" s="120" t="s">
        <v>72</v>
      </c>
      <c r="E177" s="129" t="s">
        <v>1906</v>
      </c>
      <c r="F177" s="129" t="s">
        <v>1907</v>
      </c>
      <c r="I177" s="122"/>
      <c r="J177" s="130">
        <f>BK177</f>
        <v>0</v>
      </c>
      <c r="L177" s="119"/>
      <c r="M177" s="124"/>
      <c r="P177" s="125">
        <f>SUM(P178:P184)</f>
        <v>0</v>
      </c>
      <c r="R177" s="125">
        <f>SUM(R178:R184)</f>
        <v>0</v>
      </c>
      <c r="T177" s="126">
        <f>SUM(T178:T184)</f>
        <v>0</v>
      </c>
      <c r="AR177" s="120" t="s">
        <v>81</v>
      </c>
      <c r="AT177" s="127" t="s">
        <v>72</v>
      </c>
      <c r="AU177" s="127" t="s">
        <v>81</v>
      </c>
      <c r="AY177" s="120" t="s">
        <v>151</v>
      </c>
      <c r="BK177" s="128">
        <f>SUM(BK178:BK184)</f>
        <v>0</v>
      </c>
    </row>
    <row r="178" spans="2:65" s="1" customFormat="1" ht="16.5" customHeight="1">
      <c r="B178" s="131"/>
      <c r="C178" s="132" t="s">
        <v>428</v>
      </c>
      <c r="D178" s="132" t="s">
        <v>154</v>
      </c>
      <c r="E178" s="133" t="s">
        <v>1852</v>
      </c>
      <c r="F178" s="134" t="s">
        <v>2291</v>
      </c>
      <c r="G178" s="135" t="s">
        <v>1757</v>
      </c>
      <c r="H178" s="136">
        <v>20</v>
      </c>
      <c r="I178" s="137"/>
      <c r="J178" s="138">
        <f aca="true" t="shared" si="30" ref="J178:J184">ROUND(I178*H178,2)</f>
        <v>0</v>
      </c>
      <c r="K178" s="134" t="s">
        <v>1</v>
      </c>
      <c r="L178" s="31"/>
      <c r="M178" s="139" t="s">
        <v>1</v>
      </c>
      <c r="N178" s="140" t="s">
        <v>38</v>
      </c>
      <c r="P178" s="141">
        <f aca="true" t="shared" si="31" ref="P178:P184">O178*H178</f>
        <v>0</v>
      </c>
      <c r="Q178" s="141">
        <v>0</v>
      </c>
      <c r="R178" s="141">
        <f aca="true" t="shared" si="32" ref="R178:R184">Q178*H178</f>
        <v>0</v>
      </c>
      <c r="S178" s="141">
        <v>0</v>
      </c>
      <c r="T178" s="142">
        <f aca="true" t="shared" si="33" ref="T178:T184">S178*H178</f>
        <v>0</v>
      </c>
      <c r="AR178" s="143" t="s">
        <v>159</v>
      </c>
      <c r="AT178" s="143" t="s">
        <v>154</v>
      </c>
      <c r="AU178" s="143" t="s">
        <v>83</v>
      </c>
      <c r="AY178" s="16" t="s">
        <v>151</v>
      </c>
      <c r="BE178" s="144">
        <f aca="true" t="shared" si="34" ref="BE178:BE184">IF(N178="základní",J178,0)</f>
        <v>0</v>
      </c>
      <c r="BF178" s="144">
        <f aca="true" t="shared" si="35" ref="BF178:BF184">IF(N178="snížená",J178,0)</f>
        <v>0</v>
      </c>
      <c r="BG178" s="144">
        <f aca="true" t="shared" si="36" ref="BG178:BG184">IF(N178="zákl. přenesená",J178,0)</f>
        <v>0</v>
      </c>
      <c r="BH178" s="144">
        <f aca="true" t="shared" si="37" ref="BH178:BH184">IF(N178="sníž. přenesená",J178,0)</f>
        <v>0</v>
      </c>
      <c r="BI178" s="144">
        <f aca="true" t="shared" si="38" ref="BI178:BI184">IF(N178="nulová",J178,0)</f>
        <v>0</v>
      </c>
      <c r="BJ178" s="16" t="s">
        <v>81</v>
      </c>
      <c r="BK178" s="144">
        <f aca="true" t="shared" si="39" ref="BK178:BK184">ROUND(I178*H178,2)</f>
        <v>0</v>
      </c>
      <c r="BL178" s="16" t="s">
        <v>159</v>
      </c>
      <c r="BM178" s="143" t="s">
        <v>663</v>
      </c>
    </row>
    <row r="179" spans="2:65" s="1" customFormat="1" ht="24.2" customHeight="1">
      <c r="B179" s="131"/>
      <c r="C179" s="132" t="s">
        <v>432</v>
      </c>
      <c r="D179" s="132" t="s">
        <v>154</v>
      </c>
      <c r="E179" s="133" t="s">
        <v>1854</v>
      </c>
      <c r="F179" s="134" t="s">
        <v>2292</v>
      </c>
      <c r="G179" s="135" t="s">
        <v>1757</v>
      </c>
      <c r="H179" s="136">
        <v>8</v>
      </c>
      <c r="I179" s="137"/>
      <c r="J179" s="138">
        <f t="shared" si="30"/>
        <v>0</v>
      </c>
      <c r="K179" s="134" t="s">
        <v>1</v>
      </c>
      <c r="L179" s="31"/>
      <c r="M179" s="139" t="s">
        <v>1</v>
      </c>
      <c r="N179" s="140" t="s">
        <v>38</v>
      </c>
      <c r="P179" s="141">
        <f t="shared" si="31"/>
        <v>0</v>
      </c>
      <c r="Q179" s="141">
        <v>0</v>
      </c>
      <c r="R179" s="141">
        <f t="shared" si="32"/>
        <v>0</v>
      </c>
      <c r="S179" s="141">
        <v>0</v>
      </c>
      <c r="T179" s="142">
        <f t="shared" si="33"/>
        <v>0</v>
      </c>
      <c r="AR179" s="143" t="s">
        <v>159</v>
      </c>
      <c r="AT179" s="143" t="s">
        <v>154</v>
      </c>
      <c r="AU179" s="143" t="s">
        <v>83</v>
      </c>
      <c r="AY179" s="16" t="s">
        <v>151</v>
      </c>
      <c r="BE179" s="144">
        <f t="shared" si="34"/>
        <v>0</v>
      </c>
      <c r="BF179" s="144">
        <f t="shared" si="35"/>
        <v>0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6" t="s">
        <v>81</v>
      </c>
      <c r="BK179" s="144">
        <f t="shared" si="39"/>
        <v>0</v>
      </c>
      <c r="BL179" s="16" t="s">
        <v>159</v>
      </c>
      <c r="BM179" s="143" t="s">
        <v>675</v>
      </c>
    </row>
    <row r="180" spans="2:65" s="1" customFormat="1" ht="16.5" customHeight="1">
      <c r="B180" s="131"/>
      <c r="C180" s="132" t="s">
        <v>436</v>
      </c>
      <c r="D180" s="132" t="s">
        <v>154</v>
      </c>
      <c r="E180" s="133" t="s">
        <v>1856</v>
      </c>
      <c r="F180" s="134" t="s">
        <v>2293</v>
      </c>
      <c r="G180" s="135" t="s">
        <v>1757</v>
      </c>
      <c r="H180" s="136">
        <v>2</v>
      </c>
      <c r="I180" s="137"/>
      <c r="J180" s="138">
        <f t="shared" si="30"/>
        <v>0</v>
      </c>
      <c r="K180" s="134" t="s">
        <v>1</v>
      </c>
      <c r="L180" s="31"/>
      <c r="M180" s="139" t="s">
        <v>1</v>
      </c>
      <c r="N180" s="140" t="s">
        <v>38</v>
      </c>
      <c r="P180" s="141">
        <f t="shared" si="31"/>
        <v>0</v>
      </c>
      <c r="Q180" s="141">
        <v>0</v>
      </c>
      <c r="R180" s="141">
        <f t="shared" si="32"/>
        <v>0</v>
      </c>
      <c r="S180" s="141">
        <v>0</v>
      </c>
      <c r="T180" s="142">
        <f t="shared" si="33"/>
        <v>0</v>
      </c>
      <c r="AR180" s="143" t="s">
        <v>159</v>
      </c>
      <c r="AT180" s="143" t="s">
        <v>154</v>
      </c>
      <c r="AU180" s="143" t="s">
        <v>83</v>
      </c>
      <c r="AY180" s="16" t="s">
        <v>151</v>
      </c>
      <c r="BE180" s="144">
        <f t="shared" si="34"/>
        <v>0</v>
      </c>
      <c r="BF180" s="144">
        <f t="shared" si="35"/>
        <v>0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6" t="s">
        <v>81</v>
      </c>
      <c r="BK180" s="144">
        <f t="shared" si="39"/>
        <v>0</v>
      </c>
      <c r="BL180" s="16" t="s">
        <v>159</v>
      </c>
      <c r="BM180" s="143" t="s">
        <v>685</v>
      </c>
    </row>
    <row r="181" spans="2:65" s="1" customFormat="1" ht="16.5" customHeight="1">
      <c r="B181" s="131"/>
      <c r="C181" s="132" t="s">
        <v>440</v>
      </c>
      <c r="D181" s="132" t="s">
        <v>154</v>
      </c>
      <c r="E181" s="133" t="s">
        <v>1858</v>
      </c>
      <c r="F181" s="134" t="s">
        <v>2294</v>
      </c>
      <c r="G181" s="135" t="s">
        <v>1757</v>
      </c>
      <c r="H181" s="136">
        <v>1</v>
      </c>
      <c r="I181" s="137"/>
      <c r="J181" s="138">
        <f t="shared" si="30"/>
        <v>0</v>
      </c>
      <c r="K181" s="134" t="s">
        <v>1</v>
      </c>
      <c r="L181" s="31"/>
      <c r="M181" s="139" t="s">
        <v>1</v>
      </c>
      <c r="N181" s="140" t="s">
        <v>38</v>
      </c>
      <c r="P181" s="141">
        <f t="shared" si="31"/>
        <v>0</v>
      </c>
      <c r="Q181" s="141">
        <v>0</v>
      </c>
      <c r="R181" s="141">
        <f t="shared" si="32"/>
        <v>0</v>
      </c>
      <c r="S181" s="141">
        <v>0</v>
      </c>
      <c r="T181" s="142">
        <f t="shared" si="33"/>
        <v>0</v>
      </c>
      <c r="AR181" s="143" t="s">
        <v>159</v>
      </c>
      <c r="AT181" s="143" t="s">
        <v>154</v>
      </c>
      <c r="AU181" s="143" t="s">
        <v>83</v>
      </c>
      <c r="AY181" s="16" t="s">
        <v>151</v>
      </c>
      <c r="BE181" s="144">
        <f t="shared" si="34"/>
        <v>0</v>
      </c>
      <c r="BF181" s="144">
        <f t="shared" si="35"/>
        <v>0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6" t="s">
        <v>81</v>
      </c>
      <c r="BK181" s="144">
        <f t="shared" si="39"/>
        <v>0</v>
      </c>
      <c r="BL181" s="16" t="s">
        <v>159</v>
      </c>
      <c r="BM181" s="143" t="s">
        <v>694</v>
      </c>
    </row>
    <row r="182" spans="2:65" s="1" customFormat="1" ht="16.5" customHeight="1">
      <c r="B182" s="131"/>
      <c r="C182" s="132" t="s">
        <v>445</v>
      </c>
      <c r="D182" s="132" t="s">
        <v>154</v>
      </c>
      <c r="E182" s="133" t="s">
        <v>1860</v>
      </c>
      <c r="F182" s="134" t="s">
        <v>2295</v>
      </c>
      <c r="G182" s="135" t="s">
        <v>1757</v>
      </c>
      <c r="H182" s="136">
        <v>8</v>
      </c>
      <c r="I182" s="137"/>
      <c r="J182" s="138">
        <f t="shared" si="30"/>
        <v>0</v>
      </c>
      <c r="K182" s="134" t="s">
        <v>1</v>
      </c>
      <c r="L182" s="31"/>
      <c r="M182" s="139" t="s">
        <v>1</v>
      </c>
      <c r="N182" s="140" t="s">
        <v>38</v>
      </c>
      <c r="P182" s="141">
        <f t="shared" si="31"/>
        <v>0</v>
      </c>
      <c r="Q182" s="141">
        <v>0</v>
      </c>
      <c r="R182" s="141">
        <f t="shared" si="32"/>
        <v>0</v>
      </c>
      <c r="S182" s="141">
        <v>0</v>
      </c>
      <c r="T182" s="142">
        <f t="shared" si="33"/>
        <v>0</v>
      </c>
      <c r="AR182" s="143" t="s">
        <v>159</v>
      </c>
      <c r="AT182" s="143" t="s">
        <v>154</v>
      </c>
      <c r="AU182" s="143" t="s">
        <v>83</v>
      </c>
      <c r="AY182" s="16" t="s">
        <v>151</v>
      </c>
      <c r="BE182" s="144">
        <f t="shared" si="34"/>
        <v>0</v>
      </c>
      <c r="BF182" s="144">
        <f t="shared" si="35"/>
        <v>0</v>
      </c>
      <c r="BG182" s="144">
        <f t="shared" si="36"/>
        <v>0</v>
      </c>
      <c r="BH182" s="144">
        <f t="shared" si="37"/>
        <v>0</v>
      </c>
      <c r="BI182" s="144">
        <f t="shared" si="38"/>
        <v>0</v>
      </c>
      <c r="BJ182" s="16" t="s">
        <v>81</v>
      </c>
      <c r="BK182" s="144">
        <f t="shared" si="39"/>
        <v>0</v>
      </c>
      <c r="BL182" s="16" t="s">
        <v>159</v>
      </c>
      <c r="BM182" s="143" t="s">
        <v>704</v>
      </c>
    </row>
    <row r="183" spans="2:65" s="1" customFormat="1" ht="21.75" customHeight="1">
      <c r="B183" s="131"/>
      <c r="C183" s="132" t="s">
        <v>449</v>
      </c>
      <c r="D183" s="132" t="s">
        <v>154</v>
      </c>
      <c r="E183" s="133" t="s">
        <v>1862</v>
      </c>
      <c r="F183" s="134" t="s">
        <v>2296</v>
      </c>
      <c r="G183" s="135" t="s">
        <v>1757</v>
      </c>
      <c r="H183" s="136">
        <v>1</v>
      </c>
      <c r="I183" s="137"/>
      <c r="J183" s="138">
        <f t="shared" si="30"/>
        <v>0</v>
      </c>
      <c r="K183" s="134" t="s">
        <v>1</v>
      </c>
      <c r="L183" s="31"/>
      <c r="M183" s="139" t="s">
        <v>1</v>
      </c>
      <c r="N183" s="140" t="s">
        <v>38</v>
      </c>
      <c r="P183" s="141">
        <f t="shared" si="31"/>
        <v>0</v>
      </c>
      <c r="Q183" s="141">
        <v>0</v>
      </c>
      <c r="R183" s="141">
        <f t="shared" si="32"/>
        <v>0</v>
      </c>
      <c r="S183" s="141">
        <v>0</v>
      </c>
      <c r="T183" s="142">
        <f t="shared" si="33"/>
        <v>0</v>
      </c>
      <c r="AR183" s="143" t="s">
        <v>159</v>
      </c>
      <c r="AT183" s="143" t="s">
        <v>154</v>
      </c>
      <c r="AU183" s="143" t="s">
        <v>83</v>
      </c>
      <c r="AY183" s="16" t="s">
        <v>151</v>
      </c>
      <c r="BE183" s="144">
        <f t="shared" si="34"/>
        <v>0</v>
      </c>
      <c r="BF183" s="144">
        <f t="shared" si="35"/>
        <v>0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6" t="s">
        <v>81</v>
      </c>
      <c r="BK183" s="144">
        <f t="shared" si="39"/>
        <v>0</v>
      </c>
      <c r="BL183" s="16" t="s">
        <v>159</v>
      </c>
      <c r="BM183" s="143" t="s">
        <v>714</v>
      </c>
    </row>
    <row r="184" spans="2:65" s="1" customFormat="1" ht="16.5" customHeight="1">
      <c r="B184" s="131"/>
      <c r="C184" s="132" t="s">
        <v>453</v>
      </c>
      <c r="D184" s="132" t="s">
        <v>154</v>
      </c>
      <c r="E184" s="133" t="s">
        <v>1864</v>
      </c>
      <c r="F184" s="134" t="s">
        <v>2297</v>
      </c>
      <c r="G184" s="135" t="s">
        <v>1757</v>
      </c>
      <c r="H184" s="136">
        <v>8</v>
      </c>
      <c r="I184" s="137"/>
      <c r="J184" s="138">
        <f t="shared" si="30"/>
        <v>0</v>
      </c>
      <c r="K184" s="134" t="s">
        <v>1</v>
      </c>
      <c r="L184" s="31"/>
      <c r="M184" s="139" t="s">
        <v>1</v>
      </c>
      <c r="N184" s="140" t="s">
        <v>38</v>
      </c>
      <c r="P184" s="141">
        <f t="shared" si="31"/>
        <v>0</v>
      </c>
      <c r="Q184" s="141">
        <v>0</v>
      </c>
      <c r="R184" s="141">
        <f t="shared" si="32"/>
        <v>0</v>
      </c>
      <c r="S184" s="141">
        <v>0</v>
      </c>
      <c r="T184" s="142">
        <f t="shared" si="33"/>
        <v>0</v>
      </c>
      <c r="AR184" s="143" t="s">
        <v>159</v>
      </c>
      <c r="AT184" s="143" t="s">
        <v>154</v>
      </c>
      <c r="AU184" s="143" t="s">
        <v>83</v>
      </c>
      <c r="AY184" s="16" t="s">
        <v>151</v>
      </c>
      <c r="BE184" s="144">
        <f t="shared" si="34"/>
        <v>0</v>
      </c>
      <c r="BF184" s="144">
        <f t="shared" si="35"/>
        <v>0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6" t="s">
        <v>81</v>
      </c>
      <c r="BK184" s="144">
        <f t="shared" si="39"/>
        <v>0</v>
      </c>
      <c r="BL184" s="16" t="s">
        <v>159</v>
      </c>
      <c r="BM184" s="143" t="s">
        <v>722</v>
      </c>
    </row>
    <row r="185" spans="2:63" s="11" customFormat="1" ht="22.9" customHeight="1">
      <c r="B185" s="119"/>
      <c r="D185" s="120" t="s">
        <v>72</v>
      </c>
      <c r="E185" s="129" t="s">
        <v>1850</v>
      </c>
      <c r="F185" s="129" t="s">
        <v>2272</v>
      </c>
      <c r="I185" s="122"/>
      <c r="J185" s="130">
        <f>BK185</f>
        <v>0</v>
      </c>
      <c r="L185" s="119"/>
      <c r="M185" s="124"/>
      <c r="P185" s="125">
        <f>SUM(P186:P192)</f>
        <v>0</v>
      </c>
      <c r="R185" s="125">
        <f>SUM(R186:R192)</f>
        <v>0</v>
      </c>
      <c r="T185" s="126">
        <f>SUM(T186:T192)</f>
        <v>0</v>
      </c>
      <c r="AR185" s="120" t="s">
        <v>81</v>
      </c>
      <c r="AT185" s="127" t="s">
        <v>72</v>
      </c>
      <c r="AU185" s="127" t="s">
        <v>81</v>
      </c>
      <c r="AY185" s="120" t="s">
        <v>151</v>
      </c>
      <c r="BK185" s="128">
        <f>SUM(BK186:BK192)</f>
        <v>0</v>
      </c>
    </row>
    <row r="186" spans="2:65" s="1" customFormat="1" ht="16.5" customHeight="1">
      <c r="B186" s="131"/>
      <c r="C186" s="132" t="s">
        <v>457</v>
      </c>
      <c r="D186" s="132" t="s">
        <v>154</v>
      </c>
      <c r="E186" s="133" t="s">
        <v>2298</v>
      </c>
      <c r="F186" s="134" t="s">
        <v>2299</v>
      </c>
      <c r="G186" s="135" t="s">
        <v>569</v>
      </c>
      <c r="H186" s="136">
        <v>445</v>
      </c>
      <c r="I186" s="137"/>
      <c r="J186" s="138">
        <f aca="true" t="shared" si="40" ref="J186:J192">ROUND(I186*H186,2)</f>
        <v>0</v>
      </c>
      <c r="K186" s="134" t="s">
        <v>1</v>
      </c>
      <c r="L186" s="31"/>
      <c r="M186" s="139" t="s">
        <v>1</v>
      </c>
      <c r="N186" s="140" t="s">
        <v>38</v>
      </c>
      <c r="P186" s="141">
        <f aca="true" t="shared" si="41" ref="P186:P192">O186*H186</f>
        <v>0</v>
      </c>
      <c r="Q186" s="141">
        <v>0</v>
      </c>
      <c r="R186" s="141">
        <f aca="true" t="shared" si="42" ref="R186:R192">Q186*H186</f>
        <v>0</v>
      </c>
      <c r="S186" s="141">
        <v>0</v>
      </c>
      <c r="T186" s="142">
        <f aca="true" t="shared" si="43" ref="T186:T192">S186*H186</f>
        <v>0</v>
      </c>
      <c r="AR186" s="143" t="s">
        <v>159</v>
      </c>
      <c r="AT186" s="143" t="s">
        <v>154</v>
      </c>
      <c r="AU186" s="143" t="s">
        <v>83</v>
      </c>
      <c r="AY186" s="16" t="s">
        <v>151</v>
      </c>
      <c r="BE186" s="144">
        <f aca="true" t="shared" si="44" ref="BE186:BE192">IF(N186="základní",J186,0)</f>
        <v>0</v>
      </c>
      <c r="BF186" s="144">
        <f aca="true" t="shared" si="45" ref="BF186:BF192">IF(N186="snížená",J186,0)</f>
        <v>0</v>
      </c>
      <c r="BG186" s="144">
        <f aca="true" t="shared" si="46" ref="BG186:BG192">IF(N186="zákl. přenesená",J186,0)</f>
        <v>0</v>
      </c>
      <c r="BH186" s="144">
        <f aca="true" t="shared" si="47" ref="BH186:BH192">IF(N186="sníž. přenesená",J186,0)</f>
        <v>0</v>
      </c>
      <c r="BI186" s="144">
        <f aca="true" t="shared" si="48" ref="BI186:BI192">IF(N186="nulová",J186,0)</f>
        <v>0</v>
      </c>
      <c r="BJ186" s="16" t="s">
        <v>81</v>
      </c>
      <c r="BK186" s="144">
        <f aca="true" t="shared" si="49" ref="BK186:BK192">ROUND(I186*H186,2)</f>
        <v>0</v>
      </c>
      <c r="BL186" s="16" t="s">
        <v>159</v>
      </c>
      <c r="BM186" s="143" t="s">
        <v>736</v>
      </c>
    </row>
    <row r="187" spans="2:65" s="1" customFormat="1" ht="16.5" customHeight="1">
      <c r="B187" s="131"/>
      <c r="C187" s="132" t="s">
        <v>461</v>
      </c>
      <c r="D187" s="132" t="s">
        <v>154</v>
      </c>
      <c r="E187" s="133" t="s">
        <v>2004</v>
      </c>
      <c r="F187" s="134" t="s">
        <v>2285</v>
      </c>
      <c r="G187" s="135" t="s">
        <v>569</v>
      </c>
      <c r="H187" s="136">
        <v>196</v>
      </c>
      <c r="I187" s="137"/>
      <c r="J187" s="138">
        <f t="shared" si="40"/>
        <v>0</v>
      </c>
      <c r="K187" s="134" t="s">
        <v>1</v>
      </c>
      <c r="L187" s="31"/>
      <c r="M187" s="139" t="s">
        <v>1</v>
      </c>
      <c r="N187" s="140" t="s">
        <v>38</v>
      </c>
      <c r="P187" s="141">
        <f t="shared" si="41"/>
        <v>0</v>
      </c>
      <c r="Q187" s="141">
        <v>0</v>
      </c>
      <c r="R187" s="141">
        <f t="shared" si="42"/>
        <v>0</v>
      </c>
      <c r="S187" s="141">
        <v>0</v>
      </c>
      <c r="T187" s="142">
        <f t="shared" si="43"/>
        <v>0</v>
      </c>
      <c r="AR187" s="143" t="s">
        <v>159</v>
      </c>
      <c r="AT187" s="143" t="s">
        <v>154</v>
      </c>
      <c r="AU187" s="143" t="s">
        <v>83</v>
      </c>
      <c r="AY187" s="16" t="s">
        <v>151</v>
      </c>
      <c r="BE187" s="144">
        <f t="shared" si="44"/>
        <v>0</v>
      </c>
      <c r="BF187" s="144">
        <f t="shared" si="45"/>
        <v>0</v>
      </c>
      <c r="BG187" s="144">
        <f t="shared" si="46"/>
        <v>0</v>
      </c>
      <c r="BH187" s="144">
        <f t="shared" si="47"/>
        <v>0</v>
      </c>
      <c r="BI187" s="144">
        <f t="shared" si="48"/>
        <v>0</v>
      </c>
      <c r="BJ187" s="16" t="s">
        <v>81</v>
      </c>
      <c r="BK187" s="144">
        <f t="shared" si="49"/>
        <v>0</v>
      </c>
      <c r="BL187" s="16" t="s">
        <v>159</v>
      </c>
      <c r="BM187" s="143" t="s">
        <v>744</v>
      </c>
    </row>
    <row r="188" spans="2:65" s="1" customFormat="1" ht="16.5" customHeight="1">
      <c r="B188" s="131"/>
      <c r="C188" s="132" t="s">
        <v>465</v>
      </c>
      <c r="D188" s="132" t="s">
        <v>154</v>
      </c>
      <c r="E188" s="133" t="s">
        <v>2006</v>
      </c>
      <c r="F188" s="134" t="s">
        <v>2286</v>
      </c>
      <c r="G188" s="135" t="s">
        <v>1757</v>
      </c>
      <c r="H188" s="136">
        <v>196</v>
      </c>
      <c r="I188" s="137"/>
      <c r="J188" s="138">
        <f t="shared" si="40"/>
        <v>0</v>
      </c>
      <c r="K188" s="134" t="s">
        <v>1</v>
      </c>
      <c r="L188" s="31"/>
      <c r="M188" s="139" t="s">
        <v>1</v>
      </c>
      <c r="N188" s="140" t="s">
        <v>38</v>
      </c>
      <c r="P188" s="141">
        <f t="shared" si="41"/>
        <v>0</v>
      </c>
      <c r="Q188" s="141">
        <v>0</v>
      </c>
      <c r="R188" s="141">
        <f t="shared" si="42"/>
        <v>0</v>
      </c>
      <c r="S188" s="141">
        <v>0</v>
      </c>
      <c r="T188" s="142">
        <f t="shared" si="43"/>
        <v>0</v>
      </c>
      <c r="AR188" s="143" t="s">
        <v>159</v>
      </c>
      <c r="AT188" s="143" t="s">
        <v>154</v>
      </c>
      <c r="AU188" s="143" t="s">
        <v>83</v>
      </c>
      <c r="AY188" s="16" t="s">
        <v>151</v>
      </c>
      <c r="BE188" s="144">
        <f t="shared" si="44"/>
        <v>0</v>
      </c>
      <c r="BF188" s="144">
        <f t="shared" si="45"/>
        <v>0</v>
      </c>
      <c r="BG188" s="144">
        <f t="shared" si="46"/>
        <v>0</v>
      </c>
      <c r="BH188" s="144">
        <f t="shared" si="47"/>
        <v>0</v>
      </c>
      <c r="BI188" s="144">
        <f t="shared" si="48"/>
        <v>0</v>
      </c>
      <c r="BJ188" s="16" t="s">
        <v>81</v>
      </c>
      <c r="BK188" s="144">
        <f t="shared" si="49"/>
        <v>0</v>
      </c>
      <c r="BL188" s="16" t="s">
        <v>159</v>
      </c>
      <c r="BM188" s="143" t="s">
        <v>751</v>
      </c>
    </row>
    <row r="189" spans="2:65" s="1" customFormat="1" ht="16.5" customHeight="1">
      <c r="B189" s="131"/>
      <c r="C189" s="132" t="s">
        <v>474</v>
      </c>
      <c r="D189" s="132" t="s">
        <v>154</v>
      </c>
      <c r="E189" s="133" t="s">
        <v>2016</v>
      </c>
      <c r="F189" s="134" t="s">
        <v>2017</v>
      </c>
      <c r="G189" s="135" t="s">
        <v>569</v>
      </c>
      <c r="H189" s="136">
        <v>210</v>
      </c>
      <c r="I189" s="137"/>
      <c r="J189" s="138">
        <f t="shared" si="40"/>
        <v>0</v>
      </c>
      <c r="K189" s="134" t="s">
        <v>1</v>
      </c>
      <c r="L189" s="31"/>
      <c r="M189" s="139" t="s">
        <v>1</v>
      </c>
      <c r="N189" s="140" t="s">
        <v>38</v>
      </c>
      <c r="P189" s="141">
        <f t="shared" si="41"/>
        <v>0</v>
      </c>
      <c r="Q189" s="141">
        <v>0</v>
      </c>
      <c r="R189" s="141">
        <f t="shared" si="42"/>
        <v>0</v>
      </c>
      <c r="S189" s="141">
        <v>0</v>
      </c>
      <c r="T189" s="142">
        <f t="shared" si="43"/>
        <v>0</v>
      </c>
      <c r="AR189" s="143" t="s">
        <v>159</v>
      </c>
      <c r="AT189" s="143" t="s">
        <v>154</v>
      </c>
      <c r="AU189" s="143" t="s">
        <v>83</v>
      </c>
      <c r="AY189" s="16" t="s">
        <v>151</v>
      </c>
      <c r="BE189" s="144">
        <f t="shared" si="44"/>
        <v>0</v>
      </c>
      <c r="BF189" s="144">
        <f t="shared" si="45"/>
        <v>0</v>
      </c>
      <c r="BG189" s="144">
        <f t="shared" si="46"/>
        <v>0</v>
      </c>
      <c r="BH189" s="144">
        <f t="shared" si="47"/>
        <v>0</v>
      </c>
      <c r="BI189" s="144">
        <f t="shared" si="48"/>
        <v>0</v>
      </c>
      <c r="BJ189" s="16" t="s">
        <v>81</v>
      </c>
      <c r="BK189" s="144">
        <f t="shared" si="49"/>
        <v>0</v>
      </c>
      <c r="BL189" s="16" t="s">
        <v>159</v>
      </c>
      <c r="BM189" s="143" t="s">
        <v>759</v>
      </c>
    </row>
    <row r="190" spans="2:65" s="1" customFormat="1" ht="21.75" customHeight="1">
      <c r="B190" s="131"/>
      <c r="C190" s="132" t="s">
        <v>480</v>
      </c>
      <c r="D190" s="132" t="s">
        <v>154</v>
      </c>
      <c r="E190" s="133" t="s">
        <v>2300</v>
      </c>
      <c r="F190" s="134" t="s">
        <v>2301</v>
      </c>
      <c r="G190" s="135" t="s">
        <v>1757</v>
      </c>
      <c r="H190" s="136">
        <v>4</v>
      </c>
      <c r="I190" s="137"/>
      <c r="J190" s="138">
        <f t="shared" si="40"/>
        <v>0</v>
      </c>
      <c r="K190" s="134" t="s">
        <v>1</v>
      </c>
      <c r="L190" s="31"/>
      <c r="M190" s="139" t="s">
        <v>1</v>
      </c>
      <c r="N190" s="140" t="s">
        <v>38</v>
      </c>
      <c r="P190" s="141">
        <f t="shared" si="41"/>
        <v>0</v>
      </c>
      <c r="Q190" s="141">
        <v>0</v>
      </c>
      <c r="R190" s="141">
        <f t="shared" si="42"/>
        <v>0</v>
      </c>
      <c r="S190" s="141">
        <v>0</v>
      </c>
      <c r="T190" s="142">
        <f t="shared" si="43"/>
        <v>0</v>
      </c>
      <c r="AR190" s="143" t="s">
        <v>159</v>
      </c>
      <c r="AT190" s="143" t="s">
        <v>154</v>
      </c>
      <c r="AU190" s="143" t="s">
        <v>83</v>
      </c>
      <c r="AY190" s="16" t="s">
        <v>151</v>
      </c>
      <c r="BE190" s="144">
        <f t="shared" si="44"/>
        <v>0</v>
      </c>
      <c r="BF190" s="144">
        <f t="shared" si="45"/>
        <v>0</v>
      </c>
      <c r="BG190" s="144">
        <f t="shared" si="46"/>
        <v>0</v>
      </c>
      <c r="BH190" s="144">
        <f t="shared" si="47"/>
        <v>0</v>
      </c>
      <c r="BI190" s="144">
        <f t="shared" si="48"/>
        <v>0</v>
      </c>
      <c r="BJ190" s="16" t="s">
        <v>81</v>
      </c>
      <c r="BK190" s="144">
        <f t="shared" si="49"/>
        <v>0</v>
      </c>
      <c r="BL190" s="16" t="s">
        <v>159</v>
      </c>
      <c r="BM190" s="143" t="s">
        <v>767</v>
      </c>
    </row>
    <row r="191" spans="2:65" s="1" customFormat="1" ht="16.5" customHeight="1">
      <c r="B191" s="131"/>
      <c r="C191" s="132" t="s">
        <v>485</v>
      </c>
      <c r="D191" s="132" t="s">
        <v>154</v>
      </c>
      <c r="E191" s="133" t="s">
        <v>2288</v>
      </c>
      <c r="F191" s="134" t="s">
        <v>2289</v>
      </c>
      <c r="G191" s="135" t="s">
        <v>498</v>
      </c>
      <c r="H191" s="136">
        <v>1</v>
      </c>
      <c r="I191" s="137"/>
      <c r="J191" s="138">
        <f t="shared" si="40"/>
        <v>0</v>
      </c>
      <c r="K191" s="134" t="s">
        <v>1</v>
      </c>
      <c r="L191" s="31"/>
      <c r="M191" s="139" t="s">
        <v>1</v>
      </c>
      <c r="N191" s="140" t="s">
        <v>38</v>
      </c>
      <c r="P191" s="141">
        <f t="shared" si="41"/>
        <v>0</v>
      </c>
      <c r="Q191" s="141">
        <v>0</v>
      </c>
      <c r="R191" s="141">
        <f t="shared" si="42"/>
        <v>0</v>
      </c>
      <c r="S191" s="141">
        <v>0</v>
      </c>
      <c r="T191" s="142">
        <f t="shared" si="43"/>
        <v>0</v>
      </c>
      <c r="AR191" s="143" t="s">
        <v>159</v>
      </c>
      <c r="AT191" s="143" t="s">
        <v>154</v>
      </c>
      <c r="AU191" s="143" t="s">
        <v>83</v>
      </c>
      <c r="AY191" s="16" t="s">
        <v>151</v>
      </c>
      <c r="BE191" s="144">
        <f t="shared" si="44"/>
        <v>0</v>
      </c>
      <c r="BF191" s="144">
        <f t="shared" si="45"/>
        <v>0</v>
      </c>
      <c r="BG191" s="144">
        <f t="shared" si="46"/>
        <v>0</v>
      </c>
      <c r="BH191" s="144">
        <f t="shared" si="47"/>
        <v>0</v>
      </c>
      <c r="BI191" s="144">
        <f t="shared" si="48"/>
        <v>0</v>
      </c>
      <c r="BJ191" s="16" t="s">
        <v>81</v>
      </c>
      <c r="BK191" s="144">
        <f t="shared" si="49"/>
        <v>0</v>
      </c>
      <c r="BL191" s="16" t="s">
        <v>159</v>
      </c>
      <c r="BM191" s="143" t="s">
        <v>776</v>
      </c>
    </row>
    <row r="192" spans="2:65" s="1" customFormat="1" ht="16.5" customHeight="1">
      <c r="B192" s="131"/>
      <c r="C192" s="132" t="s">
        <v>490</v>
      </c>
      <c r="D192" s="132" t="s">
        <v>154</v>
      </c>
      <c r="E192" s="133" t="s">
        <v>2134</v>
      </c>
      <c r="F192" s="134" t="s">
        <v>2135</v>
      </c>
      <c r="G192" s="135" t="s">
        <v>498</v>
      </c>
      <c r="H192" s="136">
        <v>1</v>
      </c>
      <c r="I192" s="137"/>
      <c r="J192" s="138">
        <f t="shared" si="40"/>
        <v>0</v>
      </c>
      <c r="K192" s="134" t="s">
        <v>1</v>
      </c>
      <c r="L192" s="31"/>
      <c r="M192" s="139" t="s">
        <v>1</v>
      </c>
      <c r="N192" s="140" t="s">
        <v>38</v>
      </c>
      <c r="P192" s="141">
        <f t="shared" si="41"/>
        <v>0</v>
      </c>
      <c r="Q192" s="141">
        <v>0</v>
      </c>
      <c r="R192" s="141">
        <f t="shared" si="42"/>
        <v>0</v>
      </c>
      <c r="S192" s="141">
        <v>0</v>
      </c>
      <c r="T192" s="142">
        <f t="shared" si="43"/>
        <v>0</v>
      </c>
      <c r="AR192" s="143" t="s">
        <v>159</v>
      </c>
      <c r="AT192" s="143" t="s">
        <v>154</v>
      </c>
      <c r="AU192" s="143" t="s">
        <v>83</v>
      </c>
      <c r="AY192" s="16" t="s">
        <v>151</v>
      </c>
      <c r="BE192" s="144">
        <f t="shared" si="44"/>
        <v>0</v>
      </c>
      <c r="BF192" s="144">
        <f t="shared" si="45"/>
        <v>0</v>
      </c>
      <c r="BG192" s="144">
        <f t="shared" si="46"/>
        <v>0</v>
      </c>
      <c r="BH192" s="144">
        <f t="shared" si="47"/>
        <v>0</v>
      </c>
      <c r="BI192" s="144">
        <f t="shared" si="48"/>
        <v>0</v>
      </c>
      <c r="BJ192" s="16" t="s">
        <v>81</v>
      </c>
      <c r="BK192" s="144">
        <f t="shared" si="49"/>
        <v>0</v>
      </c>
      <c r="BL192" s="16" t="s">
        <v>159</v>
      </c>
      <c r="BM192" s="143" t="s">
        <v>784</v>
      </c>
    </row>
    <row r="193" spans="2:63" s="11" customFormat="1" ht="25.9" customHeight="1">
      <c r="B193" s="119"/>
      <c r="D193" s="120" t="s">
        <v>72</v>
      </c>
      <c r="E193" s="121" t="s">
        <v>1924</v>
      </c>
      <c r="F193" s="121" t="s">
        <v>2302</v>
      </c>
      <c r="I193" s="122"/>
      <c r="J193" s="123">
        <f>BK193</f>
        <v>0</v>
      </c>
      <c r="L193" s="119"/>
      <c r="M193" s="124"/>
      <c r="P193" s="125">
        <f>P194+P196</f>
        <v>0</v>
      </c>
      <c r="R193" s="125">
        <f>R194+R196</f>
        <v>0</v>
      </c>
      <c r="T193" s="126">
        <f>T194+T196</f>
        <v>0</v>
      </c>
      <c r="AR193" s="120" t="s">
        <v>81</v>
      </c>
      <c r="AT193" s="127" t="s">
        <v>72</v>
      </c>
      <c r="AU193" s="127" t="s">
        <v>73</v>
      </c>
      <c r="AY193" s="120" t="s">
        <v>151</v>
      </c>
      <c r="BK193" s="128">
        <f>BK194+BK196</f>
        <v>0</v>
      </c>
    </row>
    <row r="194" spans="2:63" s="11" customFormat="1" ht="22.9" customHeight="1">
      <c r="B194" s="119"/>
      <c r="D194" s="120" t="s">
        <v>72</v>
      </c>
      <c r="E194" s="129" t="s">
        <v>1906</v>
      </c>
      <c r="F194" s="129" t="s">
        <v>1907</v>
      </c>
      <c r="I194" s="122"/>
      <c r="J194" s="130">
        <f>BK194</f>
        <v>0</v>
      </c>
      <c r="L194" s="119"/>
      <c r="M194" s="124"/>
      <c r="P194" s="125">
        <f>P195</f>
        <v>0</v>
      </c>
      <c r="R194" s="125">
        <f>R195</f>
        <v>0</v>
      </c>
      <c r="T194" s="126">
        <f>T195</f>
        <v>0</v>
      </c>
      <c r="AR194" s="120" t="s">
        <v>81</v>
      </c>
      <c r="AT194" s="127" t="s">
        <v>72</v>
      </c>
      <c r="AU194" s="127" t="s">
        <v>81</v>
      </c>
      <c r="AY194" s="120" t="s">
        <v>151</v>
      </c>
      <c r="BK194" s="128">
        <f>BK195</f>
        <v>0</v>
      </c>
    </row>
    <row r="195" spans="2:65" s="1" customFormat="1" ht="37.9" customHeight="1">
      <c r="B195" s="131"/>
      <c r="C195" s="132" t="s">
        <v>495</v>
      </c>
      <c r="D195" s="132" t="s">
        <v>154</v>
      </c>
      <c r="E195" s="133" t="s">
        <v>1870</v>
      </c>
      <c r="F195" s="134" t="s">
        <v>2303</v>
      </c>
      <c r="G195" s="135" t="s">
        <v>498</v>
      </c>
      <c r="H195" s="136">
        <v>1</v>
      </c>
      <c r="I195" s="137"/>
      <c r="J195" s="138">
        <f>ROUND(I195*H195,2)</f>
        <v>0</v>
      </c>
      <c r="K195" s="134" t="s">
        <v>1</v>
      </c>
      <c r="L195" s="31"/>
      <c r="M195" s="139" t="s">
        <v>1</v>
      </c>
      <c r="N195" s="140" t="s">
        <v>38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159</v>
      </c>
      <c r="AT195" s="143" t="s">
        <v>154</v>
      </c>
      <c r="AU195" s="143" t="s">
        <v>83</v>
      </c>
      <c r="AY195" s="16" t="s">
        <v>151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81</v>
      </c>
      <c r="BK195" s="144">
        <f>ROUND(I195*H195,2)</f>
        <v>0</v>
      </c>
      <c r="BL195" s="16" t="s">
        <v>159</v>
      </c>
      <c r="BM195" s="143" t="s">
        <v>793</v>
      </c>
    </row>
    <row r="196" spans="2:63" s="11" customFormat="1" ht="22.9" customHeight="1">
      <c r="B196" s="119"/>
      <c r="D196" s="120" t="s">
        <v>72</v>
      </c>
      <c r="E196" s="129" t="s">
        <v>1850</v>
      </c>
      <c r="F196" s="129" t="s">
        <v>2272</v>
      </c>
      <c r="I196" s="122"/>
      <c r="J196" s="130">
        <f>BK196</f>
        <v>0</v>
      </c>
      <c r="L196" s="119"/>
      <c r="M196" s="124"/>
      <c r="P196" s="125">
        <f>SUM(P197:P201)</f>
        <v>0</v>
      </c>
      <c r="R196" s="125">
        <f>SUM(R197:R201)</f>
        <v>0</v>
      </c>
      <c r="T196" s="126">
        <f>SUM(T197:T201)</f>
        <v>0</v>
      </c>
      <c r="AR196" s="120" t="s">
        <v>81</v>
      </c>
      <c r="AT196" s="127" t="s">
        <v>72</v>
      </c>
      <c r="AU196" s="127" t="s">
        <v>81</v>
      </c>
      <c r="AY196" s="120" t="s">
        <v>151</v>
      </c>
      <c r="BK196" s="128">
        <f>SUM(BK197:BK201)</f>
        <v>0</v>
      </c>
    </row>
    <row r="197" spans="2:65" s="1" customFormat="1" ht="16.5" customHeight="1">
      <c r="B197" s="131"/>
      <c r="C197" s="132" t="s">
        <v>501</v>
      </c>
      <c r="D197" s="132" t="s">
        <v>154</v>
      </c>
      <c r="E197" s="133" t="s">
        <v>2304</v>
      </c>
      <c r="F197" s="134" t="s">
        <v>2305</v>
      </c>
      <c r="G197" s="135" t="s">
        <v>569</v>
      </c>
      <c r="H197" s="136">
        <v>18</v>
      </c>
      <c r="I197" s="137"/>
      <c r="J197" s="138">
        <f>ROUND(I197*H197,2)</f>
        <v>0</v>
      </c>
      <c r="K197" s="134" t="s">
        <v>1</v>
      </c>
      <c r="L197" s="31"/>
      <c r="M197" s="139" t="s">
        <v>1</v>
      </c>
      <c r="N197" s="140" t="s">
        <v>38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159</v>
      </c>
      <c r="AT197" s="143" t="s">
        <v>154</v>
      </c>
      <c r="AU197" s="143" t="s">
        <v>83</v>
      </c>
      <c r="AY197" s="16" t="s">
        <v>151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81</v>
      </c>
      <c r="BK197" s="144">
        <f>ROUND(I197*H197,2)</f>
        <v>0</v>
      </c>
      <c r="BL197" s="16" t="s">
        <v>159</v>
      </c>
      <c r="BM197" s="143" t="s">
        <v>803</v>
      </c>
    </row>
    <row r="198" spans="2:65" s="1" customFormat="1" ht="16.5" customHeight="1">
      <c r="B198" s="131"/>
      <c r="C198" s="132" t="s">
        <v>506</v>
      </c>
      <c r="D198" s="132" t="s">
        <v>154</v>
      </c>
      <c r="E198" s="133" t="s">
        <v>2016</v>
      </c>
      <c r="F198" s="134" t="s">
        <v>2017</v>
      </c>
      <c r="G198" s="135" t="s">
        <v>569</v>
      </c>
      <c r="H198" s="136">
        <v>14</v>
      </c>
      <c r="I198" s="137"/>
      <c r="J198" s="138">
        <f>ROUND(I198*H198,2)</f>
        <v>0</v>
      </c>
      <c r="K198" s="134" t="s">
        <v>1</v>
      </c>
      <c r="L198" s="31"/>
      <c r="M198" s="139" t="s">
        <v>1</v>
      </c>
      <c r="N198" s="140" t="s">
        <v>38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159</v>
      </c>
      <c r="AT198" s="143" t="s">
        <v>154</v>
      </c>
      <c r="AU198" s="143" t="s">
        <v>83</v>
      </c>
      <c r="AY198" s="16" t="s">
        <v>151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81</v>
      </c>
      <c r="BK198" s="144">
        <f>ROUND(I198*H198,2)</f>
        <v>0</v>
      </c>
      <c r="BL198" s="16" t="s">
        <v>159</v>
      </c>
      <c r="BM198" s="143" t="s">
        <v>813</v>
      </c>
    </row>
    <row r="199" spans="2:65" s="1" customFormat="1" ht="16.5" customHeight="1">
      <c r="B199" s="131"/>
      <c r="C199" s="132" t="s">
        <v>512</v>
      </c>
      <c r="D199" s="132" t="s">
        <v>154</v>
      </c>
      <c r="E199" s="133" t="s">
        <v>1978</v>
      </c>
      <c r="F199" s="134" t="s">
        <v>1979</v>
      </c>
      <c r="G199" s="135" t="s">
        <v>1757</v>
      </c>
      <c r="H199" s="136">
        <v>4</v>
      </c>
      <c r="I199" s="137"/>
      <c r="J199" s="138">
        <f>ROUND(I199*H199,2)</f>
        <v>0</v>
      </c>
      <c r="K199" s="134" t="s">
        <v>1</v>
      </c>
      <c r="L199" s="31"/>
      <c r="M199" s="139" t="s">
        <v>1</v>
      </c>
      <c r="N199" s="140" t="s">
        <v>38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159</v>
      </c>
      <c r="AT199" s="143" t="s">
        <v>154</v>
      </c>
      <c r="AU199" s="143" t="s">
        <v>83</v>
      </c>
      <c r="AY199" s="16" t="s">
        <v>151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81</v>
      </c>
      <c r="BK199" s="144">
        <f>ROUND(I199*H199,2)</f>
        <v>0</v>
      </c>
      <c r="BL199" s="16" t="s">
        <v>159</v>
      </c>
      <c r="BM199" s="143" t="s">
        <v>822</v>
      </c>
    </row>
    <row r="200" spans="2:65" s="1" customFormat="1" ht="16.5" customHeight="1">
      <c r="B200" s="131"/>
      <c r="C200" s="132" t="s">
        <v>516</v>
      </c>
      <c r="D200" s="132" t="s">
        <v>154</v>
      </c>
      <c r="E200" s="133" t="s">
        <v>2288</v>
      </c>
      <c r="F200" s="134" t="s">
        <v>2289</v>
      </c>
      <c r="G200" s="135" t="s">
        <v>498</v>
      </c>
      <c r="H200" s="136">
        <v>1</v>
      </c>
      <c r="I200" s="137"/>
      <c r="J200" s="138">
        <f>ROUND(I200*H200,2)</f>
        <v>0</v>
      </c>
      <c r="K200" s="134" t="s">
        <v>1</v>
      </c>
      <c r="L200" s="31"/>
      <c r="M200" s="139" t="s">
        <v>1</v>
      </c>
      <c r="N200" s="140" t="s">
        <v>38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159</v>
      </c>
      <c r="AT200" s="143" t="s">
        <v>154</v>
      </c>
      <c r="AU200" s="143" t="s">
        <v>83</v>
      </c>
      <c r="AY200" s="16" t="s">
        <v>151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81</v>
      </c>
      <c r="BK200" s="144">
        <f>ROUND(I200*H200,2)</f>
        <v>0</v>
      </c>
      <c r="BL200" s="16" t="s">
        <v>159</v>
      </c>
      <c r="BM200" s="143" t="s">
        <v>832</v>
      </c>
    </row>
    <row r="201" spans="2:65" s="1" customFormat="1" ht="16.5" customHeight="1">
      <c r="B201" s="131"/>
      <c r="C201" s="132" t="s">
        <v>520</v>
      </c>
      <c r="D201" s="132" t="s">
        <v>154</v>
      </c>
      <c r="E201" s="133" t="s">
        <v>2134</v>
      </c>
      <c r="F201" s="134" t="s">
        <v>2135</v>
      </c>
      <c r="G201" s="135" t="s">
        <v>498</v>
      </c>
      <c r="H201" s="136">
        <v>1</v>
      </c>
      <c r="I201" s="137"/>
      <c r="J201" s="138">
        <f>ROUND(I201*H201,2)</f>
        <v>0</v>
      </c>
      <c r="K201" s="134" t="s">
        <v>1</v>
      </c>
      <c r="L201" s="31"/>
      <c r="M201" s="139" t="s">
        <v>1</v>
      </c>
      <c r="N201" s="140" t="s">
        <v>38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159</v>
      </c>
      <c r="AT201" s="143" t="s">
        <v>154</v>
      </c>
      <c r="AU201" s="143" t="s">
        <v>83</v>
      </c>
      <c r="AY201" s="16" t="s">
        <v>151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81</v>
      </c>
      <c r="BK201" s="144">
        <f>ROUND(I201*H201,2)</f>
        <v>0</v>
      </c>
      <c r="BL201" s="16" t="s">
        <v>159</v>
      </c>
      <c r="BM201" s="143" t="s">
        <v>841</v>
      </c>
    </row>
    <row r="202" spans="2:63" s="11" customFormat="1" ht="25.9" customHeight="1">
      <c r="B202" s="119"/>
      <c r="D202" s="120" t="s">
        <v>72</v>
      </c>
      <c r="E202" s="121" t="s">
        <v>1926</v>
      </c>
      <c r="F202" s="121" t="s">
        <v>2306</v>
      </c>
      <c r="I202" s="122"/>
      <c r="J202" s="123">
        <f>BK202</f>
        <v>0</v>
      </c>
      <c r="L202" s="119"/>
      <c r="M202" s="124"/>
      <c r="P202" s="125">
        <f>P203+P227</f>
        <v>0</v>
      </c>
      <c r="R202" s="125">
        <f>R203+R227</f>
        <v>0</v>
      </c>
      <c r="T202" s="126">
        <f>T203+T227</f>
        <v>0</v>
      </c>
      <c r="AR202" s="120" t="s">
        <v>81</v>
      </c>
      <c r="AT202" s="127" t="s">
        <v>72</v>
      </c>
      <c r="AU202" s="127" t="s">
        <v>73</v>
      </c>
      <c r="AY202" s="120" t="s">
        <v>151</v>
      </c>
      <c r="BK202" s="128">
        <f>BK203+BK227</f>
        <v>0</v>
      </c>
    </row>
    <row r="203" spans="2:63" s="11" customFormat="1" ht="22.9" customHeight="1">
      <c r="B203" s="119"/>
      <c r="D203" s="120" t="s">
        <v>72</v>
      </c>
      <c r="E203" s="129" t="s">
        <v>1850</v>
      </c>
      <c r="F203" s="129" t="s">
        <v>2272</v>
      </c>
      <c r="I203" s="122"/>
      <c r="J203" s="130">
        <f>BK203</f>
        <v>0</v>
      </c>
      <c r="L203" s="119"/>
      <c r="M203" s="124"/>
      <c r="P203" s="125">
        <f>SUM(P204:P226)</f>
        <v>0</v>
      </c>
      <c r="R203" s="125">
        <f>SUM(R204:R226)</f>
        <v>0</v>
      </c>
      <c r="T203" s="126">
        <f>SUM(T204:T226)</f>
        <v>0</v>
      </c>
      <c r="AR203" s="120" t="s">
        <v>81</v>
      </c>
      <c r="AT203" s="127" t="s">
        <v>72</v>
      </c>
      <c r="AU203" s="127" t="s">
        <v>81</v>
      </c>
      <c r="AY203" s="120" t="s">
        <v>151</v>
      </c>
      <c r="BK203" s="128">
        <f>SUM(BK204:BK226)</f>
        <v>0</v>
      </c>
    </row>
    <row r="204" spans="2:65" s="1" customFormat="1" ht="21.75" customHeight="1">
      <c r="B204" s="131"/>
      <c r="C204" s="132" t="s">
        <v>524</v>
      </c>
      <c r="D204" s="132" t="s">
        <v>154</v>
      </c>
      <c r="E204" s="133" t="s">
        <v>1908</v>
      </c>
      <c r="F204" s="134" t="s">
        <v>2307</v>
      </c>
      <c r="G204" s="135" t="s">
        <v>1757</v>
      </c>
      <c r="H204" s="136">
        <v>1</v>
      </c>
      <c r="I204" s="137"/>
      <c r="J204" s="138">
        <f aca="true" t="shared" si="50" ref="J204:J226">ROUND(I204*H204,2)</f>
        <v>0</v>
      </c>
      <c r="K204" s="134" t="s">
        <v>1</v>
      </c>
      <c r="L204" s="31"/>
      <c r="M204" s="139" t="s">
        <v>1</v>
      </c>
      <c r="N204" s="140" t="s">
        <v>38</v>
      </c>
      <c r="P204" s="141">
        <f aca="true" t="shared" si="51" ref="P204:P226">O204*H204</f>
        <v>0</v>
      </c>
      <c r="Q204" s="141">
        <v>0</v>
      </c>
      <c r="R204" s="141">
        <f aca="true" t="shared" si="52" ref="R204:R226">Q204*H204</f>
        <v>0</v>
      </c>
      <c r="S204" s="141">
        <v>0</v>
      </c>
      <c r="T204" s="142">
        <f aca="true" t="shared" si="53" ref="T204:T226">S204*H204</f>
        <v>0</v>
      </c>
      <c r="AR204" s="143" t="s">
        <v>159</v>
      </c>
      <c r="AT204" s="143" t="s">
        <v>154</v>
      </c>
      <c r="AU204" s="143" t="s">
        <v>83</v>
      </c>
      <c r="AY204" s="16" t="s">
        <v>151</v>
      </c>
      <c r="BE204" s="144">
        <f aca="true" t="shared" si="54" ref="BE204:BE226">IF(N204="základní",J204,0)</f>
        <v>0</v>
      </c>
      <c r="BF204" s="144">
        <f aca="true" t="shared" si="55" ref="BF204:BF226">IF(N204="snížená",J204,0)</f>
        <v>0</v>
      </c>
      <c r="BG204" s="144">
        <f aca="true" t="shared" si="56" ref="BG204:BG226">IF(N204="zákl. přenesená",J204,0)</f>
        <v>0</v>
      </c>
      <c r="BH204" s="144">
        <f aca="true" t="shared" si="57" ref="BH204:BH226">IF(N204="sníž. přenesená",J204,0)</f>
        <v>0</v>
      </c>
      <c r="BI204" s="144">
        <f aca="true" t="shared" si="58" ref="BI204:BI226">IF(N204="nulová",J204,0)</f>
        <v>0</v>
      </c>
      <c r="BJ204" s="16" t="s">
        <v>81</v>
      </c>
      <c r="BK204" s="144">
        <f aca="true" t="shared" si="59" ref="BK204:BK226">ROUND(I204*H204,2)</f>
        <v>0</v>
      </c>
      <c r="BL204" s="16" t="s">
        <v>159</v>
      </c>
      <c r="BM204" s="143" t="s">
        <v>858</v>
      </c>
    </row>
    <row r="205" spans="2:65" s="1" customFormat="1" ht="16.5" customHeight="1">
      <c r="B205" s="131"/>
      <c r="C205" s="132" t="s">
        <v>530</v>
      </c>
      <c r="D205" s="132" t="s">
        <v>154</v>
      </c>
      <c r="E205" s="133" t="s">
        <v>1910</v>
      </c>
      <c r="F205" s="134" t="s">
        <v>2308</v>
      </c>
      <c r="G205" s="135" t="s">
        <v>1757</v>
      </c>
      <c r="H205" s="136">
        <v>2</v>
      </c>
      <c r="I205" s="137"/>
      <c r="J205" s="138">
        <f t="shared" si="50"/>
        <v>0</v>
      </c>
      <c r="K205" s="134" t="s">
        <v>1</v>
      </c>
      <c r="L205" s="31"/>
      <c r="M205" s="139" t="s">
        <v>1</v>
      </c>
      <c r="N205" s="140" t="s">
        <v>38</v>
      </c>
      <c r="P205" s="141">
        <f t="shared" si="51"/>
        <v>0</v>
      </c>
      <c r="Q205" s="141">
        <v>0</v>
      </c>
      <c r="R205" s="141">
        <f t="shared" si="52"/>
        <v>0</v>
      </c>
      <c r="S205" s="141">
        <v>0</v>
      </c>
      <c r="T205" s="142">
        <f t="shared" si="53"/>
        <v>0</v>
      </c>
      <c r="AR205" s="143" t="s">
        <v>159</v>
      </c>
      <c r="AT205" s="143" t="s">
        <v>154</v>
      </c>
      <c r="AU205" s="143" t="s">
        <v>83</v>
      </c>
      <c r="AY205" s="16" t="s">
        <v>151</v>
      </c>
      <c r="BE205" s="144">
        <f t="shared" si="54"/>
        <v>0</v>
      </c>
      <c r="BF205" s="144">
        <f t="shared" si="55"/>
        <v>0</v>
      </c>
      <c r="BG205" s="144">
        <f t="shared" si="56"/>
        <v>0</v>
      </c>
      <c r="BH205" s="144">
        <f t="shared" si="57"/>
        <v>0</v>
      </c>
      <c r="BI205" s="144">
        <f t="shared" si="58"/>
        <v>0</v>
      </c>
      <c r="BJ205" s="16" t="s">
        <v>81</v>
      </c>
      <c r="BK205" s="144">
        <f t="shared" si="59"/>
        <v>0</v>
      </c>
      <c r="BL205" s="16" t="s">
        <v>159</v>
      </c>
      <c r="BM205" s="143" t="s">
        <v>867</v>
      </c>
    </row>
    <row r="206" spans="2:65" s="1" customFormat="1" ht="16.5" customHeight="1">
      <c r="B206" s="131"/>
      <c r="C206" s="132" t="s">
        <v>538</v>
      </c>
      <c r="D206" s="132" t="s">
        <v>154</v>
      </c>
      <c r="E206" s="133" t="s">
        <v>1912</v>
      </c>
      <c r="F206" s="134" t="s">
        <v>2309</v>
      </c>
      <c r="G206" s="135" t="s">
        <v>1757</v>
      </c>
      <c r="H206" s="136">
        <v>35</v>
      </c>
      <c r="I206" s="137"/>
      <c r="J206" s="138">
        <f t="shared" si="50"/>
        <v>0</v>
      </c>
      <c r="K206" s="134" t="s">
        <v>1</v>
      </c>
      <c r="L206" s="31"/>
      <c r="M206" s="139" t="s">
        <v>1</v>
      </c>
      <c r="N206" s="140" t="s">
        <v>38</v>
      </c>
      <c r="P206" s="141">
        <f t="shared" si="51"/>
        <v>0</v>
      </c>
      <c r="Q206" s="141">
        <v>0</v>
      </c>
      <c r="R206" s="141">
        <f t="shared" si="52"/>
        <v>0</v>
      </c>
      <c r="S206" s="141">
        <v>0</v>
      </c>
      <c r="T206" s="142">
        <f t="shared" si="53"/>
        <v>0</v>
      </c>
      <c r="AR206" s="143" t="s">
        <v>159</v>
      </c>
      <c r="AT206" s="143" t="s">
        <v>154</v>
      </c>
      <c r="AU206" s="143" t="s">
        <v>83</v>
      </c>
      <c r="AY206" s="16" t="s">
        <v>151</v>
      </c>
      <c r="BE206" s="144">
        <f t="shared" si="54"/>
        <v>0</v>
      </c>
      <c r="BF206" s="144">
        <f t="shared" si="55"/>
        <v>0</v>
      </c>
      <c r="BG206" s="144">
        <f t="shared" si="56"/>
        <v>0</v>
      </c>
      <c r="BH206" s="144">
        <f t="shared" si="57"/>
        <v>0</v>
      </c>
      <c r="BI206" s="144">
        <f t="shared" si="58"/>
        <v>0</v>
      </c>
      <c r="BJ206" s="16" t="s">
        <v>81</v>
      </c>
      <c r="BK206" s="144">
        <f t="shared" si="59"/>
        <v>0</v>
      </c>
      <c r="BL206" s="16" t="s">
        <v>159</v>
      </c>
      <c r="BM206" s="143" t="s">
        <v>875</v>
      </c>
    </row>
    <row r="207" spans="2:65" s="1" customFormat="1" ht="24.2" customHeight="1">
      <c r="B207" s="131"/>
      <c r="C207" s="132" t="s">
        <v>545</v>
      </c>
      <c r="D207" s="132" t="s">
        <v>154</v>
      </c>
      <c r="E207" s="133" t="s">
        <v>1914</v>
      </c>
      <c r="F207" s="134" t="s">
        <v>2310</v>
      </c>
      <c r="G207" s="135" t="s">
        <v>1757</v>
      </c>
      <c r="H207" s="136">
        <v>32</v>
      </c>
      <c r="I207" s="137"/>
      <c r="J207" s="138">
        <f t="shared" si="50"/>
        <v>0</v>
      </c>
      <c r="K207" s="134" t="s">
        <v>1</v>
      </c>
      <c r="L207" s="31"/>
      <c r="M207" s="139" t="s">
        <v>1</v>
      </c>
      <c r="N207" s="140" t="s">
        <v>38</v>
      </c>
      <c r="P207" s="141">
        <f t="shared" si="51"/>
        <v>0</v>
      </c>
      <c r="Q207" s="141">
        <v>0</v>
      </c>
      <c r="R207" s="141">
        <f t="shared" si="52"/>
        <v>0</v>
      </c>
      <c r="S207" s="141">
        <v>0</v>
      </c>
      <c r="T207" s="142">
        <f t="shared" si="53"/>
        <v>0</v>
      </c>
      <c r="AR207" s="143" t="s">
        <v>159</v>
      </c>
      <c r="AT207" s="143" t="s">
        <v>154</v>
      </c>
      <c r="AU207" s="143" t="s">
        <v>83</v>
      </c>
      <c r="AY207" s="16" t="s">
        <v>151</v>
      </c>
      <c r="BE207" s="144">
        <f t="shared" si="54"/>
        <v>0</v>
      </c>
      <c r="BF207" s="144">
        <f t="shared" si="55"/>
        <v>0</v>
      </c>
      <c r="BG207" s="144">
        <f t="shared" si="56"/>
        <v>0</v>
      </c>
      <c r="BH207" s="144">
        <f t="shared" si="57"/>
        <v>0</v>
      </c>
      <c r="BI207" s="144">
        <f t="shared" si="58"/>
        <v>0</v>
      </c>
      <c r="BJ207" s="16" t="s">
        <v>81</v>
      </c>
      <c r="BK207" s="144">
        <f t="shared" si="59"/>
        <v>0</v>
      </c>
      <c r="BL207" s="16" t="s">
        <v>159</v>
      </c>
      <c r="BM207" s="143" t="s">
        <v>884</v>
      </c>
    </row>
    <row r="208" spans="2:65" s="1" customFormat="1" ht="21.75" customHeight="1">
      <c r="B208" s="131"/>
      <c r="C208" s="132" t="s">
        <v>551</v>
      </c>
      <c r="D208" s="132" t="s">
        <v>154</v>
      </c>
      <c r="E208" s="133" t="s">
        <v>1916</v>
      </c>
      <c r="F208" s="134" t="s">
        <v>2311</v>
      </c>
      <c r="G208" s="135" t="s">
        <v>1757</v>
      </c>
      <c r="H208" s="136">
        <v>32</v>
      </c>
      <c r="I208" s="137"/>
      <c r="J208" s="138">
        <f t="shared" si="50"/>
        <v>0</v>
      </c>
      <c r="K208" s="134" t="s">
        <v>1</v>
      </c>
      <c r="L208" s="31"/>
      <c r="M208" s="139" t="s">
        <v>1</v>
      </c>
      <c r="N208" s="140" t="s">
        <v>38</v>
      </c>
      <c r="P208" s="141">
        <f t="shared" si="51"/>
        <v>0</v>
      </c>
      <c r="Q208" s="141">
        <v>0</v>
      </c>
      <c r="R208" s="141">
        <f t="shared" si="52"/>
        <v>0</v>
      </c>
      <c r="S208" s="141">
        <v>0</v>
      </c>
      <c r="T208" s="142">
        <f t="shared" si="53"/>
        <v>0</v>
      </c>
      <c r="AR208" s="143" t="s">
        <v>159</v>
      </c>
      <c r="AT208" s="143" t="s">
        <v>154</v>
      </c>
      <c r="AU208" s="143" t="s">
        <v>83</v>
      </c>
      <c r="AY208" s="16" t="s">
        <v>151</v>
      </c>
      <c r="BE208" s="144">
        <f t="shared" si="54"/>
        <v>0</v>
      </c>
      <c r="BF208" s="144">
        <f t="shared" si="55"/>
        <v>0</v>
      </c>
      <c r="BG208" s="144">
        <f t="shared" si="56"/>
        <v>0</v>
      </c>
      <c r="BH208" s="144">
        <f t="shared" si="57"/>
        <v>0</v>
      </c>
      <c r="BI208" s="144">
        <f t="shared" si="58"/>
        <v>0</v>
      </c>
      <c r="BJ208" s="16" t="s">
        <v>81</v>
      </c>
      <c r="BK208" s="144">
        <f t="shared" si="59"/>
        <v>0</v>
      </c>
      <c r="BL208" s="16" t="s">
        <v>159</v>
      </c>
      <c r="BM208" s="143" t="s">
        <v>894</v>
      </c>
    </row>
    <row r="209" spans="2:65" s="1" customFormat="1" ht="16.5" customHeight="1">
      <c r="B209" s="131"/>
      <c r="C209" s="132" t="s">
        <v>563</v>
      </c>
      <c r="D209" s="132" t="s">
        <v>154</v>
      </c>
      <c r="E209" s="133" t="s">
        <v>1918</v>
      </c>
      <c r="F209" s="134" t="s">
        <v>2312</v>
      </c>
      <c r="G209" s="135" t="s">
        <v>1757</v>
      </c>
      <c r="H209" s="136">
        <v>15</v>
      </c>
      <c r="I209" s="137"/>
      <c r="J209" s="138">
        <f t="shared" si="50"/>
        <v>0</v>
      </c>
      <c r="K209" s="134" t="s">
        <v>1</v>
      </c>
      <c r="L209" s="31"/>
      <c r="M209" s="139" t="s">
        <v>1</v>
      </c>
      <c r="N209" s="140" t="s">
        <v>38</v>
      </c>
      <c r="P209" s="141">
        <f t="shared" si="51"/>
        <v>0</v>
      </c>
      <c r="Q209" s="141">
        <v>0</v>
      </c>
      <c r="R209" s="141">
        <f t="shared" si="52"/>
        <v>0</v>
      </c>
      <c r="S209" s="141">
        <v>0</v>
      </c>
      <c r="T209" s="142">
        <f t="shared" si="53"/>
        <v>0</v>
      </c>
      <c r="AR209" s="143" t="s">
        <v>159</v>
      </c>
      <c r="AT209" s="143" t="s">
        <v>154</v>
      </c>
      <c r="AU209" s="143" t="s">
        <v>83</v>
      </c>
      <c r="AY209" s="16" t="s">
        <v>151</v>
      </c>
      <c r="BE209" s="144">
        <f t="shared" si="54"/>
        <v>0</v>
      </c>
      <c r="BF209" s="144">
        <f t="shared" si="55"/>
        <v>0</v>
      </c>
      <c r="BG209" s="144">
        <f t="shared" si="56"/>
        <v>0</v>
      </c>
      <c r="BH209" s="144">
        <f t="shared" si="57"/>
        <v>0</v>
      </c>
      <c r="BI209" s="144">
        <f t="shared" si="58"/>
        <v>0</v>
      </c>
      <c r="BJ209" s="16" t="s">
        <v>81</v>
      </c>
      <c r="BK209" s="144">
        <f t="shared" si="59"/>
        <v>0</v>
      </c>
      <c r="BL209" s="16" t="s">
        <v>159</v>
      </c>
      <c r="BM209" s="143" t="s">
        <v>904</v>
      </c>
    </row>
    <row r="210" spans="2:65" s="1" customFormat="1" ht="16.5" customHeight="1">
      <c r="B210" s="131"/>
      <c r="C210" s="132" t="s">
        <v>566</v>
      </c>
      <c r="D210" s="132" t="s">
        <v>154</v>
      </c>
      <c r="E210" s="133" t="s">
        <v>1920</v>
      </c>
      <c r="F210" s="134" t="s">
        <v>2313</v>
      </c>
      <c r="G210" s="135" t="s">
        <v>569</v>
      </c>
      <c r="H210" s="136">
        <v>1940</v>
      </c>
      <c r="I210" s="137"/>
      <c r="J210" s="138">
        <f t="shared" si="50"/>
        <v>0</v>
      </c>
      <c r="K210" s="134" t="s">
        <v>1</v>
      </c>
      <c r="L210" s="31"/>
      <c r="M210" s="139" t="s">
        <v>1</v>
      </c>
      <c r="N210" s="140" t="s">
        <v>38</v>
      </c>
      <c r="P210" s="141">
        <f t="shared" si="51"/>
        <v>0</v>
      </c>
      <c r="Q210" s="141">
        <v>0</v>
      </c>
      <c r="R210" s="141">
        <f t="shared" si="52"/>
        <v>0</v>
      </c>
      <c r="S210" s="141">
        <v>0</v>
      </c>
      <c r="T210" s="142">
        <f t="shared" si="53"/>
        <v>0</v>
      </c>
      <c r="AR210" s="143" t="s">
        <v>159</v>
      </c>
      <c r="AT210" s="143" t="s">
        <v>154</v>
      </c>
      <c r="AU210" s="143" t="s">
        <v>83</v>
      </c>
      <c r="AY210" s="16" t="s">
        <v>151</v>
      </c>
      <c r="BE210" s="144">
        <f t="shared" si="54"/>
        <v>0</v>
      </c>
      <c r="BF210" s="144">
        <f t="shared" si="55"/>
        <v>0</v>
      </c>
      <c r="BG210" s="144">
        <f t="shared" si="56"/>
        <v>0</v>
      </c>
      <c r="BH210" s="144">
        <f t="shared" si="57"/>
        <v>0</v>
      </c>
      <c r="BI210" s="144">
        <f t="shared" si="58"/>
        <v>0</v>
      </c>
      <c r="BJ210" s="16" t="s">
        <v>81</v>
      </c>
      <c r="BK210" s="144">
        <f t="shared" si="59"/>
        <v>0</v>
      </c>
      <c r="BL210" s="16" t="s">
        <v>159</v>
      </c>
      <c r="BM210" s="143" t="s">
        <v>914</v>
      </c>
    </row>
    <row r="211" spans="2:65" s="1" customFormat="1" ht="16.5" customHeight="1">
      <c r="B211" s="131"/>
      <c r="C211" s="132" t="s">
        <v>572</v>
      </c>
      <c r="D211" s="132" t="s">
        <v>154</v>
      </c>
      <c r="E211" s="133" t="s">
        <v>1922</v>
      </c>
      <c r="F211" s="134" t="s">
        <v>2314</v>
      </c>
      <c r="G211" s="135" t="s">
        <v>569</v>
      </c>
      <c r="H211" s="136">
        <v>1850</v>
      </c>
      <c r="I211" s="137"/>
      <c r="J211" s="138">
        <f t="shared" si="50"/>
        <v>0</v>
      </c>
      <c r="K211" s="134" t="s">
        <v>1</v>
      </c>
      <c r="L211" s="31"/>
      <c r="M211" s="139" t="s">
        <v>1</v>
      </c>
      <c r="N211" s="140" t="s">
        <v>38</v>
      </c>
      <c r="P211" s="141">
        <f t="shared" si="51"/>
        <v>0</v>
      </c>
      <c r="Q211" s="141">
        <v>0</v>
      </c>
      <c r="R211" s="141">
        <f t="shared" si="52"/>
        <v>0</v>
      </c>
      <c r="S211" s="141">
        <v>0</v>
      </c>
      <c r="T211" s="142">
        <f t="shared" si="53"/>
        <v>0</v>
      </c>
      <c r="AR211" s="143" t="s">
        <v>159</v>
      </c>
      <c r="AT211" s="143" t="s">
        <v>154</v>
      </c>
      <c r="AU211" s="143" t="s">
        <v>83</v>
      </c>
      <c r="AY211" s="16" t="s">
        <v>151</v>
      </c>
      <c r="BE211" s="144">
        <f t="shared" si="54"/>
        <v>0</v>
      </c>
      <c r="BF211" s="144">
        <f t="shared" si="55"/>
        <v>0</v>
      </c>
      <c r="BG211" s="144">
        <f t="shared" si="56"/>
        <v>0</v>
      </c>
      <c r="BH211" s="144">
        <f t="shared" si="57"/>
        <v>0</v>
      </c>
      <c r="BI211" s="144">
        <f t="shared" si="58"/>
        <v>0</v>
      </c>
      <c r="BJ211" s="16" t="s">
        <v>81</v>
      </c>
      <c r="BK211" s="144">
        <f t="shared" si="59"/>
        <v>0</v>
      </c>
      <c r="BL211" s="16" t="s">
        <v>159</v>
      </c>
      <c r="BM211" s="143" t="s">
        <v>924</v>
      </c>
    </row>
    <row r="212" spans="2:65" s="1" customFormat="1" ht="16.5" customHeight="1">
      <c r="B212" s="131"/>
      <c r="C212" s="132" t="s">
        <v>577</v>
      </c>
      <c r="D212" s="132" t="s">
        <v>154</v>
      </c>
      <c r="E212" s="133" t="s">
        <v>2315</v>
      </c>
      <c r="F212" s="134" t="s">
        <v>2316</v>
      </c>
      <c r="G212" s="135" t="s">
        <v>569</v>
      </c>
      <c r="H212" s="136">
        <v>740</v>
      </c>
      <c r="I212" s="137"/>
      <c r="J212" s="138">
        <f t="shared" si="50"/>
        <v>0</v>
      </c>
      <c r="K212" s="134" t="s">
        <v>1</v>
      </c>
      <c r="L212" s="31"/>
      <c r="M212" s="139" t="s">
        <v>1</v>
      </c>
      <c r="N212" s="140" t="s">
        <v>38</v>
      </c>
      <c r="P212" s="141">
        <f t="shared" si="51"/>
        <v>0</v>
      </c>
      <c r="Q212" s="141">
        <v>0</v>
      </c>
      <c r="R212" s="141">
        <f t="shared" si="52"/>
        <v>0</v>
      </c>
      <c r="S212" s="141">
        <v>0</v>
      </c>
      <c r="T212" s="142">
        <f t="shared" si="53"/>
        <v>0</v>
      </c>
      <c r="AR212" s="143" t="s">
        <v>159</v>
      </c>
      <c r="AT212" s="143" t="s">
        <v>154</v>
      </c>
      <c r="AU212" s="143" t="s">
        <v>83</v>
      </c>
      <c r="AY212" s="16" t="s">
        <v>151</v>
      </c>
      <c r="BE212" s="144">
        <f t="shared" si="54"/>
        <v>0</v>
      </c>
      <c r="BF212" s="144">
        <f t="shared" si="55"/>
        <v>0</v>
      </c>
      <c r="BG212" s="144">
        <f t="shared" si="56"/>
        <v>0</v>
      </c>
      <c r="BH212" s="144">
        <f t="shared" si="57"/>
        <v>0</v>
      </c>
      <c r="BI212" s="144">
        <f t="shared" si="58"/>
        <v>0</v>
      </c>
      <c r="BJ212" s="16" t="s">
        <v>81</v>
      </c>
      <c r="BK212" s="144">
        <f t="shared" si="59"/>
        <v>0</v>
      </c>
      <c r="BL212" s="16" t="s">
        <v>159</v>
      </c>
      <c r="BM212" s="143" t="s">
        <v>934</v>
      </c>
    </row>
    <row r="213" spans="2:65" s="1" customFormat="1" ht="16.5" customHeight="1">
      <c r="B213" s="131"/>
      <c r="C213" s="132" t="s">
        <v>584</v>
      </c>
      <c r="D213" s="132" t="s">
        <v>154</v>
      </c>
      <c r="E213" s="133" t="s">
        <v>2317</v>
      </c>
      <c r="F213" s="134" t="s">
        <v>2318</v>
      </c>
      <c r="G213" s="135" t="s">
        <v>569</v>
      </c>
      <c r="H213" s="136">
        <v>920</v>
      </c>
      <c r="I213" s="137"/>
      <c r="J213" s="138">
        <f t="shared" si="50"/>
        <v>0</v>
      </c>
      <c r="K213" s="134" t="s">
        <v>1</v>
      </c>
      <c r="L213" s="31"/>
      <c r="M213" s="139" t="s">
        <v>1</v>
      </c>
      <c r="N213" s="140" t="s">
        <v>38</v>
      </c>
      <c r="P213" s="141">
        <f t="shared" si="51"/>
        <v>0</v>
      </c>
      <c r="Q213" s="141">
        <v>0</v>
      </c>
      <c r="R213" s="141">
        <f t="shared" si="52"/>
        <v>0</v>
      </c>
      <c r="S213" s="141">
        <v>0</v>
      </c>
      <c r="T213" s="142">
        <f t="shared" si="53"/>
        <v>0</v>
      </c>
      <c r="AR213" s="143" t="s">
        <v>159</v>
      </c>
      <c r="AT213" s="143" t="s">
        <v>154</v>
      </c>
      <c r="AU213" s="143" t="s">
        <v>83</v>
      </c>
      <c r="AY213" s="16" t="s">
        <v>151</v>
      </c>
      <c r="BE213" s="144">
        <f t="shared" si="54"/>
        <v>0</v>
      </c>
      <c r="BF213" s="144">
        <f t="shared" si="55"/>
        <v>0</v>
      </c>
      <c r="BG213" s="144">
        <f t="shared" si="56"/>
        <v>0</v>
      </c>
      <c r="BH213" s="144">
        <f t="shared" si="57"/>
        <v>0</v>
      </c>
      <c r="BI213" s="144">
        <f t="shared" si="58"/>
        <v>0</v>
      </c>
      <c r="BJ213" s="16" t="s">
        <v>81</v>
      </c>
      <c r="BK213" s="144">
        <f t="shared" si="59"/>
        <v>0</v>
      </c>
      <c r="BL213" s="16" t="s">
        <v>159</v>
      </c>
      <c r="BM213" s="143" t="s">
        <v>945</v>
      </c>
    </row>
    <row r="214" spans="2:65" s="1" customFormat="1" ht="24.2" customHeight="1">
      <c r="B214" s="131"/>
      <c r="C214" s="132" t="s">
        <v>592</v>
      </c>
      <c r="D214" s="132" t="s">
        <v>154</v>
      </c>
      <c r="E214" s="133" t="s">
        <v>2319</v>
      </c>
      <c r="F214" s="134" t="s">
        <v>2320</v>
      </c>
      <c r="G214" s="135" t="s">
        <v>1757</v>
      </c>
      <c r="H214" s="136">
        <v>12</v>
      </c>
      <c r="I214" s="137"/>
      <c r="J214" s="138">
        <f t="shared" si="50"/>
        <v>0</v>
      </c>
      <c r="K214" s="134" t="s">
        <v>1</v>
      </c>
      <c r="L214" s="31"/>
      <c r="M214" s="139" t="s">
        <v>1</v>
      </c>
      <c r="N214" s="140" t="s">
        <v>38</v>
      </c>
      <c r="P214" s="141">
        <f t="shared" si="51"/>
        <v>0</v>
      </c>
      <c r="Q214" s="141">
        <v>0</v>
      </c>
      <c r="R214" s="141">
        <f t="shared" si="52"/>
        <v>0</v>
      </c>
      <c r="S214" s="141">
        <v>0</v>
      </c>
      <c r="T214" s="142">
        <f t="shared" si="53"/>
        <v>0</v>
      </c>
      <c r="AR214" s="143" t="s">
        <v>159</v>
      </c>
      <c r="AT214" s="143" t="s">
        <v>154</v>
      </c>
      <c r="AU214" s="143" t="s">
        <v>83</v>
      </c>
      <c r="AY214" s="16" t="s">
        <v>151</v>
      </c>
      <c r="BE214" s="144">
        <f t="shared" si="54"/>
        <v>0</v>
      </c>
      <c r="BF214" s="144">
        <f t="shared" si="55"/>
        <v>0</v>
      </c>
      <c r="BG214" s="144">
        <f t="shared" si="56"/>
        <v>0</v>
      </c>
      <c r="BH214" s="144">
        <f t="shared" si="57"/>
        <v>0</v>
      </c>
      <c r="BI214" s="144">
        <f t="shared" si="58"/>
        <v>0</v>
      </c>
      <c r="BJ214" s="16" t="s">
        <v>81</v>
      </c>
      <c r="BK214" s="144">
        <f t="shared" si="59"/>
        <v>0</v>
      </c>
      <c r="BL214" s="16" t="s">
        <v>159</v>
      </c>
      <c r="BM214" s="143" t="s">
        <v>955</v>
      </c>
    </row>
    <row r="215" spans="2:65" s="1" customFormat="1" ht="24.2" customHeight="1">
      <c r="B215" s="131"/>
      <c r="C215" s="132" t="s">
        <v>596</v>
      </c>
      <c r="D215" s="132" t="s">
        <v>154</v>
      </c>
      <c r="E215" s="133" t="s">
        <v>2321</v>
      </c>
      <c r="F215" s="134" t="s">
        <v>2322</v>
      </c>
      <c r="G215" s="135" t="s">
        <v>1757</v>
      </c>
      <c r="H215" s="136">
        <v>4</v>
      </c>
      <c r="I215" s="137"/>
      <c r="J215" s="138">
        <f t="shared" si="50"/>
        <v>0</v>
      </c>
      <c r="K215" s="134" t="s">
        <v>1</v>
      </c>
      <c r="L215" s="31"/>
      <c r="M215" s="139" t="s">
        <v>1</v>
      </c>
      <c r="N215" s="140" t="s">
        <v>38</v>
      </c>
      <c r="P215" s="141">
        <f t="shared" si="51"/>
        <v>0</v>
      </c>
      <c r="Q215" s="141">
        <v>0</v>
      </c>
      <c r="R215" s="141">
        <f t="shared" si="52"/>
        <v>0</v>
      </c>
      <c r="S215" s="141">
        <v>0</v>
      </c>
      <c r="T215" s="142">
        <f t="shared" si="53"/>
        <v>0</v>
      </c>
      <c r="AR215" s="143" t="s">
        <v>159</v>
      </c>
      <c r="AT215" s="143" t="s">
        <v>154</v>
      </c>
      <c r="AU215" s="143" t="s">
        <v>83</v>
      </c>
      <c r="AY215" s="16" t="s">
        <v>151</v>
      </c>
      <c r="BE215" s="144">
        <f t="shared" si="54"/>
        <v>0</v>
      </c>
      <c r="BF215" s="144">
        <f t="shared" si="55"/>
        <v>0</v>
      </c>
      <c r="BG215" s="144">
        <f t="shared" si="56"/>
        <v>0</v>
      </c>
      <c r="BH215" s="144">
        <f t="shared" si="57"/>
        <v>0</v>
      </c>
      <c r="BI215" s="144">
        <f t="shared" si="58"/>
        <v>0</v>
      </c>
      <c r="BJ215" s="16" t="s">
        <v>81</v>
      </c>
      <c r="BK215" s="144">
        <f t="shared" si="59"/>
        <v>0</v>
      </c>
      <c r="BL215" s="16" t="s">
        <v>159</v>
      </c>
      <c r="BM215" s="143" t="s">
        <v>970</v>
      </c>
    </row>
    <row r="216" spans="2:65" s="1" customFormat="1" ht="24.2" customHeight="1">
      <c r="B216" s="131"/>
      <c r="C216" s="132" t="s">
        <v>600</v>
      </c>
      <c r="D216" s="132" t="s">
        <v>154</v>
      </c>
      <c r="E216" s="133" t="s">
        <v>1990</v>
      </c>
      <c r="F216" s="134" t="s">
        <v>2323</v>
      </c>
      <c r="G216" s="135" t="s">
        <v>569</v>
      </c>
      <c r="H216" s="136">
        <v>42</v>
      </c>
      <c r="I216" s="137"/>
      <c r="J216" s="138">
        <f t="shared" si="50"/>
        <v>0</v>
      </c>
      <c r="K216" s="134" t="s">
        <v>1</v>
      </c>
      <c r="L216" s="31"/>
      <c r="M216" s="139" t="s">
        <v>1</v>
      </c>
      <c r="N216" s="140" t="s">
        <v>38</v>
      </c>
      <c r="P216" s="141">
        <f t="shared" si="51"/>
        <v>0</v>
      </c>
      <c r="Q216" s="141">
        <v>0</v>
      </c>
      <c r="R216" s="141">
        <f t="shared" si="52"/>
        <v>0</v>
      </c>
      <c r="S216" s="141">
        <v>0</v>
      </c>
      <c r="T216" s="142">
        <f t="shared" si="53"/>
        <v>0</v>
      </c>
      <c r="AR216" s="143" t="s">
        <v>159</v>
      </c>
      <c r="AT216" s="143" t="s">
        <v>154</v>
      </c>
      <c r="AU216" s="143" t="s">
        <v>83</v>
      </c>
      <c r="AY216" s="16" t="s">
        <v>151</v>
      </c>
      <c r="BE216" s="144">
        <f t="shared" si="54"/>
        <v>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6" t="s">
        <v>81</v>
      </c>
      <c r="BK216" s="144">
        <f t="shared" si="59"/>
        <v>0</v>
      </c>
      <c r="BL216" s="16" t="s">
        <v>159</v>
      </c>
      <c r="BM216" s="143" t="s">
        <v>978</v>
      </c>
    </row>
    <row r="217" spans="2:65" s="1" customFormat="1" ht="24.2" customHeight="1">
      <c r="B217" s="131"/>
      <c r="C217" s="132" t="s">
        <v>606</v>
      </c>
      <c r="D217" s="132" t="s">
        <v>154</v>
      </c>
      <c r="E217" s="133" t="s">
        <v>2324</v>
      </c>
      <c r="F217" s="134" t="s">
        <v>2325</v>
      </c>
      <c r="G217" s="135" t="s">
        <v>569</v>
      </c>
      <c r="H217" s="136">
        <v>32</v>
      </c>
      <c r="I217" s="137"/>
      <c r="J217" s="138">
        <f t="shared" si="50"/>
        <v>0</v>
      </c>
      <c r="K217" s="134" t="s">
        <v>1</v>
      </c>
      <c r="L217" s="31"/>
      <c r="M217" s="139" t="s">
        <v>1</v>
      </c>
      <c r="N217" s="140" t="s">
        <v>38</v>
      </c>
      <c r="P217" s="141">
        <f t="shared" si="51"/>
        <v>0</v>
      </c>
      <c r="Q217" s="141">
        <v>0</v>
      </c>
      <c r="R217" s="141">
        <f t="shared" si="52"/>
        <v>0</v>
      </c>
      <c r="S217" s="141">
        <v>0</v>
      </c>
      <c r="T217" s="142">
        <f t="shared" si="53"/>
        <v>0</v>
      </c>
      <c r="AR217" s="143" t="s">
        <v>159</v>
      </c>
      <c r="AT217" s="143" t="s">
        <v>154</v>
      </c>
      <c r="AU217" s="143" t="s">
        <v>83</v>
      </c>
      <c r="AY217" s="16" t="s">
        <v>151</v>
      </c>
      <c r="BE217" s="144">
        <f t="shared" si="54"/>
        <v>0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6" t="s">
        <v>81</v>
      </c>
      <c r="BK217" s="144">
        <f t="shared" si="59"/>
        <v>0</v>
      </c>
      <c r="BL217" s="16" t="s">
        <v>159</v>
      </c>
      <c r="BM217" s="143" t="s">
        <v>988</v>
      </c>
    </row>
    <row r="218" spans="2:65" s="1" customFormat="1" ht="24.2" customHeight="1">
      <c r="B218" s="131"/>
      <c r="C218" s="132" t="s">
        <v>614</v>
      </c>
      <c r="D218" s="132" t="s">
        <v>154</v>
      </c>
      <c r="E218" s="133" t="s">
        <v>2326</v>
      </c>
      <c r="F218" s="134" t="s">
        <v>2327</v>
      </c>
      <c r="G218" s="135" t="s">
        <v>569</v>
      </c>
      <c r="H218" s="136">
        <v>18</v>
      </c>
      <c r="I218" s="137"/>
      <c r="J218" s="138">
        <f t="shared" si="50"/>
        <v>0</v>
      </c>
      <c r="K218" s="134" t="s">
        <v>1</v>
      </c>
      <c r="L218" s="31"/>
      <c r="M218" s="139" t="s">
        <v>1</v>
      </c>
      <c r="N218" s="140" t="s">
        <v>38</v>
      </c>
      <c r="P218" s="141">
        <f t="shared" si="51"/>
        <v>0</v>
      </c>
      <c r="Q218" s="141">
        <v>0</v>
      </c>
      <c r="R218" s="141">
        <f t="shared" si="52"/>
        <v>0</v>
      </c>
      <c r="S218" s="141">
        <v>0</v>
      </c>
      <c r="T218" s="142">
        <f t="shared" si="53"/>
        <v>0</v>
      </c>
      <c r="AR218" s="143" t="s">
        <v>159</v>
      </c>
      <c r="AT218" s="143" t="s">
        <v>154</v>
      </c>
      <c r="AU218" s="143" t="s">
        <v>83</v>
      </c>
      <c r="AY218" s="16" t="s">
        <v>151</v>
      </c>
      <c r="BE218" s="144">
        <f t="shared" si="54"/>
        <v>0</v>
      </c>
      <c r="BF218" s="144">
        <f t="shared" si="55"/>
        <v>0</v>
      </c>
      <c r="BG218" s="144">
        <f t="shared" si="56"/>
        <v>0</v>
      </c>
      <c r="BH218" s="144">
        <f t="shared" si="57"/>
        <v>0</v>
      </c>
      <c r="BI218" s="144">
        <f t="shared" si="58"/>
        <v>0</v>
      </c>
      <c r="BJ218" s="16" t="s">
        <v>81</v>
      </c>
      <c r="BK218" s="144">
        <f t="shared" si="59"/>
        <v>0</v>
      </c>
      <c r="BL218" s="16" t="s">
        <v>159</v>
      </c>
      <c r="BM218" s="143" t="s">
        <v>1000</v>
      </c>
    </row>
    <row r="219" spans="2:65" s="1" customFormat="1" ht="16.5" customHeight="1">
      <c r="B219" s="131"/>
      <c r="C219" s="132" t="s">
        <v>623</v>
      </c>
      <c r="D219" s="132" t="s">
        <v>154</v>
      </c>
      <c r="E219" s="133" t="s">
        <v>2004</v>
      </c>
      <c r="F219" s="134" t="s">
        <v>2285</v>
      </c>
      <c r="G219" s="135" t="s">
        <v>569</v>
      </c>
      <c r="H219" s="136">
        <v>210</v>
      </c>
      <c r="I219" s="137"/>
      <c r="J219" s="138">
        <f t="shared" si="50"/>
        <v>0</v>
      </c>
      <c r="K219" s="134" t="s">
        <v>1</v>
      </c>
      <c r="L219" s="31"/>
      <c r="M219" s="139" t="s">
        <v>1</v>
      </c>
      <c r="N219" s="140" t="s">
        <v>38</v>
      </c>
      <c r="P219" s="141">
        <f t="shared" si="51"/>
        <v>0</v>
      </c>
      <c r="Q219" s="141">
        <v>0</v>
      </c>
      <c r="R219" s="141">
        <f t="shared" si="52"/>
        <v>0</v>
      </c>
      <c r="S219" s="141">
        <v>0</v>
      </c>
      <c r="T219" s="142">
        <f t="shared" si="53"/>
        <v>0</v>
      </c>
      <c r="AR219" s="143" t="s">
        <v>159</v>
      </c>
      <c r="AT219" s="143" t="s">
        <v>154</v>
      </c>
      <c r="AU219" s="143" t="s">
        <v>83</v>
      </c>
      <c r="AY219" s="16" t="s">
        <v>151</v>
      </c>
      <c r="BE219" s="144">
        <f t="shared" si="54"/>
        <v>0</v>
      </c>
      <c r="BF219" s="144">
        <f t="shared" si="55"/>
        <v>0</v>
      </c>
      <c r="BG219" s="144">
        <f t="shared" si="56"/>
        <v>0</v>
      </c>
      <c r="BH219" s="144">
        <f t="shared" si="57"/>
        <v>0</v>
      </c>
      <c r="BI219" s="144">
        <f t="shared" si="58"/>
        <v>0</v>
      </c>
      <c r="BJ219" s="16" t="s">
        <v>81</v>
      </c>
      <c r="BK219" s="144">
        <f t="shared" si="59"/>
        <v>0</v>
      </c>
      <c r="BL219" s="16" t="s">
        <v>159</v>
      </c>
      <c r="BM219" s="143" t="s">
        <v>1011</v>
      </c>
    </row>
    <row r="220" spans="2:65" s="1" customFormat="1" ht="16.5" customHeight="1">
      <c r="B220" s="131"/>
      <c r="C220" s="132" t="s">
        <v>631</v>
      </c>
      <c r="D220" s="132" t="s">
        <v>154</v>
      </c>
      <c r="E220" s="133" t="s">
        <v>2006</v>
      </c>
      <c r="F220" s="134" t="s">
        <v>2286</v>
      </c>
      <c r="G220" s="135" t="s">
        <v>1757</v>
      </c>
      <c r="H220" s="136">
        <v>210</v>
      </c>
      <c r="I220" s="137"/>
      <c r="J220" s="138">
        <f t="shared" si="50"/>
        <v>0</v>
      </c>
      <c r="K220" s="134" t="s">
        <v>1</v>
      </c>
      <c r="L220" s="31"/>
      <c r="M220" s="139" t="s">
        <v>1</v>
      </c>
      <c r="N220" s="140" t="s">
        <v>38</v>
      </c>
      <c r="P220" s="141">
        <f t="shared" si="51"/>
        <v>0</v>
      </c>
      <c r="Q220" s="141">
        <v>0</v>
      </c>
      <c r="R220" s="141">
        <f t="shared" si="52"/>
        <v>0</v>
      </c>
      <c r="S220" s="141">
        <v>0</v>
      </c>
      <c r="T220" s="142">
        <f t="shared" si="53"/>
        <v>0</v>
      </c>
      <c r="AR220" s="143" t="s">
        <v>159</v>
      </c>
      <c r="AT220" s="143" t="s">
        <v>154</v>
      </c>
      <c r="AU220" s="143" t="s">
        <v>83</v>
      </c>
      <c r="AY220" s="16" t="s">
        <v>151</v>
      </c>
      <c r="BE220" s="144">
        <f t="shared" si="54"/>
        <v>0</v>
      </c>
      <c r="BF220" s="144">
        <f t="shared" si="55"/>
        <v>0</v>
      </c>
      <c r="BG220" s="144">
        <f t="shared" si="56"/>
        <v>0</v>
      </c>
      <c r="BH220" s="144">
        <f t="shared" si="57"/>
        <v>0</v>
      </c>
      <c r="BI220" s="144">
        <f t="shared" si="58"/>
        <v>0</v>
      </c>
      <c r="BJ220" s="16" t="s">
        <v>81</v>
      </c>
      <c r="BK220" s="144">
        <f t="shared" si="59"/>
        <v>0</v>
      </c>
      <c r="BL220" s="16" t="s">
        <v>159</v>
      </c>
      <c r="BM220" s="143" t="s">
        <v>1021</v>
      </c>
    </row>
    <row r="221" spans="2:65" s="1" customFormat="1" ht="16.5" customHeight="1">
      <c r="B221" s="131"/>
      <c r="C221" s="132" t="s">
        <v>639</v>
      </c>
      <c r="D221" s="132" t="s">
        <v>154</v>
      </c>
      <c r="E221" s="133" t="s">
        <v>2008</v>
      </c>
      <c r="F221" s="134" t="s">
        <v>2328</v>
      </c>
      <c r="G221" s="135" t="s">
        <v>569</v>
      </c>
      <c r="H221" s="136">
        <v>121</v>
      </c>
      <c r="I221" s="137"/>
      <c r="J221" s="138">
        <f t="shared" si="50"/>
        <v>0</v>
      </c>
      <c r="K221" s="134" t="s">
        <v>1</v>
      </c>
      <c r="L221" s="31"/>
      <c r="M221" s="139" t="s">
        <v>1</v>
      </c>
      <c r="N221" s="140" t="s">
        <v>38</v>
      </c>
      <c r="P221" s="141">
        <f t="shared" si="51"/>
        <v>0</v>
      </c>
      <c r="Q221" s="141">
        <v>0</v>
      </c>
      <c r="R221" s="141">
        <f t="shared" si="52"/>
        <v>0</v>
      </c>
      <c r="S221" s="141">
        <v>0</v>
      </c>
      <c r="T221" s="142">
        <f t="shared" si="53"/>
        <v>0</v>
      </c>
      <c r="AR221" s="143" t="s">
        <v>159</v>
      </c>
      <c r="AT221" s="143" t="s">
        <v>154</v>
      </c>
      <c r="AU221" s="143" t="s">
        <v>83</v>
      </c>
      <c r="AY221" s="16" t="s">
        <v>151</v>
      </c>
      <c r="BE221" s="144">
        <f t="shared" si="54"/>
        <v>0</v>
      </c>
      <c r="BF221" s="144">
        <f t="shared" si="55"/>
        <v>0</v>
      </c>
      <c r="BG221" s="144">
        <f t="shared" si="56"/>
        <v>0</v>
      </c>
      <c r="BH221" s="144">
        <f t="shared" si="57"/>
        <v>0</v>
      </c>
      <c r="BI221" s="144">
        <f t="shared" si="58"/>
        <v>0</v>
      </c>
      <c r="BJ221" s="16" t="s">
        <v>81</v>
      </c>
      <c r="BK221" s="144">
        <f t="shared" si="59"/>
        <v>0</v>
      </c>
      <c r="BL221" s="16" t="s">
        <v>159</v>
      </c>
      <c r="BM221" s="143" t="s">
        <v>1033</v>
      </c>
    </row>
    <row r="222" spans="2:65" s="1" customFormat="1" ht="16.5" customHeight="1">
      <c r="B222" s="131"/>
      <c r="C222" s="132" t="s">
        <v>645</v>
      </c>
      <c r="D222" s="132" t="s">
        <v>154</v>
      </c>
      <c r="E222" s="133" t="s">
        <v>2010</v>
      </c>
      <c r="F222" s="134" t="s">
        <v>2329</v>
      </c>
      <c r="G222" s="135" t="s">
        <v>1757</v>
      </c>
      <c r="H222" s="136">
        <v>121</v>
      </c>
      <c r="I222" s="137"/>
      <c r="J222" s="138">
        <f t="shared" si="50"/>
        <v>0</v>
      </c>
      <c r="K222" s="134" t="s">
        <v>1</v>
      </c>
      <c r="L222" s="31"/>
      <c r="M222" s="139" t="s">
        <v>1</v>
      </c>
      <c r="N222" s="140" t="s">
        <v>38</v>
      </c>
      <c r="P222" s="141">
        <f t="shared" si="51"/>
        <v>0</v>
      </c>
      <c r="Q222" s="141">
        <v>0</v>
      </c>
      <c r="R222" s="141">
        <f t="shared" si="52"/>
        <v>0</v>
      </c>
      <c r="S222" s="141">
        <v>0</v>
      </c>
      <c r="T222" s="142">
        <f t="shared" si="53"/>
        <v>0</v>
      </c>
      <c r="AR222" s="143" t="s">
        <v>159</v>
      </c>
      <c r="AT222" s="143" t="s">
        <v>154</v>
      </c>
      <c r="AU222" s="143" t="s">
        <v>83</v>
      </c>
      <c r="AY222" s="16" t="s">
        <v>151</v>
      </c>
      <c r="BE222" s="144">
        <f t="shared" si="54"/>
        <v>0</v>
      </c>
      <c r="BF222" s="144">
        <f t="shared" si="55"/>
        <v>0</v>
      </c>
      <c r="BG222" s="144">
        <f t="shared" si="56"/>
        <v>0</v>
      </c>
      <c r="BH222" s="144">
        <f t="shared" si="57"/>
        <v>0</v>
      </c>
      <c r="BI222" s="144">
        <f t="shared" si="58"/>
        <v>0</v>
      </c>
      <c r="BJ222" s="16" t="s">
        <v>81</v>
      </c>
      <c r="BK222" s="144">
        <f t="shared" si="59"/>
        <v>0</v>
      </c>
      <c r="BL222" s="16" t="s">
        <v>159</v>
      </c>
      <c r="BM222" s="143" t="s">
        <v>1043</v>
      </c>
    </row>
    <row r="223" spans="2:65" s="1" customFormat="1" ht="16.5" customHeight="1">
      <c r="B223" s="131"/>
      <c r="C223" s="132" t="s">
        <v>653</v>
      </c>
      <c r="D223" s="132" t="s">
        <v>154</v>
      </c>
      <c r="E223" s="133" t="s">
        <v>2016</v>
      </c>
      <c r="F223" s="134" t="s">
        <v>2017</v>
      </c>
      <c r="G223" s="135" t="s">
        <v>569</v>
      </c>
      <c r="H223" s="136">
        <v>215</v>
      </c>
      <c r="I223" s="137"/>
      <c r="J223" s="138">
        <f t="shared" si="50"/>
        <v>0</v>
      </c>
      <c r="K223" s="134" t="s">
        <v>1</v>
      </c>
      <c r="L223" s="31"/>
      <c r="M223" s="139" t="s">
        <v>1</v>
      </c>
      <c r="N223" s="140" t="s">
        <v>38</v>
      </c>
      <c r="P223" s="141">
        <f t="shared" si="51"/>
        <v>0</v>
      </c>
      <c r="Q223" s="141">
        <v>0</v>
      </c>
      <c r="R223" s="141">
        <f t="shared" si="52"/>
        <v>0</v>
      </c>
      <c r="S223" s="141">
        <v>0</v>
      </c>
      <c r="T223" s="142">
        <f t="shared" si="53"/>
        <v>0</v>
      </c>
      <c r="AR223" s="143" t="s">
        <v>159</v>
      </c>
      <c r="AT223" s="143" t="s">
        <v>154</v>
      </c>
      <c r="AU223" s="143" t="s">
        <v>83</v>
      </c>
      <c r="AY223" s="16" t="s">
        <v>151</v>
      </c>
      <c r="BE223" s="144">
        <f t="shared" si="54"/>
        <v>0</v>
      </c>
      <c r="BF223" s="144">
        <f t="shared" si="55"/>
        <v>0</v>
      </c>
      <c r="BG223" s="144">
        <f t="shared" si="56"/>
        <v>0</v>
      </c>
      <c r="BH223" s="144">
        <f t="shared" si="57"/>
        <v>0</v>
      </c>
      <c r="BI223" s="144">
        <f t="shared" si="58"/>
        <v>0</v>
      </c>
      <c r="BJ223" s="16" t="s">
        <v>81</v>
      </c>
      <c r="BK223" s="144">
        <f t="shared" si="59"/>
        <v>0</v>
      </c>
      <c r="BL223" s="16" t="s">
        <v>159</v>
      </c>
      <c r="BM223" s="143" t="s">
        <v>1053</v>
      </c>
    </row>
    <row r="224" spans="2:65" s="1" customFormat="1" ht="16.5" customHeight="1">
      <c r="B224" s="131"/>
      <c r="C224" s="132" t="s">
        <v>658</v>
      </c>
      <c r="D224" s="132" t="s">
        <v>154</v>
      </c>
      <c r="E224" s="133" t="s">
        <v>2018</v>
      </c>
      <c r="F224" s="134" t="s">
        <v>2019</v>
      </c>
      <c r="G224" s="135" t="s">
        <v>569</v>
      </c>
      <c r="H224" s="136">
        <v>165</v>
      </c>
      <c r="I224" s="137"/>
      <c r="J224" s="138">
        <f t="shared" si="50"/>
        <v>0</v>
      </c>
      <c r="K224" s="134" t="s">
        <v>1</v>
      </c>
      <c r="L224" s="31"/>
      <c r="M224" s="139" t="s">
        <v>1</v>
      </c>
      <c r="N224" s="140" t="s">
        <v>38</v>
      </c>
      <c r="P224" s="141">
        <f t="shared" si="51"/>
        <v>0</v>
      </c>
      <c r="Q224" s="141">
        <v>0</v>
      </c>
      <c r="R224" s="141">
        <f t="shared" si="52"/>
        <v>0</v>
      </c>
      <c r="S224" s="141">
        <v>0</v>
      </c>
      <c r="T224" s="142">
        <f t="shared" si="53"/>
        <v>0</v>
      </c>
      <c r="AR224" s="143" t="s">
        <v>159</v>
      </c>
      <c r="AT224" s="143" t="s">
        <v>154</v>
      </c>
      <c r="AU224" s="143" t="s">
        <v>83</v>
      </c>
      <c r="AY224" s="16" t="s">
        <v>151</v>
      </c>
      <c r="BE224" s="144">
        <f t="shared" si="54"/>
        <v>0</v>
      </c>
      <c r="BF224" s="144">
        <f t="shared" si="55"/>
        <v>0</v>
      </c>
      <c r="BG224" s="144">
        <f t="shared" si="56"/>
        <v>0</v>
      </c>
      <c r="BH224" s="144">
        <f t="shared" si="57"/>
        <v>0</v>
      </c>
      <c r="BI224" s="144">
        <f t="shared" si="58"/>
        <v>0</v>
      </c>
      <c r="BJ224" s="16" t="s">
        <v>81</v>
      </c>
      <c r="BK224" s="144">
        <f t="shared" si="59"/>
        <v>0</v>
      </c>
      <c r="BL224" s="16" t="s">
        <v>159</v>
      </c>
      <c r="BM224" s="143" t="s">
        <v>1064</v>
      </c>
    </row>
    <row r="225" spans="2:65" s="1" customFormat="1" ht="16.5" customHeight="1">
      <c r="B225" s="131"/>
      <c r="C225" s="132" t="s">
        <v>663</v>
      </c>
      <c r="D225" s="132" t="s">
        <v>154</v>
      </c>
      <c r="E225" s="133" t="s">
        <v>2288</v>
      </c>
      <c r="F225" s="134" t="s">
        <v>2289</v>
      </c>
      <c r="G225" s="135" t="s">
        <v>498</v>
      </c>
      <c r="H225" s="136">
        <v>1</v>
      </c>
      <c r="I225" s="137"/>
      <c r="J225" s="138">
        <f t="shared" si="50"/>
        <v>0</v>
      </c>
      <c r="K225" s="134" t="s">
        <v>1</v>
      </c>
      <c r="L225" s="31"/>
      <c r="M225" s="139" t="s">
        <v>1</v>
      </c>
      <c r="N225" s="140" t="s">
        <v>38</v>
      </c>
      <c r="P225" s="141">
        <f t="shared" si="51"/>
        <v>0</v>
      </c>
      <c r="Q225" s="141">
        <v>0</v>
      </c>
      <c r="R225" s="141">
        <f t="shared" si="52"/>
        <v>0</v>
      </c>
      <c r="S225" s="141">
        <v>0</v>
      </c>
      <c r="T225" s="142">
        <f t="shared" si="53"/>
        <v>0</v>
      </c>
      <c r="AR225" s="143" t="s">
        <v>159</v>
      </c>
      <c r="AT225" s="143" t="s">
        <v>154</v>
      </c>
      <c r="AU225" s="143" t="s">
        <v>83</v>
      </c>
      <c r="AY225" s="16" t="s">
        <v>151</v>
      </c>
      <c r="BE225" s="144">
        <f t="shared" si="54"/>
        <v>0</v>
      </c>
      <c r="BF225" s="144">
        <f t="shared" si="55"/>
        <v>0</v>
      </c>
      <c r="BG225" s="144">
        <f t="shared" si="56"/>
        <v>0</v>
      </c>
      <c r="BH225" s="144">
        <f t="shared" si="57"/>
        <v>0</v>
      </c>
      <c r="BI225" s="144">
        <f t="shared" si="58"/>
        <v>0</v>
      </c>
      <c r="BJ225" s="16" t="s">
        <v>81</v>
      </c>
      <c r="BK225" s="144">
        <f t="shared" si="59"/>
        <v>0</v>
      </c>
      <c r="BL225" s="16" t="s">
        <v>159</v>
      </c>
      <c r="BM225" s="143" t="s">
        <v>1075</v>
      </c>
    </row>
    <row r="226" spans="2:65" s="1" customFormat="1" ht="16.5" customHeight="1">
      <c r="B226" s="131"/>
      <c r="C226" s="132" t="s">
        <v>669</v>
      </c>
      <c r="D226" s="132" t="s">
        <v>154</v>
      </c>
      <c r="E226" s="133" t="s">
        <v>2134</v>
      </c>
      <c r="F226" s="134" t="s">
        <v>2135</v>
      </c>
      <c r="G226" s="135" t="s">
        <v>498</v>
      </c>
      <c r="H226" s="136">
        <v>1</v>
      </c>
      <c r="I226" s="137"/>
      <c r="J226" s="138">
        <f t="shared" si="50"/>
        <v>0</v>
      </c>
      <c r="K226" s="134" t="s">
        <v>1</v>
      </c>
      <c r="L226" s="31"/>
      <c r="M226" s="139" t="s">
        <v>1</v>
      </c>
      <c r="N226" s="140" t="s">
        <v>38</v>
      </c>
      <c r="P226" s="141">
        <f t="shared" si="51"/>
        <v>0</v>
      </c>
      <c r="Q226" s="141">
        <v>0</v>
      </c>
      <c r="R226" s="141">
        <f t="shared" si="52"/>
        <v>0</v>
      </c>
      <c r="S226" s="141">
        <v>0</v>
      </c>
      <c r="T226" s="142">
        <f t="shared" si="53"/>
        <v>0</v>
      </c>
      <c r="AR226" s="143" t="s">
        <v>159</v>
      </c>
      <c r="AT226" s="143" t="s">
        <v>154</v>
      </c>
      <c r="AU226" s="143" t="s">
        <v>83</v>
      </c>
      <c r="AY226" s="16" t="s">
        <v>151</v>
      </c>
      <c r="BE226" s="144">
        <f t="shared" si="54"/>
        <v>0</v>
      </c>
      <c r="BF226" s="144">
        <f t="shared" si="55"/>
        <v>0</v>
      </c>
      <c r="BG226" s="144">
        <f t="shared" si="56"/>
        <v>0</v>
      </c>
      <c r="BH226" s="144">
        <f t="shared" si="57"/>
        <v>0</v>
      </c>
      <c r="BI226" s="144">
        <f t="shared" si="58"/>
        <v>0</v>
      </c>
      <c r="BJ226" s="16" t="s">
        <v>81</v>
      </c>
      <c r="BK226" s="144">
        <f t="shared" si="59"/>
        <v>0</v>
      </c>
      <c r="BL226" s="16" t="s">
        <v>159</v>
      </c>
      <c r="BM226" s="143" t="s">
        <v>1083</v>
      </c>
    </row>
    <row r="227" spans="2:63" s="11" customFormat="1" ht="22.9" customHeight="1">
      <c r="B227" s="119"/>
      <c r="D227" s="120" t="s">
        <v>72</v>
      </c>
      <c r="E227" s="129" t="s">
        <v>1972</v>
      </c>
      <c r="F227" s="129" t="s">
        <v>2177</v>
      </c>
      <c r="I227" s="122"/>
      <c r="J227" s="130">
        <f>BK227</f>
        <v>0</v>
      </c>
      <c r="L227" s="119"/>
      <c r="M227" s="124"/>
      <c r="P227" s="125">
        <f>SUM(P228:P252)</f>
        <v>0</v>
      </c>
      <c r="R227" s="125">
        <f>SUM(R228:R252)</f>
        <v>0</v>
      </c>
      <c r="T227" s="126">
        <f>SUM(T228:T252)</f>
        <v>0</v>
      </c>
      <c r="AR227" s="120" t="s">
        <v>81</v>
      </c>
      <c r="AT227" s="127" t="s">
        <v>72</v>
      </c>
      <c r="AU227" s="127" t="s">
        <v>81</v>
      </c>
      <c r="AY227" s="120" t="s">
        <v>151</v>
      </c>
      <c r="BK227" s="128">
        <f>SUM(BK228:BK252)</f>
        <v>0</v>
      </c>
    </row>
    <row r="228" spans="2:65" s="1" customFormat="1" ht="21.75" customHeight="1">
      <c r="B228" s="131"/>
      <c r="C228" s="132" t="s">
        <v>675</v>
      </c>
      <c r="D228" s="132" t="s">
        <v>154</v>
      </c>
      <c r="E228" s="133" t="s">
        <v>2330</v>
      </c>
      <c r="F228" s="134" t="s">
        <v>2331</v>
      </c>
      <c r="G228" s="135" t="s">
        <v>170</v>
      </c>
      <c r="H228" s="136">
        <v>1</v>
      </c>
      <c r="I228" s="137"/>
      <c r="J228" s="138">
        <f aca="true" t="shared" si="60" ref="J228:J252">ROUND(I228*H228,2)</f>
        <v>0</v>
      </c>
      <c r="K228" s="134" t="s">
        <v>1</v>
      </c>
      <c r="L228" s="31"/>
      <c r="M228" s="139" t="s">
        <v>1</v>
      </c>
      <c r="N228" s="140" t="s">
        <v>38</v>
      </c>
      <c r="P228" s="141">
        <f aca="true" t="shared" si="61" ref="P228:P252">O228*H228</f>
        <v>0</v>
      </c>
      <c r="Q228" s="141">
        <v>0</v>
      </c>
      <c r="R228" s="141">
        <f aca="true" t="shared" si="62" ref="R228:R252">Q228*H228</f>
        <v>0</v>
      </c>
      <c r="S228" s="141">
        <v>0</v>
      </c>
      <c r="T228" s="142">
        <f aca="true" t="shared" si="63" ref="T228:T252">S228*H228</f>
        <v>0</v>
      </c>
      <c r="AR228" s="143" t="s">
        <v>159</v>
      </c>
      <c r="AT228" s="143" t="s">
        <v>154</v>
      </c>
      <c r="AU228" s="143" t="s">
        <v>83</v>
      </c>
      <c r="AY228" s="16" t="s">
        <v>151</v>
      </c>
      <c r="BE228" s="144">
        <f aca="true" t="shared" si="64" ref="BE228:BE252">IF(N228="základní",J228,0)</f>
        <v>0</v>
      </c>
      <c r="BF228" s="144">
        <f aca="true" t="shared" si="65" ref="BF228:BF252">IF(N228="snížená",J228,0)</f>
        <v>0</v>
      </c>
      <c r="BG228" s="144">
        <f aca="true" t="shared" si="66" ref="BG228:BG252">IF(N228="zákl. přenesená",J228,0)</f>
        <v>0</v>
      </c>
      <c r="BH228" s="144">
        <f aca="true" t="shared" si="67" ref="BH228:BH252">IF(N228="sníž. přenesená",J228,0)</f>
        <v>0</v>
      </c>
      <c r="BI228" s="144">
        <f aca="true" t="shared" si="68" ref="BI228:BI252">IF(N228="nulová",J228,0)</f>
        <v>0</v>
      </c>
      <c r="BJ228" s="16" t="s">
        <v>81</v>
      </c>
      <c r="BK228" s="144">
        <f aca="true" t="shared" si="69" ref="BK228:BK252">ROUND(I228*H228,2)</f>
        <v>0</v>
      </c>
      <c r="BL228" s="16" t="s">
        <v>159</v>
      </c>
      <c r="BM228" s="143" t="s">
        <v>2332</v>
      </c>
    </row>
    <row r="229" spans="2:65" s="1" customFormat="1" ht="24.2" customHeight="1">
      <c r="B229" s="131"/>
      <c r="C229" s="132" t="s">
        <v>680</v>
      </c>
      <c r="D229" s="132" t="s">
        <v>154</v>
      </c>
      <c r="E229" s="133" t="s">
        <v>2333</v>
      </c>
      <c r="F229" s="134" t="s">
        <v>2334</v>
      </c>
      <c r="G229" s="135" t="s">
        <v>569</v>
      </c>
      <c r="H229" s="136">
        <v>225</v>
      </c>
      <c r="I229" s="137"/>
      <c r="J229" s="138">
        <f t="shared" si="60"/>
        <v>0</v>
      </c>
      <c r="K229" s="134" t="s">
        <v>1</v>
      </c>
      <c r="L229" s="31"/>
      <c r="M229" s="139" t="s">
        <v>1</v>
      </c>
      <c r="N229" s="140" t="s">
        <v>38</v>
      </c>
      <c r="P229" s="141">
        <f t="shared" si="61"/>
        <v>0</v>
      </c>
      <c r="Q229" s="141">
        <v>0</v>
      </c>
      <c r="R229" s="141">
        <f t="shared" si="62"/>
        <v>0</v>
      </c>
      <c r="S229" s="141">
        <v>0</v>
      </c>
      <c r="T229" s="142">
        <f t="shared" si="63"/>
        <v>0</v>
      </c>
      <c r="AR229" s="143" t="s">
        <v>159</v>
      </c>
      <c r="AT229" s="143" t="s">
        <v>154</v>
      </c>
      <c r="AU229" s="143" t="s">
        <v>83</v>
      </c>
      <c r="AY229" s="16" t="s">
        <v>151</v>
      </c>
      <c r="BE229" s="144">
        <f t="shared" si="64"/>
        <v>0</v>
      </c>
      <c r="BF229" s="144">
        <f t="shared" si="65"/>
        <v>0</v>
      </c>
      <c r="BG229" s="144">
        <f t="shared" si="66"/>
        <v>0</v>
      </c>
      <c r="BH229" s="144">
        <f t="shared" si="67"/>
        <v>0</v>
      </c>
      <c r="BI229" s="144">
        <f t="shared" si="68"/>
        <v>0</v>
      </c>
      <c r="BJ229" s="16" t="s">
        <v>81</v>
      </c>
      <c r="BK229" s="144">
        <f t="shared" si="69"/>
        <v>0</v>
      </c>
      <c r="BL229" s="16" t="s">
        <v>159</v>
      </c>
      <c r="BM229" s="143" t="s">
        <v>2335</v>
      </c>
    </row>
    <row r="230" spans="2:65" s="1" customFormat="1" ht="16.5" customHeight="1">
      <c r="B230" s="131"/>
      <c r="C230" s="132" t="s">
        <v>685</v>
      </c>
      <c r="D230" s="132" t="s">
        <v>154</v>
      </c>
      <c r="E230" s="133" t="s">
        <v>2336</v>
      </c>
      <c r="F230" s="134" t="s">
        <v>2337</v>
      </c>
      <c r="G230" s="135" t="s">
        <v>498</v>
      </c>
      <c r="H230" s="136">
        <v>1</v>
      </c>
      <c r="I230" s="137"/>
      <c r="J230" s="138">
        <f t="shared" si="60"/>
        <v>0</v>
      </c>
      <c r="K230" s="134" t="s">
        <v>1</v>
      </c>
      <c r="L230" s="31"/>
      <c r="M230" s="139" t="s">
        <v>1</v>
      </c>
      <c r="N230" s="140" t="s">
        <v>38</v>
      </c>
      <c r="P230" s="141">
        <f t="shared" si="61"/>
        <v>0</v>
      </c>
      <c r="Q230" s="141">
        <v>0</v>
      </c>
      <c r="R230" s="141">
        <f t="shared" si="62"/>
        <v>0</v>
      </c>
      <c r="S230" s="141">
        <v>0</v>
      </c>
      <c r="T230" s="142">
        <f t="shared" si="63"/>
        <v>0</v>
      </c>
      <c r="AR230" s="143" t="s">
        <v>159</v>
      </c>
      <c r="AT230" s="143" t="s">
        <v>154</v>
      </c>
      <c r="AU230" s="143" t="s">
        <v>83</v>
      </c>
      <c r="AY230" s="16" t="s">
        <v>151</v>
      </c>
      <c r="BE230" s="144">
        <f t="shared" si="64"/>
        <v>0</v>
      </c>
      <c r="BF230" s="144">
        <f t="shared" si="65"/>
        <v>0</v>
      </c>
      <c r="BG230" s="144">
        <f t="shared" si="66"/>
        <v>0</v>
      </c>
      <c r="BH230" s="144">
        <f t="shared" si="67"/>
        <v>0</v>
      </c>
      <c r="BI230" s="144">
        <f t="shared" si="68"/>
        <v>0</v>
      </c>
      <c r="BJ230" s="16" t="s">
        <v>81</v>
      </c>
      <c r="BK230" s="144">
        <f t="shared" si="69"/>
        <v>0</v>
      </c>
      <c r="BL230" s="16" t="s">
        <v>159</v>
      </c>
      <c r="BM230" s="143" t="s">
        <v>2338</v>
      </c>
    </row>
    <row r="231" spans="2:65" s="1" customFormat="1" ht="21.75" customHeight="1">
      <c r="B231" s="131"/>
      <c r="C231" s="132" t="s">
        <v>690</v>
      </c>
      <c r="D231" s="132" t="s">
        <v>154</v>
      </c>
      <c r="E231" s="133" t="s">
        <v>2339</v>
      </c>
      <c r="F231" s="134" t="s">
        <v>2340</v>
      </c>
      <c r="G231" s="135" t="s">
        <v>498</v>
      </c>
      <c r="H231" s="136">
        <v>1</v>
      </c>
      <c r="I231" s="137"/>
      <c r="J231" s="138">
        <f t="shared" si="60"/>
        <v>0</v>
      </c>
      <c r="K231" s="134" t="s">
        <v>1</v>
      </c>
      <c r="L231" s="31"/>
      <c r="M231" s="139" t="s">
        <v>1</v>
      </c>
      <c r="N231" s="140" t="s">
        <v>38</v>
      </c>
      <c r="P231" s="141">
        <f t="shared" si="61"/>
        <v>0</v>
      </c>
      <c r="Q231" s="141">
        <v>0</v>
      </c>
      <c r="R231" s="141">
        <f t="shared" si="62"/>
        <v>0</v>
      </c>
      <c r="S231" s="141">
        <v>0</v>
      </c>
      <c r="T231" s="142">
        <f t="shared" si="63"/>
        <v>0</v>
      </c>
      <c r="AR231" s="143" t="s">
        <v>159</v>
      </c>
      <c r="AT231" s="143" t="s">
        <v>154</v>
      </c>
      <c r="AU231" s="143" t="s">
        <v>83</v>
      </c>
      <c r="AY231" s="16" t="s">
        <v>151</v>
      </c>
      <c r="BE231" s="144">
        <f t="shared" si="64"/>
        <v>0</v>
      </c>
      <c r="BF231" s="144">
        <f t="shared" si="65"/>
        <v>0</v>
      </c>
      <c r="BG231" s="144">
        <f t="shared" si="66"/>
        <v>0</v>
      </c>
      <c r="BH231" s="144">
        <f t="shared" si="67"/>
        <v>0</v>
      </c>
      <c r="BI231" s="144">
        <f t="shared" si="68"/>
        <v>0</v>
      </c>
      <c r="BJ231" s="16" t="s">
        <v>81</v>
      </c>
      <c r="BK231" s="144">
        <f t="shared" si="69"/>
        <v>0</v>
      </c>
      <c r="BL231" s="16" t="s">
        <v>159</v>
      </c>
      <c r="BM231" s="143" t="s">
        <v>2341</v>
      </c>
    </row>
    <row r="232" spans="2:65" s="1" customFormat="1" ht="16.5" customHeight="1">
      <c r="B232" s="131"/>
      <c r="C232" s="132" t="s">
        <v>694</v>
      </c>
      <c r="D232" s="132" t="s">
        <v>154</v>
      </c>
      <c r="E232" s="133" t="s">
        <v>2178</v>
      </c>
      <c r="F232" s="134" t="s">
        <v>2179</v>
      </c>
      <c r="G232" s="135" t="s">
        <v>569</v>
      </c>
      <c r="H232" s="136">
        <v>1115</v>
      </c>
      <c r="I232" s="137"/>
      <c r="J232" s="138">
        <f t="shared" si="60"/>
        <v>0</v>
      </c>
      <c r="K232" s="134" t="s">
        <v>1</v>
      </c>
      <c r="L232" s="31"/>
      <c r="M232" s="139" t="s">
        <v>1</v>
      </c>
      <c r="N232" s="140" t="s">
        <v>38</v>
      </c>
      <c r="P232" s="141">
        <f t="shared" si="61"/>
        <v>0</v>
      </c>
      <c r="Q232" s="141">
        <v>0</v>
      </c>
      <c r="R232" s="141">
        <f t="shared" si="62"/>
        <v>0</v>
      </c>
      <c r="S232" s="141">
        <v>0</v>
      </c>
      <c r="T232" s="142">
        <f t="shared" si="63"/>
        <v>0</v>
      </c>
      <c r="AR232" s="143" t="s">
        <v>159</v>
      </c>
      <c r="AT232" s="143" t="s">
        <v>154</v>
      </c>
      <c r="AU232" s="143" t="s">
        <v>83</v>
      </c>
      <c r="AY232" s="16" t="s">
        <v>151</v>
      </c>
      <c r="BE232" s="144">
        <f t="shared" si="64"/>
        <v>0</v>
      </c>
      <c r="BF232" s="144">
        <f t="shared" si="65"/>
        <v>0</v>
      </c>
      <c r="BG232" s="144">
        <f t="shared" si="66"/>
        <v>0</v>
      </c>
      <c r="BH232" s="144">
        <f t="shared" si="67"/>
        <v>0</v>
      </c>
      <c r="BI232" s="144">
        <f t="shared" si="68"/>
        <v>0</v>
      </c>
      <c r="BJ232" s="16" t="s">
        <v>81</v>
      </c>
      <c r="BK232" s="144">
        <f t="shared" si="69"/>
        <v>0</v>
      </c>
      <c r="BL232" s="16" t="s">
        <v>159</v>
      </c>
      <c r="BM232" s="143" t="s">
        <v>1092</v>
      </c>
    </row>
    <row r="233" spans="2:65" s="1" customFormat="1" ht="21.75" customHeight="1">
      <c r="B233" s="131"/>
      <c r="C233" s="132" t="s">
        <v>698</v>
      </c>
      <c r="D233" s="132" t="s">
        <v>154</v>
      </c>
      <c r="E233" s="133" t="s">
        <v>2184</v>
      </c>
      <c r="F233" s="134" t="s">
        <v>2185</v>
      </c>
      <c r="G233" s="135" t="s">
        <v>569</v>
      </c>
      <c r="H233" s="136">
        <v>1115</v>
      </c>
      <c r="I233" s="137"/>
      <c r="J233" s="138">
        <f t="shared" si="60"/>
        <v>0</v>
      </c>
      <c r="K233" s="134" t="s">
        <v>1</v>
      </c>
      <c r="L233" s="31"/>
      <c r="M233" s="139" t="s">
        <v>1</v>
      </c>
      <c r="N233" s="140" t="s">
        <v>38</v>
      </c>
      <c r="P233" s="141">
        <f t="shared" si="61"/>
        <v>0</v>
      </c>
      <c r="Q233" s="141">
        <v>0</v>
      </c>
      <c r="R233" s="141">
        <f t="shared" si="62"/>
        <v>0</v>
      </c>
      <c r="S233" s="141">
        <v>0</v>
      </c>
      <c r="T233" s="142">
        <f t="shared" si="63"/>
        <v>0</v>
      </c>
      <c r="AR233" s="143" t="s">
        <v>159</v>
      </c>
      <c r="AT233" s="143" t="s">
        <v>154</v>
      </c>
      <c r="AU233" s="143" t="s">
        <v>83</v>
      </c>
      <c r="AY233" s="16" t="s">
        <v>151</v>
      </c>
      <c r="BE233" s="144">
        <f t="shared" si="64"/>
        <v>0</v>
      </c>
      <c r="BF233" s="144">
        <f t="shared" si="65"/>
        <v>0</v>
      </c>
      <c r="BG233" s="144">
        <f t="shared" si="66"/>
        <v>0</v>
      </c>
      <c r="BH233" s="144">
        <f t="shared" si="67"/>
        <v>0</v>
      </c>
      <c r="BI233" s="144">
        <f t="shared" si="68"/>
        <v>0</v>
      </c>
      <c r="BJ233" s="16" t="s">
        <v>81</v>
      </c>
      <c r="BK233" s="144">
        <f t="shared" si="69"/>
        <v>0</v>
      </c>
      <c r="BL233" s="16" t="s">
        <v>159</v>
      </c>
      <c r="BM233" s="143" t="s">
        <v>1101</v>
      </c>
    </row>
    <row r="234" spans="2:65" s="1" customFormat="1" ht="16.5" customHeight="1">
      <c r="B234" s="131"/>
      <c r="C234" s="132" t="s">
        <v>704</v>
      </c>
      <c r="D234" s="132" t="s">
        <v>154</v>
      </c>
      <c r="E234" s="133" t="s">
        <v>2181</v>
      </c>
      <c r="F234" s="134" t="s">
        <v>2182</v>
      </c>
      <c r="G234" s="135" t="s">
        <v>569</v>
      </c>
      <c r="H234" s="136">
        <v>80</v>
      </c>
      <c r="I234" s="137"/>
      <c r="J234" s="138">
        <f t="shared" si="60"/>
        <v>0</v>
      </c>
      <c r="K234" s="134" t="s">
        <v>1</v>
      </c>
      <c r="L234" s="31"/>
      <c r="M234" s="139" t="s">
        <v>1</v>
      </c>
      <c r="N234" s="140" t="s">
        <v>38</v>
      </c>
      <c r="P234" s="141">
        <f t="shared" si="61"/>
        <v>0</v>
      </c>
      <c r="Q234" s="141">
        <v>0</v>
      </c>
      <c r="R234" s="141">
        <f t="shared" si="62"/>
        <v>0</v>
      </c>
      <c r="S234" s="141">
        <v>0</v>
      </c>
      <c r="T234" s="142">
        <f t="shared" si="63"/>
        <v>0</v>
      </c>
      <c r="AR234" s="143" t="s">
        <v>159</v>
      </c>
      <c r="AT234" s="143" t="s">
        <v>154</v>
      </c>
      <c r="AU234" s="143" t="s">
        <v>83</v>
      </c>
      <c r="AY234" s="16" t="s">
        <v>151</v>
      </c>
      <c r="BE234" s="144">
        <f t="shared" si="64"/>
        <v>0</v>
      </c>
      <c r="BF234" s="144">
        <f t="shared" si="65"/>
        <v>0</v>
      </c>
      <c r="BG234" s="144">
        <f t="shared" si="66"/>
        <v>0</v>
      </c>
      <c r="BH234" s="144">
        <f t="shared" si="67"/>
        <v>0</v>
      </c>
      <c r="BI234" s="144">
        <f t="shared" si="68"/>
        <v>0</v>
      </c>
      <c r="BJ234" s="16" t="s">
        <v>81</v>
      </c>
      <c r="BK234" s="144">
        <f t="shared" si="69"/>
        <v>0</v>
      </c>
      <c r="BL234" s="16" t="s">
        <v>159</v>
      </c>
      <c r="BM234" s="143" t="s">
        <v>1110</v>
      </c>
    </row>
    <row r="235" spans="2:65" s="1" customFormat="1" ht="21.75" customHeight="1">
      <c r="B235" s="131"/>
      <c r="C235" s="132" t="s">
        <v>710</v>
      </c>
      <c r="D235" s="132" t="s">
        <v>154</v>
      </c>
      <c r="E235" s="133" t="s">
        <v>2187</v>
      </c>
      <c r="F235" s="134" t="s">
        <v>2188</v>
      </c>
      <c r="G235" s="135" t="s">
        <v>569</v>
      </c>
      <c r="H235" s="136">
        <v>80</v>
      </c>
      <c r="I235" s="137"/>
      <c r="J235" s="138">
        <f t="shared" si="60"/>
        <v>0</v>
      </c>
      <c r="K235" s="134" t="s">
        <v>1</v>
      </c>
      <c r="L235" s="31"/>
      <c r="M235" s="139" t="s">
        <v>1</v>
      </c>
      <c r="N235" s="140" t="s">
        <v>38</v>
      </c>
      <c r="P235" s="141">
        <f t="shared" si="61"/>
        <v>0</v>
      </c>
      <c r="Q235" s="141">
        <v>0</v>
      </c>
      <c r="R235" s="141">
        <f t="shared" si="62"/>
        <v>0</v>
      </c>
      <c r="S235" s="141">
        <v>0</v>
      </c>
      <c r="T235" s="142">
        <f t="shared" si="63"/>
        <v>0</v>
      </c>
      <c r="AR235" s="143" t="s">
        <v>159</v>
      </c>
      <c r="AT235" s="143" t="s">
        <v>154</v>
      </c>
      <c r="AU235" s="143" t="s">
        <v>83</v>
      </c>
      <c r="AY235" s="16" t="s">
        <v>151</v>
      </c>
      <c r="BE235" s="144">
        <f t="shared" si="64"/>
        <v>0</v>
      </c>
      <c r="BF235" s="144">
        <f t="shared" si="65"/>
        <v>0</v>
      </c>
      <c r="BG235" s="144">
        <f t="shared" si="66"/>
        <v>0</v>
      </c>
      <c r="BH235" s="144">
        <f t="shared" si="67"/>
        <v>0</v>
      </c>
      <c r="BI235" s="144">
        <f t="shared" si="68"/>
        <v>0</v>
      </c>
      <c r="BJ235" s="16" t="s">
        <v>81</v>
      </c>
      <c r="BK235" s="144">
        <f t="shared" si="69"/>
        <v>0</v>
      </c>
      <c r="BL235" s="16" t="s">
        <v>159</v>
      </c>
      <c r="BM235" s="143" t="s">
        <v>1118</v>
      </c>
    </row>
    <row r="236" spans="2:65" s="1" customFormat="1" ht="21.75" customHeight="1">
      <c r="B236" s="131"/>
      <c r="C236" s="132" t="s">
        <v>714</v>
      </c>
      <c r="D236" s="132" t="s">
        <v>154</v>
      </c>
      <c r="E236" s="133" t="s">
        <v>2342</v>
      </c>
      <c r="F236" s="134" t="s">
        <v>2343</v>
      </c>
      <c r="G236" s="135" t="s">
        <v>1757</v>
      </c>
      <c r="H236" s="136">
        <v>56</v>
      </c>
      <c r="I236" s="137"/>
      <c r="J236" s="138">
        <f t="shared" si="60"/>
        <v>0</v>
      </c>
      <c r="K236" s="134" t="s">
        <v>1</v>
      </c>
      <c r="L236" s="31"/>
      <c r="M236" s="139" t="s">
        <v>1</v>
      </c>
      <c r="N236" s="140" t="s">
        <v>38</v>
      </c>
      <c r="P236" s="141">
        <f t="shared" si="61"/>
        <v>0</v>
      </c>
      <c r="Q236" s="141">
        <v>0</v>
      </c>
      <c r="R236" s="141">
        <f t="shared" si="62"/>
        <v>0</v>
      </c>
      <c r="S236" s="141">
        <v>0</v>
      </c>
      <c r="T236" s="142">
        <f t="shared" si="63"/>
        <v>0</v>
      </c>
      <c r="AR236" s="143" t="s">
        <v>159</v>
      </c>
      <c r="AT236" s="143" t="s">
        <v>154</v>
      </c>
      <c r="AU236" s="143" t="s">
        <v>83</v>
      </c>
      <c r="AY236" s="16" t="s">
        <v>151</v>
      </c>
      <c r="BE236" s="144">
        <f t="shared" si="64"/>
        <v>0</v>
      </c>
      <c r="BF236" s="144">
        <f t="shared" si="65"/>
        <v>0</v>
      </c>
      <c r="BG236" s="144">
        <f t="shared" si="66"/>
        <v>0</v>
      </c>
      <c r="BH236" s="144">
        <f t="shared" si="67"/>
        <v>0</v>
      </c>
      <c r="BI236" s="144">
        <f t="shared" si="68"/>
        <v>0</v>
      </c>
      <c r="BJ236" s="16" t="s">
        <v>81</v>
      </c>
      <c r="BK236" s="144">
        <f t="shared" si="69"/>
        <v>0</v>
      </c>
      <c r="BL236" s="16" t="s">
        <v>159</v>
      </c>
      <c r="BM236" s="143" t="s">
        <v>1128</v>
      </c>
    </row>
    <row r="237" spans="2:65" s="1" customFormat="1" ht="16.5" customHeight="1">
      <c r="B237" s="131"/>
      <c r="C237" s="132" t="s">
        <v>718</v>
      </c>
      <c r="D237" s="132" t="s">
        <v>154</v>
      </c>
      <c r="E237" s="133" t="s">
        <v>2137</v>
      </c>
      <c r="F237" s="134" t="s">
        <v>2344</v>
      </c>
      <c r="G237" s="135" t="s">
        <v>1757</v>
      </c>
      <c r="H237" s="136">
        <v>3</v>
      </c>
      <c r="I237" s="137"/>
      <c r="J237" s="138">
        <f t="shared" si="60"/>
        <v>0</v>
      </c>
      <c r="K237" s="134" t="s">
        <v>1</v>
      </c>
      <c r="L237" s="31"/>
      <c r="M237" s="139" t="s">
        <v>1</v>
      </c>
      <c r="N237" s="140" t="s">
        <v>38</v>
      </c>
      <c r="P237" s="141">
        <f t="shared" si="61"/>
        <v>0</v>
      </c>
      <c r="Q237" s="141">
        <v>0</v>
      </c>
      <c r="R237" s="141">
        <f t="shared" si="62"/>
        <v>0</v>
      </c>
      <c r="S237" s="141">
        <v>0</v>
      </c>
      <c r="T237" s="142">
        <f t="shared" si="63"/>
        <v>0</v>
      </c>
      <c r="AR237" s="143" t="s">
        <v>159</v>
      </c>
      <c r="AT237" s="143" t="s">
        <v>154</v>
      </c>
      <c r="AU237" s="143" t="s">
        <v>83</v>
      </c>
      <c r="AY237" s="16" t="s">
        <v>151</v>
      </c>
      <c r="BE237" s="144">
        <f t="shared" si="64"/>
        <v>0</v>
      </c>
      <c r="BF237" s="144">
        <f t="shared" si="65"/>
        <v>0</v>
      </c>
      <c r="BG237" s="144">
        <f t="shared" si="66"/>
        <v>0</v>
      </c>
      <c r="BH237" s="144">
        <f t="shared" si="67"/>
        <v>0</v>
      </c>
      <c r="BI237" s="144">
        <f t="shared" si="68"/>
        <v>0</v>
      </c>
      <c r="BJ237" s="16" t="s">
        <v>81</v>
      </c>
      <c r="BK237" s="144">
        <f t="shared" si="69"/>
        <v>0</v>
      </c>
      <c r="BL237" s="16" t="s">
        <v>159</v>
      </c>
      <c r="BM237" s="143" t="s">
        <v>1136</v>
      </c>
    </row>
    <row r="238" spans="2:65" s="1" customFormat="1" ht="16.5" customHeight="1">
      <c r="B238" s="131"/>
      <c r="C238" s="132" t="s">
        <v>722</v>
      </c>
      <c r="D238" s="132" t="s">
        <v>154</v>
      </c>
      <c r="E238" s="133" t="s">
        <v>2345</v>
      </c>
      <c r="F238" s="134" t="s">
        <v>2346</v>
      </c>
      <c r="G238" s="135" t="s">
        <v>498</v>
      </c>
      <c r="H238" s="136">
        <v>1</v>
      </c>
      <c r="I238" s="137"/>
      <c r="J238" s="138">
        <f t="shared" si="60"/>
        <v>0</v>
      </c>
      <c r="K238" s="134" t="s">
        <v>1</v>
      </c>
      <c r="L238" s="31"/>
      <c r="M238" s="139" t="s">
        <v>1</v>
      </c>
      <c r="N238" s="140" t="s">
        <v>38</v>
      </c>
      <c r="P238" s="141">
        <f t="shared" si="61"/>
        <v>0</v>
      </c>
      <c r="Q238" s="141">
        <v>0</v>
      </c>
      <c r="R238" s="141">
        <f t="shared" si="62"/>
        <v>0</v>
      </c>
      <c r="S238" s="141">
        <v>0</v>
      </c>
      <c r="T238" s="142">
        <f t="shared" si="63"/>
        <v>0</v>
      </c>
      <c r="AR238" s="143" t="s">
        <v>159</v>
      </c>
      <c r="AT238" s="143" t="s">
        <v>154</v>
      </c>
      <c r="AU238" s="143" t="s">
        <v>83</v>
      </c>
      <c r="AY238" s="16" t="s">
        <v>151</v>
      </c>
      <c r="BE238" s="144">
        <f t="shared" si="64"/>
        <v>0</v>
      </c>
      <c r="BF238" s="144">
        <f t="shared" si="65"/>
        <v>0</v>
      </c>
      <c r="BG238" s="144">
        <f t="shared" si="66"/>
        <v>0</v>
      </c>
      <c r="BH238" s="144">
        <f t="shared" si="67"/>
        <v>0</v>
      </c>
      <c r="BI238" s="144">
        <f t="shared" si="68"/>
        <v>0</v>
      </c>
      <c r="BJ238" s="16" t="s">
        <v>81</v>
      </c>
      <c r="BK238" s="144">
        <f t="shared" si="69"/>
        <v>0</v>
      </c>
      <c r="BL238" s="16" t="s">
        <v>159</v>
      </c>
      <c r="BM238" s="143" t="s">
        <v>1144</v>
      </c>
    </row>
    <row r="239" spans="2:65" s="1" customFormat="1" ht="16.5" customHeight="1">
      <c r="B239" s="131"/>
      <c r="C239" s="132" t="s">
        <v>732</v>
      </c>
      <c r="D239" s="132" t="s">
        <v>154</v>
      </c>
      <c r="E239" s="133" t="s">
        <v>2347</v>
      </c>
      <c r="F239" s="134" t="s">
        <v>2210</v>
      </c>
      <c r="G239" s="135" t="s">
        <v>2204</v>
      </c>
      <c r="H239" s="136">
        <v>10</v>
      </c>
      <c r="I239" s="137"/>
      <c r="J239" s="138">
        <f t="shared" si="60"/>
        <v>0</v>
      </c>
      <c r="K239" s="134" t="s">
        <v>1</v>
      </c>
      <c r="L239" s="31"/>
      <c r="M239" s="139" t="s">
        <v>1</v>
      </c>
      <c r="N239" s="140" t="s">
        <v>38</v>
      </c>
      <c r="P239" s="141">
        <f t="shared" si="61"/>
        <v>0</v>
      </c>
      <c r="Q239" s="141">
        <v>0</v>
      </c>
      <c r="R239" s="141">
        <f t="shared" si="62"/>
        <v>0</v>
      </c>
      <c r="S239" s="141">
        <v>0</v>
      </c>
      <c r="T239" s="142">
        <f t="shared" si="63"/>
        <v>0</v>
      </c>
      <c r="AR239" s="143" t="s">
        <v>159</v>
      </c>
      <c r="AT239" s="143" t="s">
        <v>154</v>
      </c>
      <c r="AU239" s="143" t="s">
        <v>83</v>
      </c>
      <c r="AY239" s="16" t="s">
        <v>151</v>
      </c>
      <c r="BE239" s="144">
        <f t="shared" si="64"/>
        <v>0</v>
      </c>
      <c r="BF239" s="144">
        <f t="shared" si="65"/>
        <v>0</v>
      </c>
      <c r="BG239" s="144">
        <f t="shared" si="66"/>
        <v>0</v>
      </c>
      <c r="BH239" s="144">
        <f t="shared" si="67"/>
        <v>0</v>
      </c>
      <c r="BI239" s="144">
        <f t="shared" si="68"/>
        <v>0</v>
      </c>
      <c r="BJ239" s="16" t="s">
        <v>81</v>
      </c>
      <c r="BK239" s="144">
        <f t="shared" si="69"/>
        <v>0</v>
      </c>
      <c r="BL239" s="16" t="s">
        <v>159</v>
      </c>
      <c r="BM239" s="143" t="s">
        <v>1152</v>
      </c>
    </row>
    <row r="240" spans="2:65" s="1" customFormat="1" ht="24.2" customHeight="1">
      <c r="B240" s="131"/>
      <c r="C240" s="132" t="s">
        <v>736</v>
      </c>
      <c r="D240" s="132" t="s">
        <v>154</v>
      </c>
      <c r="E240" s="133" t="s">
        <v>1988</v>
      </c>
      <c r="F240" s="134" t="s">
        <v>2348</v>
      </c>
      <c r="G240" s="135" t="s">
        <v>498</v>
      </c>
      <c r="H240" s="136">
        <v>1</v>
      </c>
      <c r="I240" s="137"/>
      <c r="J240" s="138">
        <f t="shared" si="60"/>
        <v>0</v>
      </c>
      <c r="K240" s="134" t="s">
        <v>1</v>
      </c>
      <c r="L240" s="31"/>
      <c r="M240" s="139" t="s">
        <v>1</v>
      </c>
      <c r="N240" s="140" t="s">
        <v>38</v>
      </c>
      <c r="P240" s="141">
        <f t="shared" si="61"/>
        <v>0</v>
      </c>
      <c r="Q240" s="141">
        <v>0</v>
      </c>
      <c r="R240" s="141">
        <f t="shared" si="62"/>
        <v>0</v>
      </c>
      <c r="S240" s="141">
        <v>0</v>
      </c>
      <c r="T240" s="142">
        <f t="shared" si="63"/>
        <v>0</v>
      </c>
      <c r="AR240" s="143" t="s">
        <v>159</v>
      </c>
      <c r="AT240" s="143" t="s">
        <v>154</v>
      </c>
      <c r="AU240" s="143" t="s">
        <v>83</v>
      </c>
      <c r="AY240" s="16" t="s">
        <v>151</v>
      </c>
      <c r="BE240" s="144">
        <f t="shared" si="64"/>
        <v>0</v>
      </c>
      <c r="BF240" s="144">
        <f t="shared" si="65"/>
        <v>0</v>
      </c>
      <c r="BG240" s="144">
        <f t="shared" si="66"/>
        <v>0</v>
      </c>
      <c r="BH240" s="144">
        <f t="shared" si="67"/>
        <v>0</v>
      </c>
      <c r="BI240" s="144">
        <f t="shared" si="68"/>
        <v>0</v>
      </c>
      <c r="BJ240" s="16" t="s">
        <v>81</v>
      </c>
      <c r="BK240" s="144">
        <f t="shared" si="69"/>
        <v>0</v>
      </c>
      <c r="BL240" s="16" t="s">
        <v>159</v>
      </c>
      <c r="BM240" s="143" t="s">
        <v>1162</v>
      </c>
    </row>
    <row r="241" spans="2:65" s="1" customFormat="1" ht="16.5" customHeight="1">
      <c r="B241" s="131"/>
      <c r="C241" s="132" t="s">
        <v>740</v>
      </c>
      <c r="D241" s="132" t="s">
        <v>154</v>
      </c>
      <c r="E241" s="133" t="s">
        <v>2022</v>
      </c>
      <c r="F241" s="134" t="s">
        <v>2349</v>
      </c>
      <c r="G241" s="135" t="s">
        <v>498</v>
      </c>
      <c r="H241" s="136">
        <v>1</v>
      </c>
      <c r="I241" s="137"/>
      <c r="J241" s="138">
        <f t="shared" si="60"/>
        <v>0</v>
      </c>
      <c r="K241" s="134" t="s">
        <v>1</v>
      </c>
      <c r="L241" s="31"/>
      <c r="M241" s="139" t="s">
        <v>1</v>
      </c>
      <c r="N241" s="140" t="s">
        <v>38</v>
      </c>
      <c r="P241" s="141">
        <f t="shared" si="61"/>
        <v>0</v>
      </c>
      <c r="Q241" s="141">
        <v>0</v>
      </c>
      <c r="R241" s="141">
        <f t="shared" si="62"/>
        <v>0</v>
      </c>
      <c r="S241" s="141">
        <v>0</v>
      </c>
      <c r="T241" s="142">
        <f t="shared" si="63"/>
        <v>0</v>
      </c>
      <c r="AR241" s="143" t="s">
        <v>159</v>
      </c>
      <c r="AT241" s="143" t="s">
        <v>154</v>
      </c>
      <c r="AU241" s="143" t="s">
        <v>83</v>
      </c>
      <c r="AY241" s="16" t="s">
        <v>151</v>
      </c>
      <c r="BE241" s="144">
        <f t="shared" si="64"/>
        <v>0</v>
      </c>
      <c r="BF241" s="144">
        <f t="shared" si="65"/>
        <v>0</v>
      </c>
      <c r="BG241" s="144">
        <f t="shared" si="66"/>
        <v>0</v>
      </c>
      <c r="BH241" s="144">
        <f t="shared" si="67"/>
        <v>0</v>
      </c>
      <c r="BI241" s="144">
        <f t="shared" si="68"/>
        <v>0</v>
      </c>
      <c r="BJ241" s="16" t="s">
        <v>81</v>
      </c>
      <c r="BK241" s="144">
        <f t="shared" si="69"/>
        <v>0</v>
      </c>
      <c r="BL241" s="16" t="s">
        <v>159</v>
      </c>
      <c r="BM241" s="143" t="s">
        <v>1172</v>
      </c>
    </row>
    <row r="242" spans="2:65" s="1" customFormat="1" ht="16.5" customHeight="1">
      <c r="B242" s="131"/>
      <c r="C242" s="132" t="s">
        <v>744</v>
      </c>
      <c r="D242" s="132" t="s">
        <v>154</v>
      </c>
      <c r="E242" s="133" t="s">
        <v>2196</v>
      </c>
      <c r="F242" s="134" t="s">
        <v>2197</v>
      </c>
      <c r="G242" s="135" t="s">
        <v>498</v>
      </c>
      <c r="H242" s="136">
        <v>1</v>
      </c>
      <c r="I242" s="137"/>
      <c r="J242" s="138">
        <f t="shared" si="60"/>
        <v>0</v>
      </c>
      <c r="K242" s="134" t="s">
        <v>1</v>
      </c>
      <c r="L242" s="31"/>
      <c r="M242" s="139" t="s">
        <v>1</v>
      </c>
      <c r="N242" s="140" t="s">
        <v>38</v>
      </c>
      <c r="P242" s="141">
        <f t="shared" si="61"/>
        <v>0</v>
      </c>
      <c r="Q242" s="141">
        <v>0</v>
      </c>
      <c r="R242" s="141">
        <f t="shared" si="62"/>
        <v>0</v>
      </c>
      <c r="S242" s="141">
        <v>0</v>
      </c>
      <c r="T242" s="142">
        <f t="shared" si="63"/>
        <v>0</v>
      </c>
      <c r="AR242" s="143" t="s">
        <v>159</v>
      </c>
      <c r="AT242" s="143" t="s">
        <v>154</v>
      </c>
      <c r="AU242" s="143" t="s">
        <v>83</v>
      </c>
      <c r="AY242" s="16" t="s">
        <v>151</v>
      </c>
      <c r="BE242" s="144">
        <f t="shared" si="64"/>
        <v>0</v>
      </c>
      <c r="BF242" s="144">
        <f t="shared" si="65"/>
        <v>0</v>
      </c>
      <c r="BG242" s="144">
        <f t="shared" si="66"/>
        <v>0</v>
      </c>
      <c r="BH242" s="144">
        <f t="shared" si="67"/>
        <v>0</v>
      </c>
      <c r="BI242" s="144">
        <f t="shared" si="68"/>
        <v>0</v>
      </c>
      <c r="BJ242" s="16" t="s">
        <v>81</v>
      </c>
      <c r="BK242" s="144">
        <f t="shared" si="69"/>
        <v>0</v>
      </c>
      <c r="BL242" s="16" t="s">
        <v>159</v>
      </c>
      <c r="BM242" s="143" t="s">
        <v>1181</v>
      </c>
    </row>
    <row r="243" spans="2:65" s="1" customFormat="1" ht="16.5" customHeight="1">
      <c r="B243" s="131"/>
      <c r="C243" s="132" t="s">
        <v>748</v>
      </c>
      <c r="D243" s="132" t="s">
        <v>154</v>
      </c>
      <c r="E243" s="133" t="s">
        <v>2212</v>
      </c>
      <c r="F243" s="134" t="s">
        <v>2213</v>
      </c>
      <c r="G243" s="135" t="s">
        <v>498</v>
      </c>
      <c r="H243" s="136">
        <v>1</v>
      </c>
      <c r="I243" s="137"/>
      <c r="J243" s="138">
        <f t="shared" si="60"/>
        <v>0</v>
      </c>
      <c r="K243" s="134" t="s">
        <v>1</v>
      </c>
      <c r="L243" s="31"/>
      <c r="M243" s="139" t="s">
        <v>1</v>
      </c>
      <c r="N243" s="140" t="s">
        <v>38</v>
      </c>
      <c r="P243" s="141">
        <f t="shared" si="61"/>
        <v>0</v>
      </c>
      <c r="Q243" s="141">
        <v>0</v>
      </c>
      <c r="R243" s="141">
        <f t="shared" si="62"/>
        <v>0</v>
      </c>
      <c r="S243" s="141">
        <v>0</v>
      </c>
      <c r="T243" s="142">
        <f t="shared" si="63"/>
        <v>0</v>
      </c>
      <c r="AR243" s="143" t="s">
        <v>159</v>
      </c>
      <c r="AT243" s="143" t="s">
        <v>154</v>
      </c>
      <c r="AU243" s="143" t="s">
        <v>83</v>
      </c>
      <c r="AY243" s="16" t="s">
        <v>151</v>
      </c>
      <c r="BE243" s="144">
        <f t="shared" si="64"/>
        <v>0</v>
      </c>
      <c r="BF243" s="144">
        <f t="shared" si="65"/>
        <v>0</v>
      </c>
      <c r="BG243" s="144">
        <f t="shared" si="66"/>
        <v>0</v>
      </c>
      <c r="BH243" s="144">
        <f t="shared" si="67"/>
        <v>0</v>
      </c>
      <c r="BI243" s="144">
        <f t="shared" si="68"/>
        <v>0</v>
      </c>
      <c r="BJ243" s="16" t="s">
        <v>81</v>
      </c>
      <c r="BK243" s="144">
        <f t="shared" si="69"/>
        <v>0</v>
      </c>
      <c r="BL243" s="16" t="s">
        <v>159</v>
      </c>
      <c r="BM243" s="143" t="s">
        <v>1189</v>
      </c>
    </row>
    <row r="244" spans="2:65" s="1" customFormat="1" ht="16.5" customHeight="1">
      <c r="B244" s="131"/>
      <c r="C244" s="132" t="s">
        <v>751</v>
      </c>
      <c r="D244" s="132" t="s">
        <v>154</v>
      </c>
      <c r="E244" s="133" t="s">
        <v>2218</v>
      </c>
      <c r="F244" s="134" t="s">
        <v>2219</v>
      </c>
      <c r="G244" s="135" t="s">
        <v>498</v>
      </c>
      <c r="H244" s="136">
        <v>1</v>
      </c>
      <c r="I244" s="137"/>
      <c r="J244" s="138">
        <f t="shared" si="60"/>
        <v>0</v>
      </c>
      <c r="K244" s="134" t="s">
        <v>1</v>
      </c>
      <c r="L244" s="31"/>
      <c r="M244" s="139" t="s">
        <v>1</v>
      </c>
      <c r="N244" s="140" t="s">
        <v>38</v>
      </c>
      <c r="P244" s="141">
        <f t="shared" si="61"/>
        <v>0</v>
      </c>
      <c r="Q244" s="141">
        <v>0</v>
      </c>
      <c r="R244" s="141">
        <f t="shared" si="62"/>
        <v>0</v>
      </c>
      <c r="S244" s="141">
        <v>0</v>
      </c>
      <c r="T244" s="142">
        <f t="shared" si="63"/>
        <v>0</v>
      </c>
      <c r="AR244" s="143" t="s">
        <v>159</v>
      </c>
      <c r="AT244" s="143" t="s">
        <v>154</v>
      </c>
      <c r="AU244" s="143" t="s">
        <v>83</v>
      </c>
      <c r="AY244" s="16" t="s">
        <v>151</v>
      </c>
      <c r="BE244" s="144">
        <f t="shared" si="64"/>
        <v>0</v>
      </c>
      <c r="BF244" s="144">
        <f t="shared" si="65"/>
        <v>0</v>
      </c>
      <c r="BG244" s="144">
        <f t="shared" si="66"/>
        <v>0</v>
      </c>
      <c r="BH244" s="144">
        <f t="shared" si="67"/>
        <v>0</v>
      </c>
      <c r="BI244" s="144">
        <f t="shared" si="68"/>
        <v>0</v>
      </c>
      <c r="BJ244" s="16" t="s">
        <v>81</v>
      </c>
      <c r="BK244" s="144">
        <f t="shared" si="69"/>
        <v>0</v>
      </c>
      <c r="BL244" s="16" t="s">
        <v>159</v>
      </c>
      <c r="BM244" s="143" t="s">
        <v>1197</v>
      </c>
    </row>
    <row r="245" spans="2:65" s="1" customFormat="1" ht="16.5" customHeight="1">
      <c r="B245" s="131"/>
      <c r="C245" s="132" t="s">
        <v>755</v>
      </c>
      <c r="D245" s="132" t="s">
        <v>154</v>
      </c>
      <c r="E245" s="133" t="s">
        <v>2221</v>
      </c>
      <c r="F245" s="134" t="s">
        <v>2222</v>
      </c>
      <c r="G245" s="135" t="s">
        <v>498</v>
      </c>
      <c r="H245" s="136">
        <v>1</v>
      </c>
      <c r="I245" s="137"/>
      <c r="J245" s="138">
        <f t="shared" si="60"/>
        <v>0</v>
      </c>
      <c r="K245" s="134" t="s">
        <v>1</v>
      </c>
      <c r="L245" s="31"/>
      <c r="M245" s="139" t="s">
        <v>1</v>
      </c>
      <c r="N245" s="140" t="s">
        <v>38</v>
      </c>
      <c r="P245" s="141">
        <f t="shared" si="61"/>
        <v>0</v>
      </c>
      <c r="Q245" s="141">
        <v>0</v>
      </c>
      <c r="R245" s="141">
        <f t="shared" si="62"/>
        <v>0</v>
      </c>
      <c r="S245" s="141">
        <v>0</v>
      </c>
      <c r="T245" s="142">
        <f t="shared" si="63"/>
        <v>0</v>
      </c>
      <c r="AR245" s="143" t="s">
        <v>159</v>
      </c>
      <c r="AT245" s="143" t="s">
        <v>154</v>
      </c>
      <c r="AU245" s="143" t="s">
        <v>83</v>
      </c>
      <c r="AY245" s="16" t="s">
        <v>151</v>
      </c>
      <c r="BE245" s="144">
        <f t="shared" si="64"/>
        <v>0</v>
      </c>
      <c r="BF245" s="144">
        <f t="shared" si="65"/>
        <v>0</v>
      </c>
      <c r="BG245" s="144">
        <f t="shared" si="66"/>
        <v>0</v>
      </c>
      <c r="BH245" s="144">
        <f t="shared" si="67"/>
        <v>0</v>
      </c>
      <c r="BI245" s="144">
        <f t="shared" si="68"/>
        <v>0</v>
      </c>
      <c r="BJ245" s="16" t="s">
        <v>81</v>
      </c>
      <c r="BK245" s="144">
        <f t="shared" si="69"/>
        <v>0</v>
      </c>
      <c r="BL245" s="16" t="s">
        <v>159</v>
      </c>
      <c r="BM245" s="143" t="s">
        <v>1209</v>
      </c>
    </row>
    <row r="246" spans="2:65" s="1" customFormat="1" ht="16.5" customHeight="1">
      <c r="B246" s="131"/>
      <c r="C246" s="132" t="s">
        <v>759</v>
      </c>
      <c r="D246" s="132" t="s">
        <v>154</v>
      </c>
      <c r="E246" s="133" t="s">
        <v>2224</v>
      </c>
      <c r="F246" s="134" t="s">
        <v>2225</v>
      </c>
      <c r="G246" s="135" t="s">
        <v>498</v>
      </c>
      <c r="H246" s="136">
        <v>1</v>
      </c>
      <c r="I246" s="137"/>
      <c r="J246" s="138">
        <f t="shared" si="60"/>
        <v>0</v>
      </c>
      <c r="K246" s="134" t="s">
        <v>1</v>
      </c>
      <c r="L246" s="31"/>
      <c r="M246" s="139" t="s">
        <v>1</v>
      </c>
      <c r="N246" s="140" t="s">
        <v>38</v>
      </c>
      <c r="P246" s="141">
        <f t="shared" si="61"/>
        <v>0</v>
      </c>
      <c r="Q246" s="141">
        <v>0</v>
      </c>
      <c r="R246" s="141">
        <f t="shared" si="62"/>
        <v>0</v>
      </c>
      <c r="S246" s="141">
        <v>0</v>
      </c>
      <c r="T246" s="142">
        <f t="shared" si="63"/>
        <v>0</v>
      </c>
      <c r="AR246" s="143" t="s">
        <v>159</v>
      </c>
      <c r="AT246" s="143" t="s">
        <v>154</v>
      </c>
      <c r="AU246" s="143" t="s">
        <v>83</v>
      </c>
      <c r="AY246" s="16" t="s">
        <v>151</v>
      </c>
      <c r="BE246" s="144">
        <f t="shared" si="64"/>
        <v>0</v>
      </c>
      <c r="BF246" s="144">
        <f t="shared" si="65"/>
        <v>0</v>
      </c>
      <c r="BG246" s="144">
        <f t="shared" si="66"/>
        <v>0</v>
      </c>
      <c r="BH246" s="144">
        <f t="shared" si="67"/>
        <v>0</v>
      </c>
      <c r="BI246" s="144">
        <f t="shared" si="68"/>
        <v>0</v>
      </c>
      <c r="BJ246" s="16" t="s">
        <v>81</v>
      </c>
      <c r="BK246" s="144">
        <f t="shared" si="69"/>
        <v>0</v>
      </c>
      <c r="BL246" s="16" t="s">
        <v>159</v>
      </c>
      <c r="BM246" s="143" t="s">
        <v>1220</v>
      </c>
    </row>
    <row r="247" spans="2:65" s="1" customFormat="1" ht="16.5" customHeight="1">
      <c r="B247" s="131"/>
      <c r="C247" s="132" t="s">
        <v>763</v>
      </c>
      <c r="D247" s="132" t="s">
        <v>154</v>
      </c>
      <c r="E247" s="133" t="s">
        <v>2227</v>
      </c>
      <c r="F247" s="134" t="s">
        <v>2228</v>
      </c>
      <c r="G247" s="135" t="s">
        <v>498</v>
      </c>
      <c r="H247" s="136">
        <v>1</v>
      </c>
      <c r="I247" s="137"/>
      <c r="J247" s="138">
        <f t="shared" si="60"/>
        <v>0</v>
      </c>
      <c r="K247" s="134" t="s">
        <v>1</v>
      </c>
      <c r="L247" s="31"/>
      <c r="M247" s="139" t="s">
        <v>1</v>
      </c>
      <c r="N247" s="140" t="s">
        <v>38</v>
      </c>
      <c r="P247" s="141">
        <f t="shared" si="61"/>
        <v>0</v>
      </c>
      <c r="Q247" s="141">
        <v>0</v>
      </c>
      <c r="R247" s="141">
        <f t="shared" si="62"/>
        <v>0</v>
      </c>
      <c r="S247" s="141">
        <v>0</v>
      </c>
      <c r="T247" s="142">
        <f t="shared" si="63"/>
        <v>0</v>
      </c>
      <c r="AR247" s="143" t="s">
        <v>159</v>
      </c>
      <c r="AT247" s="143" t="s">
        <v>154</v>
      </c>
      <c r="AU247" s="143" t="s">
        <v>83</v>
      </c>
      <c r="AY247" s="16" t="s">
        <v>151</v>
      </c>
      <c r="BE247" s="144">
        <f t="shared" si="64"/>
        <v>0</v>
      </c>
      <c r="BF247" s="144">
        <f t="shared" si="65"/>
        <v>0</v>
      </c>
      <c r="BG247" s="144">
        <f t="shared" si="66"/>
        <v>0</v>
      </c>
      <c r="BH247" s="144">
        <f t="shared" si="67"/>
        <v>0</v>
      </c>
      <c r="BI247" s="144">
        <f t="shared" si="68"/>
        <v>0</v>
      </c>
      <c r="BJ247" s="16" t="s">
        <v>81</v>
      </c>
      <c r="BK247" s="144">
        <f t="shared" si="69"/>
        <v>0</v>
      </c>
      <c r="BL247" s="16" t="s">
        <v>159</v>
      </c>
      <c r="BM247" s="143" t="s">
        <v>1228</v>
      </c>
    </row>
    <row r="248" spans="2:65" s="1" customFormat="1" ht="16.5" customHeight="1">
      <c r="B248" s="131"/>
      <c r="C248" s="132" t="s">
        <v>767</v>
      </c>
      <c r="D248" s="132" t="s">
        <v>154</v>
      </c>
      <c r="E248" s="133" t="s">
        <v>2230</v>
      </c>
      <c r="F248" s="134" t="s">
        <v>2231</v>
      </c>
      <c r="G248" s="135" t="s">
        <v>498</v>
      </c>
      <c r="H248" s="136">
        <v>1</v>
      </c>
      <c r="I248" s="137"/>
      <c r="J248" s="138">
        <f t="shared" si="60"/>
        <v>0</v>
      </c>
      <c r="K248" s="134" t="s">
        <v>1</v>
      </c>
      <c r="L248" s="31"/>
      <c r="M248" s="139" t="s">
        <v>1</v>
      </c>
      <c r="N248" s="140" t="s">
        <v>38</v>
      </c>
      <c r="P248" s="141">
        <f t="shared" si="61"/>
        <v>0</v>
      </c>
      <c r="Q248" s="141">
        <v>0</v>
      </c>
      <c r="R248" s="141">
        <f t="shared" si="62"/>
        <v>0</v>
      </c>
      <c r="S248" s="141">
        <v>0</v>
      </c>
      <c r="T248" s="142">
        <f t="shared" si="63"/>
        <v>0</v>
      </c>
      <c r="AR248" s="143" t="s">
        <v>159</v>
      </c>
      <c r="AT248" s="143" t="s">
        <v>154</v>
      </c>
      <c r="AU248" s="143" t="s">
        <v>83</v>
      </c>
      <c r="AY248" s="16" t="s">
        <v>151</v>
      </c>
      <c r="BE248" s="144">
        <f t="shared" si="64"/>
        <v>0</v>
      </c>
      <c r="BF248" s="144">
        <f t="shared" si="65"/>
        <v>0</v>
      </c>
      <c r="BG248" s="144">
        <f t="shared" si="66"/>
        <v>0</v>
      </c>
      <c r="BH248" s="144">
        <f t="shared" si="67"/>
        <v>0</v>
      </c>
      <c r="BI248" s="144">
        <f t="shared" si="68"/>
        <v>0</v>
      </c>
      <c r="BJ248" s="16" t="s">
        <v>81</v>
      </c>
      <c r="BK248" s="144">
        <f t="shared" si="69"/>
        <v>0</v>
      </c>
      <c r="BL248" s="16" t="s">
        <v>159</v>
      </c>
      <c r="BM248" s="143" t="s">
        <v>1236</v>
      </c>
    </row>
    <row r="249" spans="2:65" s="1" customFormat="1" ht="16.5" customHeight="1">
      <c r="B249" s="131"/>
      <c r="C249" s="132" t="s">
        <v>771</v>
      </c>
      <c r="D249" s="132" t="s">
        <v>154</v>
      </c>
      <c r="E249" s="133" t="s">
        <v>2233</v>
      </c>
      <c r="F249" s="134" t="s">
        <v>2350</v>
      </c>
      <c r="G249" s="135" t="s">
        <v>498</v>
      </c>
      <c r="H249" s="136">
        <v>1</v>
      </c>
      <c r="I249" s="137"/>
      <c r="J249" s="138">
        <f t="shared" si="60"/>
        <v>0</v>
      </c>
      <c r="K249" s="134" t="s">
        <v>1</v>
      </c>
      <c r="L249" s="31"/>
      <c r="M249" s="139" t="s">
        <v>1</v>
      </c>
      <c r="N249" s="140" t="s">
        <v>38</v>
      </c>
      <c r="P249" s="141">
        <f t="shared" si="61"/>
        <v>0</v>
      </c>
      <c r="Q249" s="141">
        <v>0</v>
      </c>
      <c r="R249" s="141">
        <f t="shared" si="62"/>
        <v>0</v>
      </c>
      <c r="S249" s="141">
        <v>0</v>
      </c>
      <c r="T249" s="142">
        <f t="shared" si="63"/>
        <v>0</v>
      </c>
      <c r="AR249" s="143" t="s">
        <v>159</v>
      </c>
      <c r="AT249" s="143" t="s">
        <v>154</v>
      </c>
      <c r="AU249" s="143" t="s">
        <v>83</v>
      </c>
      <c r="AY249" s="16" t="s">
        <v>151</v>
      </c>
      <c r="BE249" s="144">
        <f t="shared" si="64"/>
        <v>0</v>
      </c>
      <c r="BF249" s="144">
        <f t="shared" si="65"/>
        <v>0</v>
      </c>
      <c r="BG249" s="144">
        <f t="shared" si="66"/>
        <v>0</v>
      </c>
      <c r="BH249" s="144">
        <f t="shared" si="67"/>
        <v>0</v>
      </c>
      <c r="BI249" s="144">
        <f t="shared" si="68"/>
        <v>0</v>
      </c>
      <c r="BJ249" s="16" t="s">
        <v>81</v>
      </c>
      <c r="BK249" s="144">
        <f t="shared" si="69"/>
        <v>0</v>
      </c>
      <c r="BL249" s="16" t="s">
        <v>159</v>
      </c>
      <c r="BM249" s="143" t="s">
        <v>1246</v>
      </c>
    </row>
    <row r="250" spans="2:65" s="1" customFormat="1" ht="16.5" customHeight="1">
      <c r="B250" s="131"/>
      <c r="C250" s="132" t="s">
        <v>776</v>
      </c>
      <c r="D250" s="132" t="s">
        <v>154</v>
      </c>
      <c r="E250" s="133" t="s">
        <v>2236</v>
      </c>
      <c r="F250" s="134" t="s">
        <v>2351</v>
      </c>
      <c r="G250" s="135" t="s">
        <v>498</v>
      </c>
      <c r="H250" s="136">
        <v>1</v>
      </c>
      <c r="I250" s="137"/>
      <c r="J250" s="138">
        <f t="shared" si="60"/>
        <v>0</v>
      </c>
      <c r="K250" s="134" t="s">
        <v>1</v>
      </c>
      <c r="L250" s="31"/>
      <c r="M250" s="139" t="s">
        <v>1</v>
      </c>
      <c r="N250" s="140" t="s">
        <v>38</v>
      </c>
      <c r="P250" s="141">
        <f t="shared" si="61"/>
        <v>0</v>
      </c>
      <c r="Q250" s="141">
        <v>0</v>
      </c>
      <c r="R250" s="141">
        <f t="shared" si="62"/>
        <v>0</v>
      </c>
      <c r="S250" s="141">
        <v>0</v>
      </c>
      <c r="T250" s="142">
        <f t="shared" si="63"/>
        <v>0</v>
      </c>
      <c r="AR250" s="143" t="s">
        <v>159</v>
      </c>
      <c r="AT250" s="143" t="s">
        <v>154</v>
      </c>
      <c r="AU250" s="143" t="s">
        <v>83</v>
      </c>
      <c r="AY250" s="16" t="s">
        <v>151</v>
      </c>
      <c r="BE250" s="144">
        <f t="shared" si="64"/>
        <v>0</v>
      </c>
      <c r="BF250" s="144">
        <f t="shared" si="65"/>
        <v>0</v>
      </c>
      <c r="BG250" s="144">
        <f t="shared" si="66"/>
        <v>0</v>
      </c>
      <c r="BH250" s="144">
        <f t="shared" si="67"/>
        <v>0</v>
      </c>
      <c r="BI250" s="144">
        <f t="shared" si="68"/>
        <v>0</v>
      </c>
      <c r="BJ250" s="16" t="s">
        <v>81</v>
      </c>
      <c r="BK250" s="144">
        <f t="shared" si="69"/>
        <v>0</v>
      </c>
      <c r="BL250" s="16" t="s">
        <v>159</v>
      </c>
      <c r="BM250" s="143" t="s">
        <v>1258</v>
      </c>
    </row>
    <row r="251" spans="2:65" s="1" customFormat="1" ht="16.5" customHeight="1">
      <c r="B251" s="131"/>
      <c r="C251" s="132" t="s">
        <v>780</v>
      </c>
      <c r="D251" s="132" t="s">
        <v>154</v>
      </c>
      <c r="E251" s="133" t="s">
        <v>2239</v>
      </c>
      <c r="F251" s="134" t="s">
        <v>2240</v>
      </c>
      <c r="G251" s="135" t="s">
        <v>498</v>
      </c>
      <c r="H251" s="136">
        <v>1</v>
      </c>
      <c r="I251" s="137"/>
      <c r="J251" s="138">
        <f t="shared" si="60"/>
        <v>0</v>
      </c>
      <c r="K251" s="134" t="s">
        <v>1</v>
      </c>
      <c r="L251" s="31"/>
      <c r="M251" s="139" t="s">
        <v>1</v>
      </c>
      <c r="N251" s="140" t="s">
        <v>38</v>
      </c>
      <c r="P251" s="141">
        <f t="shared" si="61"/>
        <v>0</v>
      </c>
      <c r="Q251" s="141">
        <v>0</v>
      </c>
      <c r="R251" s="141">
        <f t="shared" si="62"/>
        <v>0</v>
      </c>
      <c r="S251" s="141">
        <v>0</v>
      </c>
      <c r="T251" s="142">
        <f t="shared" si="63"/>
        <v>0</v>
      </c>
      <c r="AR251" s="143" t="s">
        <v>159</v>
      </c>
      <c r="AT251" s="143" t="s">
        <v>154</v>
      </c>
      <c r="AU251" s="143" t="s">
        <v>83</v>
      </c>
      <c r="AY251" s="16" t="s">
        <v>151</v>
      </c>
      <c r="BE251" s="144">
        <f t="shared" si="64"/>
        <v>0</v>
      </c>
      <c r="BF251" s="144">
        <f t="shared" si="65"/>
        <v>0</v>
      </c>
      <c r="BG251" s="144">
        <f t="shared" si="66"/>
        <v>0</v>
      </c>
      <c r="BH251" s="144">
        <f t="shared" si="67"/>
        <v>0</v>
      </c>
      <c r="BI251" s="144">
        <f t="shared" si="68"/>
        <v>0</v>
      </c>
      <c r="BJ251" s="16" t="s">
        <v>81</v>
      </c>
      <c r="BK251" s="144">
        <f t="shared" si="69"/>
        <v>0</v>
      </c>
      <c r="BL251" s="16" t="s">
        <v>159</v>
      </c>
      <c r="BM251" s="143" t="s">
        <v>1271</v>
      </c>
    </row>
    <row r="252" spans="2:65" s="1" customFormat="1" ht="16.5" customHeight="1">
      <c r="B252" s="131"/>
      <c r="C252" s="132" t="s">
        <v>784</v>
      </c>
      <c r="D252" s="132" t="s">
        <v>154</v>
      </c>
      <c r="E252" s="133" t="s">
        <v>2242</v>
      </c>
      <c r="F252" s="134" t="s">
        <v>2243</v>
      </c>
      <c r="G252" s="135" t="s">
        <v>498</v>
      </c>
      <c r="H252" s="136">
        <v>1</v>
      </c>
      <c r="I252" s="137"/>
      <c r="J252" s="138">
        <f t="shared" si="60"/>
        <v>0</v>
      </c>
      <c r="K252" s="134" t="s">
        <v>1</v>
      </c>
      <c r="L252" s="31"/>
      <c r="M252" s="180" t="s">
        <v>1</v>
      </c>
      <c r="N252" s="181" t="s">
        <v>38</v>
      </c>
      <c r="O252" s="182"/>
      <c r="P252" s="183">
        <f t="shared" si="61"/>
        <v>0</v>
      </c>
      <c r="Q252" s="183">
        <v>0</v>
      </c>
      <c r="R252" s="183">
        <f t="shared" si="62"/>
        <v>0</v>
      </c>
      <c r="S252" s="183">
        <v>0</v>
      </c>
      <c r="T252" s="184">
        <f t="shared" si="63"/>
        <v>0</v>
      </c>
      <c r="AR252" s="143" t="s">
        <v>159</v>
      </c>
      <c r="AT252" s="143" t="s">
        <v>154</v>
      </c>
      <c r="AU252" s="143" t="s">
        <v>83</v>
      </c>
      <c r="AY252" s="16" t="s">
        <v>151</v>
      </c>
      <c r="BE252" s="144">
        <f t="shared" si="64"/>
        <v>0</v>
      </c>
      <c r="BF252" s="144">
        <f t="shared" si="65"/>
        <v>0</v>
      </c>
      <c r="BG252" s="144">
        <f t="shared" si="66"/>
        <v>0</v>
      </c>
      <c r="BH252" s="144">
        <f t="shared" si="67"/>
        <v>0</v>
      </c>
      <c r="BI252" s="144">
        <f t="shared" si="68"/>
        <v>0</v>
      </c>
      <c r="BJ252" s="16" t="s">
        <v>81</v>
      </c>
      <c r="BK252" s="144">
        <f t="shared" si="69"/>
        <v>0</v>
      </c>
      <c r="BL252" s="16" t="s">
        <v>159</v>
      </c>
      <c r="BM252" s="143" t="s">
        <v>1280</v>
      </c>
    </row>
    <row r="253" spans="2:12" s="1" customFormat="1" ht="6.95" customHeight="1">
      <c r="B253" s="43"/>
      <c r="C253" s="44"/>
      <c r="D253" s="44"/>
      <c r="E253" s="44"/>
      <c r="F253" s="44"/>
      <c r="G253" s="44"/>
      <c r="H253" s="44"/>
      <c r="I253" s="44"/>
      <c r="J253" s="44"/>
      <c r="K253" s="44"/>
      <c r="L253" s="31"/>
    </row>
  </sheetData>
  <autoFilter ref="C129:K25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2352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ROUND(J124,2)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ROUND((SUM(BE124:BE185)),2)</f>
        <v>0</v>
      </c>
      <c r="I33" s="91">
        <v>0.21</v>
      </c>
      <c r="J33" s="90">
        <f>ROUND(((SUM(BE124:BE185))*I33),2)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ROUND((SUM(BF124:BF185)),2)</f>
        <v>0</v>
      </c>
      <c r="I34" s="91">
        <v>0.12</v>
      </c>
      <c r="J34" s="90">
        <f>ROUND(((SUM(BF124:BF185))*I34),2)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ROUND((SUM(BG124:BG185)),2)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ROUND((SUM(BH124:BH185)),2)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ROUND((SUM(BI124:BI185)),2)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04 - Vtápění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J124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2353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8" customFormat="1" ht="24.95" customHeight="1">
      <c r="B98" s="103"/>
      <c r="D98" s="104" t="s">
        <v>2354</v>
      </c>
      <c r="E98" s="105"/>
      <c r="F98" s="105"/>
      <c r="G98" s="105"/>
      <c r="H98" s="105"/>
      <c r="I98" s="105"/>
      <c r="J98" s="106">
        <f>J135</f>
        <v>0</v>
      </c>
      <c r="L98" s="103"/>
    </row>
    <row r="99" spans="2:12" s="8" customFormat="1" ht="24.95" customHeight="1">
      <c r="B99" s="103"/>
      <c r="D99" s="104" t="s">
        <v>2355</v>
      </c>
      <c r="E99" s="105"/>
      <c r="F99" s="105"/>
      <c r="G99" s="105"/>
      <c r="H99" s="105"/>
      <c r="I99" s="105"/>
      <c r="J99" s="106">
        <f>J145</f>
        <v>0</v>
      </c>
      <c r="L99" s="103"/>
    </row>
    <row r="100" spans="2:12" s="8" customFormat="1" ht="24.95" customHeight="1">
      <c r="B100" s="103"/>
      <c r="D100" s="104" t="s">
        <v>2356</v>
      </c>
      <c r="E100" s="105"/>
      <c r="F100" s="105"/>
      <c r="G100" s="105"/>
      <c r="H100" s="105"/>
      <c r="I100" s="105"/>
      <c r="J100" s="106">
        <f>J148</f>
        <v>0</v>
      </c>
      <c r="L100" s="103"/>
    </row>
    <row r="101" spans="2:12" s="8" customFormat="1" ht="24.95" customHeight="1">
      <c r="B101" s="103"/>
      <c r="D101" s="104" t="s">
        <v>2357</v>
      </c>
      <c r="E101" s="105"/>
      <c r="F101" s="105"/>
      <c r="G101" s="105"/>
      <c r="H101" s="105"/>
      <c r="I101" s="105"/>
      <c r="J101" s="106">
        <f>J163</f>
        <v>0</v>
      </c>
      <c r="L101" s="103"/>
    </row>
    <row r="102" spans="2:12" s="8" customFormat="1" ht="24.95" customHeight="1">
      <c r="B102" s="103"/>
      <c r="D102" s="104" t="s">
        <v>2358</v>
      </c>
      <c r="E102" s="105"/>
      <c r="F102" s="105"/>
      <c r="G102" s="105"/>
      <c r="H102" s="105"/>
      <c r="I102" s="105"/>
      <c r="J102" s="106">
        <f>J173</f>
        <v>0</v>
      </c>
      <c r="L102" s="103"/>
    </row>
    <row r="103" spans="2:12" s="8" customFormat="1" ht="24.95" customHeight="1">
      <c r="B103" s="103"/>
      <c r="D103" s="104" t="s">
        <v>2359</v>
      </c>
      <c r="E103" s="105"/>
      <c r="F103" s="105"/>
      <c r="G103" s="105"/>
      <c r="H103" s="105"/>
      <c r="I103" s="105"/>
      <c r="J103" s="106">
        <f>J179</f>
        <v>0</v>
      </c>
      <c r="L103" s="103"/>
    </row>
    <row r="104" spans="2:12" s="8" customFormat="1" ht="24.95" customHeight="1">
      <c r="B104" s="103"/>
      <c r="D104" s="104" t="s">
        <v>2360</v>
      </c>
      <c r="E104" s="105"/>
      <c r="F104" s="105"/>
      <c r="G104" s="105"/>
      <c r="H104" s="105"/>
      <c r="I104" s="105"/>
      <c r="J104" s="106">
        <f>J185</f>
        <v>0</v>
      </c>
      <c r="L104" s="103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136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28" t="str">
        <f>E7</f>
        <v>Dům kultury v ÚL_Revitalizace budovy B - ETAPA II</v>
      </c>
      <c r="F114" s="229"/>
      <c r="G114" s="229"/>
      <c r="H114" s="229"/>
      <c r="L114" s="31"/>
    </row>
    <row r="115" spans="2:12" s="1" customFormat="1" ht="12" customHeight="1">
      <c r="B115" s="31"/>
      <c r="C115" s="26" t="s">
        <v>106</v>
      </c>
      <c r="L115" s="31"/>
    </row>
    <row r="116" spans="2:12" s="1" customFormat="1" ht="16.5" customHeight="1">
      <c r="B116" s="31"/>
      <c r="E116" s="189" t="str">
        <f>E9</f>
        <v>04 - Vtápění</v>
      </c>
      <c r="F116" s="230"/>
      <c r="G116" s="230"/>
      <c r="H116" s="230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F12</f>
        <v xml:space="preserve"> </v>
      </c>
      <c r="I118" s="26" t="s">
        <v>22</v>
      </c>
      <c r="J118" s="51" t="str">
        <f>IF(J12="","",J12)</f>
        <v>17. 5. 2024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E15</f>
        <v xml:space="preserve"> </v>
      </c>
      <c r="I120" s="26" t="s">
        <v>29</v>
      </c>
      <c r="J120" s="29" t="str">
        <f>E21</f>
        <v xml:space="preserve"> </v>
      </c>
      <c r="L120" s="31"/>
    </row>
    <row r="121" spans="2:12" s="1" customFormat="1" ht="15.2" customHeight="1">
      <c r="B121" s="31"/>
      <c r="C121" s="26" t="s">
        <v>27</v>
      </c>
      <c r="F121" s="24" t="str">
        <f>IF(E18="","",E18)</f>
        <v>Vyplň údaj</v>
      </c>
      <c r="I121" s="26" t="s">
        <v>31</v>
      </c>
      <c r="J121" s="29" t="str">
        <f>E24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1"/>
      <c r="C123" s="112" t="s">
        <v>137</v>
      </c>
      <c r="D123" s="113" t="s">
        <v>58</v>
      </c>
      <c r="E123" s="113" t="s">
        <v>54</v>
      </c>
      <c r="F123" s="113" t="s">
        <v>55</v>
      </c>
      <c r="G123" s="113" t="s">
        <v>138</v>
      </c>
      <c r="H123" s="113" t="s">
        <v>139</v>
      </c>
      <c r="I123" s="113" t="s">
        <v>140</v>
      </c>
      <c r="J123" s="113" t="s">
        <v>110</v>
      </c>
      <c r="K123" s="114" t="s">
        <v>141</v>
      </c>
      <c r="L123" s="111"/>
      <c r="M123" s="58" t="s">
        <v>1</v>
      </c>
      <c r="N123" s="59" t="s">
        <v>37</v>
      </c>
      <c r="O123" s="59" t="s">
        <v>142</v>
      </c>
      <c r="P123" s="59" t="s">
        <v>143</v>
      </c>
      <c r="Q123" s="59" t="s">
        <v>144</v>
      </c>
      <c r="R123" s="59" t="s">
        <v>145</v>
      </c>
      <c r="S123" s="59" t="s">
        <v>146</v>
      </c>
      <c r="T123" s="60" t="s">
        <v>147</v>
      </c>
    </row>
    <row r="124" spans="2:63" s="1" customFormat="1" ht="22.9" customHeight="1">
      <c r="B124" s="31"/>
      <c r="C124" s="63" t="s">
        <v>148</v>
      </c>
      <c r="J124" s="115">
        <f>BK124</f>
        <v>0</v>
      </c>
      <c r="L124" s="31"/>
      <c r="M124" s="61"/>
      <c r="N124" s="52"/>
      <c r="O124" s="52"/>
      <c r="P124" s="116">
        <f>P125+P135+P145+P148+P163+P173+P179+P185</f>
        <v>0</v>
      </c>
      <c r="Q124" s="52"/>
      <c r="R124" s="116">
        <f>R125+R135+R145+R148+R163+R173+R179+R185</f>
        <v>0</v>
      </c>
      <c r="S124" s="52"/>
      <c r="T124" s="117">
        <f>T125+T135+T145+T148+T163+T173+T179+T185</f>
        <v>0</v>
      </c>
      <c r="AT124" s="16" t="s">
        <v>72</v>
      </c>
      <c r="AU124" s="16" t="s">
        <v>112</v>
      </c>
      <c r="BK124" s="118">
        <f>BK125+BK135+BK145+BK148+BK163+BK173+BK179+BK185</f>
        <v>0</v>
      </c>
    </row>
    <row r="125" spans="2:63" s="11" customFormat="1" ht="25.9" customHeight="1">
      <c r="B125" s="119"/>
      <c r="D125" s="120" t="s">
        <v>72</v>
      </c>
      <c r="E125" s="121" t="s">
        <v>1751</v>
      </c>
      <c r="F125" s="121" t="s">
        <v>2361</v>
      </c>
      <c r="I125" s="122"/>
      <c r="J125" s="123">
        <f>BK125</f>
        <v>0</v>
      </c>
      <c r="L125" s="119"/>
      <c r="M125" s="124"/>
      <c r="P125" s="125">
        <f>SUM(P126:P134)</f>
        <v>0</v>
      </c>
      <c r="R125" s="125">
        <f>SUM(R126:R134)</f>
        <v>0</v>
      </c>
      <c r="T125" s="126">
        <f>SUM(T126:T134)</f>
        <v>0</v>
      </c>
      <c r="AR125" s="120" t="s">
        <v>81</v>
      </c>
      <c r="AT125" s="127" t="s">
        <v>72</v>
      </c>
      <c r="AU125" s="127" t="s">
        <v>73</v>
      </c>
      <c r="AY125" s="120" t="s">
        <v>151</v>
      </c>
      <c r="BK125" s="128">
        <f>SUM(BK126:BK134)</f>
        <v>0</v>
      </c>
    </row>
    <row r="126" spans="2:65" s="1" customFormat="1" ht="16.5" customHeight="1">
      <c r="B126" s="131"/>
      <c r="C126" s="132" t="s">
        <v>81</v>
      </c>
      <c r="D126" s="132" t="s">
        <v>154</v>
      </c>
      <c r="E126" s="133" t="s">
        <v>2362</v>
      </c>
      <c r="F126" s="134" t="s">
        <v>2363</v>
      </c>
      <c r="G126" s="135" t="s">
        <v>1757</v>
      </c>
      <c r="H126" s="136">
        <v>5</v>
      </c>
      <c r="I126" s="137"/>
      <c r="J126" s="138">
        <f aca="true" t="shared" si="0" ref="J126:J134">ROUND(I126*H126,2)</f>
        <v>0</v>
      </c>
      <c r="K126" s="134" t="s">
        <v>1</v>
      </c>
      <c r="L126" s="31"/>
      <c r="M126" s="139" t="s">
        <v>1</v>
      </c>
      <c r="N126" s="140" t="s">
        <v>38</v>
      </c>
      <c r="P126" s="141">
        <f aca="true" t="shared" si="1" ref="P126:P134">O126*H126</f>
        <v>0</v>
      </c>
      <c r="Q126" s="141">
        <v>0</v>
      </c>
      <c r="R126" s="141">
        <f aca="true" t="shared" si="2" ref="R126:R134">Q126*H126</f>
        <v>0</v>
      </c>
      <c r="S126" s="141">
        <v>0</v>
      </c>
      <c r="T126" s="142">
        <f aca="true" t="shared" si="3" ref="T126:T134">S126*H126</f>
        <v>0</v>
      </c>
      <c r="AR126" s="143" t="s">
        <v>159</v>
      </c>
      <c r="AT126" s="143" t="s">
        <v>154</v>
      </c>
      <c r="AU126" s="143" t="s">
        <v>81</v>
      </c>
      <c r="AY126" s="16" t="s">
        <v>151</v>
      </c>
      <c r="BE126" s="144">
        <f aca="true" t="shared" si="4" ref="BE126:BE134">IF(N126="základní",J126,0)</f>
        <v>0</v>
      </c>
      <c r="BF126" s="144">
        <f aca="true" t="shared" si="5" ref="BF126:BF134">IF(N126="snížená",J126,0)</f>
        <v>0</v>
      </c>
      <c r="BG126" s="144">
        <f aca="true" t="shared" si="6" ref="BG126:BG134">IF(N126="zákl. přenesená",J126,0)</f>
        <v>0</v>
      </c>
      <c r="BH126" s="144">
        <f aca="true" t="shared" si="7" ref="BH126:BH134">IF(N126="sníž. přenesená",J126,0)</f>
        <v>0</v>
      </c>
      <c r="BI126" s="144">
        <f aca="true" t="shared" si="8" ref="BI126:BI134">IF(N126="nulová",J126,0)</f>
        <v>0</v>
      </c>
      <c r="BJ126" s="16" t="s">
        <v>81</v>
      </c>
      <c r="BK126" s="144">
        <f aca="true" t="shared" si="9" ref="BK126:BK134">ROUND(I126*H126,2)</f>
        <v>0</v>
      </c>
      <c r="BL126" s="16" t="s">
        <v>159</v>
      </c>
      <c r="BM126" s="143" t="s">
        <v>83</v>
      </c>
    </row>
    <row r="127" spans="2:65" s="1" customFormat="1" ht="16.5" customHeight="1">
      <c r="B127" s="131"/>
      <c r="C127" s="132" t="s">
        <v>83</v>
      </c>
      <c r="D127" s="132" t="s">
        <v>154</v>
      </c>
      <c r="E127" s="133" t="s">
        <v>2364</v>
      </c>
      <c r="F127" s="134" t="s">
        <v>2365</v>
      </c>
      <c r="G127" s="135" t="s">
        <v>1757</v>
      </c>
      <c r="H127" s="136">
        <v>2</v>
      </c>
      <c r="I127" s="137"/>
      <c r="J127" s="138">
        <f t="shared" si="0"/>
        <v>0</v>
      </c>
      <c r="K127" s="134" t="s">
        <v>1</v>
      </c>
      <c r="L127" s="31"/>
      <c r="M127" s="139" t="s">
        <v>1</v>
      </c>
      <c r="N127" s="140" t="s">
        <v>38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159</v>
      </c>
      <c r="AT127" s="143" t="s">
        <v>154</v>
      </c>
      <c r="AU127" s="143" t="s">
        <v>81</v>
      </c>
      <c r="AY127" s="16" t="s">
        <v>151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6" t="s">
        <v>81</v>
      </c>
      <c r="BK127" s="144">
        <f t="shared" si="9"/>
        <v>0</v>
      </c>
      <c r="BL127" s="16" t="s">
        <v>159</v>
      </c>
      <c r="BM127" s="143" t="s">
        <v>159</v>
      </c>
    </row>
    <row r="128" spans="2:65" s="1" customFormat="1" ht="16.5" customHeight="1">
      <c r="B128" s="131"/>
      <c r="C128" s="132" t="s">
        <v>152</v>
      </c>
      <c r="D128" s="132" t="s">
        <v>154</v>
      </c>
      <c r="E128" s="133" t="s">
        <v>2366</v>
      </c>
      <c r="F128" s="134" t="s">
        <v>2367</v>
      </c>
      <c r="G128" s="135" t="s">
        <v>1757</v>
      </c>
      <c r="H128" s="136">
        <v>2</v>
      </c>
      <c r="I128" s="137"/>
      <c r="J128" s="138">
        <f t="shared" si="0"/>
        <v>0</v>
      </c>
      <c r="K128" s="134" t="s">
        <v>1</v>
      </c>
      <c r="L128" s="31"/>
      <c r="M128" s="139" t="s">
        <v>1</v>
      </c>
      <c r="N128" s="140" t="s">
        <v>38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159</v>
      </c>
      <c r="AT128" s="143" t="s">
        <v>154</v>
      </c>
      <c r="AU128" s="143" t="s">
        <v>81</v>
      </c>
      <c r="AY128" s="16" t="s">
        <v>151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6" t="s">
        <v>81</v>
      </c>
      <c r="BK128" s="144">
        <f t="shared" si="9"/>
        <v>0</v>
      </c>
      <c r="BL128" s="16" t="s">
        <v>159</v>
      </c>
      <c r="BM128" s="143" t="s">
        <v>183</v>
      </c>
    </row>
    <row r="129" spans="2:65" s="1" customFormat="1" ht="16.5" customHeight="1">
      <c r="B129" s="131"/>
      <c r="C129" s="132" t="s">
        <v>159</v>
      </c>
      <c r="D129" s="132" t="s">
        <v>154</v>
      </c>
      <c r="E129" s="133" t="s">
        <v>2368</v>
      </c>
      <c r="F129" s="134" t="s">
        <v>2369</v>
      </c>
      <c r="G129" s="135" t="s">
        <v>1757</v>
      </c>
      <c r="H129" s="136">
        <v>1</v>
      </c>
      <c r="I129" s="137"/>
      <c r="J129" s="138">
        <f t="shared" si="0"/>
        <v>0</v>
      </c>
      <c r="K129" s="134" t="s">
        <v>1</v>
      </c>
      <c r="L129" s="31"/>
      <c r="M129" s="139" t="s">
        <v>1</v>
      </c>
      <c r="N129" s="140" t="s">
        <v>38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159</v>
      </c>
      <c r="AT129" s="143" t="s">
        <v>154</v>
      </c>
      <c r="AU129" s="143" t="s">
        <v>81</v>
      </c>
      <c r="AY129" s="16" t="s">
        <v>151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6" t="s">
        <v>81</v>
      </c>
      <c r="BK129" s="144">
        <f t="shared" si="9"/>
        <v>0</v>
      </c>
      <c r="BL129" s="16" t="s">
        <v>159</v>
      </c>
      <c r="BM129" s="143" t="s">
        <v>175</v>
      </c>
    </row>
    <row r="130" spans="2:65" s="1" customFormat="1" ht="16.5" customHeight="1">
      <c r="B130" s="131"/>
      <c r="C130" s="132" t="s">
        <v>177</v>
      </c>
      <c r="D130" s="132" t="s">
        <v>154</v>
      </c>
      <c r="E130" s="133" t="s">
        <v>2370</v>
      </c>
      <c r="F130" s="134" t="s">
        <v>2371</v>
      </c>
      <c r="G130" s="135" t="s">
        <v>1757</v>
      </c>
      <c r="H130" s="136">
        <v>5</v>
      </c>
      <c r="I130" s="137"/>
      <c r="J130" s="138">
        <f t="shared" si="0"/>
        <v>0</v>
      </c>
      <c r="K130" s="134" t="s">
        <v>1</v>
      </c>
      <c r="L130" s="31"/>
      <c r="M130" s="139" t="s">
        <v>1</v>
      </c>
      <c r="N130" s="140" t="s">
        <v>38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159</v>
      </c>
      <c r="AT130" s="143" t="s">
        <v>154</v>
      </c>
      <c r="AU130" s="143" t="s">
        <v>81</v>
      </c>
      <c r="AY130" s="16" t="s">
        <v>151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6" t="s">
        <v>81</v>
      </c>
      <c r="BK130" s="144">
        <f t="shared" si="9"/>
        <v>0</v>
      </c>
      <c r="BL130" s="16" t="s">
        <v>159</v>
      </c>
      <c r="BM130" s="143" t="s">
        <v>202</v>
      </c>
    </row>
    <row r="131" spans="2:65" s="1" customFormat="1" ht="16.5" customHeight="1">
      <c r="B131" s="131"/>
      <c r="C131" s="132" t="s">
        <v>183</v>
      </c>
      <c r="D131" s="132" t="s">
        <v>154</v>
      </c>
      <c r="E131" s="133" t="s">
        <v>2372</v>
      </c>
      <c r="F131" s="134" t="s">
        <v>2373</v>
      </c>
      <c r="G131" s="135" t="s">
        <v>1757</v>
      </c>
      <c r="H131" s="136">
        <v>2</v>
      </c>
      <c r="I131" s="137"/>
      <c r="J131" s="138">
        <f t="shared" si="0"/>
        <v>0</v>
      </c>
      <c r="K131" s="134" t="s">
        <v>1</v>
      </c>
      <c r="L131" s="31"/>
      <c r="M131" s="139" t="s">
        <v>1</v>
      </c>
      <c r="N131" s="140" t="s">
        <v>38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159</v>
      </c>
      <c r="AT131" s="143" t="s">
        <v>154</v>
      </c>
      <c r="AU131" s="143" t="s">
        <v>81</v>
      </c>
      <c r="AY131" s="16" t="s">
        <v>151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6" t="s">
        <v>81</v>
      </c>
      <c r="BK131" s="144">
        <f t="shared" si="9"/>
        <v>0</v>
      </c>
      <c r="BL131" s="16" t="s">
        <v>159</v>
      </c>
      <c r="BM131" s="143" t="s">
        <v>8</v>
      </c>
    </row>
    <row r="132" spans="2:65" s="1" customFormat="1" ht="16.5" customHeight="1">
      <c r="B132" s="131"/>
      <c r="C132" s="132" t="s">
        <v>190</v>
      </c>
      <c r="D132" s="132" t="s">
        <v>154</v>
      </c>
      <c r="E132" s="133" t="s">
        <v>2374</v>
      </c>
      <c r="F132" s="134" t="s">
        <v>2375</v>
      </c>
      <c r="G132" s="135" t="s">
        <v>1757</v>
      </c>
      <c r="H132" s="136">
        <v>2</v>
      </c>
      <c r="I132" s="137"/>
      <c r="J132" s="138">
        <f t="shared" si="0"/>
        <v>0</v>
      </c>
      <c r="K132" s="134" t="s">
        <v>1</v>
      </c>
      <c r="L132" s="31"/>
      <c r="M132" s="139" t="s">
        <v>1</v>
      </c>
      <c r="N132" s="140" t="s">
        <v>38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159</v>
      </c>
      <c r="AT132" s="143" t="s">
        <v>154</v>
      </c>
      <c r="AU132" s="143" t="s">
        <v>81</v>
      </c>
      <c r="AY132" s="16" t="s">
        <v>151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6" t="s">
        <v>81</v>
      </c>
      <c r="BK132" s="144">
        <f t="shared" si="9"/>
        <v>0</v>
      </c>
      <c r="BL132" s="16" t="s">
        <v>159</v>
      </c>
      <c r="BM132" s="143" t="s">
        <v>242</v>
      </c>
    </row>
    <row r="133" spans="2:65" s="1" customFormat="1" ht="16.5" customHeight="1">
      <c r="B133" s="131"/>
      <c r="C133" s="132" t="s">
        <v>175</v>
      </c>
      <c r="D133" s="132" t="s">
        <v>154</v>
      </c>
      <c r="E133" s="133" t="s">
        <v>2376</v>
      </c>
      <c r="F133" s="134" t="s">
        <v>2377</v>
      </c>
      <c r="G133" s="135" t="s">
        <v>1757</v>
      </c>
      <c r="H133" s="136">
        <v>1</v>
      </c>
      <c r="I133" s="137"/>
      <c r="J133" s="138">
        <f t="shared" si="0"/>
        <v>0</v>
      </c>
      <c r="K133" s="134" t="s">
        <v>1</v>
      </c>
      <c r="L133" s="31"/>
      <c r="M133" s="139" t="s">
        <v>1</v>
      </c>
      <c r="N133" s="140" t="s">
        <v>38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159</v>
      </c>
      <c r="AT133" s="143" t="s">
        <v>154</v>
      </c>
      <c r="AU133" s="143" t="s">
        <v>81</v>
      </c>
      <c r="AY133" s="16" t="s">
        <v>151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6" t="s">
        <v>81</v>
      </c>
      <c r="BK133" s="144">
        <f t="shared" si="9"/>
        <v>0</v>
      </c>
      <c r="BL133" s="16" t="s">
        <v>159</v>
      </c>
      <c r="BM133" s="143" t="s">
        <v>287</v>
      </c>
    </row>
    <row r="134" spans="2:65" s="1" customFormat="1" ht="16.5" customHeight="1">
      <c r="B134" s="131"/>
      <c r="C134" s="132" t="s">
        <v>198</v>
      </c>
      <c r="D134" s="132" t="s">
        <v>154</v>
      </c>
      <c r="E134" s="133" t="s">
        <v>2378</v>
      </c>
      <c r="F134" s="134" t="s">
        <v>2379</v>
      </c>
      <c r="G134" s="135" t="s">
        <v>1757</v>
      </c>
      <c r="H134" s="136">
        <v>40</v>
      </c>
      <c r="I134" s="137"/>
      <c r="J134" s="138">
        <f t="shared" si="0"/>
        <v>0</v>
      </c>
      <c r="K134" s="134" t="s">
        <v>1</v>
      </c>
      <c r="L134" s="31"/>
      <c r="M134" s="139" t="s">
        <v>1</v>
      </c>
      <c r="N134" s="140" t="s">
        <v>38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159</v>
      </c>
      <c r="AT134" s="143" t="s">
        <v>154</v>
      </c>
      <c r="AU134" s="143" t="s">
        <v>81</v>
      </c>
      <c r="AY134" s="16" t="s">
        <v>151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6" t="s">
        <v>81</v>
      </c>
      <c r="BK134" s="144">
        <f t="shared" si="9"/>
        <v>0</v>
      </c>
      <c r="BL134" s="16" t="s">
        <v>159</v>
      </c>
      <c r="BM134" s="143" t="s">
        <v>309</v>
      </c>
    </row>
    <row r="135" spans="2:63" s="11" customFormat="1" ht="25.9" customHeight="1">
      <c r="B135" s="119"/>
      <c r="D135" s="120" t="s">
        <v>72</v>
      </c>
      <c r="E135" s="121" t="s">
        <v>1753</v>
      </c>
      <c r="F135" s="121" t="s">
        <v>2380</v>
      </c>
      <c r="I135" s="122"/>
      <c r="J135" s="123">
        <f>BK135</f>
        <v>0</v>
      </c>
      <c r="L135" s="119"/>
      <c r="M135" s="124"/>
      <c r="P135" s="125">
        <f>SUM(P136:P144)</f>
        <v>0</v>
      </c>
      <c r="R135" s="125">
        <f>SUM(R136:R144)</f>
        <v>0</v>
      </c>
      <c r="T135" s="126">
        <f>SUM(T136:T144)</f>
        <v>0</v>
      </c>
      <c r="AR135" s="120" t="s">
        <v>81</v>
      </c>
      <c r="AT135" s="127" t="s">
        <v>72</v>
      </c>
      <c r="AU135" s="127" t="s">
        <v>73</v>
      </c>
      <c r="AY135" s="120" t="s">
        <v>151</v>
      </c>
      <c r="BK135" s="128">
        <f>SUM(BK136:BK144)</f>
        <v>0</v>
      </c>
    </row>
    <row r="136" spans="2:65" s="1" customFormat="1" ht="24.2" customHeight="1">
      <c r="B136" s="131"/>
      <c r="C136" s="132" t="s">
        <v>202</v>
      </c>
      <c r="D136" s="132" t="s">
        <v>154</v>
      </c>
      <c r="E136" s="133" t="s">
        <v>2381</v>
      </c>
      <c r="F136" s="134" t="s">
        <v>2382</v>
      </c>
      <c r="G136" s="135" t="s">
        <v>569</v>
      </c>
      <c r="H136" s="136">
        <v>500</v>
      </c>
      <c r="I136" s="137"/>
      <c r="J136" s="138">
        <f aca="true" t="shared" si="10" ref="J136:J144">ROUND(I136*H136,2)</f>
        <v>0</v>
      </c>
      <c r="K136" s="134" t="s">
        <v>1</v>
      </c>
      <c r="L136" s="31"/>
      <c r="M136" s="139" t="s">
        <v>1</v>
      </c>
      <c r="N136" s="140" t="s">
        <v>38</v>
      </c>
      <c r="P136" s="141">
        <f aca="true" t="shared" si="11" ref="P136:P144">O136*H136</f>
        <v>0</v>
      </c>
      <c r="Q136" s="141">
        <v>0</v>
      </c>
      <c r="R136" s="141">
        <f aca="true" t="shared" si="12" ref="R136:R144">Q136*H136</f>
        <v>0</v>
      </c>
      <c r="S136" s="141">
        <v>0</v>
      </c>
      <c r="T136" s="142">
        <f aca="true" t="shared" si="13" ref="T136:T144">S136*H136</f>
        <v>0</v>
      </c>
      <c r="AR136" s="143" t="s">
        <v>159</v>
      </c>
      <c r="AT136" s="143" t="s">
        <v>154</v>
      </c>
      <c r="AU136" s="143" t="s">
        <v>81</v>
      </c>
      <c r="AY136" s="16" t="s">
        <v>151</v>
      </c>
      <c r="BE136" s="144">
        <f aca="true" t="shared" si="14" ref="BE136:BE144">IF(N136="základní",J136,0)</f>
        <v>0</v>
      </c>
      <c r="BF136" s="144">
        <f aca="true" t="shared" si="15" ref="BF136:BF144">IF(N136="snížená",J136,0)</f>
        <v>0</v>
      </c>
      <c r="BG136" s="144">
        <f aca="true" t="shared" si="16" ref="BG136:BG144">IF(N136="zákl. přenesená",J136,0)</f>
        <v>0</v>
      </c>
      <c r="BH136" s="144">
        <f aca="true" t="shared" si="17" ref="BH136:BH144">IF(N136="sníž. přenesená",J136,0)</f>
        <v>0</v>
      </c>
      <c r="BI136" s="144">
        <f aca="true" t="shared" si="18" ref="BI136:BI144">IF(N136="nulová",J136,0)</f>
        <v>0</v>
      </c>
      <c r="BJ136" s="16" t="s">
        <v>81</v>
      </c>
      <c r="BK136" s="144">
        <f aca="true" t="shared" si="19" ref="BK136:BK144">ROUND(I136*H136,2)</f>
        <v>0</v>
      </c>
      <c r="BL136" s="16" t="s">
        <v>159</v>
      </c>
      <c r="BM136" s="143" t="s">
        <v>321</v>
      </c>
    </row>
    <row r="137" spans="2:65" s="1" customFormat="1" ht="24.2" customHeight="1">
      <c r="B137" s="131"/>
      <c r="C137" s="132" t="s">
        <v>209</v>
      </c>
      <c r="D137" s="132" t="s">
        <v>154</v>
      </c>
      <c r="E137" s="133" t="s">
        <v>2383</v>
      </c>
      <c r="F137" s="134" t="s">
        <v>2384</v>
      </c>
      <c r="G137" s="135" t="s">
        <v>569</v>
      </c>
      <c r="H137" s="136">
        <v>300</v>
      </c>
      <c r="I137" s="137"/>
      <c r="J137" s="138">
        <f t="shared" si="10"/>
        <v>0</v>
      </c>
      <c r="K137" s="134" t="s">
        <v>1</v>
      </c>
      <c r="L137" s="31"/>
      <c r="M137" s="139" t="s">
        <v>1</v>
      </c>
      <c r="N137" s="140" t="s">
        <v>38</v>
      </c>
      <c r="P137" s="141">
        <f t="shared" si="11"/>
        <v>0</v>
      </c>
      <c r="Q137" s="141">
        <v>0</v>
      </c>
      <c r="R137" s="141">
        <f t="shared" si="12"/>
        <v>0</v>
      </c>
      <c r="S137" s="141">
        <v>0</v>
      </c>
      <c r="T137" s="142">
        <f t="shared" si="13"/>
        <v>0</v>
      </c>
      <c r="AR137" s="143" t="s">
        <v>159</v>
      </c>
      <c r="AT137" s="143" t="s">
        <v>154</v>
      </c>
      <c r="AU137" s="143" t="s">
        <v>81</v>
      </c>
      <c r="AY137" s="16" t="s">
        <v>151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6" t="s">
        <v>81</v>
      </c>
      <c r="BK137" s="144">
        <f t="shared" si="19"/>
        <v>0</v>
      </c>
      <c r="BL137" s="16" t="s">
        <v>159</v>
      </c>
      <c r="BM137" s="143" t="s">
        <v>338</v>
      </c>
    </row>
    <row r="138" spans="2:65" s="1" customFormat="1" ht="24.2" customHeight="1">
      <c r="B138" s="131"/>
      <c r="C138" s="132" t="s">
        <v>8</v>
      </c>
      <c r="D138" s="132" t="s">
        <v>154</v>
      </c>
      <c r="E138" s="133" t="s">
        <v>2385</v>
      </c>
      <c r="F138" s="134" t="s">
        <v>2386</v>
      </c>
      <c r="G138" s="135" t="s">
        <v>569</v>
      </c>
      <c r="H138" s="136">
        <v>110</v>
      </c>
      <c r="I138" s="137"/>
      <c r="J138" s="138">
        <f t="shared" si="10"/>
        <v>0</v>
      </c>
      <c r="K138" s="134" t="s">
        <v>1</v>
      </c>
      <c r="L138" s="31"/>
      <c r="M138" s="139" t="s">
        <v>1</v>
      </c>
      <c r="N138" s="140" t="s">
        <v>38</v>
      </c>
      <c r="P138" s="141">
        <f t="shared" si="11"/>
        <v>0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159</v>
      </c>
      <c r="AT138" s="143" t="s">
        <v>154</v>
      </c>
      <c r="AU138" s="143" t="s">
        <v>81</v>
      </c>
      <c r="AY138" s="16" t="s">
        <v>151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6" t="s">
        <v>81</v>
      </c>
      <c r="BK138" s="144">
        <f t="shared" si="19"/>
        <v>0</v>
      </c>
      <c r="BL138" s="16" t="s">
        <v>159</v>
      </c>
      <c r="BM138" s="143" t="s">
        <v>347</v>
      </c>
    </row>
    <row r="139" spans="2:65" s="1" customFormat="1" ht="24.2" customHeight="1">
      <c r="B139" s="131"/>
      <c r="C139" s="132" t="s">
        <v>238</v>
      </c>
      <c r="D139" s="132" t="s">
        <v>154</v>
      </c>
      <c r="E139" s="133" t="s">
        <v>2387</v>
      </c>
      <c r="F139" s="134" t="s">
        <v>2388</v>
      </c>
      <c r="G139" s="135" t="s">
        <v>569</v>
      </c>
      <c r="H139" s="136">
        <v>150</v>
      </c>
      <c r="I139" s="137"/>
      <c r="J139" s="138">
        <f t="shared" si="10"/>
        <v>0</v>
      </c>
      <c r="K139" s="134" t="s">
        <v>1</v>
      </c>
      <c r="L139" s="31"/>
      <c r="M139" s="139" t="s">
        <v>1</v>
      </c>
      <c r="N139" s="140" t="s">
        <v>38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159</v>
      </c>
      <c r="AT139" s="143" t="s">
        <v>154</v>
      </c>
      <c r="AU139" s="143" t="s">
        <v>81</v>
      </c>
      <c r="AY139" s="16" t="s">
        <v>151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6" t="s">
        <v>81</v>
      </c>
      <c r="BK139" s="144">
        <f t="shared" si="19"/>
        <v>0</v>
      </c>
      <c r="BL139" s="16" t="s">
        <v>159</v>
      </c>
      <c r="BM139" s="143" t="s">
        <v>359</v>
      </c>
    </row>
    <row r="140" spans="2:65" s="1" customFormat="1" ht="24.2" customHeight="1">
      <c r="B140" s="131"/>
      <c r="C140" s="132" t="s">
        <v>242</v>
      </c>
      <c r="D140" s="132" t="s">
        <v>154</v>
      </c>
      <c r="E140" s="133" t="s">
        <v>2389</v>
      </c>
      <c r="F140" s="134" t="s">
        <v>2390</v>
      </c>
      <c r="G140" s="135" t="s">
        <v>569</v>
      </c>
      <c r="H140" s="136">
        <v>45</v>
      </c>
      <c r="I140" s="137"/>
      <c r="J140" s="138">
        <f t="shared" si="10"/>
        <v>0</v>
      </c>
      <c r="K140" s="134" t="s">
        <v>1</v>
      </c>
      <c r="L140" s="31"/>
      <c r="M140" s="139" t="s">
        <v>1</v>
      </c>
      <c r="N140" s="140" t="s">
        <v>38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159</v>
      </c>
      <c r="AT140" s="143" t="s">
        <v>154</v>
      </c>
      <c r="AU140" s="143" t="s">
        <v>81</v>
      </c>
      <c r="AY140" s="16" t="s">
        <v>151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6" t="s">
        <v>81</v>
      </c>
      <c r="BK140" s="144">
        <f t="shared" si="19"/>
        <v>0</v>
      </c>
      <c r="BL140" s="16" t="s">
        <v>159</v>
      </c>
      <c r="BM140" s="143" t="s">
        <v>370</v>
      </c>
    </row>
    <row r="141" spans="2:65" s="1" customFormat="1" ht="24.2" customHeight="1">
      <c r="B141" s="131"/>
      <c r="C141" s="132" t="s">
        <v>246</v>
      </c>
      <c r="D141" s="132" t="s">
        <v>154</v>
      </c>
      <c r="E141" s="133" t="s">
        <v>2391</v>
      </c>
      <c r="F141" s="134" t="s">
        <v>2392</v>
      </c>
      <c r="G141" s="135" t="s">
        <v>569</v>
      </c>
      <c r="H141" s="136">
        <v>60</v>
      </c>
      <c r="I141" s="137"/>
      <c r="J141" s="138">
        <f t="shared" si="10"/>
        <v>0</v>
      </c>
      <c r="K141" s="134" t="s">
        <v>1</v>
      </c>
      <c r="L141" s="31"/>
      <c r="M141" s="139" t="s">
        <v>1</v>
      </c>
      <c r="N141" s="140" t="s">
        <v>38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159</v>
      </c>
      <c r="AT141" s="143" t="s">
        <v>154</v>
      </c>
      <c r="AU141" s="143" t="s">
        <v>81</v>
      </c>
      <c r="AY141" s="16" t="s">
        <v>151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6" t="s">
        <v>81</v>
      </c>
      <c r="BK141" s="144">
        <f t="shared" si="19"/>
        <v>0</v>
      </c>
      <c r="BL141" s="16" t="s">
        <v>159</v>
      </c>
      <c r="BM141" s="143" t="s">
        <v>381</v>
      </c>
    </row>
    <row r="142" spans="2:65" s="1" customFormat="1" ht="24.2" customHeight="1">
      <c r="B142" s="131"/>
      <c r="C142" s="132" t="s">
        <v>287</v>
      </c>
      <c r="D142" s="132" t="s">
        <v>154</v>
      </c>
      <c r="E142" s="133" t="s">
        <v>2393</v>
      </c>
      <c r="F142" s="134" t="s">
        <v>2394</v>
      </c>
      <c r="G142" s="135" t="s">
        <v>569</v>
      </c>
      <c r="H142" s="136">
        <v>50</v>
      </c>
      <c r="I142" s="137"/>
      <c r="J142" s="138">
        <f t="shared" si="10"/>
        <v>0</v>
      </c>
      <c r="K142" s="134" t="s">
        <v>1</v>
      </c>
      <c r="L142" s="31"/>
      <c r="M142" s="139" t="s">
        <v>1</v>
      </c>
      <c r="N142" s="140" t="s">
        <v>38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159</v>
      </c>
      <c r="AT142" s="143" t="s">
        <v>154</v>
      </c>
      <c r="AU142" s="143" t="s">
        <v>81</v>
      </c>
      <c r="AY142" s="16" t="s">
        <v>151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6" t="s">
        <v>81</v>
      </c>
      <c r="BK142" s="144">
        <f t="shared" si="19"/>
        <v>0</v>
      </c>
      <c r="BL142" s="16" t="s">
        <v>159</v>
      </c>
      <c r="BM142" s="143" t="s">
        <v>390</v>
      </c>
    </row>
    <row r="143" spans="2:65" s="1" customFormat="1" ht="24.2" customHeight="1">
      <c r="B143" s="131"/>
      <c r="C143" s="132" t="s">
        <v>303</v>
      </c>
      <c r="D143" s="132" t="s">
        <v>154</v>
      </c>
      <c r="E143" s="133" t="s">
        <v>2395</v>
      </c>
      <c r="F143" s="134" t="s">
        <v>2396</v>
      </c>
      <c r="G143" s="135" t="s">
        <v>569</v>
      </c>
      <c r="H143" s="136">
        <v>20</v>
      </c>
      <c r="I143" s="137"/>
      <c r="J143" s="138">
        <f t="shared" si="10"/>
        <v>0</v>
      </c>
      <c r="K143" s="134" t="s">
        <v>1</v>
      </c>
      <c r="L143" s="31"/>
      <c r="M143" s="139" t="s">
        <v>1</v>
      </c>
      <c r="N143" s="140" t="s">
        <v>38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159</v>
      </c>
      <c r="AT143" s="143" t="s">
        <v>154</v>
      </c>
      <c r="AU143" s="143" t="s">
        <v>81</v>
      </c>
      <c r="AY143" s="16" t="s">
        <v>151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6" t="s">
        <v>81</v>
      </c>
      <c r="BK143" s="144">
        <f t="shared" si="19"/>
        <v>0</v>
      </c>
      <c r="BL143" s="16" t="s">
        <v>159</v>
      </c>
      <c r="BM143" s="143" t="s">
        <v>400</v>
      </c>
    </row>
    <row r="144" spans="2:65" s="1" customFormat="1" ht="16.5" customHeight="1">
      <c r="B144" s="131"/>
      <c r="C144" s="132" t="s">
        <v>309</v>
      </c>
      <c r="D144" s="132" t="s">
        <v>154</v>
      </c>
      <c r="E144" s="133" t="s">
        <v>2397</v>
      </c>
      <c r="F144" s="134" t="s">
        <v>2398</v>
      </c>
      <c r="G144" s="135" t="s">
        <v>569</v>
      </c>
      <c r="H144" s="136">
        <v>1235</v>
      </c>
      <c r="I144" s="137"/>
      <c r="J144" s="138">
        <f t="shared" si="10"/>
        <v>0</v>
      </c>
      <c r="K144" s="134" t="s">
        <v>1</v>
      </c>
      <c r="L144" s="31"/>
      <c r="M144" s="139" t="s">
        <v>1</v>
      </c>
      <c r="N144" s="140" t="s">
        <v>38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159</v>
      </c>
      <c r="AT144" s="143" t="s">
        <v>154</v>
      </c>
      <c r="AU144" s="143" t="s">
        <v>81</v>
      </c>
      <c r="AY144" s="16" t="s">
        <v>151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6" t="s">
        <v>81</v>
      </c>
      <c r="BK144" s="144">
        <f t="shared" si="19"/>
        <v>0</v>
      </c>
      <c r="BL144" s="16" t="s">
        <v>159</v>
      </c>
      <c r="BM144" s="143" t="s">
        <v>408</v>
      </c>
    </row>
    <row r="145" spans="2:63" s="11" customFormat="1" ht="25.9" customHeight="1">
      <c r="B145" s="119"/>
      <c r="D145" s="120" t="s">
        <v>72</v>
      </c>
      <c r="E145" s="121" t="s">
        <v>1782</v>
      </c>
      <c r="F145" s="121" t="s">
        <v>2399</v>
      </c>
      <c r="I145" s="122"/>
      <c r="J145" s="123">
        <f>BK145</f>
        <v>0</v>
      </c>
      <c r="L145" s="119"/>
      <c r="M145" s="124"/>
      <c r="P145" s="125">
        <f>SUM(P146:P147)</f>
        <v>0</v>
      </c>
      <c r="R145" s="125">
        <f>SUM(R146:R147)</f>
        <v>0</v>
      </c>
      <c r="T145" s="126">
        <f>SUM(T146:T147)</f>
        <v>0</v>
      </c>
      <c r="AR145" s="120" t="s">
        <v>81</v>
      </c>
      <c r="AT145" s="127" t="s">
        <v>72</v>
      </c>
      <c r="AU145" s="127" t="s">
        <v>73</v>
      </c>
      <c r="AY145" s="120" t="s">
        <v>151</v>
      </c>
      <c r="BK145" s="128">
        <f>SUM(BK146:BK147)</f>
        <v>0</v>
      </c>
    </row>
    <row r="146" spans="2:65" s="1" customFormat="1" ht="37.9" customHeight="1">
      <c r="B146" s="131"/>
      <c r="C146" s="132" t="s">
        <v>316</v>
      </c>
      <c r="D146" s="132" t="s">
        <v>154</v>
      </c>
      <c r="E146" s="133" t="s">
        <v>2400</v>
      </c>
      <c r="F146" s="134" t="s">
        <v>2401</v>
      </c>
      <c r="G146" s="135" t="s">
        <v>1757</v>
      </c>
      <c r="H146" s="136">
        <v>74</v>
      </c>
      <c r="I146" s="137"/>
      <c r="J146" s="138">
        <f>ROUND(I146*H146,2)</f>
        <v>0</v>
      </c>
      <c r="K146" s="134" t="s">
        <v>1</v>
      </c>
      <c r="L146" s="31"/>
      <c r="M146" s="139" t="s">
        <v>1</v>
      </c>
      <c r="N146" s="140" t="s">
        <v>38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159</v>
      </c>
      <c r="AT146" s="143" t="s">
        <v>154</v>
      </c>
      <c r="AU146" s="143" t="s">
        <v>81</v>
      </c>
      <c r="AY146" s="16" t="s">
        <v>151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81</v>
      </c>
      <c r="BK146" s="144">
        <f>ROUND(I146*H146,2)</f>
        <v>0</v>
      </c>
      <c r="BL146" s="16" t="s">
        <v>159</v>
      </c>
      <c r="BM146" s="143" t="s">
        <v>416</v>
      </c>
    </row>
    <row r="147" spans="2:65" s="1" customFormat="1" ht="37.9" customHeight="1">
      <c r="B147" s="131"/>
      <c r="C147" s="132" t="s">
        <v>321</v>
      </c>
      <c r="D147" s="132" t="s">
        <v>154</v>
      </c>
      <c r="E147" s="133" t="s">
        <v>2402</v>
      </c>
      <c r="F147" s="134" t="s">
        <v>2403</v>
      </c>
      <c r="G147" s="135" t="s">
        <v>1757</v>
      </c>
      <c r="H147" s="136">
        <v>2</v>
      </c>
      <c r="I147" s="137"/>
      <c r="J147" s="138">
        <f>ROUND(I147*H147,2)</f>
        <v>0</v>
      </c>
      <c r="K147" s="134" t="s">
        <v>1</v>
      </c>
      <c r="L147" s="31"/>
      <c r="M147" s="139" t="s">
        <v>1</v>
      </c>
      <c r="N147" s="140" t="s">
        <v>38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159</v>
      </c>
      <c r="AT147" s="143" t="s">
        <v>154</v>
      </c>
      <c r="AU147" s="143" t="s">
        <v>81</v>
      </c>
      <c r="AY147" s="16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81</v>
      </c>
      <c r="BK147" s="144">
        <f>ROUND(I147*H147,2)</f>
        <v>0</v>
      </c>
      <c r="BL147" s="16" t="s">
        <v>159</v>
      </c>
      <c r="BM147" s="143" t="s">
        <v>424</v>
      </c>
    </row>
    <row r="148" spans="2:63" s="11" customFormat="1" ht="25.9" customHeight="1">
      <c r="B148" s="119"/>
      <c r="D148" s="120" t="s">
        <v>72</v>
      </c>
      <c r="E148" s="121" t="s">
        <v>1822</v>
      </c>
      <c r="F148" s="121" t="s">
        <v>2404</v>
      </c>
      <c r="I148" s="122"/>
      <c r="J148" s="123">
        <f>BK148</f>
        <v>0</v>
      </c>
      <c r="L148" s="119"/>
      <c r="M148" s="124"/>
      <c r="P148" s="125">
        <f>SUM(P149:P162)</f>
        <v>0</v>
      </c>
      <c r="R148" s="125">
        <f>SUM(R149:R162)</f>
        <v>0</v>
      </c>
      <c r="T148" s="126">
        <f>SUM(T149:T162)</f>
        <v>0</v>
      </c>
      <c r="AR148" s="120" t="s">
        <v>81</v>
      </c>
      <c r="AT148" s="127" t="s">
        <v>72</v>
      </c>
      <c r="AU148" s="127" t="s">
        <v>73</v>
      </c>
      <c r="AY148" s="120" t="s">
        <v>151</v>
      </c>
      <c r="BK148" s="128">
        <f>SUM(BK149:BK162)</f>
        <v>0</v>
      </c>
    </row>
    <row r="149" spans="2:65" s="1" customFormat="1" ht="24.2" customHeight="1">
      <c r="B149" s="131"/>
      <c r="C149" s="132" t="s">
        <v>7</v>
      </c>
      <c r="D149" s="132" t="s">
        <v>154</v>
      </c>
      <c r="E149" s="133" t="s">
        <v>2405</v>
      </c>
      <c r="F149" s="134" t="s">
        <v>2406</v>
      </c>
      <c r="G149" s="135" t="s">
        <v>1757</v>
      </c>
      <c r="H149" s="136">
        <v>1</v>
      </c>
      <c r="I149" s="137"/>
      <c r="J149" s="138">
        <f aca="true" t="shared" si="20" ref="J149:J162">ROUND(I149*H149,2)</f>
        <v>0</v>
      </c>
      <c r="K149" s="134" t="s">
        <v>1</v>
      </c>
      <c r="L149" s="31"/>
      <c r="M149" s="139" t="s">
        <v>1</v>
      </c>
      <c r="N149" s="140" t="s">
        <v>38</v>
      </c>
      <c r="P149" s="141">
        <f aca="true" t="shared" si="21" ref="P149:P162">O149*H149</f>
        <v>0</v>
      </c>
      <c r="Q149" s="141">
        <v>0</v>
      </c>
      <c r="R149" s="141">
        <f aca="true" t="shared" si="22" ref="R149:R162">Q149*H149</f>
        <v>0</v>
      </c>
      <c r="S149" s="141">
        <v>0</v>
      </c>
      <c r="T149" s="142">
        <f aca="true" t="shared" si="23" ref="T149:T162">S149*H149</f>
        <v>0</v>
      </c>
      <c r="AR149" s="143" t="s">
        <v>159</v>
      </c>
      <c r="AT149" s="143" t="s">
        <v>154</v>
      </c>
      <c r="AU149" s="143" t="s">
        <v>81</v>
      </c>
      <c r="AY149" s="16" t="s">
        <v>151</v>
      </c>
      <c r="BE149" s="144">
        <f aca="true" t="shared" si="24" ref="BE149:BE162">IF(N149="základní",J149,0)</f>
        <v>0</v>
      </c>
      <c r="BF149" s="144">
        <f aca="true" t="shared" si="25" ref="BF149:BF162">IF(N149="snížená",J149,0)</f>
        <v>0</v>
      </c>
      <c r="BG149" s="144">
        <f aca="true" t="shared" si="26" ref="BG149:BG162">IF(N149="zákl. přenesená",J149,0)</f>
        <v>0</v>
      </c>
      <c r="BH149" s="144">
        <f aca="true" t="shared" si="27" ref="BH149:BH162">IF(N149="sníž. přenesená",J149,0)</f>
        <v>0</v>
      </c>
      <c r="BI149" s="144">
        <f aca="true" t="shared" si="28" ref="BI149:BI162">IF(N149="nulová",J149,0)</f>
        <v>0</v>
      </c>
      <c r="BJ149" s="16" t="s">
        <v>81</v>
      </c>
      <c r="BK149" s="144">
        <f aca="true" t="shared" si="29" ref="BK149:BK162">ROUND(I149*H149,2)</f>
        <v>0</v>
      </c>
      <c r="BL149" s="16" t="s">
        <v>159</v>
      </c>
      <c r="BM149" s="143" t="s">
        <v>432</v>
      </c>
    </row>
    <row r="150" spans="2:65" s="1" customFormat="1" ht="24.2" customHeight="1">
      <c r="B150" s="131"/>
      <c r="C150" s="132" t="s">
        <v>338</v>
      </c>
      <c r="D150" s="132" t="s">
        <v>154</v>
      </c>
      <c r="E150" s="133" t="s">
        <v>2407</v>
      </c>
      <c r="F150" s="134" t="s">
        <v>2408</v>
      </c>
      <c r="G150" s="135" t="s">
        <v>1757</v>
      </c>
      <c r="H150" s="136">
        <v>10</v>
      </c>
      <c r="I150" s="137"/>
      <c r="J150" s="138">
        <f t="shared" si="20"/>
        <v>0</v>
      </c>
      <c r="K150" s="134" t="s">
        <v>1</v>
      </c>
      <c r="L150" s="31"/>
      <c r="M150" s="139" t="s">
        <v>1</v>
      </c>
      <c r="N150" s="140" t="s">
        <v>38</v>
      </c>
      <c r="P150" s="141">
        <f t="shared" si="21"/>
        <v>0</v>
      </c>
      <c r="Q150" s="141">
        <v>0</v>
      </c>
      <c r="R150" s="141">
        <f t="shared" si="22"/>
        <v>0</v>
      </c>
      <c r="S150" s="141">
        <v>0</v>
      </c>
      <c r="T150" s="142">
        <f t="shared" si="23"/>
        <v>0</v>
      </c>
      <c r="AR150" s="143" t="s">
        <v>159</v>
      </c>
      <c r="AT150" s="143" t="s">
        <v>154</v>
      </c>
      <c r="AU150" s="143" t="s">
        <v>81</v>
      </c>
      <c r="AY150" s="16" t="s">
        <v>151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6" t="s">
        <v>81</v>
      </c>
      <c r="BK150" s="144">
        <f t="shared" si="29"/>
        <v>0</v>
      </c>
      <c r="BL150" s="16" t="s">
        <v>159</v>
      </c>
      <c r="BM150" s="143" t="s">
        <v>440</v>
      </c>
    </row>
    <row r="151" spans="2:65" s="1" customFormat="1" ht="24.2" customHeight="1">
      <c r="B151" s="131"/>
      <c r="C151" s="132" t="s">
        <v>342</v>
      </c>
      <c r="D151" s="132" t="s">
        <v>154</v>
      </c>
      <c r="E151" s="133" t="s">
        <v>2409</v>
      </c>
      <c r="F151" s="134" t="s">
        <v>2410</v>
      </c>
      <c r="G151" s="135" t="s">
        <v>1757</v>
      </c>
      <c r="H151" s="136">
        <v>1</v>
      </c>
      <c r="I151" s="137"/>
      <c r="J151" s="138">
        <f t="shared" si="20"/>
        <v>0</v>
      </c>
      <c r="K151" s="134" t="s">
        <v>1</v>
      </c>
      <c r="L151" s="31"/>
      <c r="M151" s="139" t="s">
        <v>1</v>
      </c>
      <c r="N151" s="140" t="s">
        <v>38</v>
      </c>
      <c r="P151" s="141">
        <f t="shared" si="21"/>
        <v>0</v>
      </c>
      <c r="Q151" s="141">
        <v>0</v>
      </c>
      <c r="R151" s="141">
        <f t="shared" si="22"/>
        <v>0</v>
      </c>
      <c r="S151" s="141">
        <v>0</v>
      </c>
      <c r="T151" s="142">
        <f t="shared" si="23"/>
        <v>0</v>
      </c>
      <c r="AR151" s="143" t="s">
        <v>159</v>
      </c>
      <c r="AT151" s="143" t="s">
        <v>154</v>
      </c>
      <c r="AU151" s="143" t="s">
        <v>81</v>
      </c>
      <c r="AY151" s="16" t="s">
        <v>151</v>
      </c>
      <c r="BE151" s="144">
        <f t="shared" si="24"/>
        <v>0</v>
      </c>
      <c r="BF151" s="144">
        <f t="shared" si="25"/>
        <v>0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6" t="s">
        <v>81</v>
      </c>
      <c r="BK151" s="144">
        <f t="shared" si="29"/>
        <v>0</v>
      </c>
      <c r="BL151" s="16" t="s">
        <v>159</v>
      </c>
      <c r="BM151" s="143" t="s">
        <v>449</v>
      </c>
    </row>
    <row r="152" spans="2:65" s="1" customFormat="1" ht="24.2" customHeight="1">
      <c r="B152" s="131"/>
      <c r="C152" s="132" t="s">
        <v>347</v>
      </c>
      <c r="D152" s="132" t="s">
        <v>154</v>
      </c>
      <c r="E152" s="133" t="s">
        <v>2411</v>
      </c>
      <c r="F152" s="134" t="s">
        <v>2412</v>
      </c>
      <c r="G152" s="135" t="s">
        <v>1757</v>
      </c>
      <c r="H152" s="136">
        <v>13</v>
      </c>
      <c r="I152" s="137"/>
      <c r="J152" s="138">
        <f t="shared" si="20"/>
        <v>0</v>
      </c>
      <c r="K152" s="134" t="s">
        <v>1</v>
      </c>
      <c r="L152" s="31"/>
      <c r="M152" s="139" t="s">
        <v>1</v>
      </c>
      <c r="N152" s="140" t="s">
        <v>38</v>
      </c>
      <c r="P152" s="141">
        <f t="shared" si="21"/>
        <v>0</v>
      </c>
      <c r="Q152" s="141">
        <v>0</v>
      </c>
      <c r="R152" s="141">
        <f t="shared" si="22"/>
        <v>0</v>
      </c>
      <c r="S152" s="141">
        <v>0</v>
      </c>
      <c r="T152" s="142">
        <f t="shared" si="23"/>
        <v>0</v>
      </c>
      <c r="AR152" s="143" t="s">
        <v>159</v>
      </c>
      <c r="AT152" s="143" t="s">
        <v>154</v>
      </c>
      <c r="AU152" s="143" t="s">
        <v>81</v>
      </c>
      <c r="AY152" s="16" t="s">
        <v>151</v>
      </c>
      <c r="BE152" s="144">
        <f t="shared" si="24"/>
        <v>0</v>
      </c>
      <c r="BF152" s="144">
        <f t="shared" si="25"/>
        <v>0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6" t="s">
        <v>81</v>
      </c>
      <c r="BK152" s="144">
        <f t="shared" si="29"/>
        <v>0</v>
      </c>
      <c r="BL152" s="16" t="s">
        <v>159</v>
      </c>
      <c r="BM152" s="143" t="s">
        <v>457</v>
      </c>
    </row>
    <row r="153" spans="2:65" s="1" customFormat="1" ht="24.2" customHeight="1">
      <c r="B153" s="131"/>
      <c r="C153" s="132" t="s">
        <v>353</v>
      </c>
      <c r="D153" s="132" t="s">
        <v>154</v>
      </c>
      <c r="E153" s="133" t="s">
        <v>2413</v>
      </c>
      <c r="F153" s="134" t="s">
        <v>2414</v>
      </c>
      <c r="G153" s="135" t="s">
        <v>1757</v>
      </c>
      <c r="H153" s="136">
        <v>4</v>
      </c>
      <c r="I153" s="137"/>
      <c r="J153" s="138">
        <f t="shared" si="20"/>
        <v>0</v>
      </c>
      <c r="K153" s="134" t="s">
        <v>1</v>
      </c>
      <c r="L153" s="31"/>
      <c r="M153" s="139" t="s">
        <v>1</v>
      </c>
      <c r="N153" s="140" t="s">
        <v>38</v>
      </c>
      <c r="P153" s="141">
        <f t="shared" si="21"/>
        <v>0</v>
      </c>
      <c r="Q153" s="141">
        <v>0</v>
      </c>
      <c r="R153" s="141">
        <f t="shared" si="22"/>
        <v>0</v>
      </c>
      <c r="S153" s="141">
        <v>0</v>
      </c>
      <c r="T153" s="142">
        <f t="shared" si="23"/>
        <v>0</v>
      </c>
      <c r="AR153" s="143" t="s">
        <v>159</v>
      </c>
      <c r="AT153" s="143" t="s">
        <v>154</v>
      </c>
      <c r="AU153" s="143" t="s">
        <v>81</v>
      </c>
      <c r="AY153" s="16" t="s">
        <v>151</v>
      </c>
      <c r="BE153" s="144">
        <f t="shared" si="24"/>
        <v>0</v>
      </c>
      <c r="BF153" s="144">
        <f t="shared" si="25"/>
        <v>0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6" t="s">
        <v>81</v>
      </c>
      <c r="BK153" s="144">
        <f t="shared" si="29"/>
        <v>0</v>
      </c>
      <c r="BL153" s="16" t="s">
        <v>159</v>
      </c>
      <c r="BM153" s="143" t="s">
        <v>465</v>
      </c>
    </row>
    <row r="154" spans="2:65" s="1" customFormat="1" ht="24.2" customHeight="1">
      <c r="B154" s="131"/>
      <c r="C154" s="132" t="s">
        <v>359</v>
      </c>
      <c r="D154" s="132" t="s">
        <v>154</v>
      </c>
      <c r="E154" s="133" t="s">
        <v>2415</v>
      </c>
      <c r="F154" s="134" t="s">
        <v>2416</v>
      </c>
      <c r="G154" s="135" t="s">
        <v>1757</v>
      </c>
      <c r="H154" s="136">
        <v>4</v>
      </c>
      <c r="I154" s="137"/>
      <c r="J154" s="138">
        <f t="shared" si="20"/>
        <v>0</v>
      </c>
      <c r="K154" s="134" t="s">
        <v>1</v>
      </c>
      <c r="L154" s="31"/>
      <c r="M154" s="139" t="s">
        <v>1</v>
      </c>
      <c r="N154" s="140" t="s">
        <v>38</v>
      </c>
      <c r="P154" s="141">
        <f t="shared" si="21"/>
        <v>0</v>
      </c>
      <c r="Q154" s="141">
        <v>0</v>
      </c>
      <c r="R154" s="141">
        <f t="shared" si="22"/>
        <v>0</v>
      </c>
      <c r="S154" s="141">
        <v>0</v>
      </c>
      <c r="T154" s="142">
        <f t="shared" si="23"/>
        <v>0</v>
      </c>
      <c r="AR154" s="143" t="s">
        <v>159</v>
      </c>
      <c r="AT154" s="143" t="s">
        <v>154</v>
      </c>
      <c r="AU154" s="143" t="s">
        <v>81</v>
      </c>
      <c r="AY154" s="16" t="s">
        <v>151</v>
      </c>
      <c r="BE154" s="144">
        <f t="shared" si="24"/>
        <v>0</v>
      </c>
      <c r="BF154" s="144">
        <f t="shared" si="25"/>
        <v>0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6" t="s">
        <v>81</v>
      </c>
      <c r="BK154" s="144">
        <f t="shared" si="29"/>
        <v>0</v>
      </c>
      <c r="BL154" s="16" t="s">
        <v>159</v>
      </c>
      <c r="BM154" s="143" t="s">
        <v>480</v>
      </c>
    </row>
    <row r="155" spans="2:65" s="1" customFormat="1" ht="24.2" customHeight="1">
      <c r="B155" s="131"/>
      <c r="C155" s="132" t="s">
        <v>366</v>
      </c>
      <c r="D155" s="132" t="s">
        <v>154</v>
      </c>
      <c r="E155" s="133" t="s">
        <v>2417</v>
      </c>
      <c r="F155" s="134" t="s">
        <v>2418</v>
      </c>
      <c r="G155" s="135" t="s">
        <v>1757</v>
      </c>
      <c r="H155" s="136">
        <v>1</v>
      </c>
      <c r="I155" s="137"/>
      <c r="J155" s="138">
        <f t="shared" si="20"/>
        <v>0</v>
      </c>
      <c r="K155" s="134" t="s">
        <v>1</v>
      </c>
      <c r="L155" s="31"/>
      <c r="M155" s="139" t="s">
        <v>1</v>
      </c>
      <c r="N155" s="140" t="s">
        <v>38</v>
      </c>
      <c r="P155" s="141">
        <f t="shared" si="21"/>
        <v>0</v>
      </c>
      <c r="Q155" s="141">
        <v>0</v>
      </c>
      <c r="R155" s="141">
        <f t="shared" si="22"/>
        <v>0</v>
      </c>
      <c r="S155" s="141">
        <v>0</v>
      </c>
      <c r="T155" s="142">
        <f t="shared" si="23"/>
        <v>0</v>
      </c>
      <c r="AR155" s="143" t="s">
        <v>159</v>
      </c>
      <c r="AT155" s="143" t="s">
        <v>154</v>
      </c>
      <c r="AU155" s="143" t="s">
        <v>81</v>
      </c>
      <c r="AY155" s="16" t="s">
        <v>151</v>
      </c>
      <c r="BE155" s="144">
        <f t="shared" si="24"/>
        <v>0</v>
      </c>
      <c r="BF155" s="144">
        <f t="shared" si="25"/>
        <v>0</v>
      </c>
      <c r="BG155" s="144">
        <f t="shared" si="26"/>
        <v>0</v>
      </c>
      <c r="BH155" s="144">
        <f t="shared" si="27"/>
        <v>0</v>
      </c>
      <c r="BI155" s="144">
        <f t="shared" si="28"/>
        <v>0</v>
      </c>
      <c r="BJ155" s="16" t="s">
        <v>81</v>
      </c>
      <c r="BK155" s="144">
        <f t="shared" si="29"/>
        <v>0</v>
      </c>
      <c r="BL155" s="16" t="s">
        <v>159</v>
      </c>
      <c r="BM155" s="143" t="s">
        <v>490</v>
      </c>
    </row>
    <row r="156" spans="2:65" s="1" customFormat="1" ht="24.2" customHeight="1">
      <c r="B156" s="131"/>
      <c r="C156" s="132" t="s">
        <v>370</v>
      </c>
      <c r="D156" s="132" t="s">
        <v>154</v>
      </c>
      <c r="E156" s="133" t="s">
        <v>2419</v>
      </c>
      <c r="F156" s="134" t="s">
        <v>2420</v>
      </c>
      <c r="G156" s="135" t="s">
        <v>1757</v>
      </c>
      <c r="H156" s="136">
        <v>2</v>
      </c>
      <c r="I156" s="137"/>
      <c r="J156" s="138">
        <f t="shared" si="20"/>
        <v>0</v>
      </c>
      <c r="K156" s="134" t="s">
        <v>1</v>
      </c>
      <c r="L156" s="31"/>
      <c r="M156" s="139" t="s">
        <v>1</v>
      </c>
      <c r="N156" s="140" t="s">
        <v>38</v>
      </c>
      <c r="P156" s="141">
        <f t="shared" si="21"/>
        <v>0</v>
      </c>
      <c r="Q156" s="141">
        <v>0</v>
      </c>
      <c r="R156" s="141">
        <f t="shared" si="22"/>
        <v>0</v>
      </c>
      <c r="S156" s="141">
        <v>0</v>
      </c>
      <c r="T156" s="142">
        <f t="shared" si="23"/>
        <v>0</v>
      </c>
      <c r="AR156" s="143" t="s">
        <v>159</v>
      </c>
      <c r="AT156" s="143" t="s">
        <v>154</v>
      </c>
      <c r="AU156" s="143" t="s">
        <v>81</v>
      </c>
      <c r="AY156" s="16" t="s">
        <v>151</v>
      </c>
      <c r="BE156" s="144">
        <f t="shared" si="24"/>
        <v>0</v>
      </c>
      <c r="BF156" s="144">
        <f t="shared" si="25"/>
        <v>0</v>
      </c>
      <c r="BG156" s="144">
        <f t="shared" si="26"/>
        <v>0</v>
      </c>
      <c r="BH156" s="144">
        <f t="shared" si="27"/>
        <v>0</v>
      </c>
      <c r="BI156" s="144">
        <f t="shared" si="28"/>
        <v>0</v>
      </c>
      <c r="BJ156" s="16" t="s">
        <v>81</v>
      </c>
      <c r="BK156" s="144">
        <f t="shared" si="29"/>
        <v>0</v>
      </c>
      <c r="BL156" s="16" t="s">
        <v>159</v>
      </c>
      <c r="BM156" s="143" t="s">
        <v>501</v>
      </c>
    </row>
    <row r="157" spans="2:65" s="1" customFormat="1" ht="24.2" customHeight="1">
      <c r="B157" s="131"/>
      <c r="C157" s="132" t="s">
        <v>376</v>
      </c>
      <c r="D157" s="132" t="s">
        <v>154</v>
      </c>
      <c r="E157" s="133" t="s">
        <v>2421</v>
      </c>
      <c r="F157" s="134" t="s">
        <v>2422</v>
      </c>
      <c r="G157" s="135" t="s">
        <v>1757</v>
      </c>
      <c r="H157" s="136">
        <v>2</v>
      </c>
      <c r="I157" s="137"/>
      <c r="J157" s="138">
        <f t="shared" si="20"/>
        <v>0</v>
      </c>
      <c r="K157" s="134" t="s">
        <v>1</v>
      </c>
      <c r="L157" s="31"/>
      <c r="M157" s="139" t="s">
        <v>1</v>
      </c>
      <c r="N157" s="140" t="s">
        <v>38</v>
      </c>
      <c r="P157" s="141">
        <f t="shared" si="21"/>
        <v>0</v>
      </c>
      <c r="Q157" s="141">
        <v>0</v>
      </c>
      <c r="R157" s="141">
        <f t="shared" si="22"/>
        <v>0</v>
      </c>
      <c r="S157" s="141">
        <v>0</v>
      </c>
      <c r="T157" s="142">
        <f t="shared" si="23"/>
        <v>0</v>
      </c>
      <c r="AR157" s="143" t="s">
        <v>159</v>
      </c>
      <c r="AT157" s="143" t="s">
        <v>154</v>
      </c>
      <c r="AU157" s="143" t="s">
        <v>81</v>
      </c>
      <c r="AY157" s="16" t="s">
        <v>151</v>
      </c>
      <c r="BE157" s="144">
        <f t="shared" si="24"/>
        <v>0</v>
      </c>
      <c r="BF157" s="144">
        <f t="shared" si="25"/>
        <v>0</v>
      </c>
      <c r="BG157" s="144">
        <f t="shared" si="26"/>
        <v>0</v>
      </c>
      <c r="BH157" s="144">
        <f t="shared" si="27"/>
        <v>0</v>
      </c>
      <c r="BI157" s="144">
        <f t="shared" si="28"/>
        <v>0</v>
      </c>
      <c r="BJ157" s="16" t="s">
        <v>81</v>
      </c>
      <c r="BK157" s="144">
        <f t="shared" si="29"/>
        <v>0</v>
      </c>
      <c r="BL157" s="16" t="s">
        <v>159</v>
      </c>
      <c r="BM157" s="143" t="s">
        <v>512</v>
      </c>
    </row>
    <row r="158" spans="2:65" s="1" customFormat="1" ht="24.2" customHeight="1">
      <c r="B158" s="131"/>
      <c r="C158" s="132" t="s">
        <v>381</v>
      </c>
      <c r="D158" s="132" t="s">
        <v>154</v>
      </c>
      <c r="E158" s="133" t="s">
        <v>2423</v>
      </c>
      <c r="F158" s="134" t="s">
        <v>2424</v>
      </c>
      <c r="G158" s="135" t="s">
        <v>1757</v>
      </c>
      <c r="H158" s="136">
        <v>7</v>
      </c>
      <c r="I158" s="137"/>
      <c r="J158" s="138">
        <f t="shared" si="20"/>
        <v>0</v>
      </c>
      <c r="K158" s="134" t="s">
        <v>1</v>
      </c>
      <c r="L158" s="31"/>
      <c r="M158" s="139" t="s">
        <v>1</v>
      </c>
      <c r="N158" s="140" t="s">
        <v>38</v>
      </c>
      <c r="P158" s="141">
        <f t="shared" si="21"/>
        <v>0</v>
      </c>
      <c r="Q158" s="141">
        <v>0</v>
      </c>
      <c r="R158" s="141">
        <f t="shared" si="22"/>
        <v>0</v>
      </c>
      <c r="S158" s="141">
        <v>0</v>
      </c>
      <c r="T158" s="142">
        <f t="shared" si="23"/>
        <v>0</v>
      </c>
      <c r="AR158" s="143" t="s">
        <v>159</v>
      </c>
      <c r="AT158" s="143" t="s">
        <v>154</v>
      </c>
      <c r="AU158" s="143" t="s">
        <v>81</v>
      </c>
      <c r="AY158" s="16" t="s">
        <v>151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6" t="s">
        <v>81</v>
      </c>
      <c r="BK158" s="144">
        <f t="shared" si="29"/>
        <v>0</v>
      </c>
      <c r="BL158" s="16" t="s">
        <v>159</v>
      </c>
      <c r="BM158" s="143" t="s">
        <v>520</v>
      </c>
    </row>
    <row r="159" spans="2:65" s="1" customFormat="1" ht="24.2" customHeight="1">
      <c r="B159" s="131"/>
      <c r="C159" s="132" t="s">
        <v>386</v>
      </c>
      <c r="D159" s="132" t="s">
        <v>154</v>
      </c>
      <c r="E159" s="133" t="s">
        <v>2425</v>
      </c>
      <c r="F159" s="134" t="s">
        <v>2426</v>
      </c>
      <c r="G159" s="135" t="s">
        <v>1757</v>
      </c>
      <c r="H159" s="136">
        <v>24</v>
      </c>
      <c r="I159" s="137"/>
      <c r="J159" s="138">
        <f t="shared" si="20"/>
        <v>0</v>
      </c>
      <c r="K159" s="134" t="s">
        <v>1</v>
      </c>
      <c r="L159" s="31"/>
      <c r="M159" s="139" t="s">
        <v>1</v>
      </c>
      <c r="N159" s="140" t="s">
        <v>38</v>
      </c>
      <c r="P159" s="141">
        <f t="shared" si="21"/>
        <v>0</v>
      </c>
      <c r="Q159" s="141">
        <v>0</v>
      </c>
      <c r="R159" s="141">
        <f t="shared" si="22"/>
        <v>0</v>
      </c>
      <c r="S159" s="141">
        <v>0</v>
      </c>
      <c r="T159" s="142">
        <f t="shared" si="23"/>
        <v>0</v>
      </c>
      <c r="AR159" s="143" t="s">
        <v>159</v>
      </c>
      <c r="AT159" s="143" t="s">
        <v>154</v>
      </c>
      <c r="AU159" s="143" t="s">
        <v>81</v>
      </c>
      <c r="AY159" s="16" t="s">
        <v>151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6" t="s">
        <v>81</v>
      </c>
      <c r="BK159" s="144">
        <f t="shared" si="29"/>
        <v>0</v>
      </c>
      <c r="BL159" s="16" t="s">
        <v>159</v>
      </c>
      <c r="BM159" s="143" t="s">
        <v>530</v>
      </c>
    </row>
    <row r="160" spans="2:65" s="1" customFormat="1" ht="24.2" customHeight="1">
      <c r="B160" s="131"/>
      <c r="C160" s="132" t="s">
        <v>390</v>
      </c>
      <c r="D160" s="132" t="s">
        <v>154</v>
      </c>
      <c r="E160" s="133" t="s">
        <v>2427</v>
      </c>
      <c r="F160" s="134" t="s">
        <v>2428</v>
      </c>
      <c r="G160" s="135" t="s">
        <v>1757</v>
      </c>
      <c r="H160" s="136">
        <v>3</v>
      </c>
      <c r="I160" s="137"/>
      <c r="J160" s="138">
        <f t="shared" si="20"/>
        <v>0</v>
      </c>
      <c r="K160" s="134" t="s">
        <v>1</v>
      </c>
      <c r="L160" s="31"/>
      <c r="M160" s="139" t="s">
        <v>1</v>
      </c>
      <c r="N160" s="140" t="s">
        <v>38</v>
      </c>
      <c r="P160" s="141">
        <f t="shared" si="21"/>
        <v>0</v>
      </c>
      <c r="Q160" s="141">
        <v>0</v>
      </c>
      <c r="R160" s="141">
        <f t="shared" si="22"/>
        <v>0</v>
      </c>
      <c r="S160" s="141">
        <v>0</v>
      </c>
      <c r="T160" s="142">
        <f t="shared" si="23"/>
        <v>0</v>
      </c>
      <c r="AR160" s="143" t="s">
        <v>159</v>
      </c>
      <c r="AT160" s="143" t="s">
        <v>154</v>
      </c>
      <c r="AU160" s="143" t="s">
        <v>81</v>
      </c>
      <c r="AY160" s="16" t="s">
        <v>151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6" t="s">
        <v>81</v>
      </c>
      <c r="BK160" s="144">
        <f t="shared" si="29"/>
        <v>0</v>
      </c>
      <c r="BL160" s="16" t="s">
        <v>159</v>
      </c>
      <c r="BM160" s="143" t="s">
        <v>545</v>
      </c>
    </row>
    <row r="161" spans="2:65" s="1" customFormat="1" ht="24.2" customHeight="1">
      <c r="B161" s="131"/>
      <c r="C161" s="132" t="s">
        <v>395</v>
      </c>
      <c r="D161" s="132" t="s">
        <v>154</v>
      </c>
      <c r="E161" s="133" t="s">
        <v>2429</v>
      </c>
      <c r="F161" s="134" t="s">
        <v>2430</v>
      </c>
      <c r="G161" s="135" t="s">
        <v>1757</v>
      </c>
      <c r="H161" s="136">
        <v>2</v>
      </c>
      <c r="I161" s="137"/>
      <c r="J161" s="138">
        <f t="shared" si="20"/>
        <v>0</v>
      </c>
      <c r="K161" s="134" t="s">
        <v>1</v>
      </c>
      <c r="L161" s="31"/>
      <c r="M161" s="139" t="s">
        <v>1</v>
      </c>
      <c r="N161" s="140" t="s">
        <v>38</v>
      </c>
      <c r="P161" s="141">
        <f t="shared" si="21"/>
        <v>0</v>
      </c>
      <c r="Q161" s="141">
        <v>0</v>
      </c>
      <c r="R161" s="141">
        <f t="shared" si="22"/>
        <v>0</v>
      </c>
      <c r="S161" s="141">
        <v>0</v>
      </c>
      <c r="T161" s="142">
        <f t="shared" si="23"/>
        <v>0</v>
      </c>
      <c r="AR161" s="143" t="s">
        <v>159</v>
      </c>
      <c r="AT161" s="143" t="s">
        <v>154</v>
      </c>
      <c r="AU161" s="143" t="s">
        <v>81</v>
      </c>
      <c r="AY161" s="16" t="s">
        <v>151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6" t="s">
        <v>81</v>
      </c>
      <c r="BK161" s="144">
        <f t="shared" si="29"/>
        <v>0</v>
      </c>
      <c r="BL161" s="16" t="s">
        <v>159</v>
      </c>
      <c r="BM161" s="143" t="s">
        <v>563</v>
      </c>
    </row>
    <row r="162" spans="2:65" s="1" customFormat="1" ht="16.5" customHeight="1">
      <c r="B162" s="131"/>
      <c r="C162" s="132" t="s">
        <v>400</v>
      </c>
      <c r="D162" s="132" t="s">
        <v>154</v>
      </c>
      <c r="E162" s="133" t="s">
        <v>2431</v>
      </c>
      <c r="F162" s="134" t="s">
        <v>2432</v>
      </c>
      <c r="G162" s="135" t="s">
        <v>1757</v>
      </c>
      <c r="H162" s="136">
        <v>2</v>
      </c>
      <c r="I162" s="137"/>
      <c r="J162" s="138">
        <f t="shared" si="20"/>
        <v>0</v>
      </c>
      <c r="K162" s="134" t="s">
        <v>1</v>
      </c>
      <c r="L162" s="31"/>
      <c r="M162" s="139" t="s">
        <v>1</v>
      </c>
      <c r="N162" s="140" t="s">
        <v>38</v>
      </c>
      <c r="P162" s="141">
        <f t="shared" si="21"/>
        <v>0</v>
      </c>
      <c r="Q162" s="141">
        <v>0</v>
      </c>
      <c r="R162" s="141">
        <f t="shared" si="22"/>
        <v>0</v>
      </c>
      <c r="S162" s="141">
        <v>0</v>
      </c>
      <c r="T162" s="142">
        <f t="shared" si="23"/>
        <v>0</v>
      </c>
      <c r="AR162" s="143" t="s">
        <v>159</v>
      </c>
      <c r="AT162" s="143" t="s">
        <v>154</v>
      </c>
      <c r="AU162" s="143" t="s">
        <v>81</v>
      </c>
      <c r="AY162" s="16" t="s">
        <v>151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6" t="s">
        <v>81</v>
      </c>
      <c r="BK162" s="144">
        <f t="shared" si="29"/>
        <v>0</v>
      </c>
      <c r="BL162" s="16" t="s">
        <v>159</v>
      </c>
      <c r="BM162" s="143" t="s">
        <v>572</v>
      </c>
    </row>
    <row r="163" spans="2:63" s="11" customFormat="1" ht="25.9" customHeight="1">
      <c r="B163" s="119"/>
      <c r="D163" s="120" t="s">
        <v>72</v>
      </c>
      <c r="E163" s="121" t="s">
        <v>1850</v>
      </c>
      <c r="F163" s="121" t="s">
        <v>2433</v>
      </c>
      <c r="I163" s="122"/>
      <c r="J163" s="123">
        <f>BK163</f>
        <v>0</v>
      </c>
      <c r="L163" s="119"/>
      <c r="M163" s="124"/>
      <c r="P163" s="125">
        <f>SUM(P164:P172)</f>
        <v>0</v>
      </c>
      <c r="R163" s="125">
        <f>SUM(R164:R172)</f>
        <v>0</v>
      </c>
      <c r="T163" s="126">
        <f>SUM(T164:T172)</f>
        <v>0</v>
      </c>
      <c r="AR163" s="120" t="s">
        <v>81</v>
      </c>
      <c r="AT163" s="127" t="s">
        <v>72</v>
      </c>
      <c r="AU163" s="127" t="s">
        <v>73</v>
      </c>
      <c r="AY163" s="120" t="s">
        <v>151</v>
      </c>
      <c r="BK163" s="128">
        <f>SUM(BK164:BK172)</f>
        <v>0</v>
      </c>
    </row>
    <row r="164" spans="2:65" s="1" customFormat="1" ht="16.5" customHeight="1">
      <c r="B164" s="131"/>
      <c r="C164" s="132" t="s">
        <v>404</v>
      </c>
      <c r="D164" s="132" t="s">
        <v>154</v>
      </c>
      <c r="E164" s="133" t="s">
        <v>2434</v>
      </c>
      <c r="F164" s="134" t="s">
        <v>2435</v>
      </c>
      <c r="G164" s="135" t="s">
        <v>569</v>
      </c>
      <c r="H164" s="136">
        <v>500</v>
      </c>
      <c r="I164" s="137"/>
      <c r="J164" s="138">
        <f aca="true" t="shared" si="30" ref="J164:J172">ROUND(I164*H164,2)</f>
        <v>0</v>
      </c>
      <c r="K164" s="134" t="s">
        <v>1</v>
      </c>
      <c r="L164" s="31"/>
      <c r="M164" s="139" t="s">
        <v>1</v>
      </c>
      <c r="N164" s="140" t="s">
        <v>38</v>
      </c>
      <c r="P164" s="141">
        <f aca="true" t="shared" si="31" ref="P164:P172">O164*H164</f>
        <v>0</v>
      </c>
      <c r="Q164" s="141">
        <v>0</v>
      </c>
      <c r="R164" s="141">
        <f aca="true" t="shared" si="32" ref="R164:R172">Q164*H164</f>
        <v>0</v>
      </c>
      <c r="S164" s="141">
        <v>0</v>
      </c>
      <c r="T164" s="142">
        <f aca="true" t="shared" si="33" ref="T164:T172">S164*H164</f>
        <v>0</v>
      </c>
      <c r="AR164" s="143" t="s">
        <v>159</v>
      </c>
      <c r="AT164" s="143" t="s">
        <v>154</v>
      </c>
      <c r="AU164" s="143" t="s">
        <v>81</v>
      </c>
      <c r="AY164" s="16" t="s">
        <v>151</v>
      </c>
      <c r="BE164" s="144">
        <f aca="true" t="shared" si="34" ref="BE164:BE172">IF(N164="základní",J164,0)</f>
        <v>0</v>
      </c>
      <c r="BF164" s="144">
        <f aca="true" t="shared" si="35" ref="BF164:BF172">IF(N164="snížená",J164,0)</f>
        <v>0</v>
      </c>
      <c r="BG164" s="144">
        <f aca="true" t="shared" si="36" ref="BG164:BG172">IF(N164="zákl. přenesená",J164,0)</f>
        <v>0</v>
      </c>
      <c r="BH164" s="144">
        <f aca="true" t="shared" si="37" ref="BH164:BH172">IF(N164="sníž. přenesená",J164,0)</f>
        <v>0</v>
      </c>
      <c r="BI164" s="144">
        <f aca="true" t="shared" si="38" ref="BI164:BI172">IF(N164="nulová",J164,0)</f>
        <v>0</v>
      </c>
      <c r="BJ164" s="16" t="s">
        <v>81</v>
      </c>
      <c r="BK164" s="144">
        <f aca="true" t="shared" si="39" ref="BK164:BK172">ROUND(I164*H164,2)</f>
        <v>0</v>
      </c>
      <c r="BL164" s="16" t="s">
        <v>159</v>
      </c>
      <c r="BM164" s="143" t="s">
        <v>584</v>
      </c>
    </row>
    <row r="165" spans="2:65" s="1" customFormat="1" ht="16.5" customHeight="1">
      <c r="B165" s="131"/>
      <c r="C165" s="132" t="s">
        <v>408</v>
      </c>
      <c r="D165" s="132" t="s">
        <v>154</v>
      </c>
      <c r="E165" s="133" t="s">
        <v>2436</v>
      </c>
      <c r="F165" s="134" t="s">
        <v>2437</v>
      </c>
      <c r="G165" s="135" t="s">
        <v>569</v>
      </c>
      <c r="H165" s="136">
        <v>300</v>
      </c>
      <c r="I165" s="137"/>
      <c r="J165" s="138">
        <f t="shared" si="30"/>
        <v>0</v>
      </c>
      <c r="K165" s="134" t="s">
        <v>1</v>
      </c>
      <c r="L165" s="31"/>
      <c r="M165" s="139" t="s">
        <v>1</v>
      </c>
      <c r="N165" s="140" t="s">
        <v>38</v>
      </c>
      <c r="P165" s="141">
        <f t="shared" si="31"/>
        <v>0</v>
      </c>
      <c r="Q165" s="141">
        <v>0</v>
      </c>
      <c r="R165" s="141">
        <f t="shared" si="32"/>
        <v>0</v>
      </c>
      <c r="S165" s="141">
        <v>0</v>
      </c>
      <c r="T165" s="142">
        <f t="shared" si="33"/>
        <v>0</v>
      </c>
      <c r="AR165" s="143" t="s">
        <v>159</v>
      </c>
      <c r="AT165" s="143" t="s">
        <v>154</v>
      </c>
      <c r="AU165" s="143" t="s">
        <v>81</v>
      </c>
      <c r="AY165" s="16" t="s">
        <v>151</v>
      </c>
      <c r="BE165" s="144">
        <f t="shared" si="34"/>
        <v>0</v>
      </c>
      <c r="BF165" s="144">
        <f t="shared" si="35"/>
        <v>0</v>
      </c>
      <c r="BG165" s="144">
        <f t="shared" si="36"/>
        <v>0</v>
      </c>
      <c r="BH165" s="144">
        <f t="shared" si="37"/>
        <v>0</v>
      </c>
      <c r="BI165" s="144">
        <f t="shared" si="38"/>
        <v>0</v>
      </c>
      <c r="BJ165" s="16" t="s">
        <v>81</v>
      </c>
      <c r="BK165" s="144">
        <f t="shared" si="39"/>
        <v>0</v>
      </c>
      <c r="BL165" s="16" t="s">
        <v>159</v>
      </c>
      <c r="BM165" s="143" t="s">
        <v>596</v>
      </c>
    </row>
    <row r="166" spans="2:65" s="1" customFormat="1" ht="16.5" customHeight="1">
      <c r="B166" s="131"/>
      <c r="C166" s="132" t="s">
        <v>412</v>
      </c>
      <c r="D166" s="132" t="s">
        <v>154</v>
      </c>
      <c r="E166" s="133" t="s">
        <v>2438</v>
      </c>
      <c r="F166" s="134" t="s">
        <v>2439</v>
      </c>
      <c r="G166" s="135" t="s">
        <v>569</v>
      </c>
      <c r="H166" s="136">
        <v>110</v>
      </c>
      <c r="I166" s="137"/>
      <c r="J166" s="138">
        <f t="shared" si="30"/>
        <v>0</v>
      </c>
      <c r="K166" s="134" t="s">
        <v>1</v>
      </c>
      <c r="L166" s="31"/>
      <c r="M166" s="139" t="s">
        <v>1</v>
      </c>
      <c r="N166" s="140" t="s">
        <v>38</v>
      </c>
      <c r="P166" s="141">
        <f t="shared" si="31"/>
        <v>0</v>
      </c>
      <c r="Q166" s="141">
        <v>0</v>
      </c>
      <c r="R166" s="141">
        <f t="shared" si="32"/>
        <v>0</v>
      </c>
      <c r="S166" s="141">
        <v>0</v>
      </c>
      <c r="T166" s="142">
        <f t="shared" si="33"/>
        <v>0</v>
      </c>
      <c r="AR166" s="143" t="s">
        <v>159</v>
      </c>
      <c r="AT166" s="143" t="s">
        <v>154</v>
      </c>
      <c r="AU166" s="143" t="s">
        <v>81</v>
      </c>
      <c r="AY166" s="16" t="s">
        <v>151</v>
      </c>
      <c r="BE166" s="144">
        <f t="shared" si="34"/>
        <v>0</v>
      </c>
      <c r="BF166" s="144">
        <f t="shared" si="35"/>
        <v>0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6" t="s">
        <v>81</v>
      </c>
      <c r="BK166" s="144">
        <f t="shared" si="39"/>
        <v>0</v>
      </c>
      <c r="BL166" s="16" t="s">
        <v>159</v>
      </c>
      <c r="BM166" s="143" t="s">
        <v>606</v>
      </c>
    </row>
    <row r="167" spans="2:65" s="1" customFormat="1" ht="16.5" customHeight="1">
      <c r="B167" s="131"/>
      <c r="C167" s="132" t="s">
        <v>416</v>
      </c>
      <c r="D167" s="132" t="s">
        <v>154</v>
      </c>
      <c r="E167" s="133" t="s">
        <v>2440</v>
      </c>
      <c r="F167" s="134" t="s">
        <v>2441</v>
      </c>
      <c r="G167" s="135" t="s">
        <v>569</v>
      </c>
      <c r="H167" s="136">
        <v>150</v>
      </c>
      <c r="I167" s="137"/>
      <c r="J167" s="138">
        <f t="shared" si="30"/>
        <v>0</v>
      </c>
      <c r="K167" s="134" t="s">
        <v>1</v>
      </c>
      <c r="L167" s="31"/>
      <c r="M167" s="139" t="s">
        <v>1</v>
      </c>
      <c r="N167" s="140" t="s">
        <v>38</v>
      </c>
      <c r="P167" s="141">
        <f t="shared" si="31"/>
        <v>0</v>
      </c>
      <c r="Q167" s="141">
        <v>0</v>
      </c>
      <c r="R167" s="141">
        <f t="shared" si="32"/>
        <v>0</v>
      </c>
      <c r="S167" s="141">
        <v>0</v>
      </c>
      <c r="T167" s="142">
        <f t="shared" si="33"/>
        <v>0</v>
      </c>
      <c r="AR167" s="143" t="s">
        <v>159</v>
      </c>
      <c r="AT167" s="143" t="s">
        <v>154</v>
      </c>
      <c r="AU167" s="143" t="s">
        <v>81</v>
      </c>
      <c r="AY167" s="16" t="s">
        <v>151</v>
      </c>
      <c r="BE167" s="144">
        <f t="shared" si="34"/>
        <v>0</v>
      </c>
      <c r="BF167" s="144">
        <f t="shared" si="35"/>
        <v>0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6" t="s">
        <v>81</v>
      </c>
      <c r="BK167" s="144">
        <f t="shared" si="39"/>
        <v>0</v>
      </c>
      <c r="BL167" s="16" t="s">
        <v>159</v>
      </c>
      <c r="BM167" s="143" t="s">
        <v>623</v>
      </c>
    </row>
    <row r="168" spans="2:65" s="1" customFormat="1" ht="16.5" customHeight="1">
      <c r="B168" s="131"/>
      <c r="C168" s="132" t="s">
        <v>420</v>
      </c>
      <c r="D168" s="132" t="s">
        <v>154</v>
      </c>
      <c r="E168" s="133" t="s">
        <v>2442</v>
      </c>
      <c r="F168" s="134" t="s">
        <v>2443</v>
      </c>
      <c r="G168" s="135" t="s">
        <v>569</v>
      </c>
      <c r="H168" s="136">
        <v>45</v>
      </c>
      <c r="I168" s="137"/>
      <c r="J168" s="138">
        <f t="shared" si="30"/>
        <v>0</v>
      </c>
      <c r="K168" s="134" t="s">
        <v>1</v>
      </c>
      <c r="L168" s="31"/>
      <c r="M168" s="139" t="s">
        <v>1</v>
      </c>
      <c r="N168" s="140" t="s">
        <v>38</v>
      </c>
      <c r="P168" s="141">
        <f t="shared" si="31"/>
        <v>0</v>
      </c>
      <c r="Q168" s="141">
        <v>0</v>
      </c>
      <c r="R168" s="141">
        <f t="shared" si="32"/>
        <v>0</v>
      </c>
      <c r="S168" s="141">
        <v>0</v>
      </c>
      <c r="T168" s="142">
        <f t="shared" si="33"/>
        <v>0</v>
      </c>
      <c r="AR168" s="143" t="s">
        <v>159</v>
      </c>
      <c r="AT168" s="143" t="s">
        <v>154</v>
      </c>
      <c r="AU168" s="143" t="s">
        <v>81</v>
      </c>
      <c r="AY168" s="16" t="s">
        <v>151</v>
      </c>
      <c r="BE168" s="144">
        <f t="shared" si="34"/>
        <v>0</v>
      </c>
      <c r="BF168" s="144">
        <f t="shared" si="35"/>
        <v>0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6" t="s">
        <v>81</v>
      </c>
      <c r="BK168" s="144">
        <f t="shared" si="39"/>
        <v>0</v>
      </c>
      <c r="BL168" s="16" t="s">
        <v>159</v>
      </c>
      <c r="BM168" s="143" t="s">
        <v>639</v>
      </c>
    </row>
    <row r="169" spans="2:65" s="1" customFormat="1" ht="16.5" customHeight="1">
      <c r="B169" s="131"/>
      <c r="C169" s="132" t="s">
        <v>424</v>
      </c>
      <c r="D169" s="132" t="s">
        <v>154</v>
      </c>
      <c r="E169" s="133" t="s">
        <v>2444</v>
      </c>
      <c r="F169" s="134" t="s">
        <v>2445</v>
      </c>
      <c r="G169" s="135" t="s">
        <v>569</v>
      </c>
      <c r="H169" s="136">
        <v>60</v>
      </c>
      <c r="I169" s="137"/>
      <c r="J169" s="138">
        <f t="shared" si="30"/>
        <v>0</v>
      </c>
      <c r="K169" s="134" t="s">
        <v>1</v>
      </c>
      <c r="L169" s="31"/>
      <c r="M169" s="139" t="s">
        <v>1</v>
      </c>
      <c r="N169" s="140" t="s">
        <v>38</v>
      </c>
      <c r="P169" s="141">
        <f t="shared" si="31"/>
        <v>0</v>
      </c>
      <c r="Q169" s="141">
        <v>0</v>
      </c>
      <c r="R169" s="141">
        <f t="shared" si="32"/>
        <v>0</v>
      </c>
      <c r="S169" s="141">
        <v>0</v>
      </c>
      <c r="T169" s="142">
        <f t="shared" si="33"/>
        <v>0</v>
      </c>
      <c r="AR169" s="143" t="s">
        <v>159</v>
      </c>
      <c r="AT169" s="143" t="s">
        <v>154</v>
      </c>
      <c r="AU169" s="143" t="s">
        <v>81</v>
      </c>
      <c r="AY169" s="16" t="s">
        <v>151</v>
      </c>
      <c r="BE169" s="144">
        <f t="shared" si="34"/>
        <v>0</v>
      </c>
      <c r="BF169" s="144">
        <f t="shared" si="35"/>
        <v>0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6" t="s">
        <v>81</v>
      </c>
      <c r="BK169" s="144">
        <f t="shared" si="39"/>
        <v>0</v>
      </c>
      <c r="BL169" s="16" t="s">
        <v>159</v>
      </c>
      <c r="BM169" s="143" t="s">
        <v>653</v>
      </c>
    </row>
    <row r="170" spans="2:65" s="1" customFormat="1" ht="16.5" customHeight="1">
      <c r="B170" s="131"/>
      <c r="C170" s="132" t="s">
        <v>428</v>
      </c>
      <c r="D170" s="132" t="s">
        <v>154</v>
      </c>
      <c r="E170" s="133" t="s">
        <v>2446</v>
      </c>
      <c r="F170" s="134" t="s">
        <v>2447</v>
      </c>
      <c r="G170" s="135" t="s">
        <v>569</v>
      </c>
      <c r="H170" s="136">
        <v>50</v>
      </c>
      <c r="I170" s="137"/>
      <c r="J170" s="138">
        <f t="shared" si="30"/>
        <v>0</v>
      </c>
      <c r="K170" s="134" t="s">
        <v>1</v>
      </c>
      <c r="L170" s="31"/>
      <c r="M170" s="139" t="s">
        <v>1</v>
      </c>
      <c r="N170" s="140" t="s">
        <v>38</v>
      </c>
      <c r="P170" s="141">
        <f t="shared" si="31"/>
        <v>0</v>
      </c>
      <c r="Q170" s="141">
        <v>0</v>
      </c>
      <c r="R170" s="141">
        <f t="shared" si="32"/>
        <v>0</v>
      </c>
      <c r="S170" s="141">
        <v>0</v>
      </c>
      <c r="T170" s="142">
        <f t="shared" si="33"/>
        <v>0</v>
      </c>
      <c r="AR170" s="143" t="s">
        <v>159</v>
      </c>
      <c r="AT170" s="143" t="s">
        <v>154</v>
      </c>
      <c r="AU170" s="143" t="s">
        <v>81</v>
      </c>
      <c r="AY170" s="16" t="s">
        <v>151</v>
      </c>
      <c r="BE170" s="144">
        <f t="shared" si="34"/>
        <v>0</v>
      </c>
      <c r="BF170" s="144">
        <f t="shared" si="35"/>
        <v>0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6" t="s">
        <v>81</v>
      </c>
      <c r="BK170" s="144">
        <f t="shared" si="39"/>
        <v>0</v>
      </c>
      <c r="BL170" s="16" t="s">
        <v>159</v>
      </c>
      <c r="BM170" s="143" t="s">
        <v>663</v>
      </c>
    </row>
    <row r="171" spans="2:65" s="1" customFormat="1" ht="16.5" customHeight="1">
      <c r="B171" s="131"/>
      <c r="C171" s="132" t="s">
        <v>432</v>
      </c>
      <c r="D171" s="132" t="s">
        <v>154</v>
      </c>
      <c r="E171" s="133" t="s">
        <v>2448</v>
      </c>
      <c r="F171" s="134" t="s">
        <v>2449</v>
      </c>
      <c r="G171" s="135" t="s">
        <v>569</v>
      </c>
      <c r="H171" s="136">
        <v>20</v>
      </c>
      <c r="I171" s="137"/>
      <c r="J171" s="138">
        <f t="shared" si="30"/>
        <v>0</v>
      </c>
      <c r="K171" s="134" t="s">
        <v>1</v>
      </c>
      <c r="L171" s="31"/>
      <c r="M171" s="139" t="s">
        <v>1</v>
      </c>
      <c r="N171" s="140" t="s">
        <v>38</v>
      </c>
      <c r="P171" s="141">
        <f t="shared" si="31"/>
        <v>0</v>
      </c>
      <c r="Q171" s="141">
        <v>0</v>
      </c>
      <c r="R171" s="141">
        <f t="shared" si="32"/>
        <v>0</v>
      </c>
      <c r="S171" s="141">
        <v>0</v>
      </c>
      <c r="T171" s="142">
        <f t="shared" si="33"/>
        <v>0</v>
      </c>
      <c r="AR171" s="143" t="s">
        <v>159</v>
      </c>
      <c r="AT171" s="143" t="s">
        <v>154</v>
      </c>
      <c r="AU171" s="143" t="s">
        <v>81</v>
      </c>
      <c r="AY171" s="16" t="s">
        <v>151</v>
      </c>
      <c r="BE171" s="144">
        <f t="shared" si="34"/>
        <v>0</v>
      </c>
      <c r="BF171" s="144">
        <f t="shared" si="35"/>
        <v>0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6" t="s">
        <v>81</v>
      </c>
      <c r="BK171" s="144">
        <f t="shared" si="39"/>
        <v>0</v>
      </c>
      <c r="BL171" s="16" t="s">
        <v>159</v>
      </c>
      <c r="BM171" s="143" t="s">
        <v>675</v>
      </c>
    </row>
    <row r="172" spans="2:65" s="1" customFormat="1" ht="16.5" customHeight="1">
      <c r="B172" s="131"/>
      <c r="C172" s="132" t="s">
        <v>436</v>
      </c>
      <c r="D172" s="132" t="s">
        <v>154</v>
      </c>
      <c r="E172" s="133" t="s">
        <v>2450</v>
      </c>
      <c r="F172" s="134" t="s">
        <v>2451</v>
      </c>
      <c r="G172" s="135" t="s">
        <v>1757</v>
      </c>
      <c r="H172" s="136">
        <v>1</v>
      </c>
      <c r="I172" s="137"/>
      <c r="J172" s="138">
        <f t="shared" si="30"/>
        <v>0</v>
      </c>
      <c r="K172" s="134" t="s">
        <v>1</v>
      </c>
      <c r="L172" s="31"/>
      <c r="M172" s="139" t="s">
        <v>1</v>
      </c>
      <c r="N172" s="140" t="s">
        <v>38</v>
      </c>
      <c r="P172" s="141">
        <f t="shared" si="31"/>
        <v>0</v>
      </c>
      <c r="Q172" s="141">
        <v>0</v>
      </c>
      <c r="R172" s="141">
        <f t="shared" si="32"/>
        <v>0</v>
      </c>
      <c r="S172" s="141">
        <v>0</v>
      </c>
      <c r="T172" s="142">
        <f t="shared" si="33"/>
        <v>0</v>
      </c>
      <c r="AR172" s="143" t="s">
        <v>159</v>
      </c>
      <c r="AT172" s="143" t="s">
        <v>154</v>
      </c>
      <c r="AU172" s="143" t="s">
        <v>81</v>
      </c>
      <c r="AY172" s="16" t="s">
        <v>151</v>
      </c>
      <c r="BE172" s="144">
        <f t="shared" si="34"/>
        <v>0</v>
      </c>
      <c r="BF172" s="144">
        <f t="shared" si="35"/>
        <v>0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6" t="s">
        <v>81</v>
      </c>
      <c r="BK172" s="144">
        <f t="shared" si="39"/>
        <v>0</v>
      </c>
      <c r="BL172" s="16" t="s">
        <v>159</v>
      </c>
      <c r="BM172" s="143" t="s">
        <v>685</v>
      </c>
    </row>
    <row r="173" spans="2:63" s="11" customFormat="1" ht="25.9" customHeight="1">
      <c r="B173" s="119"/>
      <c r="D173" s="120" t="s">
        <v>72</v>
      </c>
      <c r="E173" s="121" t="s">
        <v>1868</v>
      </c>
      <c r="F173" s="121" t="s">
        <v>2452</v>
      </c>
      <c r="I173" s="122"/>
      <c r="J173" s="123">
        <f>BK173</f>
        <v>0</v>
      </c>
      <c r="L173" s="119"/>
      <c r="M173" s="124"/>
      <c r="P173" s="125">
        <f>SUM(P174:P178)</f>
        <v>0</v>
      </c>
      <c r="R173" s="125">
        <f>SUM(R174:R178)</f>
        <v>0</v>
      </c>
      <c r="T173" s="126">
        <f>SUM(T174:T178)</f>
        <v>0</v>
      </c>
      <c r="AR173" s="120" t="s">
        <v>81</v>
      </c>
      <c r="AT173" s="127" t="s">
        <v>72</v>
      </c>
      <c r="AU173" s="127" t="s">
        <v>73</v>
      </c>
      <c r="AY173" s="120" t="s">
        <v>151</v>
      </c>
      <c r="BK173" s="128">
        <f>SUM(BK174:BK178)</f>
        <v>0</v>
      </c>
    </row>
    <row r="174" spans="2:65" s="1" customFormat="1" ht="16.5" customHeight="1">
      <c r="B174" s="131"/>
      <c r="C174" s="132" t="s">
        <v>440</v>
      </c>
      <c r="D174" s="132" t="s">
        <v>154</v>
      </c>
      <c r="E174" s="133" t="s">
        <v>2453</v>
      </c>
      <c r="F174" s="134" t="s">
        <v>2454</v>
      </c>
      <c r="G174" s="135" t="s">
        <v>569</v>
      </c>
      <c r="H174" s="136">
        <v>1500</v>
      </c>
      <c r="I174" s="137"/>
      <c r="J174" s="138">
        <f>ROUND(I174*H174,2)</f>
        <v>0</v>
      </c>
      <c r="K174" s="134" t="s">
        <v>1</v>
      </c>
      <c r="L174" s="31"/>
      <c r="M174" s="139" t="s">
        <v>1</v>
      </c>
      <c r="N174" s="140" t="s">
        <v>38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159</v>
      </c>
      <c r="AT174" s="143" t="s">
        <v>154</v>
      </c>
      <c r="AU174" s="143" t="s">
        <v>81</v>
      </c>
      <c r="AY174" s="16" t="s">
        <v>151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81</v>
      </c>
      <c r="BK174" s="144">
        <f>ROUND(I174*H174,2)</f>
        <v>0</v>
      </c>
      <c r="BL174" s="16" t="s">
        <v>159</v>
      </c>
      <c r="BM174" s="143" t="s">
        <v>694</v>
      </c>
    </row>
    <row r="175" spans="2:65" s="1" customFormat="1" ht="16.5" customHeight="1">
      <c r="B175" s="131"/>
      <c r="C175" s="132" t="s">
        <v>445</v>
      </c>
      <c r="D175" s="132" t="s">
        <v>154</v>
      </c>
      <c r="E175" s="133" t="s">
        <v>2455</v>
      </c>
      <c r="F175" s="134" t="s">
        <v>2456</v>
      </c>
      <c r="G175" s="135" t="s">
        <v>1757</v>
      </c>
      <c r="H175" s="136">
        <v>72</v>
      </c>
      <c r="I175" s="137"/>
      <c r="J175" s="138">
        <f>ROUND(I175*H175,2)</f>
        <v>0</v>
      </c>
      <c r="K175" s="134" t="s">
        <v>1</v>
      </c>
      <c r="L175" s="31"/>
      <c r="M175" s="139" t="s">
        <v>1</v>
      </c>
      <c r="N175" s="140" t="s">
        <v>38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159</v>
      </c>
      <c r="AT175" s="143" t="s">
        <v>154</v>
      </c>
      <c r="AU175" s="143" t="s">
        <v>81</v>
      </c>
      <c r="AY175" s="16" t="s">
        <v>151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81</v>
      </c>
      <c r="BK175" s="144">
        <f>ROUND(I175*H175,2)</f>
        <v>0</v>
      </c>
      <c r="BL175" s="16" t="s">
        <v>159</v>
      </c>
      <c r="BM175" s="143" t="s">
        <v>704</v>
      </c>
    </row>
    <row r="176" spans="2:65" s="1" customFormat="1" ht="16.5" customHeight="1">
      <c r="B176" s="131"/>
      <c r="C176" s="132" t="s">
        <v>449</v>
      </c>
      <c r="D176" s="132" t="s">
        <v>154</v>
      </c>
      <c r="E176" s="133" t="s">
        <v>2457</v>
      </c>
      <c r="F176" s="134" t="s">
        <v>2458</v>
      </c>
      <c r="G176" s="135" t="s">
        <v>180</v>
      </c>
      <c r="H176" s="136">
        <v>0.3</v>
      </c>
      <c r="I176" s="137"/>
      <c r="J176" s="138">
        <f>ROUND(I176*H176,2)</f>
        <v>0</v>
      </c>
      <c r="K176" s="134" t="s">
        <v>1</v>
      </c>
      <c r="L176" s="31"/>
      <c r="M176" s="139" t="s">
        <v>1</v>
      </c>
      <c r="N176" s="140" t="s">
        <v>38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159</v>
      </c>
      <c r="AT176" s="143" t="s">
        <v>154</v>
      </c>
      <c r="AU176" s="143" t="s">
        <v>81</v>
      </c>
      <c r="AY176" s="16" t="s">
        <v>151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81</v>
      </c>
      <c r="BK176" s="144">
        <f>ROUND(I176*H176,2)</f>
        <v>0</v>
      </c>
      <c r="BL176" s="16" t="s">
        <v>159</v>
      </c>
      <c r="BM176" s="143" t="s">
        <v>714</v>
      </c>
    </row>
    <row r="177" spans="2:65" s="1" customFormat="1" ht="16.5" customHeight="1">
      <c r="B177" s="131"/>
      <c r="C177" s="132" t="s">
        <v>453</v>
      </c>
      <c r="D177" s="132" t="s">
        <v>154</v>
      </c>
      <c r="E177" s="133" t="s">
        <v>2459</v>
      </c>
      <c r="F177" s="134" t="s">
        <v>2460</v>
      </c>
      <c r="G177" s="135" t="s">
        <v>180</v>
      </c>
      <c r="H177" s="136">
        <v>0.5</v>
      </c>
      <c r="I177" s="137"/>
      <c r="J177" s="138">
        <f>ROUND(I177*H177,2)</f>
        <v>0</v>
      </c>
      <c r="K177" s="134" t="s">
        <v>1</v>
      </c>
      <c r="L177" s="31"/>
      <c r="M177" s="139" t="s">
        <v>1</v>
      </c>
      <c r="N177" s="140" t="s">
        <v>38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159</v>
      </c>
      <c r="AT177" s="143" t="s">
        <v>154</v>
      </c>
      <c r="AU177" s="143" t="s">
        <v>81</v>
      </c>
      <c r="AY177" s="16" t="s">
        <v>151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81</v>
      </c>
      <c r="BK177" s="144">
        <f>ROUND(I177*H177,2)</f>
        <v>0</v>
      </c>
      <c r="BL177" s="16" t="s">
        <v>159</v>
      </c>
      <c r="BM177" s="143" t="s">
        <v>722</v>
      </c>
    </row>
    <row r="178" spans="2:65" s="1" customFormat="1" ht="16.5" customHeight="1">
      <c r="B178" s="131"/>
      <c r="C178" s="132" t="s">
        <v>457</v>
      </c>
      <c r="D178" s="132" t="s">
        <v>154</v>
      </c>
      <c r="E178" s="133" t="s">
        <v>2461</v>
      </c>
      <c r="F178" s="134" t="s">
        <v>2462</v>
      </c>
      <c r="G178" s="135" t="s">
        <v>180</v>
      </c>
      <c r="H178" s="136">
        <v>5</v>
      </c>
      <c r="I178" s="137"/>
      <c r="J178" s="138">
        <f>ROUND(I178*H178,2)</f>
        <v>0</v>
      </c>
      <c r="K178" s="134" t="s">
        <v>1</v>
      </c>
      <c r="L178" s="31"/>
      <c r="M178" s="139" t="s">
        <v>1</v>
      </c>
      <c r="N178" s="140" t="s">
        <v>38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159</v>
      </c>
      <c r="AT178" s="143" t="s">
        <v>154</v>
      </c>
      <c r="AU178" s="143" t="s">
        <v>81</v>
      </c>
      <c r="AY178" s="16" t="s">
        <v>151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81</v>
      </c>
      <c r="BK178" s="144">
        <f>ROUND(I178*H178,2)</f>
        <v>0</v>
      </c>
      <c r="BL178" s="16" t="s">
        <v>159</v>
      </c>
      <c r="BM178" s="143" t="s">
        <v>736</v>
      </c>
    </row>
    <row r="179" spans="2:63" s="11" customFormat="1" ht="25.9" customHeight="1">
      <c r="B179" s="119"/>
      <c r="D179" s="120" t="s">
        <v>72</v>
      </c>
      <c r="E179" s="121" t="s">
        <v>1906</v>
      </c>
      <c r="F179" s="121" t="s">
        <v>2463</v>
      </c>
      <c r="I179" s="122"/>
      <c r="J179" s="123">
        <f>BK179</f>
        <v>0</v>
      </c>
      <c r="L179" s="119"/>
      <c r="M179" s="124"/>
      <c r="P179" s="125">
        <f>SUM(P180:P184)</f>
        <v>0</v>
      </c>
      <c r="R179" s="125">
        <f>SUM(R180:R184)</f>
        <v>0</v>
      </c>
      <c r="T179" s="126">
        <f>SUM(T180:T184)</f>
        <v>0</v>
      </c>
      <c r="AR179" s="120" t="s">
        <v>81</v>
      </c>
      <c r="AT179" s="127" t="s">
        <v>72</v>
      </c>
      <c r="AU179" s="127" t="s">
        <v>73</v>
      </c>
      <c r="AY179" s="120" t="s">
        <v>151</v>
      </c>
      <c r="BK179" s="128">
        <f>SUM(BK180:BK184)</f>
        <v>0</v>
      </c>
    </row>
    <row r="180" spans="2:65" s="1" customFormat="1" ht="16.5" customHeight="1">
      <c r="B180" s="131"/>
      <c r="C180" s="132" t="s">
        <v>461</v>
      </c>
      <c r="D180" s="132" t="s">
        <v>154</v>
      </c>
      <c r="E180" s="133" t="s">
        <v>2464</v>
      </c>
      <c r="F180" s="134" t="s">
        <v>2465</v>
      </c>
      <c r="G180" s="135" t="s">
        <v>2204</v>
      </c>
      <c r="H180" s="136">
        <v>24</v>
      </c>
      <c r="I180" s="137"/>
      <c r="J180" s="138">
        <f>ROUND(I180*H180,2)</f>
        <v>0</v>
      </c>
      <c r="K180" s="134" t="s">
        <v>1</v>
      </c>
      <c r="L180" s="31"/>
      <c r="M180" s="139" t="s">
        <v>1</v>
      </c>
      <c r="N180" s="140" t="s">
        <v>38</v>
      </c>
      <c r="P180" s="141">
        <f>O180*H180</f>
        <v>0</v>
      </c>
      <c r="Q180" s="141">
        <v>0</v>
      </c>
      <c r="R180" s="141">
        <f>Q180*H180</f>
        <v>0</v>
      </c>
      <c r="S180" s="141">
        <v>0</v>
      </c>
      <c r="T180" s="142">
        <f>S180*H180</f>
        <v>0</v>
      </c>
      <c r="AR180" s="143" t="s">
        <v>159</v>
      </c>
      <c r="AT180" s="143" t="s">
        <v>154</v>
      </c>
      <c r="AU180" s="143" t="s">
        <v>81</v>
      </c>
      <c r="AY180" s="16" t="s">
        <v>151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81</v>
      </c>
      <c r="BK180" s="144">
        <f>ROUND(I180*H180,2)</f>
        <v>0</v>
      </c>
      <c r="BL180" s="16" t="s">
        <v>159</v>
      </c>
      <c r="BM180" s="143" t="s">
        <v>744</v>
      </c>
    </row>
    <row r="181" spans="2:65" s="1" customFormat="1" ht="16.5" customHeight="1">
      <c r="B181" s="131"/>
      <c r="C181" s="132" t="s">
        <v>465</v>
      </c>
      <c r="D181" s="132" t="s">
        <v>154</v>
      </c>
      <c r="E181" s="133" t="s">
        <v>2466</v>
      </c>
      <c r="F181" s="134" t="s">
        <v>2467</v>
      </c>
      <c r="G181" s="135" t="s">
        <v>2204</v>
      </c>
      <c r="H181" s="136">
        <v>72</v>
      </c>
      <c r="I181" s="137"/>
      <c r="J181" s="138">
        <f>ROUND(I181*H181,2)</f>
        <v>0</v>
      </c>
      <c r="K181" s="134" t="s">
        <v>1</v>
      </c>
      <c r="L181" s="31"/>
      <c r="M181" s="139" t="s">
        <v>1</v>
      </c>
      <c r="N181" s="140" t="s">
        <v>38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159</v>
      </c>
      <c r="AT181" s="143" t="s">
        <v>154</v>
      </c>
      <c r="AU181" s="143" t="s">
        <v>81</v>
      </c>
      <c r="AY181" s="16" t="s">
        <v>151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81</v>
      </c>
      <c r="BK181" s="144">
        <f>ROUND(I181*H181,2)</f>
        <v>0</v>
      </c>
      <c r="BL181" s="16" t="s">
        <v>159</v>
      </c>
      <c r="BM181" s="143" t="s">
        <v>751</v>
      </c>
    </row>
    <row r="182" spans="2:65" s="1" customFormat="1" ht="16.5" customHeight="1">
      <c r="B182" s="131"/>
      <c r="C182" s="132" t="s">
        <v>474</v>
      </c>
      <c r="D182" s="132" t="s">
        <v>154</v>
      </c>
      <c r="E182" s="133" t="s">
        <v>2468</v>
      </c>
      <c r="F182" s="134" t="s">
        <v>2469</v>
      </c>
      <c r="G182" s="135" t="s">
        <v>2204</v>
      </c>
      <c r="H182" s="136">
        <v>72</v>
      </c>
      <c r="I182" s="137"/>
      <c r="J182" s="138">
        <f>ROUND(I182*H182,2)</f>
        <v>0</v>
      </c>
      <c r="K182" s="134" t="s">
        <v>1</v>
      </c>
      <c r="L182" s="31"/>
      <c r="M182" s="139" t="s">
        <v>1</v>
      </c>
      <c r="N182" s="140" t="s">
        <v>38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159</v>
      </c>
      <c r="AT182" s="143" t="s">
        <v>154</v>
      </c>
      <c r="AU182" s="143" t="s">
        <v>81</v>
      </c>
      <c r="AY182" s="16" t="s">
        <v>151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81</v>
      </c>
      <c r="BK182" s="144">
        <f>ROUND(I182*H182,2)</f>
        <v>0</v>
      </c>
      <c r="BL182" s="16" t="s">
        <v>159</v>
      </c>
      <c r="BM182" s="143" t="s">
        <v>759</v>
      </c>
    </row>
    <row r="183" spans="2:65" s="1" customFormat="1" ht="16.5" customHeight="1">
      <c r="B183" s="131"/>
      <c r="C183" s="132" t="s">
        <v>480</v>
      </c>
      <c r="D183" s="132" t="s">
        <v>154</v>
      </c>
      <c r="E183" s="133" t="s">
        <v>2470</v>
      </c>
      <c r="F183" s="134" t="s">
        <v>2471</v>
      </c>
      <c r="G183" s="135" t="s">
        <v>2204</v>
      </c>
      <c r="H183" s="136">
        <v>8</v>
      </c>
      <c r="I183" s="137"/>
      <c r="J183" s="138">
        <f>ROUND(I183*H183,2)</f>
        <v>0</v>
      </c>
      <c r="K183" s="134" t="s">
        <v>1</v>
      </c>
      <c r="L183" s="31"/>
      <c r="M183" s="139" t="s">
        <v>1</v>
      </c>
      <c r="N183" s="140" t="s">
        <v>38</v>
      </c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AR183" s="143" t="s">
        <v>159</v>
      </c>
      <c r="AT183" s="143" t="s">
        <v>154</v>
      </c>
      <c r="AU183" s="143" t="s">
        <v>81</v>
      </c>
      <c r="AY183" s="16" t="s">
        <v>151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81</v>
      </c>
      <c r="BK183" s="144">
        <f>ROUND(I183*H183,2)</f>
        <v>0</v>
      </c>
      <c r="BL183" s="16" t="s">
        <v>159</v>
      </c>
      <c r="BM183" s="143" t="s">
        <v>767</v>
      </c>
    </row>
    <row r="184" spans="2:65" s="1" customFormat="1" ht="16.5" customHeight="1">
      <c r="B184" s="131"/>
      <c r="C184" s="132" t="s">
        <v>485</v>
      </c>
      <c r="D184" s="132" t="s">
        <v>154</v>
      </c>
      <c r="E184" s="133" t="s">
        <v>2472</v>
      </c>
      <c r="F184" s="134" t="s">
        <v>2462</v>
      </c>
      <c r="G184" s="135" t="s">
        <v>180</v>
      </c>
      <c r="H184" s="136">
        <v>4</v>
      </c>
      <c r="I184" s="137"/>
      <c r="J184" s="138">
        <f>ROUND(I184*H184,2)</f>
        <v>0</v>
      </c>
      <c r="K184" s="134" t="s">
        <v>1</v>
      </c>
      <c r="L184" s="31"/>
      <c r="M184" s="139" t="s">
        <v>1</v>
      </c>
      <c r="N184" s="140" t="s">
        <v>38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159</v>
      </c>
      <c r="AT184" s="143" t="s">
        <v>154</v>
      </c>
      <c r="AU184" s="143" t="s">
        <v>81</v>
      </c>
      <c r="AY184" s="16" t="s">
        <v>151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81</v>
      </c>
      <c r="BK184" s="144">
        <f>ROUND(I184*H184,2)</f>
        <v>0</v>
      </c>
      <c r="BL184" s="16" t="s">
        <v>159</v>
      </c>
      <c r="BM184" s="143" t="s">
        <v>776</v>
      </c>
    </row>
    <row r="185" spans="2:63" s="11" customFormat="1" ht="25.9" customHeight="1">
      <c r="B185" s="119"/>
      <c r="D185" s="120" t="s">
        <v>72</v>
      </c>
      <c r="E185" s="121" t="s">
        <v>1924</v>
      </c>
      <c r="F185" s="121" t="s">
        <v>1</v>
      </c>
      <c r="I185" s="122"/>
      <c r="J185" s="123">
        <f>BK185</f>
        <v>0</v>
      </c>
      <c r="L185" s="119"/>
      <c r="M185" s="185"/>
      <c r="N185" s="186"/>
      <c r="O185" s="186"/>
      <c r="P185" s="187">
        <v>0</v>
      </c>
      <c r="Q185" s="186"/>
      <c r="R185" s="187">
        <v>0</v>
      </c>
      <c r="S185" s="186"/>
      <c r="T185" s="188">
        <v>0</v>
      </c>
      <c r="AR185" s="120" t="s">
        <v>81</v>
      </c>
      <c r="AT185" s="127" t="s">
        <v>72</v>
      </c>
      <c r="AU185" s="127" t="s">
        <v>73</v>
      </c>
      <c r="AY185" s="120" t="s">
        <v>151</v>
      </c>
      <c r="BK185" s="128">
        <v>0</v>
      </c>
    </row>
    <row r="186" spans="2:12" s="1" customFormat="1" ht="6.95" customHeight="1">
      <c r="B186" s="43"/>
      <c r="C186" s="44"/>
      <c r="D186" s="44"/>
      <c r="E186" s="44"/>
      <c r="F186" s="44"/>
      <c r="G186" s="44"/>
      <c r="H186" s="44"/>
      <c r="I186" s="44"/>
      <c r="J186" s="44"/>
      <c r="K186" s="44"/>
      <c r="L186" s="31"/>
    </row>
  </sheetData>
  <autoFilter ref="C123:K18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2473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ROUND((SUM(BE132:BE303)),2)</f>
        <v>0</v>
      </c>
      <c r="I33" s="91">
        <v>0.21</v>
      </c>
      <c r="J33" s="90">
        <f>ROUND(((SUM(BE132:BE303))*I33),2)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ROUND((SUM(BF132:BF303)),2)</f>
        <v>0</v>
      </c>
      <c r="I34" s="91">
        <v>0.12</v>
      </c>
      <c r="J34" s="90">
        <f>ROUND(((SUM(BF132:BF303))*I34),2)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ROUND((SUM(BG132:BG303)),2)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ROUND((SUM(BH132:BH303)),2)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ROUND((SUM(BI132:BI303)),2)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05 - VZT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J132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2474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8" customFormat="1" ht="24.95" customHeight="1">
      <c r="B98" s="103"/>
      <c r="D98" s="104" t="s">
        <v>2475</v>
      </c>
      <c r="E98" s="105"/>
      <c r="F98" s="105"/>
      <c r="G98" s="105"/>
      <c r="H98" s="105"/>
      <c r="I98" s="105"/>
      <c r="J98" s="106">
        <f>J152</f>
        <v>0</v>
      </c>
      <c r="L98" s="103"/>
    </row>
    <row r="99" spans="2:12" s="8" customFormat="1" ht="24.95" customHeight="1">
      <c r="B99" s="103"/>
      <c r="D99" s="104" t="s">
        <v>2476</v>
      </c>
      <c r="E99" s="105"/>
      <c r="F99" s="105"/>
      <c r="G99" s="105"/>
      <c r="H99" s="105"/>
      <c r="I99" s="105"/>
      <c r="J99" s="106">
        <f>J171</f>
        <v>0</v>
      </c>
      <c r="L99" s="103"/>
    </row>
    <row r="100" spans="2:12" s="8" customFormat="1" ht="24.95" customHeight="1">
      <c r="B100" s="103"/>
      <c r="D100" s="104" t="s">
        <v>2477</v>
      </c>
      <c r="E100" s="105"/>
      <c r="F100" s="105"/>
      <c r="G100" s="105"/>
      <c r="H100" s="105"/>
      <c r="I100" s="105"/>
      <c r="J100" s="106">
        <f>J196</f>
        <v>0</v>
      </c>
      <c r="L100" s="103"/>
    </row>
    <row r="101" spans="2:12" s="8" customFormat="1" ht="24.95" customHeight="1">
      <c r="B101" s="103"/>
      <c r="D101" s="104" t="s">
        <v>2478</v>
      </c>
      <c r="E101" s="105"/>
      <c r="F101" s="105"/>
      <c r="G101" s="105"/>
      <c r="H101" s="105"/>
      <c r="I101" s="105"/>
      <c r="J101" s="106">
        <f>J203</f>
        <v>0</v>
      </c>
      <c r="L101" s="103"/>
    </row>
    <row r="102" spans="2:12" s="8" customFormat="1" ht="24.95" customHeight="1">
      <c r="B102" s="103"/>
      <c r="D102" s="104" t="s">
        <v>2479</v>
      </c>
      <c r="E102" s="105"/>
      <c r="F102" s="105"/>
      <c r="G102" s="105"/>
      <c r="H102" s="105"/>
      <c r="I102" s="105"/>
      <c r="J102" s="106">
        <f>J208</f>
        <v>0</v>
      </c>
      <c r="L102" s="103"/>
    </row>
    <row r="103" spans="2:12" s="8" customFormat="1" ht="24.95" customHeight="1">
      <c r="B103" s="103"/>
      <c r="D103" s="104" t="s">
        <v>2480</v>
      </c>
      <c r="E103" s="105"/>
      <c r="F103" s="105"/>
      <c r="G103" s="105"/>
      <c r="H103" s="105"/>
      <c r="I103" s="105"/>
      <c r="J103" s="106">
        <f>J220</f>
        <v>0</v>
      </c>
      <c r="L103" s="103"/>
    </row>
    <row r="104" spans="2:12" s="8" customFormat="1" ht="24.95" customHeight="1">
      <c r="B104" s="103"/>
      <c r="D104" s="104" t="s">
        <v>2481</v>
      </c>
      <c r="E104" s="105"/>
      <c r="F104" s="105"/>
      <c r="G104" s="105"/>
      <c r="H104" s="105"/>
      <c r="I104" s="105"/>
      <c r="J104" s="106">
        <f>J227</f>
        <v>0</v>
      </c>
      <c r="L104" s="103"/>
    </row>
    <row r="105" spans="2:12" s="8" customFormat="1" ht="24.95" customHeight="1">
      <c r="B105" s="103"/>
      <c r="D105" s="104" t="s">
        <v>2482</v>
      </c>
      <c r="E105" s="105"/>
      <c r="F105" s="105"/>
      <c r="G105" s="105"/>
      <c r="H105" s="105"/>
      <c r="I105" s="105"/>
      <c r="J105" s="106">
        <f>J235</f>
        <v>0</v>
      </c>
      <c r="L105" s="103"/>
    </row>
    <row r="106" spans="2:12" s="8" customFormat="1" ht="24.95" customHeight="1">
      <c r="B106" s="103"/>
      <c r="D106" s="104" t="s">
        <v>2483</v>
      </c>
      <c r="E106" s="105"/>
      <c r="F106" s="105"/>
      <c r="G106" s="105"/>
      <c r="H106" s="105"/>
      <c r="I106" s="105"/>
      <c r="J106" s="106">
        <f>J248</f>
        <v>0</v>
      </c>
      <c r="L106" s="103"/>
    </row>
    <row r="107" spans="2:12" s="8" customFormat="1" ht="24.95" customHeight="1">
      <c r="B107" s="103"/>
      <c r="D107" s="104" t="s">
        <v>2484</v>
      </c>
      <c r="E107" s="105"/>
      <c r="F107" s="105"/>
      <c r="G107" s="105"/>
      <c r="H107" s="105"/>
      <c r="I107" s="105"/>
      <c r="J107" s="106">
        <f>J259</f>
        <v>0</v>
      </c>
      <c r="L107" s="103"/>
    </row>
    <row r="108" spans="2:12" s="8" customFormat="1" ht="24.95" customHeight="1">
      <c r="B108" s="103"/>
      <c r="D108" s="104" t="s">
        <v>2485</v>
      </c>
      <c r="E108" s="105"/>
      <c r="F108" s="105"/>
      <c r="G108" s="105"/>
      <c r="H108" s="105"/>
      <c r="I108" s="105"/>
      <c r="J108" s="106">
        <f>J262</f>
        <v>0</v>
      </c>
      <c r="L108" s="103"/>
    </row>
    <row r="109" spans="2:12" s="8" customFormat="1" ht="24.95" customHeight="1">
      <c r="B109" s="103"/>
      <c r="D109" s="104" t="s">
        <v>2486</v>
      </c>
      <c r="E109" s="105"/>
      <c r="F109" s="105"/>
      <c r="G109" s="105"/>
      <c r="H109" s="105"/>
      <c r="I109" s="105"/>
      <c r="J109" s="106">
        <f>J273</f>
        <v>0</v>
      </c>
      <c r="L109" s="103"/>
    </row>
    <row r="110" spans="2:12" s="8" customFormat="1" ht="24.95" customHeight="1">
      <c r="B110" s="103"/>
      <c r="D110" s="104" t="s">
        <v>2487</v>
      </c>
      <c r="E110" s="105"/>
      <c r="F110" s="105"/>
      <c r="G110" s="105"/>
      <c r="H110" s="105"/>
      <c r="I110" s="105"/>
      <c r="J110" s="106">
        <f>J282</f>
        <v>0</v>
      </c>
      <c r="L110" s="103"/>
    </row>
    <row r="111" spans="2:12" s="8" customFormat="1" ht="24.95" customHeight="1">
      <c r="B111" s="103"/>
      <c r="D111" s="104" t="s">
        <v>2488</v>
      </c>
      <c r="E111" s="105"/>
      <c r="F111" s="105"/>
      <c r="G111" s="105"/>
      <c r="H111" s="105"/>
      <c r="I111" s="105"/>
      <c r="J111" s="106">
        <f>J287</f>
        <v>0</v>
      </c>
      <c r="L111" s="103"/>
    </row>
    <row r="112" spans="2:12" s="8" customFormat="1" ht="24.95" customHeight="1">
      <c r="B112" s="103"/>
      <c r="D112" s="104" t="s">
        <v>2489</v>
      </c>
      <c r="E112" s="105"/>
      <c r="F112" s="105"/>
      <c r="G112" s="105"/>
      <c r="H112" s="105"/>
      <c r="I112" s="105"/>
      <c r="J112" s="106">
        <f>J293</f>
        <v>0</v>
      </c>
      <c r="L112" s="103"/>
    </row>
    <row r="113" spans="2:12" s="1" customFormat="1" ht="21.75" customHeight="1">
      <c r="B113" s="31"/>
      <c r="L113" s="31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1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1"/>
    </row>
    <row r="119" spans="2:12" s="1" customFormat="1" ht="24.95" customHeight="1">
      <c r="B119" s="31"/>
      <c r="C119" s="20" t="s">
        <v>136</v>
      </c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16</v>
      </c>
      <c r="L121" s="31"/>
    </row>
    <row r="122" spans="2:12" s="1" customFormat="1" ht="16.5" customHeight="1">
      <c r="B122" s="31"/>
      <c r="E122" s="228" t="str">
        <f>E7</f>
        <v>Dům kultury v ÚL_Revitalizace budovy B - ETAPA II</v>
      </c>
      <c r="F122" s="229"/>
      <c r="G122" s="229"/>
      <c r="H122" s="229"/>
      <c r="L122" s="31"/>
    </row>
    <row r="123" spans="2:12" s="1" customFormat="1" ht="12" customHeight="1">
      <c r="B123" s="31"/>
      <c r="C123" s="26" t="s">
        <v>106</v>
      </c>
      <c r="L123" s="31"/>
    </row>
    <row r="124" spans="2:12" s="1" customFormat="1" ht="16.5" customHeight="1">
      <c r="B124" s="31"/>
      <c r="E124" s="189" t="str">
        <f>E9</f>
        <v>05 - VZT</v>
      </c>
      <c r="F124" s="230"/>
      <c r="G124" s="230"/>
      <c r="H124" s="230"/>
      <c r="L124" s="31"/>
    </row>
    <row r="125" spans="2:12" s="1" customFormat="1" ht="6.95" customHeight="1">
      <c r="B125" s="31"/>
      <c r="L125" s="31"/>
    </row>
    <row r="126" spans="2:12" s="1" customFormat="1" ht="12" customHeight="1">
      <c r="B126" s="31"/>
      <c r="C126" s="26" t="s">
        <v>20</v>
      </c>
      <c r="F126" s="24" t="str">
        <f>F12</f>
        <v xml:space="preserve"> </v>
      </c>
      <c r="I126" s="26" t="s">
        <v>22</v>
      </c>
      <c r="J126" s="51" t="str">
        <f>IF(J12="","",J12)</f>
        <v>17. 5. 2024</v>
      </c>
      <c r="L126" s="31"/>
    </row>
    <row r="127" spans="2:12" s="1" customFormat="1" ht="6.95" customHeight="1">
      <c r="B127" s="31"/>
      <c r="L127" s="31"/>
    </row>
    <row r="128" spans="2:12" s="1" customFormat="1" ht="15.2" customHeight="1">
      <c r="B128" s="31"/>
      <c r="C128" s="26" t="s">
        <v>24</v>
      </c>
      <c r="F128" s="24" t="str">
        <f>E15</f>
        <v xml:space="preserve"> </v>
      </c>
      <c r="I128" s="26" t="s">
        <v>29</v>
      </c>
      <c r="J128" s="29" t="str">
        <f>E21</f>
        <v xml:space="preserve"> </v>
      </c>
      <c r="L128" s="31"/>
    </row>
    <row r="129" spans="2:12" s="1" customFormat="1" ht="15.2" customHeight="1">
      <c r="B129" s="31"/>
      <c r="C129" s="26" t="s">
        <v>27</v>
      </c>
      <c r="F129" s="24" t="str">
        <f>IF(E18="","",E18)</f>
        <v>Vyplň údaj</v>
      </c>
      <c r="I129" s="26" t="s">
        <v>31</v>
      </c>
      <c r="J129" s="29" t="str">
        <f>E24</f>
        <v xml:space="preserve"> </v>
      </c>
      <c r="L129" s="31"/>
    </row>
    <row r="130" spans="2:12" s="1" customFormat="1" ht="10.35" customHeight="1">
      <c r="B130" s="31"/>
      <c r="L130" s="31"/>
    </row>
    <row r="131" spans="2:20" s="10" customFormat="1" ht="29.25" customHeight="1">
      <c r="B131" s="111"/>
      <c r="C131" s="112" t="s">
        <v>137</v>
      </c>
      <c r="D131" s="113" t="s">
        <v>58</v>
      </c>
      <c r="E131" s="113" t="s">
        <v>54</v>
      </c>
      <c r="F131" s="113" t="s">
        <v>55</v>
      </c>
      <c r="G131" s="113" t="s">
        <v>138</v>
      </c>
      <c r="H131" s="113" t="s">
        <v>139</v>
      </c>
      <c r="I131" s="113" t="s">
        <v>140</v>
      </c>
      <c r="J131" s="113" t="s">
        <v>110</v>
      </c>
      <c r="K131" s="114" t="s">
        <v>141</v>
      </c>
      <c r="L131" s="111"/>
      <c r="M131" s="58" t="s">
        <v>1</v>
      </c>
      <c r="N131" s="59" t="s">
        <v>37</v>
      </c>
      <c r="O131" s="59" t="s">
        <v>142</v>
      </c>
      <c r="P131" s="59" t="s">
        <v>143</v>
      </c>
      <c r="Q131" s="59" t="s">
        <v>144</v>
      </c>
      <c r="R131" s="59" t="s">
        <v>145</v>
      </c>
      <c r="S131" s="59" t="s">
        <v>146</v>
      </c>
      <c r="T131" s="60" t="s">
        <v>147</v>
      </c>
    </row>
    <row r="132" spans="2:63" s="1" customFormat="1" ht="22.9" customHeight="1">
      <c r="B132" s="31"/>
      <c r="C132" s="63" t="s">
        <v>148</v>
      </c>
      <c r="J132" s="115">
        <f>BK132</f>
        <v>0</v>
      </c>
      <c r="L132" s="31"/>
      <c r="M132" s="61"/>
      <c r="N132" s="52"/>
      <c r="O132" s="52"/>
      <c r="P132" s="116">
        <f>P133+P152+P171+P196+P203+P208+P220+P227+P235+P248+P259+P262+P273+P282+P287+P293</f>
        <v>0</v>
      </c>
      <c r="Q132" s="52"/>
      <c r="R132" s="116">
        <f>R133+R152+R171+R196+R203+R208+R220+R227+R235+R248+R259+R262+R273+R282+R287+R293</f>
        <v>0</v>
      </c>
      <c r="S132" s="52"/>
      <c r="T132" s="117">
        <f>T133+T152+T171+T196+T203+T208+T220+T227+T235+T248+T259+T262+T273+T282+T287+T293</f>
        <v>0</v>
      </c>
      <c r="AT132" s="16" t="s">
        <v>72</v>
      </c>
      <c r="AU132" s="16" t="s">
        <v>112</v>
      </c>
      <c r="BK132" s="118">
        <f>BK133+BK152+BK171+BK196+BK203+BK208+BK220+BK227+BK235+BK248+BK259+BK262+BK273+BK282+BK287+BK293</f>
        <v>0</v>
      </c>
    </row>
    <row r="133" spans="2:63" s="11" customFormat="1" ht="25.9" customHeight="1">
      <c r="B133" s="119"/>
      <c r="D133" s="120" t="s">
        <v>72</v>
      </c>
      <c r="E133" s="121" t="s">
        <v>1751</v>
      </c>
      <c r="F133" s="121" t="s">
        <v>2490</v>
      </c>
      <c r="I133" s="122"/>
      <c r="J133" s="123">
        <f>BK133</f>
        <v>0</v>
      </c>
      <c r="L133" s="119"/>
      <c r="M133" s="124"/>
      <c r="P133" s="125">
        <f>SUM(P134:P151)</f>
        <v>0</v>
      </c>
      <c r="R133" s="125">
        <f>SUM(R134:R151)</f>
        <v>0</v>
      </c>
      <c r="T133" s="126">
        <f>SUM(T134:T151)</f>
        <v>0</v>
      </c>
      <c r="AR133" s="120" t="s">
        <v>81</v>
      </c>
      <c r="AT133" s="127" t="s">
        <v>72</v>
      </c>
      <c r="AU133" s="127" t="s">
        <v>73</v>
      </c>
      <c r="AY133" s="120" t="s">
        <v>151</v>
      </c>
      <c r="BK133" s="128">
        <f>SUM(BK134:BK151)</f>
        <v>0</v>
      </c>
    </row>
    <row r="134" spans="2:65" s="1" customFormat="1" ht="78" customHeight="1">
      <c r="B134" s="131"/>
      <c r="C134" s="132" t="s">
        <v>81</v>
      </c>
      <c r="D134" s="132" t="s">
        <v>154</v>
      </c>
      <c r="E134" s="133" t="s">
        <v>2491</v>
      </c>
      <c r="F134" s="134" t="s">
        <v>2492</v>
      </c>
      <c r="G134" s="135" t="s">
        <v>1757</v>
      </c>
      <c r="H134" s="136">
        <v>1</v>
      </c>
      <c r="I134" s="137"/>
      <c r="J134" s="138">
        <f aca="true" t="shared" si="0" ref="J134:J151">ROUND(I134*H134,2)</f>
        <v>0</v>
      </c>
      <c r="K134" s="134" t="s">
        <v>1</v>
      </c>
      <c r="L134" s="31"/>
      <c r="M134" s="139" t="s">
        <v>1</v>
      </c>
      <c r="N134" s="140" t="s">
        <v>38</v>
      </c>
      <c r="P134" s="141">
        <f aca="true" t="shared" si="1" ref="P134:P151">O134*H134</f>
        <v>0</v>
      </c>
      <c r="Q134" s="141">
        <v>0</v>
      </c>
      <c r="R134" s="141">
        <f aca="true" t="shared" si="2" ref="R134:R151">Q134*H134</f>
        <v>0</v>
      </c>
      <c r="S134" s="141">
        <v>0</v>
      </c>
      <c r="T134" s="142">
        <f aca="true" t="shared" si="3" ref="T134:T151">S134*H134</f>
        <v>0</v>
      </c>
      <c r="AR134" s="143" t="s">
        <v>159</v>
      </c>
      <c r="AT134" s="143" t="s">
        <v>154</v>
      </c>
      <c r="AU134" s="143" t="s">
        <v>81</v>
      </c>
      <c r="AY134" s="16" t="s">
        <v>151</v>
      </c>
      <c r="BE134" s="144">
        <f aca="true" t="shared" si="4" ref="BE134:BE151">IF(N134="základní",J134,0)</f>
        <v>0</v>
      </c>
      <c r="BF134" s="144">
        <f aca="true" t="shared" si="5" ref="BF134:BF151">IF(N134="snížená",J134,0)</f>
        <v>0</v>
      </c>
      <c r="BG134" s="144">
        <f aca="true" t="shared" si="6" ref="BG134:BG151">IF(N134="zákl. přenesená",J134,0)</f>
        <v>0</v>
      </c>
      <c r="BH134" s="144">
        <f aca="true" t="shared" si="7" ref="BH134:BH151">IF(N134="sníž. přenesená",J134,0)</f>
        <v>0</v>
      </c>
      <c r="BI134" s="144">
        <f aca="true" t="shared" si="8" ref="BI134:BI151">IF(N134="nulová",J134,0)</f>
        <v>0</v>
      </c>
      <c r="BJ134" s="16" t="s">
        <v>81</v>
      </c>
      <c r="BK134" s="144">
        <f aca="true" t="shared" si="9" ref="BK134:BK151">ROUND(I134*H134,2)</f>
        <v>0</v>
      </c>
      <c r="BL134" s="16" t="s">
        <v>159</v>
      </c>
      <c r="BM134" s="143" t="s">
        <v>83</v>
      </c>
    </row>
    <row r="135" spans="2:65" s="1" customFormat="1" ht="16.5" customHeight="1">
      <c r="B135" s="131"/>
      <c r="C135" s="132" t="s">
        <v>83</v>
      </c>
      <c r="D135" s="132" t="s">
        <v>154</v>
      </c>
      <c r="E135" s="133" t="s">
        <v>2493</v>
      </c>
      <c r="F135" s="134" t="s">
        <v>2494</v>
      </c>
      <c r="G135" s="135" t="s">
        <v>1757</v>
      </c>
      <c r="H135" s="136">
        <v>8</v>
      </c>
      <c r="I135" s="137"/>
      <c r="J135" s="138">
        <f t="shared" si="0"/>
        <v>0</v>
      </c>
      <c r="K135" s="134" t="s">
        <v>1</v>
      </c>
      <c r="L135" s="31"/>
      <c r="M135" s="139" t="s">
        <v>1</v>
      </c>
      <c r="N135" s="140" t="s">
        <v>38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159</v>
      </c>
      <c r="AT135" s="143" t="s">
        <v>154</v>
      </c>
      <c r="AU135" s="143" t="s">
        <v>81</v>
      </c>
      <c r="AY135" s="16" t="s">
        <v>151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6" t="s">
        <v>81</v>
      </c>
      <c r="BK135" s="144">
        <f t="shared" si="9"/>
        <v>0</v>
      </c>
      <c r="BL135" s="16" t="s">
        <v>159</v>
      </c>
      <c r="BM135" s="143" t="s">
        <v>159</v>
      </c>
    </row>
    <row r="136" spans="2:65" s="1" customFormat="1" ht="16.5" customHeight="1">
      <c r="B136" s="131"/>
      <c r="C136" s="132" t="s">
        <v>152</v>
      </c>
      <c r="D136" s="132" t="s">
        <v>154</v>
      </c>
      <c r="E136" s="133" t="s">
        <v>2495</v>
      </c>
      <c r="F136" s="134" t="s">
        <v>2496</v>
      </c>
      <c r="G136" s="135" t="s">
        <v>1757</v>
      </c>
      <c r="H136" s="136">
        <v>2</v>
      </c>
      <c r="I136" s="137"/>
      <c r="J136" s="138">
        <f t="shared" si="0"/>
        <v>0</v>
      </c>
      <c r="K136" s="134" t="s">
        <v>1</v>
      </c>
      <c r="L136" s="31"/>
      <c r="M136" s="139" t="s">
        <v>1</v>
      </c>
      <c r="N136" s="140" t="s">
        <v>38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159</v>
      </c>
      <c r="AT136" s="143" t="s">
        <v>154</v>
      </c>
      <c r="AU136" s="143" t="s">
        <v>81</v>
      </c>
      <c r="AY136" s="16" t="s">
        <v>151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6" t="s">
        <v>81</v>
      </c>
      <c r="BK136" s="144">
        <f t="shared" si="9"/>
        <v>0</v>
      </c>
      <c r="BL136" s="16" t="s">
        <v>159</v>
      </c>
      <c r="BM136" s="143" t="s">
        <v>183</v>
      </c>
    </row>
    <row r="137" spans="2:65" s="1" customFormat="1" ht="37.9" customHeight="1">
      <c r="B137" s="131"/>
      <c r="C137" s="132" t="s">
        <v>159</v>
      </c>
      <c r="D137" s="132" t="s">
        <v>154</v>
      </c>
      <c r="E137" s="133" t="s">
        <v>2497</v>
      </c>
      <c r="F137" s="134" t="s">
        <v>2498</v>
      </c>
      <c r="G137" s="135" t="s">
        <v>186</v>
      </c>
      <c r="H137" s="136">
        <v>105</v>
      </c>
      <c r="I137" s="137"/>
      <c r="J137" s="138">
        <f t="shared" si="0"/>
        <v>0</v>
      </c>
      <c r="K137" s="134" t="s">
        <v>1</v>
      </c>
      <c r="L137" s="31"/>
      <c r="M137" s="139" t="s">
        <v>1</v>
      </c>
      <c r="N137" s="140" t="s">
        <v>38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159</v>
      </c>
      <c r="AT137" s="143" t="s">
        <v>154</v>
      </c>
      <c r="AU137" s="143" t="s">
        <v>81</v>
      </c>
      <c r="AY137" s="16" t="s">
        <v>151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6" t="s">
        <v>81</v>
      </c>
      <c r="BK137" s="144">
        <f t="shared" si="9"/>
        <v>0</v>
      </c>
      <c r="BL137" s="16" t="s">
        <v>159</v>
      </c>
      <c r="BM137" s="143" t="s">
        <v>175</v>
      </c>
    </row>
    <row r="138" spans="2:65" s="1" customFormat="1" ht="37.9" customHeight="1">
      <c r="B138" s="131"/>
      <c r="C138" s="132" t="s">
        <v>177</v>
      </c>
      <c r="D138" s="132" t="s">
        <v>154</v>
      </c>
      <c r="E138" s="133" t="s">
        <v>2499</v>
      </c>
      <c r="F138" s="134" t="s">
        <v>2500</v>
      </c>
      <c r="G138" s="135" t="s">
        <v>186</v>
      </c>
      <c r="H138" s="136">
        <v>25</v>
      </c>
      <c r="I138" s="137"/>
      <c r="J138" s="138">
        <f t="shared" si="0"/>
        <v>0</v>
      </c>
      <c r="K138" s="134" t="s">
        <v>1</v>
      </c>
      <c r="L138" s="31"/>
      <c r="M138" s="139" t="s">
        <v>1</v>
      </c>
      <c r="N138" s="140" t="s">
        <v>38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159</v>
      </c>
      <c r="AT138" s="143" t="s">
        <v>154</v>
      </c>
      <c r="AU138" s="143" t="s">
        <v>81</v>
      </c>
      <c r="AY138" s="16" t="s">
        <v>151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6" t="s">
        <v>81</v>
      </c>
      <c r="BK138" s="144">
        <f t="shared" si="9"/>
        <v>0</v>
      </c>
      <c r="BL138" s="16" t="s">
        <v>159</v>
      </c>
      <c r="BM138" s="143" t="s">
        <v>202</v>
      </c>
    </row>
    <row r="139" spans="2:65" s="1" customFormat="1" ht="33" customHeight="1">
      <c r="B139" s="131"/>
      <c r="C139" s="132" t="s">
        <v>183</v>
      </c>
      <c r="D139" s="132" t="s">
        <v>154</v>
      </c>
      <c r="E139" s="133" t="s">
        <v>2501</v>
      </c>
      <c r="F139" s="134" t="s">
        <v>2502</v>
      </c>
      <c r="G139" s="135" t="s">
        <v>186</v>
      </c>
      <c r="H139" s="136">
        <v>15</v>
      </c>
      <c r="I139" s="137"/>
      <c r="J139" s="138">
        <f t="shared" si="0"/>
        <v>0</v>
      </c>
      <c r="K139" s="134" t="s">
        <v>1</v>
      </c>
      <c r="L139" s="31"/>
      <c r="M139" s="139" t="s">
        <v>1</v>
      </c>
      <c r="N139" s="140" t="s">
        <v>38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159</v>
      </c>
      <c r="AT139" s="143" t="s">
        <v>154</v>
      </c>
      <c r="AU139" s="143" t="s">
        <v>81</v>
      </c>
      <c r="AY139" s="16" t="s">
        <v>151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6" t="s">
        <v>81</v>
      </c>
      <c r="BK139" s="144">
        <f t="shared" si="9"/>
        <v>0</v>
      </c>
      <c r="BL139" s="16" t="s">
        <v>159</v>
      </c>
      <c r="BM139" s="143" t="s">
        <v>8</v>
      </c>
    </row>
    <row r="140" spans="2:65" s="1" customFormat="1" ht="33" customHeight="1">
      <c r="B140" s="131"/>
      <c r="C140" s="132" t="s">
        <v>190</v>
      </c>
      <c r="D140" s="132" t="s">
        <v>154</v>
      </c>
      <c r="E140" s="133" t="s">
        <v>2503</v>
      </c>
      <c r="F140" s="134" t="s">
        <v>2504</v>
      </c>
      <c r="G140" s="135" t="s">
        <v>186</v>
      </c>
      <c r="H140" s="136">
        <v>20</v>
      </c>
      <c r="I140" s="137"/>
      <c r="J140" s="138">
        <f t="shared" si="0"/>
        <v>0</v>
      </c>
      <c r="K140" s="134" t="s">
        <v>1</v>
      </c>
      <c r="L140" s="31"/>
      <c r="M140" s="139" t="s">
        <v>1</v>
      </c>
      <c r="N140" s="140" t="s">
        <v>38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159</v>
      </c>
      <c r="AT140" s="143" t="s">
        <v>154</v>
      </c>
      <c r="AU140" s="143" t="s">
        <v>81</v>
      </c>
      <c r="AY140" s="16" t="s">
        <v>151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6" t="s">
        <v>81</v>
      </c>
      <c r="BK140" s="144">
        <f t="shared" si="9"/>
        <v>0</v>
      </c>
      <c r="BL140" s="16" t="s">
        <v>159</v>
      </c>
      <c r="BM140" s="143" t="s">
        <v>242</v>
      </c>
    </row>
    <row r="141" spans="2:65" s="1" customFormat="1" ht="16.5" customHeight="1">
      <c r="B141" s="131"/>
      <c r="C141" s="132" t="s">
        <v>175</v>
      </c>
      <c r="D141" s="132" t="s">
        <v>154</v>
      </c>
      <c r="E141" s="133" t="s">
        <v>2505</v>
      </c>
      <c r="F141" s="134" t="s">
        <v>2506</v>
      </c>
      <c r="G141" s="135" t="s">
        <v>186</v>
      </c>
      <c r="H141" s="136">
        <v>70</v>
      </c>
      <c r="I141" s="137"/>
      <c r="J141" s="138">
        <f t="shared" si="0"/>
        <v>0</v>
      </c>
      <c r="K141" s="134" t="s">
        <v>1</v>
      </c>
      <c r="L141" s="31"/>
      <c r="M141" s="139" t="s">
        <v>1</v>
      </c>
      <c r="N141" s="140" t="s">
        <v>38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159</v>
      </c>
      <c r="AT141" s="143" t="s">
        <v>154</v>
      </c>
      <c r="AU141" s="143" t="s">
        <v>81</v>
      </c>
      <c r="AY141" s="16" t="s">
        <v>151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6" t="s">
        <v>81</v>
      </c>
      <c r="BK141" s="144">
        <f t="shared" si="9"/>
        <v>0</v>
      </c>
      <c r="BL141" s="16" t="s">
        <v>159</v>
      </c>
      <c r="BM141" s="143" t="s">
        <v>287</v>
      </c>
    </row>
    <row r="142" spans="2:65" s="1" customFormat="1" ht="62.65" customHeight="1">
      <c r="B142" s="131"/>
      <c r="C142" s="132" t="s">
        <v>198</v>
      </c>
      <c r="D142" s="132" t="s">
        <v>154</v>
      </c>
      <c r="E142" s="133" t="s">
        <v>2507</v>
      </c>
      <c r="F142" s="134" t="s">
        <v>2508</v>
      </c>
      <c r="G142" s="135" t="s">
        <v>1757</v>
      </c>
      <c r="H142" s="136">
        <v>1</v>
      </c>
      <c r="I142" s="137"/>
      <c r="J142" s="138">
        <f t="shared" si="0"/>
        <v>0</v>
      </c>
      <c r="K142" s="134" t="s">
        <v>1</v>
      </c>
      <c r="L142" s="31"/>
      <c r="M142" s="139" t="s">
        <v>1</v>
      </c>
      <c r="N142" s="140" t="s">
        <v>38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159</v>
      </c>
      <c r="AT142" s="143" t="s">
        <v>154</v>
      </c>
      <c r="AU142" s="143" t="s">
        <v>81</v>
      </c>
      <c r="AY142" s="16" t="s">
        <v>151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6" t="s">
        <v>81</v>
      </c>
      <c r="BK142" s="144">
        <f t="shared" si="9"/>
        <v>0</v>
      </c>
      <c r="BL142" s="16" t="s">
        <v>159</v>
      </c>
      <c r="BM142" s="143" t="s">
        <v>309</v>
      </c>
    </row>
    <row r="143" spans="2:65" s="1" customFormat="1" ht="16.5" customHeight="1">
      <c r="B143" s="131"/>
      <c r="C143" s="132" t="s">
        <v>202</v>
      </c>
      <c r="D143" s="132" t="s">
        <v>154</v>
      </c>
      <c r="E143" s="133" t="s">
        <v>2509</v>
      </c>
      <c r="F143" s="134" t="s">
        <v>2510</v>
      </c>
      <c r="G143" s="135" t="s">
        <v>1757</v>
      </c>
      <c r="H143" s="136">
        <v>1</v>
      </c>
      <c r="I143" s="137"/>
      <c r="J143" s="138">
        <f t="shared" si="0"/>
        <v>0</v>
      </c>
      <c r="K143" s="134" t="s">
        <v>1</v>
      </c>
      <c r="L143" s="31"/>
      <c r="M143" s="139" t="s">
        <v>1</v>
      </c>
      <c r="N143" s="140" t="s">
        <v>38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159</v>
      </c>
      <c r="AT143" s="143" t="s">
        <v>154</v>
      </c>
      <c r="AU143" s="143" t="s">
        <v>81</v>
      </c>
      <c r="AY143" s="16" t="s">
        <v>151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6" t="s">
        <v>81</v>
      </c>
      <c r="BK143" s="144">
        <f t="shared" si="9"/>
        <v>0</v>
      </c>
      <c r="BL143" s="16" t="s">
        <v>159</v>
      </c>
      <c r="BM143" s="143" t="s">
        <v>321</v>
      </c>
    </row>
    <row r="144" spans="2:65" s="1" customFormat="1" ht="16.5" customHeight="1">
      <c r="B144" s="131"/>
      <c r="C144" s="132" t="s">
        <v>209</v>
      </c>
      <c r="D144" s="132" t="s">
        <v>154</v>
      </c>
      <c r="E144" s="133" t="s">
        <v>2511</v>
      </c>
      <c r="F144" s="134" t="s">
        <v>2512</v>
      </c>
      <c r="G144" s="135" t="s">
        <v>1757</v>
      </c>
      <c r="H144" s="136">
        <v>2</v>
      </c>
      <c r="I144" s="137"/>
      <c r="J144" s="138">
        <f t="shared" si="0"/>
        <v>0</v>
      </c>
      <c r="K144" s="134" t="s">
        <v>1</v>
      </c>
      <c r="L144" s="31"/>
      <c r="M144" s="139" t="s">
        <v>1</v>
      </c>
      <c r="N144" s="140" t="s">
        <v>38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159</v>
      </c>
      <c r="AT144" s="143" t="s">
        <v>154</v>
      </c>
      <c r="AU144" s="143" t="s">
        <v>81</v>
      </c>
      <c r="AY144" s="16" t="s">
        <v>151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6" t="s">
        <v>81</v>
      </c>
      <c r="BK144" s="144">
        <f t="shared" si="9"/>
        <v>0</v>
      </c>
      <c r="BL144" s="16" t="s">
        <v>159</v>
      </c>
      <c r="BM144" s="143" t="s">
        <v>338</v>
      </c>
    </row>
    <row r="145" spans="2:65" s="1" customFormat="1" ht="16.5" customHeight="1">
      <c r="B145" s="131"/>
      <c r="C145" s="132" t="s">
        <v>8</v>
      </c>
      <c r="D145" s="132" t="s">
        <v>154</v>
      </c>
      <c r="E145" s="133" t="s">
        <v>2513</v>
      </c>
      <c r="F145" s="134" t="s">
        <v>2514</v>
      </c>
      <c r="G145" s="135" t="s">
        <v>569</v>
      </c>
      <c r="H145" s="136">
        <v>20</v>
      </c>
      <c r="I145" s="137"/>
      <c r="J145" s="138">
        <f t="shared" si="0"/>
        <v>0</v>
      </c>
      <c r="K145" s="134" t="s">
        <v>1</v>
      </c>
      <c r="L145" s="31"/>
      <c r="M145" s="139" t="s">
        <v>1</v>
      </c>
      <c r="N145" s="140" t="s">
        <v>38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159</v>
      </c>
      <c r="AT145" s="143" t="s">
        <v>154</v>
      </c>
      <c r="AU145" s="143" t="s">
        <v>81</v>
      </c>
      <c r="AY145" s="16" t="s">
        <v>151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6" t="s">
        <v>81</v>
      </c>
      <c r="BK145" s="144">
        <f t="shared" si="9"/>
        <v>0</v>
      </c>
      <c r="BL145" s="16" t="s">
        <v>159</v>
      </c>
      <c r="BM145" s="143" t="s">
        <v>347</v>
      </c>
    </row>
    <row r="146" spans="2:65" s="1" customFormat="1" ht="16.5" customHeight="1">
      <c r="B146" s="131"/>
      <c r="C146" s="132" t="s">
        <v>238</v>
      </c>
      <c r="D146" s="132" t="s">
        <v>154</v>
      </c>
      <c r="E146" s="133" t="s">
        <v>2515</v>
      </c>
      <c r="F146" s="134" t="s">
        <v>2516</v>
      </c>
      <c r="G146" s="135" t="s">
        <v>569</v>
      </c>
      <c r="H146" s="136">
        <v>10</v>
      </c>
      <c r="I146" s="137"/>
      <c r="J146" s="138">
        <f t="shared" si="0"/>
        <v>0</v>
      </c>
      <c r="K146" s="134" t="s">
        <v>1</v>
      </c>
      <c r="L146" s="31"/>
      <c r="M146" s="139" t="s">
        <v>1</v>
      </c>
      <c r="N146" s="140" t="s">
        <v>38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159</v>
      </c>
      <c r="AT146" s="143" t="s">
        <v>154</v>
      </c>
      <c r="AU146" s="143" t="s">
        <v>81</v>
      </c>
      <c r="AY146" s="16" t="s">
        <v>151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6" t="s">
        <v>81</v>
      </c>
      <c r="BK146" s="144">
        <f t="shared" si="9"/>
        <v>0</v>
      </c>
      <c r="BL146" s="16" t="s">
        <v>159</v>
      </c>
      <c r="BM146" s="143" t="s">
        <v>359</v>
      </c>
    </row>
    <row r="147" spans="2:65" s="1" customFormat="1" ht="16.5" customHeight="1">
      <c r="B147" s="131"/>
      <c r="C147" s="132" t="s">
        <v>242</v>
      </c>
      <c r="D147" s="132" t="s">
        <v>154</v>
      </c>
      <c r="E147" s="133" t="s">
        <v>2517</v>
      </c>
      <c r="F147" s="134" t="s">
        <v>2518</v>
      </c>
      <c r="G147" s="135" t="s">
        <v>569</v>
      </c>
      <c r="H147" s="136">
        <v>30</v>
      </c>
      <c r="I147" s="137"/>
      <c r="J147" s="138">
        <f t="shared" si="0"/>
        <v>0</v>
      </c>
      <c r="K147" s="134" t="s">
        <v>1</v>
      </c>
      <c r="L147" s="31"/>
      <c r="M147" s="139" t="s">
        <v>1</v>
      </c>
      <c r="N147" s="140" t="s">
        <v>38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159</v>
      </c>
      <c r="AT147" s="143" t="s">
        <v>154</v>
      </c>
      <c r="AU147" s="143" t="s">
        <v>81</v>
      </c>
      <c r="AY147" s="16" t="s">
        <v>151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6" t="s">
        <v>81</v>
      </c>
      <c r="BK147" s="144">
        <f t="shared" si="9"/>
        <v>0</v>
      </c>
      <c r="BL147" s="16" t="s">
        <v>159</v>
      </c>
      <c r="BM147" s="143" t="s">
        <v>370</v>
      </c>
    </row>
    <row r="148" spans="2:65" s="1" customFormat="1" ht="16.5" customHeight="1">
      <c r="B148" s="131"/>
      <c r="C148" s="132" t="s">
        <v>246</v>
      </c>
      <c r="D148" s="132" t="s">
        <v>154</v>
      </c>
      <c r="E148" s="133" t="s">
        <v>2519</v>
      </c>
      <c r="F148" s="134" t="s">
        <v>2520</v>
      </c>
      <c r="G148" s="135" t="s">
        <v>548</v>
      </c>
      <c r="H148" s="136">
        <v>4</v>
      </c>
      <c r="I148" s="137"/>
      <c r="J148" s="138">
        <f t="shared" si="0"/>
        <v>0</v>
      </c>
      <c r="K148" s="134" t="s">
        <v>1</v>
      </c>
      <c r="L148" s="31"/>
      <c r="M148" s="139" t="s">
        <v>1</v>
      </c>
      <c r="N148" s="140" t="s">
        <v>38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159</v>
      </c>
      <c r="AT148" s="143" t="s">
        <v>154</v>
      </c>
      <c r="AU148" s="143" t="s">
        <v>81</v>
      </c>
      <c r="AY148" s="16" t="s">
        <v>151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6" t="s">
        <v>81</v>
      </c>
      <c r="BK148" s="144">
        <f t="shared" si="9"/>
        <v>0</v>
      </c>
      <c r="BL148" s="16" t="s">
        <v>159</v>
      </c>
      <c r="BM148" s="143" t="s">
        <v>381</v>
      </c>
    </row>
    <row r="149" spans="2:65" s="1" customFormat="1" ht="16.5" customHeight="1">
      <c r="B149" s="131"/>
      <c r="C149" s="132" t="s">
        <v>287</v>
      </c>
      <c r="D149" s="132" t="s">
        <v>154</v>
      </c>
      <c r="E149" s="133" t="s">
        <v>2521</v>
      </c>
      <c r="F149" s="134" t="s">
        <v>2522</v>
      </c>
      <c r="G149" s="135" t="s">
        <v>569</v>
      </c>
      <c r="H149" s="136">
        <v>20</v>
      </c>
      <c r="I149" s="137"/>
      <c r="J149" s="138">
        <f t="shared" si="0"/>
        <v>0</v>
      </c>
      <c r="K149" s="134" t="s">
        <v>1</v>
      </c>
      <c r="L149" s="31"/>
      <c r="M149" s="139" t="s">
        <v>1</v>
      </c>
      <c r="N149" s="140" t="s">
        <v>38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159</v>
      </c>
      <c r="AT149" s="143" t="s">
        <v>154</v>
      </c>
      <c r="AU149" s="143" t="s">
        <v>81</v>
      </c>
      <c r="AY149" s="16" t="s">
        <v>151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6" t="s">
        <v>81</v>
      </c>
      <c r="BK149" s="144">
        <f t="shared" si="9"/>
        <v>0</v>
      </c>
      <c r="BL149" s="16" t="s">
        <v>159</v>
      </c>
      <c r="BM149" s="143" t="s">
        <v>390</v>
      </c>
    </row>
    <row r="150" spans="2:65" s="1" customFormat="1" ht="16.5" customHeight="1">
      <c r="B150" s="131"/>
      <c r="C150" s="132" t="s">
        <v>303</v>
      </c>
      <c r="D150" s="132" t="s">
        <v>154</v>
      </c>
      <c r="E150" s="133" t="s">
        <v>2523</v>
      </c>
      <c r="F150" s="134" t="s">
        <v>2524</v>
      </c>
      <c r="G150" s="135" t="s">
        <v>569</v>
      </c>
      <c r="H150" s="136">
        <v>10</v>
      </c>
      <c r="I150" s="137"/>
      <c r="J150" s="138">
        <f t="shared" si="0"/>
        <v>0</v>
      </c>
      <c r="K150" s="134" t="s">
        <v>1</v>
      </c>
      <c r="L150" s="31"/>
      <c r="M150" s="139" t="s">
        <v>1</v>
      </c>
      <c r="N150" s="140" t="s">
        <v>38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159</v>
      </c>
      <c r="AT150" s="143" t="s">
        <v>154</v>
      </c>
      <c r="AU150" s="143" t="s">
        <v>81</v>
      </c>
      <c r="AY150" s="16" t="s">
        <v>151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6" t="s">
        <v>81</v>
      </c>
      <c r="BK150" s="144">
        <f t="shared" si="9"/>
        <v>0</v>
      </c>
      <c r="BL150" s="16" t="s">
        <v>159</v>
      </c>
      <c r="BM150" s="143" t="s">
        <v>400</v>
      </c>
    </row>
    <row r="151" spans="2:65" s="1" customFormat="1" ht="16.5" customHeight="1">
      <c r="B151" s="131"/>
      <c r="C151" s="132" t="s">
        <v>309</v>
      </c>
      <c r="D151" s="132" t="s">
        <v>154</v>
      </c>
      <c r="E151" s="133" t="s">
        <v>2525</v>
      </c>
      <c r="F151" s="134" t="s">
        <v>2526</v>
      </c>
      <c r="G151" s="135" t="s">
        <v>548</v>
      </c>
      <c r="H151" s="136">
        <v>250</v>
      </c>
      <c r="I151" s="137"/>
      <c r="J151" s="138">
        <f t="shared" si="0"/>
        <v>0</v>
      </c>
      <c r="K151" s="134" t="s">
        <v>1</v>
      </c>
      <c r="L151" s="31"/>
      <c r="M151" s="139" t="s">
        <v>1</v>
      </c>
      <c r="N151" s="140" t="s">
        <v>38</v>
      </c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AR151" s="143" t="s">
        <v>159</v>
      </c>
      <c r="AT151" s="143" t="s">
        <v>154</v>
      </c>
      <c r="AU151" s="143" t="s">
        <v>81</v>
      </c>
      <c r="AY151" s="16" t="s">
        <v>151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6" t="s">
        <v>81</v>
      </c>
      <c r="BK151" s="144">
        <f t="shared" si="9"/>
        <v>0</v>
      </c>
      <c r="BL151" s="16" t="s">
        <v>159</v>
      </c>
      <c r="BM151" s="143" t="s">
        <v>408</v>
      </c>
    </row>
    <row r="152" spans="2:63" s="11" customFormat="1" ht="25.9" customHeight="1">
      <c r="B152" s="119"/>
      <c r="D152" s="120" t="s">
        <v>72</v>
      </c>
      <c r="E152" s="121" t="s">
        <v>1753</v>
      </c>
      <c r="F152" s="121" t="s">
        <v>2527</v>
      </c>
      <c r="I152" s="122"/>
      <c r="J152" s="123">
        <f>BK152</f>
        <v>0</v>
      </c>
      <c r="L152" s="119"/>
      <c r="M152" s="124"/>
      <c r="P152" s="125">
        <f>SUM(P153:P170)</f>
        <v>0</v>
      </c>
      <c r="R152" s="125">
        <f>SUM(R153:R170)</f>
        <v>0</v>
      </c>
      <c r="T152" s="126">
        <f>SUM(T153:T170)</f>
        <v>0</v>
      </c>
      <c r="AR152" s="120" t="s">
        <v>81</v>
      </c>
      <c r="AT152" s="127" t="s">
        <v>72</v>
      </c>
      <c r="AU152" s="127" t="s">
        <v>73</v>
      </c>
      <c r="AY152" s="120" t="s">
        <v>151</v>
      </c>
      <c r="BK152" s="128">
        <f>SUM(BK153:BK170)</f>
        <v>0</v>
      </c>
    </row>
    <row r="153" spans="2:65" s="1" customFormat="1" ht="78" customHeight="1">
      <c r="B153" s="131"/>
      <c r="C153" s="132" t="s">
        <v>316</v>
      </c>
      <c r="D153" s="132" t="s">
        <v>154</v>
      </c>
      <c r="E153" s="133" t="s">
        <v>2528</v>
      </c>
      <c r="F153" s="134" t="s">
        <v>2529</v>
      </c>
      <c r="G153" s="135" t="s">
        <v>1757</v>
      </c>
      <c r="H153" s="136">
        <v>1</v>
      </c>
      <c r="I153" s="137"/>
      <c r="J153" s="138">
        <f aca="true" t="shared" si="10" ref="J153:J170">ROUND(I153*H153,2)</f>
        <v>0</v>
      </c>
      <c r="K153" s="134" t="s">
        <v>1</v>
      </c>
      <c r="L153" s="31"/>
      <c r="M153" s="139" t="s">
        <v>1</v>
      </c>
      <c r="N153" s="140" t="s">
        <v>38</v>
      </c>
      <c r="P153" s="141">
        <f aca="true" t="shared" si="11" ref="P153:P170">O153*H153</f>
        <v>0</v>
      </c>
      <c r="Q153" s="141">
        <v>0</v>
      </c>
      <c r="R153" s="141">
        <f aca="true" t="shared" si="12" ref="R153:R170">Q153*H153</f>
        <v>0</v>
      </c>
      <c r="S153" s="141">
        <v>0</v>
      </c>
      <c r="T153" s="142">
        <f aca="true" t="shared" si="13" ref="T153:T170">S153*H153</f>
        <v>0</v>
      </c>
      <c r="AR153" s="143" t="s">
        <v>159</v>
      </c>
      <c r="AT153" s="143" t="s">
        <v>154</v>
      </c>
      <c r="AU153" s="143" t="s">
        <v>81</v>
      </c>
      <c r="AY153" s="16" t="s">
        <v>151</v>
      </c>
      <c r="BE153" s="144">
        <f aca="true" t="shared" si="14" ref="BE153:BE170">IF(N153="základní",J153,0)</f>
        <v>0</v>
      </c>
      <c r="BF153" s="144">
        <f aca="true" t="shared" si="15" ref="BF153:BF170">IF(N153="snížená",J153,0)</f>
        <v>0</v>
      </c>
      <c r="BG153" s="144">
        <f aca="true" t="shared" si="16" ref="BG153:BG170">IF(N153="zákl. přenesená",J153,0)</f>
        <v>0</v>
      </c>
      <c r="BH153" s="144">
        <f aca="true" t="shared" si="17" ref="BH153:BH170">IF(N153="sníž. přenesená",J153,0)</f>
        <v>0</v>
      </c>
      <c r="BI153" s="144">
        <f aca="true" t="shared" si="18" ref="BI153:BI170">IF(N153="nulová",J153,0)</f>
        <v>0</v>
      </c>
      <c r="BJ153" s="16" t="s">
        <v>81</v>
      </c>
      <c r="BK153" s="144">
        <f aca="true" t="shared" si="19" ref="BK153:BK170">ROUND(I153*H153,2)</f>
        <v>0</v>
      </c>
      <c r="BL153" s="16" t="s">
        <v>159</v>
      </c>
      <c r="BM153" s="143" t="s">
        <v>416</v>
      </c>
    </row>
    <row r="154" spans="2:65" s="1" customFormat="1" ht="16.5" customHeight="1">
      <c r="B154" s="131"/>
      <c r="C154" s="132" t="s">
        <v>321</v>
      </c>
      <c r="D154" s="132" t="s">
        <v>154</v>
      </c>
      <c r="E154" s="133" t="s">
        <v>2530</v>
      </c>
      <c r="F154" s="134" t="s">
        <v>2531</v>
      </c>
      <c r="G154" s="135" t="s">
        <v>1757</v>
      </c>
      <c r="H154" s="136">
        <v>4</v>
      </c>
      <c r="I154" s="137"/>
      <c r="J154" s="138">
        <f t="shared" si="10"/>
        <v>0</v>
      </c>
      <c r="K154" s="134" t="s">
        <v>1</v>
      </c>
      <c r="L154" s="31"/>
      <c r="M154" s="139" t="s">
        <v>1</v>
      </c>
      <c r="N154" s="140" t="s">
        <v>38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159</v>
      </c>
      <c r="AT154" s="143" t="s">
        <v>154</v>
      </c>
      <c r="AU154" s="143" t="s">
        <v>81</v>
      </c>
      <c r="AY154" s="16" t="s">
        <v>151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6" t="s">
        <v>81</v>
      </c>
      <c r="BK154" s="144">
        <f t="shared" si="19"/>
        <v>0</v>
      </c>
      <c r="BL154" s="16" t="s">
        <v>159</v>
      </c>
      <c r="BM154" s="143" t="s">
        <v>424</v>
      </c>
    </row>
    <row r="155" spans="2:65" s="1" customFormat="1" ht="16.5" customHeight="1">
      <c r="B155" s="131"/>
      <c r="C155" s="132" t="s">
        <v>7</v>
      </c>
      <c r="D155" s="132" t="s">
        <v>154</v>
      </c>
      <c r="E155" s="133" t="s">
        <v>2532</v>
      </c>
      <c r="F155" s="134" t="s">
        <v>2533</v>
      </c>
      <c r="G155" s="135" t="s">
        <v>1757</v>
      </c>
      <c r="H155" s="136">
        <v>2</v>
      </c>
      <c r="I155" s="137"/>
      <c r="J155" s="138">
        <f t="shared" si="10"/>
        <v>0</v>
      </c>
      <c r="K155" s="134" t="s">
        <v>1</v>
      </c>
      <c r="L155" s="31"/>
      <c r="M155" s="139" t="s">
        <v>1</v>
      </c>
      <c r="N155" s="140" t="s">
        <v>38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159</v>
      </c>
      <c r="AT155" s="143" t="s">
        <v>154</v>
      </c>
      <c r="AU155" s="143" t="s">
        <v>81</v>
      </c>
      <c r="AY155" s="16" t="s">
        <v>151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6" t="s">
        <v>81</v>
      </c>
      <c r="BK155" s="144">
        <f t="shared" si="19"/>
        <v>0</v>
      </c>
      <c r="BL155" s="16" t="s">
        <v>159</v>
      </c>
      <c r="BM155" s="143" t="s">
        <v>432</v>
      </c>
    </row>
    <row r="156" spans="2:65" s="1" customFormat="1" ht="16.5" customHeight="1">
      <c r="B156" s="131"/>
      <c r="C156" s="132" t="s">
        <v>338</v>
      </c>
      <c r="D156" s="132" t="s">
        <v>154</v>
      </c>
      <c r="E156" s="133" t="s">
        <v>2534</v>
      </c>
      <c r="F156" s="134" t="s">
        <v>2535</v>
      </c>
      <c r="G156" s="135" t="s">
        <v>1757</v>
      </c>
      <c r="H156" s="136">
        <v>2</v>
      </c>
      <c r="I156" s="137"/>
      <c r="J156" s="138">
        <f t="shared" si="10"/>
        <v>0</v>
      </c>
      <c r="K156" s="134" t="s">
        <v>1</v>
      </c>
      <c r="L156" s="31"/>
      <c r="M156" s="139" t="s">
        <v>1</v>
      </c>
      <c r="N156" s="140" t="s">
        <v>38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159</v>
      </c>
      <c r="AT156" s="143" t="s">
        <v>154</v>
      </c>
      <c r="AU156" s="143" t="s">
        <v>81</v>
      </c>
      <c r="AY156" s="16" t="s">
        <v>151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6" t="s">
        <v>81</v>
      </c>
      <c r="BK156" s="144">
        <f t="shared" si="19"/>
        <v>0</v>
      </c>
      <c r="BL156" s="16" t="s">
        <v>159</v>
      </c>
      <c r="BM156" s="143" t="s">
        <v>440</v>
      </c>
    </row>
    <row r="157" spans="2:65" s="1" customFormat="1" ht="16.5" customHeight="1">
      <c r="B157" s="131"/>
      <c r="C157" s="132" t="s">
        <v>342</v>
      </c>
      <c r="D157" s="132" t="s">
        <v>154</v>
      </c>
      <c r="E157" s="133" t="s">
        <v>2536</v>
      </c>
      <c r="F157" s="134" t="s">
        <v>2537</v>
      </c>
      <c r="G157" s="135" t="s">
        <v>1757</v>
      </c>
      <c r="H157" s="136">
        <v>1</v>
      </c>
      <c r="I157" s="137"/>
      <c r="J157" s="138">
        <f t="shared" si="10"/>
        <v>0</v>
      </c>
      <c r="K157" s="134" t="s">
        <v>1</v>
      </c>
      <c r="L157" s="31"/>
      <c r="M157" s="139" t="s">
        <v>1</v>
      </c>
      <c r="N157" s="140" t="s">
        <v>38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159</v>
      </c>
      <c r="AT157" s="143" t="s">
        <v>154</v>
      </c>
      <c r="AU157" s="143" t="s">
        <v>81</v>
      </c>
      <c r="AY157" s="16" t="s">
        <v>151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6" t="s">
        <v>81</v>
      </c>
      <c r="BK157" s="144">
        <f t="shared" si="19"/>
        <v>0</v>
      </c>
      <c r="BL157" s="16" t="s">
        <v>159</v>
      </c>
      <c r="BM157" s="143" t="s">
        <v>449</v>
      </c>
    </row>
    <row r="158" spans="2:65" s="1" customFormat="1" ht="37.9" customHeight="1">
      <c r="B158" s="131"/>
      <c r="C158" s="132" t="s">
        <v>347</v>
      </c>
      <c r="D158" s="132" t="s">
        <v>154</v>
      </c>
      <c r="E158" s="133" t="s">
        <v>2538</v>
      </c>
      <c r="F158" s="134" t="s">
        <v>2539</v>
      </c>
      <c r="G158" s="135" t="s">
        <v>186</v>
      </c>
      <c r="H158" s="136">
        <v>60</v>
      </c>
      <c r="I158" s="137"/>
      <c r="J158" s="138">
        <f t="shared" si="10"/>
        <v>0</v>
      </c>
      <c r="K158" s="134" t="s">
        <v>1</v>
      </c>
      <c r="L158" s="31"/>
      <c r="M158" s="139" t="s">
        <v>1</v>
      </c>
      <c r="N158" s="140" t="s">
        <v>38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159</v>
      </c>
      <c r="AT158" s="143" t="s">
        <v>154</v>
      </c>
      <c r="AU158" s="143" t="s">
        <v>81</v>
      </c>
      <c r="AY158" s="16" t="s">
        <v>151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6" t="s">
        <v>81</v>
      </c>
      <c r="BK158" s="144">
        <f t="shared" si="19"/>
        <v>0</v>
      </c>
      <c r="BL158" s="16" t="s">
        <v>159</v>
      </c>
      <c r="BM158" s="143" t="s">
        <v>457</v>
      </c>
    </row>
    <row r="159" spans="2:65" s="1" customFormat="1" ht="33" customHeight="1">
      <c r="B159" s="131"/>
      <c r="C159" s="132" t="s">
        <v>353</v>
      </c>
      <c r="D159" s="132" t="s">
        <v>154</v>
      </c>
      <c r="E159" s="133" t="s">
        <v>2540</v>
      </c>
      <c r="F159" s="134" t="s">
        <v>2541</v>
      </c>
      <c r="G159" s="135" t="s">
        <v>186</v>
      </c>
      <c r="H159" s="136">
        <v>20</v>
      </c>
      <c r="I159" s="137"/>
      <c r="J159" s="138">
        <f t="shared" si="10"/>
        <v>0</v>
      </c>
      <c r="K159" s="134" t="s">
        <v>1</v>
      </c>
      <c r="L159" s="31"/>
      <c r="M159" s="139" t="s">
        <v>1</v>
      </c>
      <c r="N159" s="140" t="s">
        <v>38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AR159" s="143" t="s">
        <v>159</v>
      </c>
      <c r="AT159" s="143" t="s">
        <v>154</v>
      </c>
      <c r="AU159" s="143" t="s">
        <v>81</v>
      </c>
      <c r="AY159" s="16" t="s">
        <v>151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6" t="s">
        <v>81</v>
      </c>
      <c r="BK159" s="144">
        <f t="shared" si="19"/>
        <v>0</v>
      </c>
      <c r="BL159" s="16" t="s">
        <v>159</v>
      </c>
      <c r="BM159" s="143" t="s">
        <v>465</v>
      </c>
    </row>
    <row r="160" spans="2:65" s="1" customFormat="1" ht="16.5" customHeight="1">
      <c r="B160" s="131"/>
      <c r="C160" s="132" t="s">
        <v>359</v>
      </c>
      <c r="D160" s="132" t="s">
        <v>154</v>
      </c>
      <c r="E160" s="133" t="s">
        <v>2505</v>
      </c>
      <c r="F160" s="134" t="s">
        <v>2506</v>
      </c>
      <c r="G160" s="135" t="s">
        <v>186</v>
      </c>
      <c r="H160" s="136">
        <v>50</v>
      </c>
      <c r="I160" s="137"/>
      <c r="J160" s="138">
        <f t="shared" si="10"/>
        <v>0</v>
      </c>
      <c r="K160" s="134" t="s">
        <v>1</v>
      </c>
      <c r="L160" s="31"/>
      <c r="M160" s="139" t="s">
        <v>1</v>
      </c>
      <c r="N160" s="140" t="s">
        <v>38</v>
      </c>
      <c r="P160" s="141">
        <f t="shared" si="11"/>
        <v>0</v>
      </c>
      <c r="Q160" s="141">
        <v>0</v>
      </c>
      <c r="R160" s="141">
        <f t="shared" si="12"/>
        <v>0</v>
      </c>
      <c r="S160" s="141">
        <v>0</v>
      </c>
      <c r="T160" s="142">
        <f t="shared" si="13"/>
        <v>0</v>
      </c>
      <c r="AR160" s="143" t="s">
        <v>159</v>
      </c>
      <c r="AT160" s="143" t="s">
        <v>154</v>
      </c>
      <c r="AU160" s="143" t="s">
        <v>81</v>
      </c>
      <c r="AY160" s="16" t="s">
        <v>151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6" t="s">
        <v>81</v>
      </c>
      <c r="BK160" s="144">
        <f t="shared" si="19"/>
        <v>0</v>
      </c>
      <c r="BL160" s="16" t="s">
        <v>159</v>
      </c>
      <c r="BM160" s="143" t="s">
        <v>480</v>
      </c>
    </row>
    <row r="161" spans="2:65" s="1" customFormat="1" ht="62.65" customHeight="1">
      <c r="B161" s="131"/>
      <c r="C161" s="132" t="s">
        <v>366</v>
      </c>
      <c r="D161" s="132" t="s">
        <v>154</v>
      </c>
      <c r="E161" s="133" t="s">
        <v>2542</v>
      </c>
      <c r="F161" s="134" t="s">
        <v>2543</v>
      </c>
      <c r="G161" s="135" t="s">
        <v>1757</v>
      </c>
      <c r="H161" s="136">
        <v>1</v>
      </c>
      <c r="I161" s="137"/>
      <c r="J161" s="138">
        <f t="shared" si="10"/>
        <v>0</v>
      </c>
      <c r="K161" s="134" t="s">
        <v>1</v>
      </c>
      <c r="L161" s="31"/>
      <c r="M161" s="139" t="s">
        <v>1</v>
      </c>
      <c r="N161" s="140" t="s">
        <v>38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AR161" s="143" t="s">
        <v>159</v>
      </c>
      <c r="AT161" s="143" t="s">
        <v>154</v>
      </c>
      <c r="AU161" s="143" t="s">
        <v>81</v>
      </c>
      <c r="AY161" s="16" t="s">
        <v>151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6" t="s">
        <v>81</v>
      </c>
      <c r="BK161" s="144">
        <f t="shared" si="19"/>
        <v>0</v>
      </c>
      <c r="BL161" s="16" t="s">
        <v>159</v>
      </c>
      <c r="BM161" s="143" t="s">
        <v>490</v>
      </c>
    </row>
    <row r="162" spans="2:65" s="1" customFormat="1" ht="16.5" customHeight="1">
      <c r="B162" s="131"/>
      <c r="C162" s="132" t="s">
        <v>370</v>
      </c>
      <c r="D162" s="132" t="s">
        <v>154</v>
      </c>
      <c r="E162" s="133" t="s">
        <v>2509</v>
      </c>
      <c r="F162" s="134" t="s">
        <v>2510</v>
      </c>
      <c r="G162" s="135" t="s">
        <v>1757</v>
      </c>
      <c r="H162" s="136">
        <v>1</v>
      </c>
      <c r="I162" s="137"/>
      <c r="J162" s="138">
        <f t="shared" si="10"/>
        <v>0</v>
      </c>
      <c r="K162" s="134" t="s">
        <v>1</v>
      </c>
      <c r="L162" s="31"/>
      <c r="M162" s="139" t="s">
        <v>1</v>
      </c>
      <c r="N162" s="140" t="s">
        <v>38</v>
      </c>
      <c r="P162" s="141">
        <f t="shared" si="11"/>
        <v>0</v>
      </c>
      <c r="Q162" s="141">
        <v>0</v>
      </c>
      <c r="R162" s="141">
        <f t="shared" si="12"/>
        <v>0</v>
      </c>
      <c r="S162" s="141">
        <v>0</v>
      </c>
      <c r="T162" s="142">
        <f t="shared" si="13"/>
        <v>0</v>
      </c>
      <c r="AR162" s="143" t="s">
        <v>159</v>
      </c>
      <c r="AT162" s="143" t="s">
        <v>154</v>
      </c>
      <c r="AU162" s="143" t="s">
        <v>81</v>
      </c>
      <c r="AY162" s="16" t="s">
        <v>151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6" t="s">
        <v>81</v>
      </c>
      <c r="BK162" s="144">
        <f t="shared" si="19"/>
        <v>0</v>
      </c>
      <c r="BL162" s="16" t="s">
        <v>159</v>
      </c>
      <c r="BM162" s="143" t="s">
        <v>501</v>
      </c>
    </row>
    <row r="163" spans="2:65" s="1" customFormat="1" ht="16.5" customHeight="1">
      <c r="B163" s="131"/>
      <c r="C163" s="132" t="s">
        <v>376</v>
      </c>
      <c r="D163" s="132" t="s">
        <v>154</v>
      </c>
      <c r="E163" s="133" t="s">
        <v>2544</v>
      </c>
      <c r="F163" s="134" t="s">
        <v>2512</v>
      </c>
      <c r="G163" s="135" t="s">
        <v>1757</v>
      </c>
      <c r="H163" s="136">
        <v>1</v>
      </c>
      <c r="I163" s="137"/>
      <c r="J163" s="138">
        <f t="shared" si="10"/>
        <v>0</v>
      </c>
      <c r="K163" s="134" t="s">
        <v>1</v>
      </c>
      <c r="L163" s="31"/>
      <c r="M163" s="139" t="s">
        <v>1</v>
      </c>
      <c r="N163" s="140" t="s">
        <v>38</v>
      </c>
      <c r="P163" s="141">
        <f t="shared" si="11"/>
        <v>0</v>
      </c>
      <c r="Q163" s="141">
        <v>0</v>
      </c>
      <c r="R163" s="141">
        <f t="shared" si="12"/>
        <v>0</v>
      </c>
      <c r="S163" s="141">
        <v>0</v>
      </c>
      <c r="T163" s="142">
        <f t="shared" si="13"/>
        <v>0</v>
      </c>
      <c r="AR163" s="143" t="s">
        <v>159</v>
      </c>
      <c r="AT163" s="143" t="s">
        <v>154</v>
      </c>
      <c r="AU163" s="143" t="s">
        <v>81</v>
      </c>
      <c r="AY163" s="16" t="s">
        <v>151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6" t="s">
        <v>81</v>
      </c>
      <c r="BK163" s="144">
        <f t="shared" si="19"/>
        <v>0</v>
      </c>
      <c r="BL163" s="16" t="s">
        <v>159</v>
      </c>
      <c r="BM163" s="143" t="s">
        <v>512</v>
      </c>
    </row>
    <row r="164" spans="2:65" s="1" customFormat="1" ht="16.5" customHeight="1">
      <c r="B164" s="131"/>
      <c r="C164" s="132" t="s">
        <v>381</v>
      </c>
      <c r="D164" s="132" t="s">
        <v>154</v>
      </c>
      <c r="E164" s="133" t="s">
        <v>2545</v>
      </c>
      <c r="F164" s="134" t="s">
        <v>2546</v>
      </c>
      <c r="G164" s="135" t="s">
        <v>569</v>
      </c>
      <c r="H164" s="136">
        <v>40</v>
      </c>
      <c r="I164" s="137"/>
      <c r="J164" s="138">
        <f t="shared" si="10"/>
        <v>0</v>
      </c>
      <c r="K164" s="134" t="s">
        <v>1</v>
      </c>
      <c r="L164" s="31"/>
      <c r="M164" s="139" t="s">
        <v>1</v>
      </c>
      <c r="N164" s="140" t="s">
        <v>38</v>
      </c>
      <c r="P164" s="141">
        <f t="shared" si="11"/>
        <v>0</v>
      </c>
      <c r="Q164" s="141">
        <v>0</v>
      </c>
      <c r="R164" s="141">
        <f t="shared" si="12"/>
        <v>0</v>
      </c>
      <c r="S164" s="141">
        <v>0</v>
      </c>
      <c r="T164" s="142">
        <f t="shared" si="13"/>
        <v>0</v>
      </c>
      <c r="AR164" s="143" t="s">
        <v>159</v>
      </c>
      <c r="AT164" s="143" t="s">
        <v>154</v>
      </c>
      <c r="AU164" s="143" t="s">
        <v>81</v>
      </c>
      <c r="AY164" s="16" t="s">
        <v>151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6" t="s">
        <v>81</v>
      </c>
      <c r="BK164" s="144">
        <f t="shared" si="19"/>
        <v>0</v>
      </c>
      <c r="BL164" s="16" t="s">
        <v>159</v>
      </c>
      <c r="BM164" s="143" t="s">
        <v>520</v>
      </c>
    </row>
    <row r="165" spans="2:65" s="1" customFormat="1" ht="16.5" customHeight="1">
      <c r="B165" s="131"/>
      <c r="C165" s="132" t="s">
        <v>386</v>
      </c>
      <c r="D165" s="132" t="s">
        <v>154</v>
      </c>
      <c r="E165" s="133" t="s">
        <v>2513</v>
      </c>
      <c r="F165" s="134" t="s">
        <v>2514</v>
      </c>
      <c r="G165" s="135" t="s">
        <v>569</v>
      </c>
      <c r="H165" s="136">
        <v>40</v>
      </c>
      <c r="I165" s="137"/>
      <c r="J165" s="138">
        <f t="shared" si="10"/>
        <v>0</v>
      </c>
      <c r="K165" s="134" t="s">
        <v>1</v>
      </c>
      <c r="L165" s="31"/>
      <c r="M165" s="139" t="s">
        <v>1</v>
      </c>
      <c r="N165" s="140" t="s">
        <v>38</v>
      </c>
      <c r="P165" s="141">
        <f t="shared" si="11"/>
        <v>0</v>
      </c>
      <c r="Q165" s="141">
        <v>0</v>
      </c>
      <c r="R165" s="141">
        <f t="shared" si="12"/>
        <v>0</v>
      </c>
      <c r="S165" s="141">
        <v>0</v>
      </c>
      <c r="T165" s="142">
        <f t="shared" si="13"/>
        <v>0</v>
      </c>
      <c r="AR165" s="143" t="s">
        <v>159</v>
      </c>
      <c r="AT165" s="143" t="s">
        <v>154</v>
      </c>
      <c r="AU165" s="143" t="s">
        <v>81</v>
      </c>
      <c r="AY165" s="16" t="s">
        <v>151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6" t="s">
        <v>81</v>
      </c>
      <c r="BK165" s="144">
        <f t="shared" si="19"/>
        <v>0</v>
      </c>
      <c r="BL165" s="16" t="s">
        <v>159</v>
      </c>
      <c r="BM165" s="143" t="s">
        <v>530</v>
      </c>
    </row>
    <row r="166" spans="2:65" s="1" customFormat="1" ht="16.5" customHeight="1">
      <c r="B166" s="131"/>
      <c r="C166" s="132" t="s">
        <v>390</v>
      </c>
      <c r="D166" s="132" t="s">
        <v>154</v>
      </c>
      <c r="E166" s="133" t="s">
        <v>2517</v>
      </c>
      <c r="F166" s="134" t="s">
        <v>2518</v>
      </c>
      <c r="G166" s="135" t="s">
        <v>569</v>
      </c>
      <c r="H166" s="136">
        <v>80</v>
      </c>
      <c r="I166" s="137"/>
      <c r="J166" s="138">
        <f t="shared" si="10"/>
        <v>0</v>
      </c>
      <c r="K166" s="134" t="s">
        <v>1</v>
      </c>
      <c r="L166" s="31"/>
      <c r="M166" s="139" t="s">
        <v>1</v>
      </c>
      <c r="N166" s="140" t="s">
        <v>38</v>
      </c>
      <c r="P166" s="141">
        <f t="shared" si="11"/>
        <v>0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AR166" s="143" t="s">
        <v>159</v>
      </c>
      <c r="AT166" s="143" t="s">
        <v>154</v>
      </c>
      <c r="AU166" s="143" t="s">
        <v>81</v>
      </c>
      <c r="AY166" s="16" t="s">
        <v>151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6" t="s">
        <v>81</v>
      </c>
      <c r="BK166" s="144">
        <f t="shared" si="19"/>
        <v>0</v>
      </c>
      <c r="BL166" s="16" t="s">
        <v>159</v>
      </c>
      <c r="BM166" s="143" t="s">
        <v>545</v>
      </c>
    </row>
    <row r="167" spans="2:65" s="1" customFormat="1" ht="16.5" customHeight="1">
      <c r="B167" s="131"/>
      <c r="C167" s="132" t="s">
        <v>395</v>
      </c>
      <c r="D167" s="132" t="s">
        <v>154</v>
      </c>
      <c r="E167" s="133" t="s">
        <v>2519</v>
      </c>
      <c r="F167" s="134" t="s">
        <v>2520</v>
      </c>
      <c r="G167" s="135" t="s">
        <v>548</v>
      </c>
      <c r="H167" s="136">
        <v>10</v>
      </c>
      <c r="I167" s="137"/>
      <c r="J167" s="138">
        <f t="shared" si="10"/>
        <v>0</v>
      </c>
      <c r="K167" s="134" t="s">
        <v>1</v>
      </c>
      <c r="L167" s="31"/>
      <c r="M167" s="139" t="s">
        <v>1</v>
      </c>
      <c r="N167" s="140" t="s">
        <v>38</v>
      </c>
      <c r="P167" s="141">
        <f t="shared" si="11"/>
        <v>0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159</v>
      </c>
      <c r="AT167" s="143" t="s">
        <v>154</v>
      </c>
      <c r="AU167" s="143" t="s">
        <v>81</v>
      </c>
      <c r="AY167" s="16" t="s">
        <v>151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6" t="s">
        <v>81</v>
      </c>
      <c r="BK167" s="144">
        <f t="shared" si="19"/>
        <v>0</v>
      </c>
      <c r="BL167" s="16" t="s">
        <v>159</v>
      </c>
      <c r="BM167" s="143" t="s">
        <v>563</v>
      </c>
    </row>
    <row r="168" spans="2:65" s="1" customFormat="1" ht="16.5" customHeight="1">
      <c r="B168" s="131"/>
      <c r="C168" s="132" t="s">
        <v>400</v>
      </c>
      <c r="D168" s="132" t="s">
        <v>154</v>
      </c>
      <c r="E168" s="133" t="s">
        <v>2547</v>
      </c>
      <c r="F168" s="134" t="s">
        <v>2548</v>
      </c>
      <c r="G168" s="135" t="s">
        <v>569</v>
      </c>
      <c r="H168" s="136">
        <v>40</v>
      </c>
      <c r="I168" s="137"/>
      <c r="J168" s="138">
        <f t="shared" si="10"/>
        <v>0</v>
      </c>
      <c r="K168" s="134" t="s">
        <v>1</v>
      </c>
      <c r="L168" s="31"/>
      <c r="M168" s="139" t="s">
        <v>1</v>
      </c>
      <c r="N168" s="140" t="s">
        <v>38</v>
      </c>
      <c r="P168" s="141">
        <f t="shared" si="11"/>
        <v>0</v>
      </c>
      <c r="Q168" s="141">
        <v>0</v>
      </c>
      <c r="R168" s="141">
        <f t="shared" si="12"/>
        <v>0</v>
      </c>
      <c r="S168" s="141">
        <v>0</v>
      </c>
      <c r="T168" s="142">
        <f t="shared" si="13"/>
        <v>0</v>
      </c>
      <c r="AR168" s="143" t="s">
        <v>159</v>
      </c>
      <c r="AT168" s="143" t="s">
        <v>154</v>
      </c>
      <c r="AU168" s="143" t="s">
        <v>81</v>
      </c>
      <c r="AY168" s="16" t="s">
        <v>151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6" t="s">
        <v>81</v>
      </c>
      <c r="BK168" s="144">
        <f t="shared" si="19"/>
        <v>0</v>
      </c>
      <c r="BL168" s="16" t="s">
        <v>159</v>
      </c>
      <c r="BM168" s="143" t="s">
        <v>572</v>
      </c>
    </row>
    <row r="169" spans="2:65" s="1" customFormat="1" ht="16.5" customHeight="1">
      <c r="B169" s="131"/>
      <c r="C169" s="132" t="s">
        <v>404</v>
      </c>
      <c r="D169" s="132" t="s">
        <v>154</v>
      </c>
      <c r="E169" s="133" t="s">
        <v>2549</v>
      </c>
      <c r="F169" s="134" t="s">
        <v>2550</v>
      </c>
      <c r="G169" s="135" t="s">
        <v>569</v>
      </c>
      <c r="H169" s="136">
        <v>40</v>
      </c>
      <c r="I169" s="137"/>
      <c r="J169" s="138">
        <f t="shared" si="10"/>
        <v>0</v>
      </c>
      <c r="K169" s="134" t="s">
        <v>1</v>
      </c>
      <c r="L169" s="31"/>
      <c r="M169" s="139" t="s">
        <v>1</v>
      </c>
      <c r="N169" s="140" t="s">
        <v>38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AR169" s="143" t="s">
        <v>159</v>
      </c>
      <c r="AT169" s="143" t="s">
        <v>154</v>
      </c>
      <c r="AU169" s="143" t="s">
        <v>81</v>
      </c>
      <c r="AY169" s="16" t="s">
        <v>151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6" t="s">
        <v>81</v>
      </c>
      <c r="BK169" s="144">
        <f t="shared" si="19"/>
        <v>0</v>
      </c>
      <c r="BL169" s="16" t="s">
        <v>159</v>
      </c>
      <c r="BM169" s="143" t="s">
        <v>584</v>
      </c>
    </row>
    <row r="170" spans="2:65" s="1" customFormat="1" ht="16.5" customHeight="1">
      <c r="B170" s="131"/>
      <c r="C170" s="132" t="s">
        <v>408</v>
      </c>
      <c r="D170" s="132" t="s">
        <v>154</v>
      </c>
      <c r="E170" s="133" t="s">
        <v>2525</v>
      </c>
      <c r="F170" s="134" t="s">
        <v>2526</v>
      </c>
      <c r="G170" s="135" t="s">
        <v>548</v>
      </c>
      <c r="H170" s="136">
        <v>100</v>
      </c>
      <c r="I170" s="137"/>
      <c r="J170" s="138">
        <f t="shared" si="10"/>
        <v>0</v>
      </c>
      <c r="K170" s="134" t="s">
        <v>1</v>
      </c>
      <c r="L170" s="31"/>
      <c r="M170" s="139" t="s">
        <v>1</v>
      </c>
      <c r="N170" s="140" t="s">
        <v>38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159</v>
      </c>
      <c r="AT170" s="143" t="s">
        <v>154</v>
      </c>
      <c r="AU170" s="143" t="s">
        <v>81</v>
      </c>
      <c r="AY170" s="16" t="s">
        <v>151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6" t="s">
        <v>81</v>
      </c>
      <c r="BK170" s="144">
        <f t="shared" si="19"/>
        <v>0</v>
      </c>
      <c r="BL170" s="16" t="s">
        <v>159</v>
      </c>
      <c r="BM170" s="143" t="s">
        <v>596</v>
      </c>
    </row>
    <row r="171" spans="2:63" s="11" customFormat="1" ht="25.9" customHeight="1">
      <c r="B171" s="119"/>
      <c r="D171" s="120" t="s">
        <v>72</v>
      </c>
      <c r="E171" s="121" t="s">
        <v>1782</v>
      </c>
      <c r="F171" s="121" t="s">
        <v>2551</v>
      </c>
      <c r="I171" s="122"/>
      <c r="J171" s="123">
        <f>BK171</f>
        <v>0</v>
      </c>
      <c r="L171" s="119"/>
      <c r="M171" s="124"/>
      <c r="P171" s="125">
        <f>SUM(P172:P195)</f>
        <v>0</v>
      </c>
      <c r="R171" s="125">
        <f>SUM(R172:R195)</f>
        <v>0</v>
      </c>
      <c r="T171" s="126">
        <f>SUM(T172:T195)</f>
        <v>0</v>
      </c>
      <c r="AR171" s="120" t="s">
        <v>81</v>
      </c>
      <c r="AT171" s="127" t="s">
        <v>72</v>
      </c>
      <c r="AU171" s="127" t="s">
        <v>73</v>
      </c>
      <c r="AY171" s="120" t="s">
        <v>151</v>
      </c>
      <c r="BK171" s="128">
        <f>SUM(BK172:BK195)</f>
        <v>0</v>
      </c>
    </row>
    <row r="172" spans="2:65" s="1" customFormat="1" ht="78" customHeight="1">
      <c r="B172" s="131"/>
      <c r="C172" s="132" t="s">
        <v>412</v>
      </c>
      <c r="D172" s="132" t="s">
        <v>154</v>
      </c>
      <c r="E172" s="133" t="s">
        <v>2552</v>
      </c>
      <c r="F172" s="134" t="s">
        <v>2529</v>
      </c>
      <c r="G172" s="135" t="s">
        <v>1757</v>
      </c>
      <c r="H172" s="136">
        <v>1</v>
      </c>
      <c r="I172" s="137"/>
      <c r="J172" s="138">
        <f aca="true" t="shared" si="20" ref="J172:J195">ROUND(I172*H172,2)</f>
        <v>0</v>
      </c>
      <c r="K172" s="134" t="s">
        <v>1</v>
      </c>
      <c r="L172" s="31"/>
      <c r="M172" s="139" t="s">
        <v>1</v>
      </c>
      <c r="N172" s="140" t="s">
        <v>38</v>
      </c>
      <c r="P172" s="141">
        <f aca="true" t="shared" si="21" ref="P172:P195">O172*H172</f>
        <v>0</v>
      </c>
      <c r="Q172" s="141">
        <v>0</v>
      </c>
      <c r="R172" s="141">
        <f aca="true" t="shared" si="22" ref="R172:R195">Q172*H172</f>
        <v>0</v>
      </c>
      <c r="S172" s="141">
        <v>0</v>
      </c>
      <c r="T172" s="142">
        <f aca="true" t="shared" si="23" ref="T172:T195">S172*H172</f>
        <v>0</v>
      </c>
      <c r="AR172" s="143" t="s">
        <v>159</v>
      </c>
      <c r="AT172" s="143" t="s">
        <v>154</v>
      </c>
      <c r="AU172" s="143" t="s">
        <v>81</v>
      </c>
      <c r="AY172" s="16" t="s">
        <v>151</v>
      </c>
      <c r="BE172" s="144">
        <f aca="true" t="shared" si="24" ref="BE172:BE195">IF(N172="základní",J172,0)</f>
        <v>0</v>
      </c>
      <c r="BF172" s="144">
        <f aca="true" t="shared" si="25" ref="BF172:BF195">IF(N172="snížená",J172,0)</f>
        <v>0</v>
      </c>
      <c r="BG172" s="144">
        <f aca="true" t="shared" si="26" ref="BG172:BG195">IF(N172="zákl. přenesená",J172,0)</f>
        <v>0</v>
      </c>
      <c r="BH172" s="144">
        <f aca="true" t="shared" si="27" ref="BH172:BH195">IF(N172="sníž. přenesená",J172,0)</f>
        <v>0</v>
      </c>
      <c r="BI172" s="144">
        <f aca="true" t="shared" si="28" ref="BI172:BI195">IF(N172="nulová",J172,0)</f>
        <v>0</v>
      </c>
      <c r="BJ172" s="16" t="s">
        <v>81</v>
      </c>
      <c r="BK172" s="144">
        <f aca="true" t="shared" si="29" ref="BK172:BK195">ROUND(I172*H172,2)</f>
        <v>0</v>
      </c>
      <c r="BL172" s="16" t="s">
        <v>159</v>
      </c>
      <c r="BM172" s="143" t="s">
        <v>606</v>
      </c>
    </row>
    <row r="173" spans="2:65" s="1" customFormat="1" ht="16.5" customHeight="1">
      <c r="B173" s="131"/>
      <c r="C173" s="132" t="s">
        <v>416</v>
      </c>
      <c r="D173" s="132" t="s">
        <v>154</v>
      </c>
      <c r="E173" s="133" t="s">
        <v>2553</v>
      </c>
      <c r="F173" s="134" t="s">
        <v>2531</v>
      </c>
      <c r="G173" s="135" t="s">
        <v>1757</v>
      </c>
      <c r="H173" s="136">
        <v>4</v>
      </c>
      <c r="I173" s="137"/>
      <c r="J173" s="138">
        <f t="shared" si="20"/>
        <v>0</v>
      </c>
      <c r="K173" s="134" t="s">
        <v>1</v>
      </c>
      <c r="L173" s="31"/>
      <c r="M173" s="139" t="s">
        <v>1</v>
      </c>
      <c r="N173" s="140" t="s">
        <v>38</v>
      </c>
      <c r="P173" s="141">
        <f t="shared" si="21"/>
        <v>0</v>
      </c>
      <c r="Q173" s="141">
        <v>0</v>
      </c>
      <c r="R173" s="141">
        <f t="shared" si="22"/>
        <v>0</v>
      </c>
      <c r="S173" s="141">
        <v>0</v>
      </c>
      <c r="T173" s="142">
        <f t="shared" si="23"/>
        <v>0</v>
      </c>
      <c r="AR173" s="143" t="s">
        <v>159</v>
      </c>
      <c r="AT173" s="143" t="s">
        <v>154</v>
      </c>
      <c r="AU173" s="143" t="s">
        <v>81</v>
      </c>
      <c r="AY173" s="16" t="s">
        <v>151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6" t="s">
        <v>81</v>
      </c>
      <c r="BK173" s="144">
        <f t="shared" si="29"/>
        <v>0</v>
      </c>
      <c r="BL173" s="16" t="s">
        <v>159</v>
      </c>
      <c r="BM173" s="143" t="s">
        <v>623</v>
      </c>
    </row>
    <row r="174" spans="2:65" s="1" customFormat="1" ht="16.5" customHeight="1">
      <c r="B174" s="131"/>
      <c r="C174" s="132" t="s">
        <v>420</v>
      </c>
      <c r="D174" s="132" t="s">
        <v>154</v>
      </c>
      <c r="E174" s="133" t="s">
        <v>2554</v>
      </c>
      <c r="F174" s="134" t="s">
        <v>2555</v>
      </c>
      <c r="G174" s="135" t="s">
        <v>1757</v>
      </c>
      <c r="H174" s="136">
        <v>10</v>
      </c>
      <c r="I174" s="137"/>
      <c r="J174" s="138">
        <f t="shared" si="20"/>
        <v>0</v>
      </c>
      <c r="K174" s="134" t="s">
        <v>1</v>
      </c>
      <c r="L174" s="31"/>
      <c r="M174" s="139" t="s">
        <v>1</v>
      </c>
      <c r="N174" s="140" t="s">
        <v>38</v>
      </c>
      <c r="P174" s="141">
        <f t="shared" si="21"/>
        <v>0</v>
      </c>
      <c r="Q174" s="141">
        <v>0</v>
      </c>
      <c r="R174" s="141">
        <f t="shared" si="22"/>
        <v>0</v>
      </c>
      <c r="S174" s="141">
        <v>0</v>
      </c>
      <c r="T174" s="142">
        <f t="shared" si="23"/>
        <v>0</v>
      </c>
      <c r="AR174" s="143" t="s">
        <v>159</v>
      </c>
      <c r="AT174" s="143" t="s">
        <v>154</v>
      </c>
      <c r="AU174" s="143" t="s">
        <v>81</v>
      </c>
      <c r="AY174" s="16" t="s">
        <v>151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6" t="s">
        <v>81</v>
      </c>
      <c r="BK174" s="144">
        <f t="shared" si="29"/>
        <v>0</v>
      </c>
      <c r="BL174" s="16" t="s">
        <v>159</v>
      </c>
      <c r="BM174" s="143" t="s">
        <v>639</v>
      </c>
    </row>
    <row r="175" spans="2:65" s="1" customFormat="1" ht="16.5" customHeight="1">
      <c r="B175" s="131"/>
      <c r="C175" s="132" t="s">
        <v>424</v>
      </c>
      <c r="D175" s="132" t="s">
        <v>154</v>
      </c>
      <c r="E175" s="133" t="s">
        <v>2534</v>
      </c>
      <c r="F175" s="134" t="s">
        <v>2535</v>
      </c>
      <c r="G175" s="135" t="s">
        <v>1757</v>
      </c>
      <c r="H175" s="136">
        <v>4</v>
      </c>
      <c r="I175" s="137"/>
      <c r="J175" s="138">
        <f t="shared" si="20"/>
        <v>0</v>
      </c>
      <c r="K175" s="134" t="s">
        <v>1</v>
      </c>
      <c r="L175" s="31"/>
      <c r="M175" s="139" t="s">
        <v>1</v>
      </c>
      <c r="N175" s="140" t="s">
        <v>38</v>
      </c>
      <c r="P175" s="141">
        <f t="shared" si="21"/>
        <v>0</v>
      </c>
      <c r="Q175" s="141">
        <v>0</v>
      </c>
      <c r="R175" s="141">
        <f t="shared" si="22"/>
        <v>0</v>
      </c>
      <c r="S175" s="141">
        <v>0</v>
      </c>
      <c r="T175" s="142">
        <f t="shared" si="23"/>
        <v>0</v>
      </c>
      <c r="AR175" s="143" t="s">
        <v>159</v>
      </c>
      <c r="AT175" s="143" t="s">
        <v>154</v>
      </c>
      <c r="AU175" s="143" t="s">
        <v>81</v>
      </c>
      <c r="AY175" s="16" t="s">
        <v>151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6" t="s">
        <v>81</v>
      </c>
      <c r="BK175" s="144">
        <f t="shared" si="29"/>
        <v>0</v>
      </c>
      <c r="BL175" s="16" t="s">
        <v>159</v>
      </c>
      <c r="BM175" s="143" t="s">
        <v>653</v>
      </c>
    </row>
    <row r="176" spans="2:65" s="1" customFormat="1" ht="16.5" customHeight="1">
      <c r="B176" s="131"/>
      <c r="C176" s="132" t="s">
        <v>428</v>
      </c>
      <c r="D176" s="132" t="s">
        <v>154</v>
      </c>
      <c r="E176" s="133" t="s">
        <v>2556</v>
      </c>
      <c r="F176" s="134" t="s">
        <v>2557</v>
      </c>
      <c r="G176" s="135" t="s">
        <v>1757</v>
      </c>
      <c r="H176" s="136">
        <v>4</v>
      </c>
      <c r="I176" s="137"/>
      <c r="J176" s="138">
        <f t="shared" si="20"/>
        <v>0</v>
      </c>
      <c r="K176" s="134" t="s">
        <v>1</v>
      </c>
      <c r="L176" s="31"/>
      <c r="M176" s="139" t="s">
        <v>1</v>
      </c>
      <c r="N176" s="140" t="s">
        <v>38</v>
      </c>
      <c r="P176" s="141">
        <f t="shared" si="21"/>
        <v>0</v>
      </c>
      <c r="Q176" s="141">
        <v>0</v>
      </c>
      <c r="R176" s="141">
        <f t="shared" si="22"/>
        <v>0</v>
      </c>
      <c r="S176" s="141">
        <v>0</v>
      </c>
      <c r="T176" s="142">
        <f t="shared" si="23"/>
        <v>0</v>
      </c>
      <c r="AR176" s="143" t="s">
        <v>159</v>
      </c>
      <c r="AT176" s="143" t="s">
        <v>154</v>
      </c>
      <c r="AU176" s="143" t="s">
        <v>81</v>
      </c>
      <c r="AY176" s="16" t="s">
        <v>151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6" t="s">
        <v>81</v>
      </c>
      <c r="BK176" s="144">
        <f t="shared" si="29"/>
        <v>0</v>
      </c>
      <c r="BL176" s="16" t="s">
        <v>159</v>
      </c>
      <c r="BM176" s="143" t="s">
        <v>663</v>
      </c>
    </row>
    <row r="177" spans="2:65" s="1" customFormat="1" ht="16.5" customHeight="1">
      <c r="B177" s="131"/>
      <c r="C177" s="132" t="s">
        <v>432</v>
      </c>
      <c r="D177" s="132" t="s">
        <v>154</v>
      </c>
      <c r="E177" s="133" t="s">
        <v>2558</v>
      </c>
      <c r="F177" s="134" t="s">
        <v>2559</v>
      </c>
      <c r="G177" s="135" t="s">
        <v>1757</v>
      </c>
      <c r="H177" s="136">
        <v>4</v>
      </c>
      <c r="I177" s="137"/>
      <c r="J177" s="138">
        <f t="shared" si="20"/>
        <v>0</v>
      </c>
      <c r="K177" s="134" t="s">
        <v>1</v>
      </c>
      <c r="L177" s="31"/>
      <c r="M177" s="139" t="s">
        <v>1</v>
      </c>
      <c r="N177" s="140" t="s">
        <v>38</v>
      </c>
      <c r="P177" s="141">
        <f t="shared" si="21"/>
        <v>0</v>
      </c>
      <c r="Q177" s="141">
        <v>0</v>
      </c>
      <c r="R177" s="141">
        <f t="shared" si="22"/>
        <v>0</v>
      </c>
      <c r="S177" s="141">
        <v>0</v>
      </c>
      <c r="T177" s="142">
        <f t="shared" si="23"/>
        <v>0</v>
      </c>
      <c r="AR177" s="143" t="s">
        <v>159</v>
      </c>
      <c r="AT177" s="143" t="s">
        <v>154</v>
      </c>
      <c r="AU177" s="143" t="s">
        <v>81</v>
      </c>
      <c r="AY177" s="16" t="s">
        <v>151</v>
      </c>
      <c r="BE177" s="144">
        <f t="shared" si="24"/>
        <v>0</v>
      </c>
      <c r="BF177" s="144">
        <f t="shared" si="25"/>
        <v>0</v>
      </c>
      <c r="BG177" s="144">
        <f t="shared" si="26"/>
        <v>0</v>
      </c>
      <c r="BH177" s="144">
        <f t="shared" si="27"/>
        <v>0</v>
      </c>
      <c r="BI177" s="144">
        <f t="shared" si="28"/>
        <v>0</v>
      </c>
      <c r="BJ177" s="16" t="s">
        <v>81</v>
      </c>
      <c r="BK177" s="144">
        <f t="shared" si="29"/>
        <v>0</v>
      </c>
      <c r="BL177" s="16" t="s">
        <v>159</v>
      </c>
      <c r="BM177" s="143" t="s">
        <v>675</v>
      </c>
    </row>
    <row r="178" spans="2:65" s="1" customFormat="1" ht="37.9" customHeight="1">
      <c r="B178" s="131"/>
      <c r="C178" s="132" t="s">
        <v>436</v>
      </c>
      <c r="D178" s="132" t="s">
        <v>154</v>
      </c>
      <c r="E178" s="133" t="s">
        <v>2538</v>
      </c>
      <c r="F178" s="134" t="s">
        <v>2539</v>
      </c>
      <c r="G178" s="135" t="s">
        <v>186</v>
      </c>
      <c r="H178" s="136">
        <v>60</v>
      </c>
      <c r="I178" s="137"/>
      <c r="J178" s="138">
        <f t="shared" si="20"/>
        <v>0</v>
      </c>
      <c r="K178" s="134" t="s">
        <v>1</v>
      </c>
      <c r="L178" s="31"/>
      <c r="M178" s="139" t="s">
        <v>1</v>
      </c>
      <c r="N178" s="140" t="s">
        <v>38</v>
      </c>
      <c r="P178" s="141">
        <f t="shared" si="21"/>
        <v>0</v>
      </c>
      <c r="Q178" s="141">
        <v>0</v>
      </c>
      <c r="R178" s="141">
        <f t="shared" si="22"/>
        <v>0</v>
      </c>
      <c r="S178" s="141">
        <v>0</v>
      </c>
      <c r="T178" s="142">
        <f t="shared" si="23"/>
        <v>0</v>
      </c>
      <c r="AR178" s="143" t="s">
        <v>159</v>
      </c>
      <c r="AT178" s="143" t="s">
        <v>154</v>
      </c>
      <c r="AU178" s="143" t="s">
        <v>81</v>
      </c>
      <c r="AY178" s="16" t="s">
        <v>151</v>
      </c>
      <c r="BE178" s="144">
        <f t="shared" si="24"/>
        <v>0</v>
      </c>
      <c r="BF178" s="144">
        <f t="shared" si="25"/>
        <v>0</v>
      </c>
      <c r="BG178" s="144">
        <f t="shared" si="26"/>
        <v>0</v>
      </c>
      <c r="BH178" s="144">
        <f t="shared" si="27"/>
        <v>0</v>
      </c>
      <c r="BI178" s="144">
        <f t="shared" si="28"/>
        <v>0</v>
      </c>
      <c r="BJ178" s="16" t="s">
        <v>81</v>
      </c>
      <c r="BK178" s="144">
        <f t="shared" si="29"/>
        <v>0</v>
      </c>
      <c r="BL178" s="16" t="s">
        <v>159</v>
      </c>
      <c r="BM178" s="143" t="s">
        <v>685</v>
      </c>
    </row>
    <row r="179" spans="2:65" s="1" customFormat="1" ht="33" customHeight="1">
      <c r="B179" s="131"/>
      <c r="C179" s="132" t="s">
        <v>440</v>
      </c>
      <c r="D179" s="132" t="s">
        <v>154</v>
      </c>
      <c r="E179" s="133" t="s">
        <v>2560</v>
      </c>
      <c r="F179" s="134" t="s">
        <v>2561</v>
      </c>
      <c r="G179" s="135" t="s">
        <v>186</v>
      </c>
      <c r="H179" s="136">
        <v>20</v>
      </c>
      <c r="I179" s="137"/>
      <c r="J179" s="138">
        <f t="shared" si="20"/>
        <v>0</v>
      </c>
      <c r="K179" s="134" t="s">
        <v>1</v>
      </c>
      <c r="L179" s="31"/>
      <c r="M179" s="139" t="s">
        <v>1</v>
      </c>
      <c r="N179" s="140" t="s">
        <v>38</v>
      </c>
      <c r="P179" s="141">
        <f t="shared" si="21"/>
        <v>0</v>
      </c>
      <c r="Q179" s="141">
        <v>0</v>
      </c>
      <c r="R179" s="141">
        <f t="shared" si="22"/>
        <v>0</v>
      </c>
      <c r="S179" s="141">
        <v>0</v>
      </c>
      <c r="T179" s="142">
        <f t="shared" si="23"/>
        <v>0</v>
      </c>
      <c r="AR179" s="143" t="s">
        <v>159</v>
      </c>
      <c r="AT179" s="143" t="s">
        <v>154</v>
      </c>
      <c r="AU179" s="143" t="s">
        <v>81</v>
      </c>
      <c r="AY179" s="16" t="s">
        <v>151</v>
      </c>
      <c r="BE179" s="144">
        <f t="shared" si="24"/>
        <v>0</v>
      </c>
      <c r="BF179" s="144">
        <f t="shared" si="25"/>
        <v>0</v>
      </c>
      <c r="BG179" s="144">
        <f t="shared" si="26"/>
        <v>0</v>
      </c>
      <c r="BH179" s="144">
        <f t="shared" si="27"/>
        <v>0</v>
      </c>
      <c r="BI179" s="144">
        <f t="shared" si="28"/>
        <v>0</v>
      </c>
      <c r="BJ179" s="16" t="s">
        <v>81</v>
      </c>
      <c r="BK179" s="144">
        <f t="shared" si="29"/>
        <v>0</v>
      </c>
      <c r="BL179" s="16" t="s">
        <v>159</v>
      </c>
      <c r="BM179" s="143" t="s">
        <v>694</v>
      </c>
    </row>
    <row r="180" spans="2:65" s="1" customFormat="1" ht="21.75" customHeight="1">
      <c r="B180" s="131"/>
      <c r="C180" s="132" t="s">
        <v>445</v>
      </c>
      <c r="D180" s="132" t="s">
        <v>154</v>
      </c>
      <c r="E180" s="133" t="s">
        <v>2562</v>
      </c>
      <c r="F180" s="134" t="s">
        <v>2563</v>
      </c>
      <c r="G180" s="135" t="s">
        <v>569</v>
      </c>
      <c r="H180" s="136">
        <v>90</v>
      </c>
      <c r="I180" s="137"/>
      <c r="J180" s="138">
        <f t="shared" si="20"/>
        <v>0</v>
      </c>
      <c r="K180" s="134" t="s">
        <v>1</v>
      </c>
      <c r="L180" s="31"/>
      <c r="M180" s="139" t="s">
        <v>1</v>
      </c>
      <c r="N180" s="140" t="s">
        <v>38</v>
      </c>
      <c r="P180" s="141">
        <f t="shared" si="21"/>
        <v>0</v>
      </c>
      <c r="Q180" s="141">
        <v>0</v>
      </c>
      <c r="R180" s="141">
        <f t="shared" si="22"/>
        <v>0</v>
      </c>
      <c r="S180" s="141">
        <v>0</v>
      </c>
      <c r="T180" s="142">
        <f t="shared" si="23"/>
        <v>0</v>
      </c>
      <c r="AR180" s="143" t="s">
        <v>159</v>
      </c>
      <c r="AT180" s="143" t="s">
        <v>154</v>
      </c>
      <c r="AU180" s="143" t="s">
        <v>81</v>
      </c>
      <c r="AY180" s="16" t="s">
        <v>151</v>
      </c>
      <c r="BE180" s="144">
        <f t="shared" si="24"/>
        <v>0</v>
      </c>
      <c r="BF180" s="144">
        <f t="shared" si="25"/>
        <v>0</v>
      </c>
      <c r="BG180" s="144">
        <f t="shared" si="26"/>
        <v>0</v>
      </c>
      <c r="BH180" s="144">
        <f t="shared" si="27"/>
        <v>0</v>
      </c>
      <c r="BI180" s="144">
        <f t="shared" si="28"/>
        <v>0</v>
      </c>
      <c r="BJ180" s="16" t="s">
        <v>81</v>
      </c>
      <c r="BK180" s="144">
        <f t="shared" si="29"/>
        <v>0</v>
      </c>
      <c r="BL180" s="16" t="s">
        <v>159</v>
      </c>
      <c r="BM180" s="143" t="s">
        <v>704</v>
      </c>
    </row>
    <row r="181" spans="2:65" s="1" customFormat="1" ht="21.75" customHeight="1">
      <c r="B181" s="131"/>
      <c r="C181" s="132" t="s">
        <v>449</v>
      </c>
      <c r="D181" s="132" t="s">
        <v>154</v>
      </c>
      <c r="E181" s="133" t="s">
        <v>2564</v>
      </c>
      <c r="F181" s="134" t="s">
        <v>2565</v>
      </c>
      <c r="G181" s="135" t="s">
        <v>569</v>
      </c>
      <c r="H181" s="136">
        <v>100</v>
      </c>
      <c r="I181" s="137"/>
      <c r="J181" s="138">
        <f t="shared" si="20"/>
        <v>0</v>
      </c>
      <c r="K181" s="134" t="s">
        <v>1</v>
      </c>
      <c r="L181" s="31"/>
      <c r="M181" s="139" t="s">
        <v>1</v>
      </c>
      <c r="N181" s="140" t="s">
        <v>38</v>
      </c>
      <c r="P181" s="141">
        <f t="shared" si="21"/>
        <v>0</v>
      </c>
      <c r="Q181" s="141">
        <v>0</v>
      </c>
      <c r="R181" s="141">
        <f t="shared" si="22"/>
        <v>0</v>
      </c>
      <c r="S181" s="141">
        <v>0</v>
      </c>
      <c r="T181" s="142">
        <f t="shared" si="23"/>
        <v>0</v>
      </c>
      <c r="AR181" s="143" t="s">
        <v>159</v>
      </c>
      <c r="AT181" s="143" t="s">
        <v>154</v>
      </c>
      <c r="AU181" s="143" t="s">
        <v>81</v>
      </c>
      <c r="AY181" s="16" t="s">
        <v>151</v>
      </c>
      <c r="BE181" s="144">
        <f t="shared" si="24"/>
        <v>0</v>
      </c>
      <c r="BF181" s="144">
        <f t="shared" si="25"/>
        <v>0</v>
      </c>
      <c r="BG181" s="144">
        <f t="shared" si="26"/>
        <v>0</v>
      </c>
      <c r="BH181" s="144">
        <f t="shared" si="27"/>
        <v>0</v>
      </c>
      <c r="BI181" s="144">
        <f t="shared" si="28"/>
        <v>0</v>
      </c>
      <c r="BJ181" s="16" t="s">
        <v>81</v>
      </c>
      <c r="BK181" s="144">
        <f t="shared" si="29"/>
        <v>0</v>
      </c>
      <c r="BL181" s="16" t="s">
        <v>159</v>
      </c>
      <c r="BM181" s="143" t="s">
        <v>714</v>
      </c>
    </row>
    <row r="182" spans="2:65" s="1" customFormat="1" ht="16.5" customHeight="1">
      <c r="B182" s="131"/>
      <c r="C182" s="132" t="s">
        <v>453</v>
      </c>
      <c r="D182" s="132" t="s">
        <v>154</v>
      </c>
      <c r="E182" s="133" t="s">
        <v>2566</v>
      </c>
      <c r="F182" s="134" t="s">
        <v>2567</v>
      </c>
      <c r="G182" s="135" t="s">
        <v>1757</v>
      </c>
      <c r="H182" s="136">
        <v>20</v>
      </c>
      <c r="I182" s="137"/>
      <c r="J182" s="138">
        <f t="shared" si="20"/>
        <v>0</v>
      </c>
      <c r="K182" s="134" t="s">
        <v>1</v>
      </c>
      <c r="L182" s="31"/>
      <c r="M182" s="139" t="s">
        <v>1</v>
      </c>
      <c r="N182" s="140" t="s">
        <v>38</v>
      </c>
      <c r="P182" s="141">
        <f t="shared" si="21"/>
        <v>0</v>
      </c>
      <c r="Q182" s="141">
        <v>0</v>
      </c>
      <c r="R182" s="141">
        <f t="shared" si="22"/>
        <v>0</v>
      </c>
      <c r="S182" s="141">
        <v>0</v>
      </c>
      <c r="T182" s="142">
        <f t="shared" si="23"/>
        <v>0</v>
      </c>
      <c r="AR182" s="143" t="s">
        <v>159</v>
      </c>
      <c r="AT182" s="143" t="s">
        <v>154</v>
      </c>
      <c r="AU182" s="143" t="s">
        <v>81</v>
      </c>
      <c r="AY182" s="16" t="s">
        <v>151</v>
      </c>
      <c r="BE182" s="144">
        <f t="shared" si="24"/>
        <v>0</v>
      </c>
      <c r="BF182" s="144">
        <f t="shared" si="25"/>
        <v>0</v>
      </c>
      <c r="BG182" s="144">
        <f t="shared" si="26"/>
        <v>0</v>
      </c>
      <c r="BH182" s="144">
        <f t="shared" si="27"/>
        <v>0</v>
      </c>
      <c r="BI182" s="144">
        <f t="shared" si="28"/>
        <v>0</v>
      </c>
      <c r="BJ182" s="16" t="s">
        <v>81</v>
      </c>
      <c r="BK182" s="144">
        <f t="shared" si="29"/>
        <v>0</v>
      </c>
      <c r="BL182" s="16" t="s">
        <v>159</v>
      </c>
      <c r="BM182" s="143" t="s">
        <v>722</v>
      </c>
    </row>
    <row r="183" spans="2:65" s="1" customFormat="1" ht="16.5" customHeight="1">
      <c r="B183" s="131"/>
      <c r="C183" s="132" t="s">
        <v>457</v>
      </c>
      <c r="D183" s="132" t="s">
        <v>154</v>
      </c>
      <c r="E183" s="133" t="s">
        <v>2568</v>
      </c>
      <c r="F183" s="134" t="s">
        <v>2569</v>
      </c>
      <c r="G183" s="135" t="s">
        <v>1757</v>
      </c>
      <c r="H183" s="136">
        <v>5</v>
      </c>
      <c r="I183" s="137"/>
      <c r="J183" s="138">
        <f t="shared" si="20"/>
        <v>0</v>
      </c>
      <c r="K183" s="134" t="s">
        <v>1</v>
      </c>
      <c r="L183" s="31"/>
      <c r="M183" s="139" t="s">
        <v>1</v>
      </c>
      <c r="N183" s="140" t="s">
        <v>38</v>
      </c>
      <c r="P183" s="141">
        <f t="shared" si="21"/>
        <v>0</v>
      </c>
      <c r="Q183" s="141">
        <v>0</v>
      </c>
      <c r="R183" s="141">
        <f t="shared" si="22"/>
        <v>0</v>
      </c>
      <c r="S183" s="141">
        <v>0</v>
      </c>
      <c r="T183" s="142">
        <f t="shared" si="23"/>
        <v>0</v>
      </c>
      <c r="AR183" s="143" t="s">
        <v>159</v>
      </c>
      <c r="AT183" s="143" t="s">
        <v>154</v>
      </c>
      <c r="AU183" s="143" t="s">
        <v>81</v>
      </c>
      <c r="AY183" s="16" t="s">
        <v>151</v>
      </c>
      <c r="BE183" s="144">
        <f t="shared" si="24"/>
        <v>0</v>
      </c>
      <c r="BF183" s="144">
        <f t="shared" si="25"/>
        <v>0</v>
      </c>
      <c r="BG183" s="144">
        <f t="shared" si="26"/>
        <v>0</v>
      </c>
      <c r="BH183" s="144">
        <f t="shared" si="27"/>
        <v>0</v>
      </c>
      <c r="BI183" s="144">
        <f t="shared" si="28"/>
        <v>0</v>
      </c>
      <c r="BJ183" s="16" t="s">
        <v>81</v>
      </c>
      <c r="BK183" s="144">
        <f t="shared" si="29"/>
        <v>0</v>
      </c>
      <c r="BL183" s="16" t="s">
        <v>159</v>
      </c>
      <c r="BM183" s="143" t="s">
        <v>736</v>
      </c>
    </row>
    <row r="184" spans="2:65" s="1" customFormat="1" ht="16.5" customHeight="1">
      <c r="B184" s="131"/>
      <c r="C184" s="132" t="s">
        <v>461</v>
      </c>
      <c r="D184" s="132" t="s">
        <v>154</v>
      </c>
      <c r="E184" s="133" t="s">
        <v>2570</v>
      </c>
      <c r="F184" s="134" t="s">
        <v>2571</v>
      </c>
      <c r="G184" s="135" t="s">
        <v>1757</v>
      </c>
      <c r="H184" s="136">
        <v>1</v>
      </c>
      <c r="I184" s="137"/>
      <c r="J184" s="138">
        <f t="shared" si="20"/>
        <v>0</v>
      </c>
      <c r="K184" s="134" t="s">
        <v>1</v>
      </c>
      <c r="L184" s="31"/>
      <c r="M184" s="139" t="s">
        <v>1</v>
      </c>
      <c r="N184" s="140" t="s">
        <v>38</v>
      </c>
      <c r="P184" s="141">
        <f t="shared" si="21"/>
        <v>0</v>
      </c>
      <c r="Q184" s="141">
        <v>0</v>
      </c>
      <c r="R184" s="141">
        <f t="shared" si="22"/>
        <v>0</v>
      </c>
      <c r="S184" s="141">
        <v>0</v>
      </c>
      <c r="T184" s="142">
        <f t="shared" si="23"/>
        <v>0</v>
      </c>
      <c r="AR184" s="143" t="s">
        <v>159</v>
      </c>
      <c r="AT184" s="143" t="s">
        <v>154</v>
      </c>
      <c r="AU184" s="143" t="s">
        <v>81</v>
      </c>
      <c r="AY184" s="16" t="s">
        <v>151</v>
      </c>
      <c r="BE184" s="144">
        <f t="shared" si="24"/>
        <v>0</v>
      </c>
      <c r="BF184" s="144">
        <f t="shared" si="25"/>
        <v>0</v>
      </c>
      <c r="BG184" s="144">
        <f t="shared" si="26"/>
        <v>0</v>
      </c>
      <c r="BH184" s="144">
        <f t="shared" si="27"/>
        <v>0</v>
      </c>
      <c r="BI184" s="144">
        <f t="shared" si="28"/>
        <v>0</v>
      </c>
      <c r="BJ184" s="16" t="s">
        <v>81</v>
      </c>
      <c r="BK184" s="144">
        <f t="shared" si="29"/>
        <v>0</v>
      </c>
      <c r="BL184" s="16" t="s">
        <v>159</v>
      </c>
      <c r="BM184" s="143" t="s">
        <v>744</v>
      </c>
    </row>
    <row r="185" spans="2:65" s="1" customFormat="1" ht="16.5" customHeight="1">
      <c r="B185" s="131"/>
      <c r="C185" s="132" t="s">
        <v>465</v>
      </c>
      <c r="D185" s="132" t="s">
        <v>154</v>
      </c>
      <c r="E185" s="133" t="s">
        <v>2505</v>
      </c>
      <c r="F185" s="134" t="s">
        <v>2506</v>
      </c>
      <c r="G185" s="135" t="s">
        <v>186</v>
      </c>
      <c r="H185" s="136">
        <v>100</v>
      </c>
      <c r="I185" s="137"/>
      <c r="J185" s="138">
        <f t="shared" si="20"/>
        <v>0</v>
      </c>
      <c r="K185" s="134" t="s">
        <v>1</v>
      </c>
      <c r="L185" s="31"/>
      <c r="M185" s="139" t="s">
        <v>1</v>
      </c>
      <c r="N185" s="140" t="s">
        <v>38</v>
      </c>
      <c r="P185" s="141">
        <f t="shared" si="21"/>
        <v>0</v>
      </c>
      <c r="Q185" s="141">
        <v>0</v>
      </c>
      <c r="R185" s="141">
        <f t="shared" si="22"/>
        <v>0</v>
      </c>
      <c r="S185" s="141">
        <v>0</v>
      </c>
      <c r="T185" s="142">
        <f t="shared" si="23"/>
        <v>0</v>
      </c>
      <c r="AR185" s="143" t="s">
        <v>159</v>
      </c>
      <c r="AT185" s="143" t="s">
        <v>154</v>
      </c>
      <c r="AU185" s="143" t="s">
        <v>81</v>
      </c>
      <c r="AY185" s="16" t="s">
        <v>151</v>
      </c>
      <c r="BE185" s="144">
        <f t="shared" si="24"/>
        <v>0</v>
      </c>
      <c r="BF185" s="144">
        <f t="shared" si="25"/>
        <v>0</v>
      </c>
      <c r="BG185" s="144">
        <f t="shared" si="26"/>
        <v>0</v>
      </c>
      <c r="BH185" s="144">
        <f t="shared" si="27"/>
        <v>0</v>
      </c>
      <c r="BI185" s="144">
        <f t="shared" si="28"/>
        <v>0</v>
      </c>
      <c r="BJ185" s="16" t="s">
        <v>81</v>
      </c>
      <c r="BK185" s="144">
        <f t="shared" si="29"/>
        <v>0</v>
      </c>
      <c r="BL185" s="16" t="s">
        <v>159</v>
      </c>
      <c r="BM185" s="143" t="s">
        <v>751</v>
      </c>
    </row>
    <row r="186" spans="2:65" s="1" customFormat="1" ht="62.65" customHeight="1">
      <c r="B186" s="131"/>
      <c r="C186" s="132" t="s">
        <v>474</v>
      </c>
      <c r="D186" s="132" t="s">
        <v>154</v>
      </c>
      <c r="E186" s="133" t="s">
        <v>2542</v>
      </c>
      <c r="F186" s="134" t="s">
        <v>2543</v>
      </c>
      <c r="G186" s="135" t="s">
        <v>1757</v>
      </c>
      <c r="H186" s="136">
        <v>1</v>
      </c>
      <c r="I186" s="137"/>
      <c r="J186" s="138">
        <f t="shared" si="20"/>
        <v>0</v>
      </c>
      <c r="K186" s="134" t="s">
        <v>1</v>
      </c>
      <c r="L186" s="31"/>
      <c r="M186" s="139" t="s">
        <v>1</v>
      </c>
      <c r="N186" s="140" t="s">
        <v>38</v>
      </c>
      <c r="P186" s="141">
        <f t="shared" si="21"/>
        <v>0</v>
      </c>
      <c r="Q186" s="141">
        <v>0</v>
      </c>
      <c r="R186" s="141">
        <f t="shared" si="22"/>
        <v>0</v>
      </c>
      <c r="S186" s="141">
        <v>0</v>
      </c>
      <c r="T186" s="142">
        <f t="shared" si="23"/>
        <v>0</v>
      </c>
      <c r="AR186" s="143" t="s">
        <v>159</v>
      </c>
      <c r="AT186" s="143" t="s">
        <v>154</v>
      </c>
      <c r="AU186" s="143" t="s">
        <v>81</v>
      </c>
      <c r="AY186" s="16" t="s">
        <v>151</v>
      </c>
      <c r="BE186" s="144">
        <f t="shared" si="24"/>
        <v>0</v>
      </c>
      <c r="BF186" s="144">
        <f t="shared" si="25"/>
        <v>0</v>
      </c>
      <c r="BG186" s="144">
        <f t="shared" si="26"/>
        <v>0</v>
      </c>
      <c r="BH186" s="144">
        <f t="shared" si="27"/>
        <v>0</v>
      </c>
      <c r="BI186" s="144">
        <f t="shared" si="28"/>
        <v>0</v>
      </c>
      <c r="BJ186" s="16" t="s">
        <v>81</v>
      </c>
      <c r="BK186" s="144">
        <f t="shared" si="29"/>
        <v>0</v>
      </c>
      <c r="BL186" s="16" t="s">
        <v>159</v>
      </c>
      <c r="BM186" s="143" t="s">
        <v>759</v>
      </c>
    </row>
    <row r="187" spans="2:65" s="1" customFormat="1" ht="16.5" customHeight="1">
      <c r="B187" s="131"/>
      <c r="C187" s="132" t="s">
        <v>480</v>
      </c>
      <c r="D187" s="132" t="s">
        <v>154</v>
      </c>
      <c r="E187" s="133" t="s">
        <v>2509</v>
      </c>
      <c r="F187" s="134" t="s">
        <v>2510</v>
      </c>
      <c r="G187" s="135" t="s">
        <v>1757</v>
      </c>
      <c r="H187" s="136">
        <v>1</v>
      </c>
      <c r="I187" s="137"/>
      <c r="J187" s="138">
        <f t="shared" si="20"/>
        <v>0</v>
      </c>
      <c r="K187" s="134" t="s">
        <v>1</v>
      </c>
      <c r="L187" s="31"/>
      <c r="M187" s="139" t="s">
        <v>1</v>
      </c>
      <c r="N187" s="140" t="s">
        <v>38</v>
      </c>
      <c r="P187" s="141">
        <f t="shared" si="21"/>
        <v>0</v>
      </c>
      <c r="Q187" s="141">
        <v>0</v>
      </c>
      <c r="R187" s="141">
        <f t="shared" si="22"/>
        <v>0</v>
      </c>
      <c r="S187" s="141">
        <v>0</v>
      </c>
      <c r="T187" s="142">
        <f t="shared" si="23"/>
        <v>0</v>
      </c>
      <c r="AR187" s="143" t="s">
        <v>159</v>
      </c>
      <c r="AT187" s="143" t="s">
        <v>154</v>
      </c>
      <c r="AU187" s="143" t="s">
        <v>81</v>
      </c>
      <c r="AY187" s="16" t="s">
        <v>151</v>
      </c>
      <c r="BE187" s="144">
        <f t="shared" si="24"/>
        <v>0</v>
      </c>
      <c r="BF187" s="144">
        <f t="shared" si="25"/>
        <v>0</v>
      </c>
      <c r="BG187" s="144">
        <f t="shared" si="26"/>
        <v>0</v>
      </c>
      <c r="BH187" s="144">
        <f t="shared" si="27"/>
        <v>0</v>
      </c>
      <c r="BI187" s="144">
        <f t="shared" si="28"/>
        <v>0</v>
      </c>
      <c r="BJ187" s="16" t="s">
        <v>81</v>
      </c>
      <c r="BK187" s="144">
        <f t="shared" si="29"/>
        <v>0</v>
      </c>
      <c r="BL187" s="16" t="s">
        <v>159</v>
      </c>
      <c r="BM187" s="143" t="s">
        <v>767</v>
      </c>
    </row>
    <row r="188" spans="2:65" s="1" customFormat="1" ht="16.5" customHeight="1">
      <c r="B188" s="131"/>
      <c r="C188" s="132" t="s">
        <v>485</v>
      </c>
      <c r="D188" s="132" t="s">
        <v>154</v>
      </c>
      <c r="E188" s="133" t="s">
        <v>2544</v>
      </c>
      <c r="F188" s="134" t="s">
        <v>2512</v>
      </c>
      <c r="G188" s="135" t="s">
        <v>1757</v>
      </c>
      <c r="H188" s="136">
        <v>1</v>
      </c>
      <c r="I188" s="137"/>
      <c r="J188" s="138">
        <f t="shared" si="20"/>
        <v>0</v>
      </c>
      <c r="K188" s="134" t="s">
        <v>1</v>
      </c>
      <c r="L188" s="31"/>
      <c r="M188" s="139" t="s">
        <v>1</v>
      </c>
      <c r="N188" s="140" t="s">
        <v>38</v>
      </c>
      <c r="P188" s="141">
        <f t="shared" si="21"/>
        <v>0</v>
      </c>
      <c r="Q188" s="141">
        <v>0</v>
      </c>
      <c r="R188" s="141">
        <f t="shared" si="22"/>
        <v>0</v>
      </c>
      <c r="S188" s="141">
        <v>0</v>
      </c>
      <c r="T188" s="142">
        <f t="shared" si="23"/>
        <v>0</v>
      </c>
      <c r="AR188" s="143" t="s">
        <v>159</v>
      </c>
      <c r="AT188" s="143" t="s">
        <v>154</v>
      </c>
      <c r="AU188" s="143" t="s">
        <v>81</v>
      </c>
      <c r="AY188" s="16" t="s">
        <v>151</v>
      </c>
      <c r="BE188" s="144">
        <f t="shared" si="24"/>
        <v>0</v>
      </c>
      <c r="BF188" s="144">
        <f t="shared" si="25"/>
        <v>0</v>
      </c>
      <c r="BG188" s="144">
        <f t="shared" si="26"/>
        <v>0</v>
      </c>
      <c r="BH188" s="144">
        <f t="shared" si="27"/>
        <v>0</v>
      </c>
      <c r="BI188" s="144">
        <f t="shared" si="28"/>
        <v>0</v>
      </c>
      <c r="BJ188" s="16" t="s">
        <v>81</v>
      </c>
      <c r="BK188" s="144">
        <f t="shared" si="29"/>
        <v>0</v>
      </c>
      <c r="BL188" s="16" t="s">
        <v>159</v>
      </c>
      <c r="BM188" s="143" t="s">
        <v>776</v>
      </c>
    </row>
    <row r="189" spans="2:65" s="1" customFormat="1" ht="16.5" customHeight="1">
      <c r="B189" s="131"/>
      <c r="C189" s="132" t="s">
        <v>490</v>
      </c>
      <c r="D189" s="132" t="s">
        <v>154</v>
      </c>
      <c r="E189" s="133" t="s">
        <v>2545</v>
      </c>
      <c r="F189" s="134" t="s">
        <v>2546</v>
      </c>
      <c r="G189" s="135" t="s">
        <v>569</v>
      </c>
      <c r="H189" s="136">
        <v>40</v>
      </c>
      <c r="I189" s="137"/>
      <c r="J189" s="138">
        <f t="shared" si="20"/>
        <v>0</v>
      </c>
      <c r="K189" s="134" t="s">
        <v>1</v>
      </c>
      <c r="L189" s="31"/>
      <c r="M189" s="139" t="s">
        <v>1</v>
      </c>
      <c r="N189" s="140" t="s">
        <v>38</v>
      </c>
      <c r="P189" s="141">
        <f t="shared" si="21"/>
        <v>0</v>
      </c>
      <c r="Q189" s="141">
        <v>0</v>
      </c>
      <c r="R189" s="141">
        <f t="shared" si="22"/>
        <v>0</v>
      </c>
      <c r="S189" s="141">
        <v>0</v>
      </c>
      <c r="T189" s="142">
        <f t="shared" si="23"/>
        <v>0</v>
      </c>
      <c r="AR189" s="143" t="s">
        <v>159</v>
      </c>
      <c r="AT189" s="143" t="s">
        <v>154</v>
      </c>
      <c r="AU189" s="143" t="s">
        <v>81</v>
      </c>
      <c r="AY189" s="16" t="s">
        <v>151</v>
      </c>
      <c r="BE189" s="144">
        <f t="shared" si="24"/>
        <v>0</v>
      </c>
      <c r="BF189" s="144">
        <f t="shared" si="25"/>
        <v>0</v>
      </c>
      <c r="BG189" s="144">
        <f t="shared" si="26"/>
        <v>0</v>
      </c>
      <c r="BH189" s="144">
        <f t="shared" si="27"/>
        <v>0</v>
      </c>
      <c r="BI189" s="144">
        <f t="shared" si="28"/>
        <v>0</v>
      </c>
      <c r="BJ189" s="16" t="s">
        <v>81</v>
      </c>
      <c r="BK189" s="144">
        <f t="shared" si="29"/>
        <v>0</v>
      </c>
      <c r="BL189" s="16" t="s">
        <v>159</v>
      </c>
      <c r="BM189" s="143" t="s">
        <v>784</v>
      </c>
    </row>
    <row r="190" spans="2:65" s="1" customFormat="1" ht="16.5" customHeight="1">
      <c r="B190" s="131"/>
      <c r="C190" s="132" t="s">
        <v>495</v>
      </c>
      <c r="D190" s="132" t="s">
        <v>154</v>
      </c>
      <c r="E190" s="133" t="s">
        <v>2513</v>
      </c>
      <c r="F190" s="134" t="s">
        <v>2514</v>
      </c>
      <c r="G190" s="135" t="s">
        <v>569</v>
      </c>
      <c r="H190" s="136">
        <v>40</v>
      </c>
      <c r="I190" s="137"/>
      <c r="J190" s="138">
        <f t="shared" si="20"/>
        <v>0</v>
      </c>
      <c r="K190" s="134" t="s">
        <v>1</v>
      </c>
      <c r="L190" s="31"/>
      <c r="M190" s="139" t="s">
        <v>1</v>
      </c>
      <c r="N190" s="140" t="s">
        <v>38</v>
      </c>
      <c r="P190" s="141">
        <f t="shared" si="21"/>
        <v>0</v>
      </c>
      <c r="Q190" s="141">
        <v>0</v>
      </c>
      <c r="R190" s="141">
        <f t="shared" si="22"/>
        <v>0</v>
      </c>
      <c r="S190" s="141">
        <v>0</v>
      </c>
      <c r="T190" s="142">
        <f t="shared" si="23"/>
        <v>0</v>
      </c>
      <c r="AR190" s="143" t="s">
        <v>159</v>
      </c>
      <c r="AT190" s="143" t="s">
        <v>154</v>
      </c>
      <c r="AU190" s="143" t="s">
        <v>81</v>
      </c>
      <c r="AY190" s="16" t="s">
        <v>151</v>
      </c>
      <c r="BE190" s="144">
        <f t="shared" si="24"/>
        <v>0</v>
      </c>
      <c r="BF190" s="144">
        <f t="shared" si="25"/>
        <v>0</v>
      </c>
      <c r="BG190" s="144">
        <f t="shared" si="26"/>
        <v>0</v>
      </c>
      <c r="BH190" s="144">
        <f t="shared" si="27"/>
        <v>0</v>
      </c>
      <c r="BI190" s="144">
        <f t="shared" si="28"/>
        <v>0</v>
      </c>
      <c r="BJ190" s="16" t="s">
        <v>81</v>
      </c>
      <c r="BK190" s="144">
        <f t="shared" si="29"/>
        <v>0</v>
      </c>
      <c r="BL190" s="16" t="s">
        <v>159</v>
      </c>
      <c r="BM190" s="143" t="s">
        <v>793</v>
      </c>
    </row>
    <row r="191" spans="2:65" s="1" customFormat="1" ht="16.5" customHeight="1">
      <c r="B191" s="131"/>
      <c r="C191" s="132" t="s">
        <v>501</v>
      </c>
      <c r="D191" s="132" t="s">
        <v>154</v>
      </c>
      <c r="E191" s="133" t="s">
        <v>2517</v>
      </c>
      <c r="F191" s="134" t="s">
        <v>2518</v>
      </c>
      <c r="G191" s="135" t="s">
        <v>569</v>
      </c>
      <c r="H191" s="136">
        <v>80</v>
      </c>
      <c r="I191" s="137"/>
      <c r="J191" s="138">
        <f t="shared" si="20"/>
        <v>0</v>
      </c>
      <c r="K191" s="134" t="s">
        <v>1</v>
      </c>
      <c r="L191" s="31"/>
      <c r="M191" s="139" t="s">
        <v>1</v>
      </c>
      <c r="N191" s="140" t="s">
        <v>38</v>
      </c>
      <c r="P191" s="141">
        <f t="shared" si="21"/>
        <v>0</v>
      </c>
      <c r="Q191" s="141">
        <v>0</v>
      </c>
      <c r="R191" s="141">
        <f t="shared" si="22"/>
        <v>0</v>
      </c>
      <c r="S191" s="141">
        <v>0</v>
      </c>
      <c r="T191" s="142">
        <f t="shared" si="23"/>
        <v>0</v>
      </c>
      <c r="AR191" s="143" t="s">
        <v>159</v>
      </c>
      <c r="AT191" s="143" t="s">
        <v>154</v>
      </c>
      <c r="AU191" s="143" t="s">
        <v>81</v>
      </c>
      <c r="AY191" s="16" t="s">
        <v>151</v>
      </c>
      <c r="BE191" s="144">
        <f t="shared" si="24"/>
        <v>0</v>
      </c>
      <c r="BF191" s="144">
        <f t="shared" si="25"/>
        <v>0</v>
      </c>
      <c r="BG191" s="144">
        <f t="shared" si="26"/>
        <v>0</v>
      </c>
      <c r="BH191" s="144">
        <f t="shared" si="27"/>
        <v>0</v>
      </c>
      <c r="BI191" s="144">
        <f t="shared" si="28"/>
        <v>0</v>
      </c>
      <c r="BJ191" s="16" t="s">
        <v>81</v>
      </c>
      <c r="BK191" s="144">
        <f t="shared" si="29"/>
        <v>0</v>
      </c>
      <c r="BL191" s="16" t="s">
        <v>159</v>
      </c>
      <c r="BM191" s="143" t="s">
        <v>803</v>
      </c>
    </row>
    <row r="192" spans="2:65" s="1" customFormat="1" ht="16.5" customHeight="1">
      <c r="B192" s="131"/>
      <c r="C192" s="132" t="s">
        <v>506</v>
      </c>
      <c r="D192" s="132" t="s">
        <v>154</v>
      </c>
      <c r="E192" s="133" t="s">
        <v>2519</v>
      </c>
      <c r="F192" s="134" t="s">
        <v>2520</v>
      </c>
      <c r="G192" s="135" t="s">
        <v>548</v>
      </c>
      <c r="H192" s="136">
        <v>10</v>
      </c>
      <c r="I192" s="137"/>
      <c r="J192" s="138">
        <f t="shared" si="20"/>
        <v>0</v>
      </c>
      <c r="K192" s="134" t="s">
        <v>1</v>
      </c>
      <c r="L192" s="31"/>
      <c r="M192" s="139" t="s">
        <v>1</v>
      </c>
      <c r="N192" s="140" t="s">
        <v>38</v>
      </c>
      <c r="P192" s="141">
        <f t="shared" si="21"/>
        <v>0</v>
      </c>
      <c r="Q192" s="141">
        <v>0</v>
      </c>
      <c r="R192" s="141">
        <f t="shared" si="22"/>
        <v>0</v>
      </c>
      <c r="S192" s="141">
        <v>0</v>
      </c>
      <c r="T192" s="142">
        <f t="shared" si="23"/>
        <v>0</v>
      </c>
      <c r="AR192" s="143" t="s">
        <v>159</v>
      </c>
      <c r="AT192" s="143" t="s">
        <v>154</v>
      </c>
      <c r="AU192" s="143" t="s">
        <v>81</v>
      </c>
      <c r="AY192" s="16" t="s">
        <v>151</v>
      </c>
      <c r="BE192" s="144">
        <f t="shared" si="24"/>
        <v>0</v>
      </c>
      <c r="BF192" s="144">
        <f t="shared" si="25"/>
        <v>0</v>
      </c>
      <c r="BG192" s="144">
        <f t="shared" si="26"/>
        <v>0</v>
      </c>
      <c r="BH192" s="144">
        <f t="shared" si="27"/>
        <v>0</v>
      </c>
      <c r="BI192" s="144">
        <f t="shared" si="28"/>
        <v>0</v>
      </c>
      <c r="BJ192" s="16" t="s">
        <v>81</v>
      </c>
      <c r="BK192" s="144">
        <f t="shared" si="29"/>
        <v>0</v>
      </c>
      <c r="BL192" s="16" t="s">
        <v>159</v>
      </c>
      <c r="BM192" s="143" t="s">
        <v>813</v>
      </c>
    </row>
    <row r="193" spans="2:65" s="1" customFormat="1" ht="16.5" customHeight="1">
      <c r="B193" s="131"/>
      <c r="C193" s="132" t="s">
        <v>512</v>
      </c>
      <c r="D193" s="132" t="s">
        <v>154</v>
      </c>
      <c r="E193" s="133" t="s">
        <v>2547</v>
      </c>
      <c r="F193" s="134" t="s">
        <v>2548</v>
      </c>
      <c r="G193" s="135" t="s">
        <v>569</v>
      </c>
      <c r="H193" s="136">
        <v>40</v>
      </c>
      <c r="I193" s="137"/>
      <c r="J193" s="138">
        <f t="shared" si="20"/>
        <v>0</v>
      </c>
      <c r="K193" s="134" t="s">
        <v>1</v>
      </c>
      <c r="L193" s="31"/>
      <c r="M193" s="139" t="s">
        <v>1</v>
      </c>
      <c r="N193" s="140" t="s">
        <v>38</v>
      </c>
      <c r="P193" s="141">
        <f t="shared" si="21"/>
        <v>0</v>
      </c>
      <c r="Q193" s="141">
        <v>0</v>
      </c>
      <c r="R193" s="141">
        <f t="shared" si="22"/>
        <v>0</v>
      </c>
      <c r="S193" s="141">
        <v>0</v>
      </c>
      <c r="T193" s="142">
        <f t="shared" si="23"/>
        <v>0</v>
      </c>
      <c r="AR193" s="143" t="s">
        <v>159</v>
      </c>
      <c r="AT193" s="143" t="s">
        <v>154</v>
      </c>
      <c r="AU193" s="143" t="s">
        <v>81</v>
      </c>
      <c r="AY193" s="16" t="s">
        <v>151</v>
      </c>
      <c r="BE193" s="144">
        <f t="shared" si="24"/>
        <v>0</v>
      </c>
      <c r="BF193" s="144">
        <f t="shared" si="25"/>
        <v>0</v>
      </c>
      <c r="BG193" s="144">
        <f t="shared" si="26"/>
        <v>0</v>
      </c>
      <c r="BH193" s="144">
        <f t="shared" si="27"/>
        <v>0</v>
      </c>
      <c r="BI193" s="144">
        <f t="shared" si="28"/>
        <v>0</v>
      </c>
      <c r="BJ193" s="16" t="s">
        <v>81</v>
      </c>
      <c r="BK193" s="144">
        <f t="shared" si="29"/>
        <v>0</v>
      </c>
      <c r="BL193" s="16" t="s">
        <v>159</v>
      </c>
      <c r="BM193" s="143" t="s">
        <v>822</v>
      </c>
    </row>
    <row r="194" spans="2:65" s="1" customFormat="1" ht="16.5" customHeight="1">
      <c r="B194" s="131"/>
      <c r="C194" s="132" t="s">
        <v>516</v>
      </c>
      <c r="D194" s="132" t="s">
        <v>154</v>
      </c>
      <c r="E194" s="133" t="s">
        <v>2549</v>
      </c>
      <c r="F194" s="134" t="s">
        <v>2550</v>
      </c>
      <c r="G194" s="135" t="s">
        <v>569</v>
      </c>
      <c r="H194" s="136">
        <v>40</v>
      </c>
      <c r="I194" s="137"/>
      <c r="J194" s="138">
        <f t="shared" si="20"/>
        <v>0</v>
      </c>
      <c r="K194" s="134" t="s">
        <v>1</v>
      </c>
      <c r="L194" s="31"/>
      <c r="M194" s="139" t="s">
        <v>1</v>
      </c>
      <c r="N194" s="140" t="s">
        <v>38</v>
      </c>
      <c r="P194" s="141">
        <f t="shared" si="21"/>
        <v>0</v>
      </c>
      <c r="Q194" s="141">
        <v>0</v>
      </c>
      <c r="R194" s="141">
        <f t="shared" si="22"/>
        <v>0</v>
      </c>
      <c r="S194" s="141">
        <v>0</v>
      </c>
      <c r="T194" s="142">
        <f t="shared" si="23"/>
        <v>0</v>
      </c>
      <c r="AR194" s="143" t="s">
        <v>159</v>
      </c>
      <c r="AT194" s="143" t="s">
        <v>154</v>
      </c>
      <c r="AU194" s="143" t="s">
        <v>81</v>
      </c>
      <c r="AY194" s="16" t="s">
        <v>151</v>
      </c>
      <c r="BE194" s="144">
        <f t="shared" si="24"/>
        <v>0</v>
      </c>
      <c r="BF194" s="144">
        <f t="shared" si="25"/>
        <v>0</v>
      </c>
      <c r="BG194" s="144">
        <f t="shared" si="26"/>
        <v>0</v>
      </c>
      <c r="BH194" s="144">
        <f t="shared" si="27"/>
        <v>0</v>
      </c>
      <c r="BI194" s="144">
        <f t="shared" si="28"/>
        <v>0</v>
      </c>
      <c r="BJ194" s="16" t="s">
        <v>81</v>
      </c>
      <c r="BK194" s="144">
        <f t="shared" si="29"/>
        <v>0</v>
      </c>
      <c r="BL194" s="16" t="s">
        <v>159</v>
      </c>
      <c r="BM194" s="143" t="s">
        <v>832</v>
      </c>
    </row>
    <row r="195" spans="2:65" s="1" customFormat="1" ht="16.5" customHeight="1">
      <c r="B195" s="131"/>
      <c r="C195" s="132" t="s">
        <v>520</v>
      </c>
      <c r="D195" s="132" t="s">
        <v>154</v>
      </c>
      <c r="E195" s="133" t="s">
        <v>2525</v>
      </c>
      <c r="F195" s="134" t="s">
        <v>2526</v>
      </c>
      <c r="G195" s="135" t="s">
        <v>548</v>
      </c>
      <c r="H195" s="136">
        <v>75</v>
      </c>
      <c r="I195" s="137"/>
      <c r="J195" s="138">
        <f t="shared" si="20"/>
        <v>0</v>
      </c>
      <c r="K195" s="134" t="s">
        <v>1</v>
      </c>
      <c r="L195" s="31"/>
      <c r="M195" s="139" t="s">
        <v>1</v>
      </c>
      <c r="N195" s="140" t="s">
        <v>38</v>
      </c>
      <c r="P195" s="141">
        <f t="shared" si="21"/>
        <v>0</v>
      </c>
      <c r="Q195" s="141">
        <v>0</v>
      </c>
      <c r="R195" s="141">
        <f t="shared" si="22"/>
        <v>0</v>
      </c>
      <c r="S195" s="141">
        <v>0</v>
      </c>
      <c r="T195" s="142">
        <f t="shared" si="23"/>
        <v>0</v>
      </c>
      <c r="AR195" s="143" t="s">
        <v>159</v>
      </c>
      <c r="AT195" s="143" t="s">
        <v>154</v>
      </c>
      <c r="AU195" s="143" t="s">
        <v>81</v>
      </c>
      <c r="AY195" s="16" t="s">
        <v>151</v>
      </c>
      <c r="BE195" s="144">
        <f t="shared" si="24"/>
        <v>0</v>
      </c>
      <c r="BF195" s="144">
        <f t="shared" si="25"/>
        <v>0</v>
      </c>
      <c r="BG195" s="144">
        <f t="shared" si="26"/>
        <v>0</v>
      </c>
      <c r="BH195" s="144">
        <f t="shared" si="27"/>
        <v>0</v>
      </c>
      <c r="BI195" s="144">
        <f t="shared" si="28"/>
        <v>0</v>
      </c>
      <c r="BJ195" s="16" t="s">
        <v>81</v>
      </c>
      <c r="BK195" s="144">
        <f t="shared" si="29"/>
        <v>0</v>
      </c>
      <c r="BL195" s="16" t="s">
        <v>159</v>
      </c>
      <c r="BM195" s="143" t="s">
        <v>841</v>
      </c>
    </row>
    <row r="196" spans="2:63" s="11" customFormat="1" ht="25.9" customHeight="1">
      <c r="B196" s="119"/>
      <c r="D196" s="120" t="s">
        <v>72</v>
      </c>
      <c r="E196" s="121" t="s">
        <v>1822</v>
      </c>
      <c r="F196" s="121" t="s">
        <v>2572</v>
      </c>
      <c r="I196" s="122"/>
      <c r="J196" s="123">
        <f>BK196</f>
        <v>0</v>
      </c>
      <c r="L196" s="119"/>
      <c r="M196" s="124"/>
      <c r="P196" s="125">
        <f>SUM(P197:P202)</f>
        <v>0</v>
      </c>
      <c r="R196" s="125">
        <f>SUM(R197:R202)</f>
        <v>0</v>
      </c>
      <c r="T196" s="126">
        <f>SUM(T197:T202)</f>
        <v>0</v>
      </c>
      <c r="AR196" s="120" t="s">
        <v>81</v>
      </c>
      <c r="AT196" s="127" t="s">
        <v>72</v>
      </c>
      <c r="AU196" s="127" t="s">
        <v>73</v>
      </c>
      <c r="AY196" s="120" t="s">
        <v>151</v>
      </c>
      <c r="BK196" s="128">
        <f>SUM(BK197:BK202)</f>
        <v>0</v>
      </c>
    </row>
    <row r="197" spans="2:65" s="1" customFormat="1" ht="49.15" customHeight="1">
      <c r="B197" s="131"/>
      <c r="C197" s="132" t="s">
        <v>524</v>
      </c>
      <c r="D197" s="132" t="s">
        <v>154</v>
      </c>
      <c r="E197" s="133" t="s">
        <v>2573</v>
      </c>
      <c r="F197" s="134" t="s">
        <v>2574</v>
      </c>
      <c r="G197" s="135" t="s">
        <v>1757</v>
      </c>
      <c r="H197" s="136">
        <v>1</v>
      </c>
      <c r="I197" s="137"/>
      <c r="J197" s="138">
        <f aca="true" t="shared" si="30" ref="J197:J202">ROUND(I197*H197,2)</f>
        <v>0</v>
      </c>
      <c r="K197" s="134" t="s">
        <v>1</v>
      </c>
      <c r="L197" s="31"/>
      <c r="M197" s="139" t="s">
        <v>1</v>
      </c>
      <c r="N197" s="140" t="s">
        <v>38</v>
      </c>
      <c r="P197" s="141">
        <f aca="true" t="shared" si="31" ref="P197:P202">O197*H197</f>
        <v>0</v>
      </c>
      <c r="Q197" s="141">
        <v>0</v>
      </c>
      <c r="R197" s="141">
        <f aca="true" t="shared" si="32" ref="R197:R202">Q197*H197</f>
        <v>0</v>
      </c>
      <c r="S197" s="141">
        <v>0</v>
      </c>
      <c r="T197" s="142">
        <f aca="true" t="shared" si="33" ref="T197:T202">S197*H197</f>
        <v>0</v>
      </c>
      <c r="AR197" s="143" t="s">
        <v>159</v>
      </c>
      <c r="AT197" s="143" t="s">
        <v>154</v>
      </c>
      <c r="AU197" s="143" t="s">
        <v>81</v>
      </c>
      <c r="AY197" s="16" t="s">
        <v>151</v>
      </c>
      <c r="BE197" s="144">
        <f aca="true" t="shared" si="34" ref="BE197:BE202">IF(N197="základní",J197,0)</f>
        <v>0</v>
      </c>
      <c r="BF197" s="144">
        <f aca="true" t="shared" si="35" ref="BF197:BF202">IF(N197="snížená",J197,0)</f>
        <v>0</v>
      </c>
      <c r="BG197" s="144">
        <f aca="true" t="shared" si="36" ref="BG197:BG202">IF(N197="zákl. přenesená",J197,0)</f>
        <v>0</v>
      </c>
      <c r="BH197" s="144">
        <f aca="true" t="shared" si="37" ref="BH197:BH202">IF(N197="sníž. přenesená",J197,0)</f>
        <v>0</v>
      </c>
      <c r="BI197" s="144">
        <f aca="true" t="shared" si="38" ref="BI197:BI202">IF(N197="nulová",J197,0)</f>
        <v>0</v>
      </c>
      <c r="BJ197" s="16" t="s">
        <v>81</v>
      </c>
      <c r="BK197" s="144">
        <f aca="true" t="shared" si="39" ref="BK197:BK202">ROUND(I197*H197,2)</f>
        <v>0</v>
      </c>
      <c r="BL197" s="16" t="s">
        <v>159</v>
      </c>
      <c r="BM197" s="143" t="s">
        <v>858</v>
      </c>
    </row>
    <row r="198" spans="2:65" s="1" customFormat="1" ht="16.5" customHeight="1">
      <c r="B198" s="131"/>
      <c r="C198" s="132" t="s">
        <v>530</v>
      </c>
      <c r="D198" s="132" t="s">
        <v>154</v>
      </c>
      <c r="E198" s="133" t="s">
        <v>2575</v>
      </c>
      <c r="F198" s="134" t="s">
        <v>2576</v>
      </c>
      <c r="G198" s="135" t="s">
        <v>1757</v>
      </c>
      <c r="H198" s="136">
        <v>1</v>
      </c>
      <c r="I198" s="137"/>
      <c r="J198" s="138">
        <f t="shared" si="30"/>
        <v>0</v>
      </c>
      <c r="K198" s="134" t="s">
        <v>1</v>
      </c>
      <c r="L198" s="31"/>
      <c r="M198" s="139" t="s">
        <v>1</v>
      </c>
      <c r="N198" s="140" t="s">
        <v>38</v>
      </c>
      <c r="P198" s="141">
        <f t="shared" si="31"/>
        <v>0</v>
      </c>
      <c r="Q198" s="141">
        <v>0</v>
      </c>
      <c r="R198" s="141">
        <f t="shared" si="32"/>
        <v>0</v>
      </c>
      <c r="S198" s="141">
        <v>0</v>
      </c>
      <c r="T198" s="142">
        <f t="shared" si="33"/>
        <v>0</v>
      </c>
      <c r="AR198" s="143" t="s">
        <v>159</v>
      </c>
      <c r="AT198" s="143" t="s">
        <v>154</v>
      </c>
      <c r="AU198" s="143" t="s">
        <v>81</v>
      </c>
      <c r="AY198" s="16" t="s">
        <v>151</v>
      </c>
      <c r="BE198" s="144">
        <f t="shared" si="34"/>
        <v>0</v>
      </c>
      <c r="BF198" s="144">
        <f t="shared" si="35"/>
        <v>0</v>
      </c>
      <c r="BG198" s="144">
        <f t="shared" si="36"/>
        <v>0</v>
      </c>
      <c r="BH198" s="144">
        <f t="shared" si="37"/>
        <v>0</v>
      </c>
      <c r="BI198" s="144">
        <f t="shared" si="38"/>
        <v>0</v>
      </c>
      <c r="BJ198" s="16" t="s">
        <v>81</v>
      </c>
      <c r="BK198" s="144">
        <f t="shared" si="39"/>
        <v>0</v>
      </c>
      <c r="BL198" s="16" t="s">
        <v>159</v>
      </c>
      <c r="BM198" s="143" t="s">
        <v>867</v>
      </c>
    </row>
    <row r="199" spans="2:65" s="1" customFormat="1" ht="16.5" customHeight="1">
      <c r="B199" s="131"/>
      <c r="C199" s="132" t="s">
        <v>538</v>
      </c>
      <c r="D199" s="132" t="s">
        <v>154</v>
      </c>
      <c r="E199" s="133" t="s">
        <v>2577</v>
      </c>
      <c r="F199" s="134" t="s">
        <v>2578</v>
      </c>
      <c r="G199" s="135" t="s">
        <v>1757</v>
      </c>
      <c r="H199" s="136">
        <v>1</v>
      </c>
      <c r="I199" s="137"/>
      <c r="J199" s="138">
        <f t="shared" si="30"/>
        <v>0</v>
      </c>
      <c r="K199" s="134" t="s">
        <v>1</v>
      </c>
      <c r="L199" s="31"/>
      <c r="M199" s="139" t="s">
        <v>1</v>
      </c>
      <c r="N199" s="140" t="s">
        <v>38</v>
      </c>
      <c r="P199" s="141">
        <f t="shared" si="31"/>
        <v>0</v>
      </c>
      <c r="Q199" s="141">
        <v>0</v>
      </c>
      <c r="R199" s="141">
        <f t="shared" si="32"/>
        <v>0</v>
      </c>
      <c r="S199" s="141">
        <v>0</v>
      </c>
      <c r="T199" s="142">
        <f t="shared" si="33"/>
        <v>0</v>
      </c>
      <c r="AR199" s="143" t="s">
        <v>159</v>
      </c>
      <c r="AT199" s="143" t="s">
        <v>154</v>
      </c>
      <c r="AU199" s="143" t="s">
        <v>81</v>
      </c>
      <c r="AY199" s="16" t="s">
        <v>151</v>
      </c>
      <c r="BE199" s="144">
        <f t="shared" si="34"/>
        <v>0</v>
      </c>
      <c r="BF199" s="144">
        <f t="shared" si="35"/>
        <v>0</v>
      </c>
      <c r="BG199" s="144">
        <f t="shared" si="36"/>
        <v>0</v>
      </c>
      <c r="BH199" s="144">
        <f t="shared" si="37"/>
        <v>0</v>
      </c>
      <c r="BI199" s="144">
        <f t="shared" si="38"/>
        <v>0</v>
      </c>
      <c r="BJ199" s="16" t="s">
        <v>81</v>
      </c>
      <c r="BK199" s="144">
        <f t="shared" si="39"/>
        <v>0</v>
      </c>
      <c r="BL199" s="16" t="s">
        <v>159</v>
      </c>
      <c r="BM199" s="143" t="s">
        <v>875</v>
      </c>
    </row>
    <row r="200" spans="2:65" s="1" customFormat="1" ht="16.5" customHeight="1">
      <c r="B200" s="131"/>
      <c r="C200" s="132" t="s">
        <v>545</v>
      </c>
      <c r="D200" s="132" t="s">
        <v>154</v>
      </c>
      <c r="E200" s="133" t="s">
        <v>2579</v>
      </c>
      <c r="F200" s="134" t="s">
        <v>2580</v>
      </c>
      <c r="G200" s="135" t="s">
        <v>1757</v>
      </c>
      <c r="H200" s="136">
        <v>1</v>
      </c>
      <c r="I200" s="137"/>
      <c r="J200" s="138">
        <f t="shared" si="30"/>
        <v>0</v>
      </c>
      <c r="K200" s="134" t="s">
        <v>1</v>
      </c>
      <c r="L200" s="31"/>
      <c r="M200" s="139" t="s">
        <v>1</v>
      </c>
      <c r="N200" s="140" t="s">
        <v>38</v>
      </c>
      <c r="P200" s="141">
        <f t="shared" si="31"/>
        <v>0</v>
      </c>
      <c r="Q200" s="141">
        <v>0</v>
      </c>
      <c r="R200" s="141">
        <f t="shared" si="32"/>
        <v>0</v>
      </c>
      <c r="S200" s="141">
        <v>0</v>
      </c>
      <c r="T200" s="142">
        <f t="shared" si="33"/>
        <v>0</v>
      </c>
      <c r="AR200" s="143" t="s">
        <v>159</v>
      </c>
      <c r="AT200" s="143" t="s">
        <v>154</v>
      </c>
      <c r="AU200" s="143" t="s">
        <v>81</v>
      </c>
      <c r="AY200" s="16" t="s">
        <v>151</v>
      </c>
      <c r="BE200" s="144">
        <f t="shared" si="34"/>
        <v>0</v>
      </c>
      <c r="BF200" s="144">
        <f t="shared" si="35"/>
        <v>0</v>
      </c>
      <c r="BG200" s="144">
        <f t="shared" si="36"/>
        <v>0</v>
      </c>
      <c r="BH200" s="144">
        <f t="shared" si="37"/>
        <v>0</v>
      </c>
      <c r="BI200" s="144">
        <f t="shared" si="38"/>
        <v>0</v>
      </c>
      <c r="BJ200" s="16" t="s">
        <v>81</v>
      </c>
      <c r="BK200" s="144">
        <f t="shared" si="39"/>
        <v>0</v>
      </c>
      <c r="BL200" s="16" t="s">
        <v>159</v>
      </c>
      <c r="BM200" s="143" t="s">
        <v>884</v>
      </c>
    </row>
    <row r="201" spans="2:65" s="1" customFormat="1" ht="21.75" customHeight="1">
      <c r="B201" s="131"/>
      <c r="C201" s="132" t="s">
        <v>551</v>
      </c>
      <c r="D201" s="132" t="s">
        <v>154</v>
      </c>
      <c r="E201" s="133" t="s">
        <v>2581</v>
      </c>
      <c r="F201" s="134" t="s">
        <v>2582</v>
      </c>
      <c r="G201" s="135" t="s">
        <v>569</v>
      </c>
      <c r="H201" s="136">
        <v>0.5</v>
      </c>
      <c r="I201" s="137"/>
      <c r="J201" s="138">
        <f t="shared" si="30"/>
        <v>0</v>
      </c>
      <c r="K201" s="134" t="s">
        <v>1</v>
      </c>
      <c r="L201" s="31"/>
      <c r="M201" s="139" t="s">
        <v>1</v>
      </c>
      <c r="N201" s="140" t="s">
        <v>38</v>
      </c>
      <c r="P201" s="141">
        <f t="shared" si="31"/>
        <v>0</v>
      </c>
      <c r="Q201" s="141">
        <v>0</v>
      </c>
      <c r="R201" s="141">
        <f t="shared" si="32"/>
        <v>0</v>
      </c>
      <c r="S201" s="141">
        <v>0</v>
      </c>
      <c r="T201" s="142">
        <f t="shared" si="33"/>
        <v>0</v>
      </c>
      <c r="AR201" s="143" t="s">
        <v>159</v>
      </c>
      <c r="AT201" s="143" t="s">
        <v>154</v>
      </c>
      <c r="AU201" s="143" t="s">
        <v>81</v>
      </c>
      <c r="AY201" s="16" t="s">
        <v>151</v>
      </c>
      <c r="BE201" s="144">
        <f t="shared" si="34"/>
        <v>0</v>
      </c>
      <c r="BF201" s="144">
        <f t="shared" si="35"/>
        <v>0</v>
      </c>
      <c r="BG201" s="144">
        <f t="shared" si="36"/>
        <v>0</v>
      </c>
      <c r="BH201" s="144">
        <f t="shared" si="37"/>
        <v>0</v>
      </c>
      <c r="BI201" s="144">
        <f t="shared" si="38"/>
        <v>0</v>
      </c>
      <c r="BJ201" s="16" t="s">
        <v>81</v>
      </c>
      <c r="BK201" s="144">
        <f t="shared" si="39"/>
        <v>0</v>
      </c>
      <c r="BL201" s="16" t="s">
        <v>159</v>
      </c>
      <c r="BM201" s="143" t="s">
        <v>894</v>
      </c>
    </row>
    <row r="202" spans="2:65" s="1" customFormat="1" ht="16.5" customHeight="1">
      <c r="B202" s="131"/>
      <c r="C202" s="132" t="s">
        <v>563</v>
      </c>
      <c r="D202" s="132" t="s">
        <v>154</v>
      </c>
      <c r="E202" s="133" t="s">
        <v>2583</v>
      </c>
      <c r="F202" s="134" t="s">
        <v>2526</v>
      </c>
      <c r="G202" s="135" t="s">
        <v>548</v>
      </c>
      <c r="H202" s="136">
        <v>2</v>
      </c>
      <c r="I202" s="137"/>
      <c r="J202" s="138">
        <f t="shared" si="30"/>
        <v>0</v>
      </c>
      <c r="K202" s="134" t="s">
        <v>1</v>
      </c>
      <c r="L202" s="31"/>
      <c r="M202" s="139" t="s">
        <v>1</v>
      </c>
      <c r="N202" s="140" t="s">
        <v>38</v>
      </c>
      <c r="P202" s="141">
        <f t="shared" si="31"/>
        <v>0</v>
      </c>
      <c r="Q202" s="141">
        <v>0</v>
      </c>
      <c r="R202" s="141">
        <f t="shared" si="32"/>
        <v>0</v>
      </c>
      <c r="S202" s="141">
        <v>0</v>
      </c>
      <c r="T202" s="142">
        <f t="shared" si="33"/>
        <v>0</v>
      </c>
      <c r="AR202" s="143" t="s">
        <v>159</v>
      </c>
      <c r="AT202" s="143" t="s">
        <v>154</v>
      </c>
      <c r="AU202" s="143" t="s">
        <v>81</v>
      </c>
      <c r="AY202" s="16" t="s">
        <v>151</v>
      </c>
      <c r="BE202" s="144">
        <f t="shared" si="34"/>
        <v>0</v>
      </c>
      <c r="BF202" s="144">
        <f t="shared" si="35"/>
        <v>0</v>
      </c>
      <c r="BG202" s="144">
        <f t="shared" si="36"/>
        <v>0</v>
      </c>
      <c r="BH202" s="144">
        <f t="shared" si="37"/>
        <v>0</v>
      </c>
      <c r="BI202" s="144">
        <f t="shared" si="38"/>
        <v>0</v>
      </c>
      <c r="BJ202" s="16" t="s">
        <v>81</v>
      </c>
      <c r="BK202" s="144">
        <f t="shared" si="39"/>
        <v>0</v>
      </c>
      <c r="BL202" s="16" t="s">
        <v>159</v>
      </c>
      <c r="BM202" s="143" t="s">
        <v>904</v>
      </c>
    </row>
    <row r="203" spans="2:63" s="11" customFormat="1" ht="25.9" customHeight="1">
      <c r="B203" s="119"/>
      <c r="D203" s="120" t="s">
        <v>72</v>
      </c>
      <c r="E203" s="121" t="s">
        <v>1850</v>
      </c>
      <c r="F203" s="121" t="s">
        <v>2584</v>
      </c>
      <c r="I203" s="122"/>
      <c r="J203" s="123">
        <f>BK203</f>
        <v>0</v>
      </c>
      <c r="L203" s="119"/>
      <c r="M203" s="124"/>
      <c r="P203" s="125">
        <f>SUM(P204:P207)</f>
        <v>0</v>
      </c>
      <c r="R203" s="125">
        <f>SUM(R204:R207)</f>
        <v>0</v>
      </c>
      <c r="T203" s="126">
        <f>SUM(T204:T207)</f>
        <v>0</v>
      </c>
      <c r="AR203" s="120" t="s">
        <v>81</v>
      </c>
      <c r="AT203" s="127" t="s">
        <v>72</v>
      </c>
      <c r="AU203" s="127" t="s">
        <v>73</v>
      </c>
      <c r="AY203" s="120" t="s">
        <v>151</v>
      </c>
      <c r="BK203" s="128">
        <f>SUM(BK204:BK207)</f>
        <v>0</v>
      </c>
    </row>
    <row r="204" spans="2:65" s="1" customFormat="1" ht="49.15" customHeight="1">
      <c r="B204" s="131"/>
      <c r="C204" s="132" t="s">
        <v>566</v>
      </c>
      <c r="D204" s="132" t="s">
        <v>154</v>
      </c>
      <c r="E204" s="133" t="s">
        <v>2585</v>
      </c>
      <c r="F204" s="134" t="s">
        <v>2586</v>
      </c>
      <c r="G204" s="135" t="s">
        <v>1757</v>
      </c>
      <c r="H204" s="136">
        <v>1</v>
      </c>
      <c r="I204" s="137"/>
      <c r="J204" s="138">
        <f>ROUND(I204*H204,2)</f>
        <v>0</v>
      </c>
      <c r="K204" s="134" t="s">
        <v>1</v>
      </c>
      <c r="L204" s="31"/>
      <c r="M204" s="139" t="s">
        <v>1</v>
      </c>
      <c r="N204" s="140" t="s">
        <v>38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159</v>
      </c>
      <c r="AT204" s="143" t="s">
        <v>154</v>
      </c>
      <c r="AU204" s="143" t="s">
        <v>81</v>
      </c>
      <c r="AY204" s="16" t="s">
        <v>151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81</v>
      </c>
      <c r="BK204" s="144">
        <f>ROUND(I204*H204,2)</f>
        <v>0</v>
      </c>
      <c r="BL204" s="16" t="s">
        <v>159</v>
      </c>
      <c r="BM204" s="143" t="s">
        <v>914</v>
      </c>
    </row>
    <row r="205" spans="2:65" s="1" customFormat="1" ht="16.5" customHeight="1">
      <c r="B205" s="131"/>
      <c r="C205" s="132" t="s">
        <v>572</v>
      </c>
      <c r="D205" s="132" t="s">
        <v>154</v>
      </c>
      <c r="E205" s="133" t="s">
        <v>2587</v>
      </c>
      <c r="F205" s="134" t="s">
        <v>2588</v>
      </c>
      <c r="G205" s="135" t="s">
        <v>1757</v>
      </c>
      <c r="H205" s="136">
        <v>1</v>
      </c>
      <c r="I205" s="137"/>
      <c r="J205" s="138">
        <f>ROUND(I205*H205,2)</f>
        <v>0</v>
      </c>
      <c r="K205" s="134" t="s">
        <v>1</v>
      </c>
      <c r="L205" s="31"/>
      <c r="M205" s="139" t="s">
        <v>1</v>
      </c>
      <c r="N205" s="140" t="s">
        <v>38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159</v>
      </c>
      <c r="AT205" s="143" t="s">
        <v>154</v>
      </c>
      <c r="AU205" s="143" t="s">
        <v>81</v>
      </c>
      <c r="AY205" s="16" t="s">
        <v>151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81</v>
      </c>
      <c r="BK205" s="144">
        <f>ROUND(I205*H205,2)</f>
        <v>0</v>
      </c>
      <c r="BL205" s="16" t="s">
        <v>159</v>
      </c>
      <c r="BM205" s="143" t="s">
        <v>924</v>
      </c>
    </row>
    <row r="206" spans="2:65" s="1" customFormat="1" ht="21.75" customHeight="1">
      <c r="B206" s="131"/>
      <c r="C206" s="132" t="s">
        <v>577</v>
      </c>
      <c r="D206" s="132" t="s">
        <v>154</v>
      </c>
      <c r="E206" s="133" t="s">
        <v>2581</v>
      </c>
      <c r="F206" s="134" t="s">
        <v>2582</v>
      </c>
      <c r="G206" s="135" t="s">
        <v>569</v>
      </c>
      <c r="H206" s="136">
        <v>0.5</v>
      </c>
      <c r="I206" s="137"/>
      <c r="J206" s="138">
        <f>ROUND(I206*H206,2)</f>
        <v>0</v>
      </c>
      <c r="K206" s="134" t="s">
        <v>1</v>
      </c>
      <c r="L206" s="31"/>
      <c r="M206" s="139" t="s">
        <v>1</v>
      </c>
      <c r="N206" s="140" t="s">
        <v>38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159</v>
      </c>
      <c r="AT206" s="143" t="s">
        <v>154</v>
      </c>
      <c r="AU206" s="143" t="s">
        <v>81</v>
      </c>
      <c r="AY206" s="16" t="s">
        <v>151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81</v>
      </c>
      <c r="BK206" s="144">
        <f>ROUND(I206*H206,2)</f>
        <v>0</v>
      </c>
      <c r="BL206" s="16" t="s">
        <v>159</v>
      </c>
      <c r="BM206" s="143" t="s">
        <v>934</v>
      </c>
    </row>
    <row r="207" spans="2:65" s="1" customFormat="1" ht="16.5" customHeight="1">
      <c r="B207" s="131"/>
      <c r="C207" s="132" t="s">
        <v>584</v>
      </c>
      <c r="D207" s="132" t="s">
        <v>154</v>
      </c>
      <c r="E207" s="133" t="s">
        <v>2583</v>
      </c>
      <c r="F207" s="134" t="s">
        <v>2526</v>
      </c>
      <c r="G207" s="135" t="s">
        <v>548</v>
      </c>
      <c r="H207" s="136">
        <v>2</v>
      </c>
      <c r="I207" s="137"/>
      <c r="J207" s="138">
        <f>ROUND(I207*H207,2)</f>
        <v>0</v>
      </c>
      <c r="K207" s="134" t="s">
        <v>1</v>
      </c>
      <c r="L207" s="31"/>
      <c r="M207" s="139" t="s">
        <v>1</v>
      </c>
      <c r="N207" s="140" t="s">
        <v>38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159</v>
      </c>
      <c r="AT207" s="143" t="s">
        <v>154</v>
      </c>
      <c r="AU207" s="143" t="s">
        <v>81</v>
      </c>
      <c r="AY207" s="16" t="s">
        <v>151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81</v>
      </c>
      <c r="BK207" s="144">
        <f>ROUND(I207*H207,2)</f>
        <v>0</v>
      </c>
      <c r="BL207" s="16" t="s">
        <v>159</v>
      </c>
      <c r="BM207" s="143" t="s">
        <v>945</v>
      </c>
    </row>
    <row r="208" spans="2:63" s="11" customFormat="1" ht="25.9" customHeight="1">
      <c r="B208" s="119"/>
      <c r="D208" s="120" t="s">
        <v>72</v>
      </c>
      <c r="E208" s="121" t="s">
        <v>1868</v>
      </c>
      <c r="F208" s="121" t="s">
        <v>2589</v>
      </c>
      <c r="I208" s="122"/>
      <c r="J208" s="123">
        <f>BK208</f>
        <v>0</v>
      </c>
      <c r="L208" s="119"/>
      <c r="M208" s="124"/>
      <c r="P208" s="125">
        <f>SUM(P209:P219)</f>
        <v>0</v>
      </c>
      <c r="R208" s="125">
        <f>SUM(R209:R219)</f>
        <v>0</v>
      </c>
      <c r="T208" s="126">
        <f>SUM(T209:T219)</f>
        <v>0</v>
      </c>
      <c r="AR208" s="120" t="s">
        <v>81</v>
      </c>
      <c r="AT208" s="127" t="s">
        <v>72</v>
      </c>
      <c r="AU208" s="127" t="s">
        <v>73</v>
      </c>
      <c r="AY208" s="120" t="s">
        <v>151</v>
      </c>
      <c r="BK208" s="128">
        <f>SUM(BK209:BK219)</f>
        <v>0</v>
      </c>
    </row>
    <row r="209" spans="2:65" s="1" customFormat="1" ht="55.5" customHeight="1">
      <c r="B209" s="131"/>
      <c r="C209" s="132" t="s">
        <v>592</v>
      </c>
      <c r="D209" s="132" t="s">
        <v>154</v>
      </c>
      <c r="E209" s="133" t="s">
        <v>2590</v>
      </c>
      <c r="F209" s="134" t="s">
        <v>2591</v>
      </c>
      <c r="G209" s="135" t="s">
        <v>1757</v>
      </c>
      <c r="H209" s="136">
        <v>1</v>
      </c>
      <c r="I209" s="137"/>
      <c r="J209" s="138">
        <f aca="true" t="shared" si="40" ref="J209:J219">ROUND(I209*H209,2)</f>
        <v>0</v>
      </c>
      <c r="K209" s="134" t="s">
        <v>1</v>
      </c>
      <c r="L209" s="31"/>
      <c r="M209" s="139" t="s">
        <v>1</v>
      </c>
      <c r="N209" s="140" t="s">
        <v>38</v>
      </c>
      <c r="P209" s="141">
        <f aca="true" t="shared" si="41" ref="P209:P219">O209*H209</f>
        <v>0</v>
      </c>
      <c r="Q209" s="141">
        <v>0</v>
      </c>
      <c r="R209" s="141">
        <f aca="true" t="shared" si="42" ref="R209:R219">Q209*H209</f>
        <v>0</v>
      </c>
      <c r="S209" s="141">
        <v>0</v>
      </c>
      <c r="T209" s="142">
        <f aca="true" t="shared" si="43" ref="T209:T219">S209*H209</f>
        <v>0</v>
      </c>
      <c r="AR209" s="143" t="s">
        <v>159</v>
      </c>
      <c r="AT209" s="143" t="s">
        <v>154</v>
      </c>
      <c r="AU209" s="143" t="s">
        <v>81</v>
      </c>
      <c r="AY209" s="16" t="s">
        <v>151</v>
      </c>
      <c r="BE209" s="144">
        <f aca="true" t="shared" si="44" ref="BE209:BE219">IF(N209="základní",J209,0)</f>
        <v>0</v>
      </c>
      <c r="BF209" s="144">
        <f aca="true" t="shared" si="45" ref="BF209:BF219">IF(N209="snížená",J209,0)</f>
        <v>0</v>
      </c>
      <c r="BG209" s="144">
        <f aca="true" t="shared" si="46" ref="BG209:BG219">IF(N209="zákl. přenesená",J209,0)</f>
        <v>0</v>
      </c>
      <c r="BH209" s="144">
        <f aca="true" t="shared" si="47" ref="BH209:BH219">IF(N209="sníž. přenesená",J209,0)</f>
        <v>0</v>
      </c>
      <c r="BI209" s="144">
        <f aca="true" t="shared" si="48" ref="BI209:BI219">IF(N209="nulová",J209,0)</f>
        <v>0</v>
      </c>
      <c r="BJ209" s="16" t="s">
        <v>81</v>
      </c>
      <c r="BK209" s="144">
        <f aca="true" t="shared" si="49" ref="BK209:BK219">ROUND(I209*H209,2)</f>
        <v>0</v>
      </c>
      <c r="BL209" s="16" t="s">
        <v>159</v>
      </c>
      <c r="BM209" s="143" t="s">
        <v>955</v>
      </c>
    </row>
    <row r="210" spans="2:65" s="1" customFormat="1" ht="16.5" customHeight="1">
      <c r="B210" s="131"/>
      <c r="C210" s="132" t="s">
        <v>596</v>
      </c>
      <c r="D210" s="132" t="s">
        <v>154</v>
      </c>
      <c r="E210" s="133" t="s">
        <v>2592</v>
      </c>
      <c r="F210" s="134" t="s">
        <v>2593</v>
      </c>
      <c r="G210" s="135" t="s">
        <v>1757</v>
      </c>
      <c r="H210" s="136">
        <v>1</v>
      </c>
      <c r="I210" s="137"/>
      <c r="J210" s="138">
        <f t="shared" si="40"/>
        <v>0</v>
      </c>
      <c r="K210" s="134" t="s">
        <v>1</v>
      </c>
      <c r="L210" s="31"/>
      <c r="M210" s="139" t="s">
        <v>1</v>
      </c>
      <c r="N210" s="140" t="s">
        <v>38</v>
      </c>
      <c r="P210" s="141">
        <f t="shared" si="41"/>
        <v>0</v>
      </c>
      <c r="Q210" s="141">
        <v>0</v>
      </c>
      <c r="R210" s="141">
        <f t="shared" si="42"/>
        <v>0</v>
      </c>
      <c r="S210" s="141">
        <v>0</v>
      </c>
      <c r="T210" s="142">
        <f t="shared" si="43"/>
        <v>0</v>
      </c>
      <c r="AR210" s="143" t="s">
        <v>159</v>
      </c>
      <c r="AT210" s="143" t="s">
        <v>154</v>
      </c>
      <c r="AU210" s="143" t="s">
        <v>81</v>
      </c>
      <c r="AY210" s="16" t="s">
        <v>151</v>
      </c>
      <c r="BE210" s="144">
        <f t="shared" si="44"/>
        <v>0</v>
      </c>
      <c r="BF210" s="144">
        <f t="shared" si="45"/>
        <v>0</v>
      </c>
      <c r="BG210" s="144">
        <f t="shared" si="46"/>
        <v>0</v>
      </c>
      <c r="BH210" s="144">
        <f t="shared" si="47"/>
        <v>0</v>
      </c>
      <c r="BI210" s="144">
        <f t="shared" si="48"/>
        <v>0</v>
      </c>
      <c r="BJ210" s="16" t="s">
        <v>81</v>
      </c>
      <c r="BK210" s="144">
        <f t="shared" si="49"/>
        <v>0</v>
      </c>
      <c r="BL210" s="16" t="s">
        <v>159</v>
      </c>
      <c r="BM210" s="143" t="s">
        <v>970</v>
      </c>
    </row>
    <row r="211" spans="2:65" s="1" customFormat="1" ht="16.5" customHeight="1">
      <c r="B211" s="131"/>
      <c r="C211" s="132" t="s">
        <v>600</v>
      </c>
      <c r="D211" s="132" t="s">
        <v>154</v>
      </c>
      <c r="E211" s="133" t="s">
        <v>2594</v>
      </c>
      <c r="F211" s="134" t="s">
        <v>2595</v>
      </c>
      <c r="G211" s="135" t="s">
        <v>1757</v>
      </c>
      <c r="H211" s="136">
        <v>2</v>
      </c>
      <c r="I211" s="137"/>
      <c r="J211" s="138">
        <f t="shared" si="40"/>
        <v>0</v>
      </c>
      <c r="K211" s="134" t="s">
        <v>1</v>
      </c>
      <c r="L211" s="31"/>
      <c r="M211" s="139" t="s">
        <v>1</v>
      </c>
      <c r="N211" s="140" t="s">
        <v>38</v>
      </c>
      <c r="P211" s="141">
        <f t="shared" si="41"/>
        <v>0</v>
      </c>
      <c r="Q211" s="141">
        <v>0</v>
      </c>
      <c r="R211" s="141">
        <f t="shared" si="42"/>
        <v>0</v>
      </c>
      <c r="S211" s="141">
        <v>0</v>
      </c>
      <c r="T211" s="142">
        <f t="shared" si="43"/>
        <v>0</v>
      </c>
      <c r="AR211" s="143" t="s">
        <v>159</v>
      </c>
      <c r="AT211" s="143" t="s">
        <v>154</v>
      </c>
      <c r="AU211" s="143" t="s">
        <v>81</v>
      </c>
      <c r="AY211" s="16" t="s">
        <v>151</v>
      </c>
      <c r="BE211" s="144">
        <f t="shared" si="44"/>
        <v>0</v>
      </c>
      <c r="BF211" s="144">
        <f t="shared" si="45"/>
        <v>0</v>
      </c>
      <c r="BG211" s="144">
        <f t="shared" si="46"/>
        <v>0</v>
      </c>
      <c r="BH211" s="144">
        <f t="shared" si="47"/>
        <v>0</v>
      </c>
      <c r="BI211" s="144">
        <f t="shared" si="48"/>
        <v>0</v>
      </c>
      <c r="BJ211" s="16" t="s">
        <v>81</v>
      </c>
      <c r="BK211" s="144">
        <f t="shared" si="49"/>
        <v>0</v>
      </c>
      <c r="BL211" s="16" t="s">
        <v>159</v>
      </c>
      <c r="BM211" s="143" t="s">
        <v>978</v>
      </c>
    </row>
    <row r="212" spans="2:65" s="1" customFormat="1" ht="21.75" customHeight="1">
      <c r="B212" s="131"/>
      <c r="C212" s="132" t="s">
        <v>606</v>
      </c>
      <c r="D212" s="132" t="s">
        <v>154</v>
      </c>
      <c r="E212" s="133" t="s">
        <v>2596</v>
      </c>
      <c r="F212" s="134" t="s">
        <v>2597</v>
      </c>
      <c r="G212" s="135" t="s">
        <v>569</v>
      </c>
      <c r="H212" s="136">
        <v>1</v>
      </c>
      <c r="I212" s="137"/>
      <c r="J212" s="138">
        <f t="shared" si="40"/>
        <v>0</v>
      </c>
      <c r="K212" s="134" t="s">
        <v>1</v>
      </c>
      <c r="L212" s="31"/>
      <c r="M212" s="139" t="s">
        <v>1</v>
      </c>
      <c r="N212" s="140" t="s">
        <v>38</v>
      </c>
      <c r="P212" s="141">
        <f t="shared" si="41"/>
        <v>0</v>
      </c>
      <c r="Q212" s="141">
        <v>0</v>
      </c>
      <c r="R212" s="141">
        <f t="shared" si="42"/>
        <v>0</v>
      </c>
      <c r="S212" s="141">
        <v>0</v>
      </c>
      <c r="T212" s="142">
        <f t="shared" si="43"/>
        <v>0</v>
      </c>
      <c r="AR212" s="143" t="s">
        <v>159</v>
      </c>
      <c r="AT212" s="143" t="s">
        <v>154</v>
      </c>
      <c r="AU212" s="143" t="s">
        <v>81</v>
      </c>
      <c r="AY212" s="16" t="s">
        <v>151</v>
      </c>
      <c r="BE212" s="144">
        <f t="shared" si="44"/>
        <v>0</v>
      </c>
      <c r="BF212" s="144">
        <f t="shared" si="45"/>
        <v>0</v>
      </c>
      <c r="BG212" s="144">
        <f t="shared" si="46"/>
        <v>0</v>
      </c>
      <c r="BH212" s="144">
        <f t="shared" si="47"/>
        <v>0</v>
      </c>
      <c r="BI212" s="144">
        <f t="shared" si="48"/>
        <v>0</v>
      </c>
      <c r="BJ212" s="16" t="s">
        <v>81</v>
      </c>
      <c r="BK212" s="144">
        <f t="shared" si="49"/>
        <v>0</v>
      </c>
      <c r="BL212" s="16" t="s">
        <v>159</v>
      </c>
      <c r="BM212" s="143" t="s">
        <v>988</v>
      </c>
    </row>
    <row r="213" spans="2:65" s="1" customFormat="1" ht="21.75" customHeight="1">
      <c r="B213" s="131"/>
      <c r="C213" s="132" t="s">
        <v>614</v>
      </c>
      <c r="D213" s="132" t="s">
        <v>154</v>
      </c>
      <c r="E213" s="133" t="s">
        <v>2598</v>
      </c>
      <c r="F213" s="134" t="s">
        <v>2599</v>
      </c>
      <c r="G213" s="135" t="s">
        <v>569</v>
      </c>
      <c r="H213" s="136">
        <v>30</v>
      </c>
      <c r="I213" s="137"/>
      <c r="J213" s="138">
        <f t="shared" si="40"/>
        <v>0</v>
      </c>
      <c r="K213" s="134" t="s">
        <v>1</v>
      </c>
      <c r="L213" s="31"/>
      <c r="M213" s="139" t="s">
        <v>1</v>
      </c>
      <c r="N213" s="140" t="s">
        <v>38</v>
      </c>
      <c r="P213" s="141">
        <f t="shared" si="41"/>
        <v>0</v>
      </c>
      <c r="Q213" s="141">
        <v>0</v>
      </c>
      <c r="R213" s="141">
        <f t="shared" si="42"/>
        <v>0</v>
      </c>
      <c r="S213" s="141">
        <v>0</v>
      </c>
      <c r="T213" s="142">
        <f t="shared" si="43"/>
        <v>0</v>
      </c>
      <c r="AR213" s="143" t="s">
        <v>159</v>
      </c>
      <c r="AT213" s="143" t="s">
        <v>154</v>
      </c>
      <c r="AU213" s="143" t="s">
        <v>81</v>
      </c>
      <c r="AY213" s="16" t="s">
        <v>151</v>
      </c>
      <c r="BE213" s="144">
        <f t="shared" si="44"/>
        <v>0</v>
      </c>
      <c r="BF213" s="144">
        <f t="shared" si="45"/>
        <v>0</v>
      </c>
      <c r="BG213" s="144">
        <f t="shared" si="46"/>
        <v>0</v>
      </c>
      <c r="BH213" s="144">
        <f t="shared" si="47"/>
        <v>0</v>
      </c>
      <c r="BI213" s="144">
        <f t="shared" si="48"/>
        <v>0</v>
      </c>
      <c r="BJ213" s="16" t="s">
        <v>81</v>
      </c>
      <c r="BK213" s="144">
        <f t="shared" si="49"/>
        <v>0</v>
      </c>
      <c r="BL213" s="16" t="s">
        <v>159</v>
      </c>
      <c r="BM213" s="143" t="s">
        <v>1000</v>
      </c>
    </row>
    <row r="214" spans="2:65" s="1" customFormat="1" ht="16.5" customHeight="1">
      <c r="B214" s="131"/>
      <c r="C214" s="132" t="s">
        <v>623</v>
      </c>
      <c r="D214" s="132" t="s">
        <v>154</v>
      </c>
      <c r="E214" s="133" t="s">
        <v>2600</v>
      </c>
      <c r="F214" s="134" t="s">
        <v>2601</v>
      </c>
      <c r="G214" s="135" t="s">
        <v>1757</v>
      </c>
      <c r="H214" s="136">
        <v>1</v>
      </c>
      <c r="I214" s="137"/>
      <c r="J214" s="138">
        <f t="shared" si="40"/>
        <v>0</v>
      </c>
      <c r="K214" s="134" t="s">
        <v>1</v>
      </c>
      <c r="L214" s="31"/>
      <c r="M214" s="139" t="s">
        <v>1</v>
      </c>
      <c r="N214" s="140" t="s">
        <v>38</v>
      </c>
      <c r="P214" s="141">
        <f t="shared" si="41"/>
        <v>0</v>
      </c>
      <c r="Q214" s="141">
        <v>0</v>
      </c>
      <c r="R214" s="141">
        <f t="shared" si="42"/>
        <v>0</v>
      </c>
      <c r="S214" s="141">
        <v>0</v>
      </c>
      <c r="T214" s="142">
        <f t="shared" si="43"/>
        <v>0</v>
      </c>
      <c r="AR214" s="143" t="s">
        <v>159</v>
      </c>
      <c r="AT214" s="143" t="s">
        <v>154</v>
      </c>
      <c r="AU214" s="143" t="s">
        <v>81</v>
      </c>
      <c r="AY214" s="16" t="s">
        <v>151</v>
      </c>
      <c r="BE214" s="144">
        <f t="shared" si="44"/>
        <v>0</v>
      </c>
      <c r="BF214" s="144">
        <f t="shared" si="45"/>
        <v>0</v>
      </c>
      <c r="BG214" s="144">
        <f t="shared" si="46"/>
        <v>0</v>
      </c>
      <c r="BH214" s="144">
        <f t="shared" si="47"/>
        <v>0</v>
      </c>
      <c r="BI214" s="144">
        <f t="shared" si="48"/>
        <v>0</v>
      </c>
      <c r="BJ214" s="16" t="s">
        <v>81</v>
      </c>
      <c r="BK214" s="144">
        <f t="shared" si="49"/>
        <v>0</v>
      </c>
      <c r="BL214" s="16" t="s">
        <v>159</v>
      </c>
      <c r="BM214" s="143" t="s">
        <v>1011</v>
      </c>
    </row>
    <row r="215" spans="2:65" s="1" customFormat="1" ht="16.5" customHeight="1">
      <c r="B215" s="131"/>
      <c r="C215" s="132" t="s">
        <v>631</v>
      </c>
      <c r="D215" s="132" t="s">
        <v>154</v>
      </c>
      <c r="E215" s="133" t="s">
        <v>2602</v>
      </c>
      <c r="F215" s="134" t="s">
        <v>2603</v>
      </c>
      <c r="G215" s="135" t="s">
        <v>1757</v>
      </c>
      <c r="H215" s="136">
        <v>5</v>
      </c>
      <c r="I215" s="137"/>
      <c r="J215" s="138">
        <f t="shared" si="40"/>
        <v>0</v>
      </c>
      <c r="K215" s="134" t="s">
        <v>1</v>
      </c>
      <c r="L215" s="31"/>
      <c r="M215" s="139" t="s">
        <v>1</v>
      </c>
      <c r="N215" s="140" t="s">
        <v>38</v>
      </c>
      <c r="P215" s="141">
        <f t="shared" si="41"/>
        <v>0</v>
      </c>
      <c r="Q215" s="141">
        <v>0</v>
      </c>
      <c r="R215" s="141">
        <f t="shared" si="42"/>
        <v>0</v>
      </c>
      <c r="S215" s="141">
        <v>0</v>
      </c>
      <c r="T215" s="142">
        <f t="shared" si="43"/>
        <v>0</v>
      </c>
      <c r="AR215" s="143" t="s">
        <v>159</v>
      </c>
      <c r="AT215" s="143" t="s">
        <v>154</v>
      </c>
      <c r="AU215" s="143" t="s">
        <v>81</v>
      </c>
      <c r="AY215" s="16" t="s">
        <v>151</v>
      </c>
      <c r="BE215" s="144">
        <f t="shared" si="44"/>
        <v>0</v>
      </c>
      <c r="BF215" s="144">
        <f t="shared" si="45"/>
        <v>0</v>
      </c>
      <c r="BG215" s="144">
        <f t="shared" si="46"/>
        <v>0</v>
      </c>
      <c r="BH215" s="144">
        <f t="shared" si="47"/>
        <v>0</v>
      </c>
      <c r="BI215" s="144">
        <f t="shared" si="48"/>
        <v>0</v>
      </c>
      <c r="BJ215" s="16" t="s">
        <v>81</v>
      </c>
      <c r="BK215" s="144">
        <f t="shared" si="49"/>
        <v>0</v>
      </c>
      <c r="BL215" s="16" t="s">
        <v>159</v>
      </c>
      <c r="BM215" s="143" t="s">
        <v>1021</v>
      </c>
    </row>
    <row r="216" spans="2:65" s="1" customFormat="1" ht="16.5" customHeight="1">
      <c r="B216" s="131"/>
      <c r="C216" s="132" t="s">
        <v>639</v>
      </c>
      <c r="D216" s="132" t="s">
        <v>154</v>
      </c>
      <c r="E216" s="133" t="s">
        <v>2604</v>
      </c>
      <c r="F216" s="134" t="s">
        <v>2605</v>
      </c>
      <c r="G216" s="135" t="s">
        <v>1757</v>
      </c>
      <c r="H216" s="136">
        <v>1</v>
      </c>
      <c r="I216" s="137"/>
      <c r="J216" s="138">
        <f t="shared" si="40"/>
        <v>0</v>
      </c>
      <c r="K216" s="134" t="s">
        <v>1</v>
      </c>
      <c r="L216" s="31"/>
      <c r="M216" s="139" t="s">
        <v>1</v>
      </c>
      <c r="N216" s="140" t="s">
        <v>38</v>
      </c>
      <c r="P216" s="141">
        <f t="shared" si="41"/>
        <v>0</v>
      </c>
      <c r="Q216" s="141">
        <v>0</v>
      </c>
      <c r="R216" s="141">
        <f t="shared" si="42"/>
        <v>0</v>
      </c>
      <c r="S216" s="141">
        <v>0</v>
      </c>
      <c r="T216" s="142">
        <f t="shared" si="43"/>
        <v>0</v>
      </c>
      <c r="AR216" s="143" t="s">
        <v>159</v>
      </c>
      <c r="AT216" s="143" t="s">
        <v>154</v>
      </c>
      <c r="AU216" s="143" t="s">
        <v>81</v>
      </c>
      <c r="AY216" s="16" t="s">
        <v>151</v>
      </c>
      <c r="BE216" s="144">
        <f t="shared" si="44"/>
        <v>0</v>
      </c>
      <c r="BF216" s="144">
        <f t="shared" si="45"/>
        <v>0</v>
      </c>
      <c r="BG216" s="144">
        <f t="shared" si="46"/>
        <v>0</v>
      </c>
      <c r="BH216" s="144">
        <f t="shared" si="47"/>
        <v>0</v>
      </c>
      <c r="BI216" s="144">
        <f t="shared" si="48"/>
        <v>0</v>
      </c>
      <c r="BJ216" s="16" t="s">
        <v>81</v>
      </c>
      <c r="BK216" s="144">
        <f t="shared" si="49"/>
        <v>0</v>
      </c>
      <c r="BL216" s="16" t="s">
        <v>159</v>
      </c>
      <c r="BM216" s="143" t="s">
        <v>1033</v>
      </c>
    </row>
    <row r="217" spans="2:65" s="1" customFormat="1" ht="16.5" customHeight="1">
      <c r="B217" s="131"/>
      <c r="C217" s="132" t="s">
        <v>645</v>
      </c>
      <c r="D217" s="132" t="s">
        <v>154</v>
      </c>
      <c r="E217" s="133" t="s">
        <v>2606</v>
      </c>
      <c r="F217" s="134" t="s">
        <v>2607</v>
      </c>
      <c r="G217" s="135" t="s">
        <v>1757</v>
      </c>
      <c r="H217" s="136">
        <v>1</v>
      </c>
      <c r="I217" s="137"/>
      <c r="J217" s="138">
        <f t="shared" si="40"/>
        <v>0</v>
      </c>
      <c r="K217" s="134" t="s">
        <v>1</v>
      </c>
      <c r="L217" s="31"/>
      <c r="M217" s="139" t="s">
        <v>1</v>
      </c>
      <c r="N217" s="140" t="s">
        <v>38</v>
      </c>
      <c r="P217" s="141">
        <f t="shared" si="41"/>
        <v>0</v>
      </c>
      <c r="Q217" s="141">
        <v>0</v>
      </c>
      <c r="R217" s="141">
        <f t="shared" si="42"/>
        <v>0</v>
      </c>
      <c r="S217" s="141">
        <v>0</v>
      </c>
      <c r="T217" s="142">
        <f t="shared" si="43"/>
        <v>0</v>
      </c>
      <c r="AR217" s="143" t="s">
        <v>159</v>
      </c>
      <c r="AT217" s="143" t="s">
        <v>154</v>
      </c>
      <c r="AU217" s="143" t="s">
        <v>81</v>
      </c>
      <c r="AY217" s="16" t="s">
        <v>151</v>
      </c>
      <c r="BE217" s="144">
        <f t="shared" si="44"/>
        <v>0</v>
      </c>
      <c r="BF217" s="144">
        <f t="shared" si="45"/>
        <v>0</v>
      </c>
      <c r="BG217" s="144">
        <f t="shared" si="46"/>
        <v>0</v>
      </c>
      <c r="BH217" s="144">
        <f t="shared" si="47"/>
        <v>0</v>
      </c>
      <c r="BI217" s="144">
        <f t="shared" si="48"/>
        <v>0</v>
      </c>
      <c r="BJ217" s="16" t="s">
        <v>81</v>
      </c>
      <c r="BK217" s="144">
        <f t="shared" si="49"/>
        <v>0</v>
      </c>
      <c r="BL217" s="16" t="s">
        <v>159</v>
      </c>
      <c r="BM217" s="143" t="s">
        <v>1043</v>
      </c>
    </row>
    <row r="218" spans="2:65" s="1" customFormat="1" ht="16.5" customHeight="1">
      <c r="B218" s="131"/>
      <c r="C218" s="132" t="s">
        <v>653</v>
      </c>
      <c r="D218" s="132" t="s">
        <v>154</v>
      </c>
      <c r="E218" s="133" t="s">
        <v>2608</v>
      </c>
      <c r="F218" s="134" t="s">
        <v>2609</v>
      </c>
      <c r="G218" s="135" t="s">
        <v>1757</v>
      </c>
      <c r="H218" s="136">
        <v>10</v>
      </c>
      <c r="I218" s="137"/>
      <c r="J218" s="138">
        <f t="shared" si="40"/>
        <v>0</v>
      </c>
      <c r="K218" s="134" t="s">
        <v>1</v>
      </c>
      <c r="L218" s="31"/>
      <c r="M218" s="139" t="s">
        <v>1</v>
      </c>
      <c r="N218" s="140" t="s">
        <v>38</v>
      </c>
      <c r="P218" s="141">
        <f t="shared" si="41"/>
        <v>0</v>
      </c>
      <c r="Q218" s="141">
        <v>0</v>
      </c>
      <c r="R218" s="141">
        <f t="shared" si="42"/>
        <v>0</v>
      </c>
      <c r="S218" s="141">
        <v>0</v>
      </c>
      <c r="T218" s="142">
        <f t="shared" si="43"/>
        <v>0</v>
      </c>
      <c r="AR218" s="143" t="s">
        <v>159</v>
      </c>
      <c r="AT218" s="143" t="s">
        <v>154</v>
      </c>
      <c r="AU218" s="143" t="s">
        <v>81</v>
      </c>
      <c r="AY218" s="16" t="s">
        <v>151</v>
      </c>
      <c r="BE218" s="144">
        <f t="shared" si="44"/>
        <v>0</v>
      </c>
      <c r="BF218" s="144">
        <f t="shared" si="45"/>
        <v>0</v>
      </c>
      <c r="BG218" s="144">
        <f t="shared" si="46"/>
        <v>0</v>
      </c>
      <c r="BH218" s="144">
        <f t="shared" si="47"/>
        <v>0</v>
      </c>
      <c r="BI218" s="144">
        <f t="shared" si="48"/>
        <v>0</v>
      </c>
      <c r="BJ218" s="16" t="s">
        <v>81</v>
      </c>
      <c r="BK218" s="144">
        <f t="shared" si="49"/>
        <v>0</v>
      </c>
      <c r="BL218" s="16" t="s">
        <v>159</v>
      </c>
      <c r="BM218" s="143" t="s">
        <v>1053</v>
      </c>
    </row>
    <row r="219" spans="2:65" s="1" customFormat="1" ht="16.5" customHeight="1">
      <c r="B219" s="131"/>
      <c r="C219" s="132" t="s">
        <v>658</v>
      </c>
      <c r="D219" s="132" t="s">
        <v>154</v>
      </c>
      <c r="E219" s="133" t="s">
        <v>2583</v>
      </c>
      <c r="F219" s="134" t="s">
        <v>2526</v>
      </c>
      <c r="G219" s="135" t="s">
        <v>548</v>
      </c>
      <c r="H219" s="136">
        <v>2</v>
      </c>
      <c r="I219" s="137"/>
      <c r="J219" s="138">
        <f t="shared" si="40"/>
        <v>0</v>
      </c>
      <c r="K219" s="134" t="s">
        <v>1</v>
      </c>
      <c r="L219" s="31"/>
      <c r="M219" s="139" t="s">
        <v>1</v>
      </c>
      <c r="N219" s="140" t="s">
        <v>38</v>
      </c>
      <c r="P219" s="141">
        <f t="shared" si="41"/>
        <v>0</v>
      </c>
      <c r="Q219" s="141">
        <v>0</v>
      </c>
      <c r="R219" s="141">
        <f t="shared" si="42"/>
        <v>0</v>
      </c>
      <c r="S219" s="141">
        <v>0</v>
      </c>
      <c r="T219" s="142">
        <f t="shared" si="43"/>
        <v>0</v>
      </c>
      <c r="AR219" s="143" t="s">
        <v>159</v>
      </c>
      <c r="AT219" s="143" t="s">
        <v>154</v>
      </c>
      <c r="AU219" s="143" t="s">
        <v>81</v>
      </c>
      <c r="AY219" s="16" t="s">
        <v>151</v>
      </c>
      <c r="BE219" s="144">
        <f t="shared" si="44"/>
        <v>0</v>
      </c>
      <c r="BF219" s="144">
        <f t="shared" si="45"/>
        <v>0</v>
      </c>
      <c r="BG219" s="144">
        <f t="shared" si="46"/>
        <v>0</v>
      </c>
      <c r="BH219" s="144">
        <f t="shared" si="47"/>
        <v>0</v>
      </c>
      <c r="BI219" s="144">
        <f t="shared" si="48"/>
        <v>0</v>
      </c>
      <c r="BJ219" s="16" t="s">
        <v>81</v>
      </c>
      <c r="BK219" s="144">
        <f t="shared" si="49"/>
        <v>0</v>
      </c>
      <c r="BL219" s="16" t="s">
        <v>159</v>
      </c>
      <c r="BM219" s="143" t="s">
        <v>1064</v>
      </c>
    </row>
    <row r="220" spans="2:63" s="11" customFormat="1" ht="25.9" customHeight="1">
      <c r="B220" s="119"/>
      <c r="D220" s="120" t="s">
        <v>72</v>
      </c>
      <c r="E220" s="121" t="s">
        <v>1906</v>
      </c>
      <c r="F220" s="121" t="s">
        <v>2610</v>
      </c>
      <c r="I220" s="122"/>
      <c r="J220" s="123">
        <f>BK220</f>
        <v>0</v>
      </c>
      <c r="L220" s="119"/>
      <c r="M220" s="124"/>
      <c r="P220" s="125">
        <f>SUM(P221:P226)</f>
        <v>0</v>
      </c>
      <c r="R220" s="125">
        <f>SUM(R221:R226)</f>
        <v>0</v>
      </c>
      <c r="T220" s="126">
        <f>SUM(T221:T226)</f>
        <v>0</v>
      </c>
      <c r="AR220" s="120" t="s">
        <v>81</v>
      </c>
      <c r="AT220" s="127" t="s">
        <v>72</v>
      </c>
      <c r="AU220" s="127" t="s">
        <v>73</v>
      </c>
      <c r="AY220" s="120" t="s">
        <v>151</v>
      </c>
      <c r="BK220" s="128">
        <f>SUM(BK221:BK226)</f>
        <v>0</v>
      </c>
    </row>
    <row r="221" spans="2:65" s="1" customFormat="1" ht="49.15" customHeight="1">
      <c r="B221" s="131"/>
      <c r="C221" s="132" t="s">
        <v>663</v>
      </c>
      <c r="D221" s="132" t="s">
        <v>154</v>
      </c>
      <c r="E221" s="133" t="s">
        <v>2611</v>
      </c>
      <c r="F221" s="134" t="s">
        <v>2612</v>
      </c>
      <c r="G221" s="135" t="s">
        <v>1757</v>
      </c>
      <c r="H221" s="136">
        <v>2</v>
      </c>
      <c r="I221" s="137"/>
      <c r="J221" s="138">
        <f aca="true" t="shared" si="50" ref="J221:J226">ROUND(I221*H221,2)</f>
        <v>0</v>
      </c>
      <c r="K221" s="134" t="s">
        <v>1</v>
      </c>
      <c r="L221" s="31"/>
      <c r="M221" s="139" t="s">
        <v>1</v>
      </c>
      <c r="N221" s="140" t="s">
        <v>38</v>
      </c>
      <c r="P221" s="141">
        <f aca="true" t="shared" si="51" ref="P221:P226">O221*H221</f>
        <v>0</v>
      </c>
      <c r="Q221" s="141">
        <v>0</v>
      </c>
      <c r="R221" s="141">
        <f aca="true" t="shared" si="52" ref="R221:R226">Q221*H221</f>
        <v>0</v>
      </c>
      <c r="S221" s="141">
        <v>0</v>
      </c>
      <c r="T221" s="142">
        <f aca="true" t="shared" si="53" ref="T221:T226">S221*H221</f>
        <v>0</v>
      </c>
      <c r="AR221" s="143" t="s">
        <v>159</v>
      </c>
      <c r="AT221" s="143" t="s">
        <v>154</v>
      </c>
      <c r="AU221" s="143" t="s">
        <v>81</v>
      </c>
      <c r="AY221" s="16" t="s">
        <v>151</v>
      </c>
      <c r="BE221" s="144">
        <f aca="true" t="shared" si="54" ref="BE221:BE226">IF(N221="základní",J221,0)</f>
        <v>0</v>
      </c>
      <c r="BF221" s="144">
        <f aca="true" t="shared" si="55" ref="BF221:BF226">IF(N221="snížená",J221,0)</f>
        <v>0</v>
      </c>
      <c r="BG221" s="144">
        <f aca="true" t="shared" si="56" ref="BG221:BG226">IF(N221="zákl. přenesená",J221,0)</f>
        <v>0</v>
      </c>
      <c r="BH221" s="144">
        <f aca="true" t="shared" si="57" ref="BH221:BH226">IF(N221="sníž. přenesená",J221,0)</f>
        <v>0</v>
      </c>
      <c r="BI221" s="144">
        <f aca="true" t="shared" si="58" ref="BI221:BI226">IF(N221="nulová",J221,0)</f>
        <v>0</v>
      </c>
      <c r="BJ221" s="16" t="s">
        <v>81</v>
      </c>
      <c r="BK221" s="144">
        <f aca="true" t="shared" si="59" ref="BK221:BK226">ROUND(I221*H221,2)</f>
        <v>0</v>
      </c>
      <c r="BL221" s="16" t="s">
        <v>159</v>
      </c>
      <c r="BM221" s="143" t="s">
        <v>1075</v>
      </c>
    </row>
    <row r="222" spans="2:65" s="1" customFormat="1" ht="21.75" customHeight="1">
      <c r="B222" s="131"/>
      <c r="C222" s="132" t="s">
        <v>669</v>
      </c>
      <c r="D222" s="132" t="s">
        <v>154</v>
      </c>
      <c r="E222" s="133" t="s">
        <v>2613</v>
      </c>
      <c r="F222" s="134" t="s">
        <v>2614</v>
      </c>
      <c r="G222" s="135" t="s">
        <v>569</v>
      </c>
      <c r="H222" s="136">
        <v>2</v>
      </c>
      <c r="I222" s="137"/>
      <c r="J222" s="138">
        <f t="shared" si="50"/>
        <v>0</v>
      </c>
      <c r="K222" s="134" t="s">
        <v>1</v>
      </c>
      <c r="L222" s="31"/>
      <c r="M222" s="139" t="s">
        <v>1</v>
      </c>
      <c r="N222" s="140" t="s">
        <v>38</v>
      </c>
      <c r="P222" s="141">
        <f t="shared" si="51"/>
        <v>0</v>
      </c>
      <c r="Q222" s="141">
        <v>0</v>
      </c>
      <c r="R222" s="141">
        <f t="shared" si="52"/>
        <v>0</v>
      </c>
      <c r="S222" s="141">
        <v>0</v>
      </c>
      <c r="T222" s="142">
        <f t="shared" si="53"/>
        <v>0</v>
      </c>
      <c r="AR222" s="143" t="s">
        <v>159</v>
      </c>
      <c r="AT222" s="143" t="s">
        <v>154</v>
      </c>
      <c r="AU222" s="143" t="s">
        <v>81</v>
      </c>
      <c r="AY222" s="16" t="s">
        <v>151</v>
      </c>
      <c r="BE222" s="144">
        <f t="shared" si="54"/>
        <v>0</v>
      </c>
      <c r="BF222" s="144">
        <f t="shared" si="55"/>
        <v>0</v>
      </c>
      <c r="BG222" s="144">
        <f t="shared" si="56"/>
        <v>0</v>
      </c>
      <c r="BH222" s="144">
        <f t="shared" si="57"/>
        <v>0</v>
      </c>
      <c r="BI222" s="144">
        <f t="shared" si="58"/>
        <v>0</v>
      </c>
      <c r="BJ222" s="16" t="s">
        <v>81</v>
      </c>
      <c r="BK222" s="144">
        <f t="shared" si="59"/>
        <v>0</v>
      </c>
      <c r="BL222" s="16" t="s">
        <v>159</v>
      </c>
      <c r="BM222" s="143" t="s">
        <v>1083</v>
      </c>
    </row>
    <row r="223" spans="2:65" s="1" customFormat="1" ht="21.75" customHeight="1">
      <c r="B223" s="131"/>
      <c r="C223" s="132" t="s">
        <v>675</v>
      </c>
      <c r="D223" s="132" t="s">
        <v>154</v>
      </c>
      <c r="E223" s="133" t="s">
        <v>2598</v>
      </c>
      <c r="F223" s="134" t="s">
        <v>2599</v>
      </c>
      <c r="G223" s="135" t="s">
        <v>569</v>
      </c>
      <c r="H223" s="136">
        <v>5</v>
      </c>
      <c r="I223" s="137"/>
      <c r="J223" s="138">
        <f t="shared" si="50"/>
        <v>0</v>
      </c>
      <c r="K223" s="134" t="s">
        <v>1</v>
      </c>
      <c r="L223" s="31"/>
      <c r="M223" s="139" t="s">
        <v>1</v>
      </c>
      <c r="N223" s="140" t="s">
        <v>38</v>
      </c>
      <c r="P223" s="141">
        <f t="shared" si="51"/>
        <v>0</v>
      </c>
      <c r="Q223" s="141">
        <v>0</v>
      </c>
      <c r="R223" s="141">
        <f t="shared" si="52"/>
        <v>0</v>
      </c>
      <c r="S223" s="141">
        <v>0</v>
      </c>
      <c r="T223" s="142">
        <f t="shared" si="53"/>
        <v>0</v>
      </c>
      <c r="AR223" s="143" t="s">
        <v>159</v>
      </c>
      <c r="AT223" s="143" t="s">
        <v>154</v>
      </c>
      <c r="AU223" s="143" t="s">
        <v>81</v>
      </c>
      <c r="AY223" s="16" t="s">
        <v>151</v>
      </c>
      <c r="BE223" s="144">
        <f t="shared" si="54"/>
        <v>0</v>
      </c>
      <c r="BF223" s="144">
        <f t="shared" si="55"/>
        <v>0</v>
      </c>
      <c r="BG223" s="144">
        <f t="shared" si="56"/>
        <v>0</v>
      </c>
      <c r="BH223" s="144">
        <f t="shared" si="57"/>
        <v>0</v>
      </c>
      <c r="BI223" s="144">
        <f t="shared" si="58"/>
        <v>0</v>
      </c>
      <c r="BJ223" s="16" t="s">
        <v>81</v>
      </c>
      <c r="BK223" s="144">
        <f t="shared" si="59"/>
        <v>0</v>
      </c>
      <c r="BL223" s="16" t="s">
        <v>159</v>
      </c>
      <c r="BM223" s="143" t="s">
        <v>1092</v>
      </c>
    </row>
    <row r="224" spans="2:65" s="1" customFormat="1" ht="16.5" customHeight="1">
      <c r="B224" s="131"/>
      <c r="C224" s="132" t="s">
        <v>680</v>
      </c>
      <c r="D224" s="132" t="s">
        <v>154</v>
      </c>
      <c r="E224" s="133" t="s">
        <v>2615</v>
      </c>
      <c r="F224" s="134" t="s">
        <v>2616</v>
      </c>
      <c r="G224" s="135" t="s">
        <v>1757</v>
      </c>
      <c r="H224" s="136">
        <v>1</v>
      </c>
      <c r="I224" s="137"/>
      <c r="J224" s="138">
        <f t="shared" si="50"/>
        <v>0</v>
      </c>
      <c r="K224" s="134" t="s">
        <v>1</v>
      </c>
      <c r="L224" s="31"/>
      <c r="M224" s="139" t="s">
        <v>1</v>
      </c>
      <c r="N224" s="140" t="s">
        <v>38</v>
      </c>
      <c r="P224" s="141">
        <f t="shared" si="51"/>
        <v>0</v>
      </c>
      <c r="Q224" s="141">
        <v>0</v>
      </c>
      <c r="R224" s="141">
        <f t="shared" si="52"/>
        <v>0</v>
      </c>
      <c r="S224" s="141">
        <v>0</v>
      </c>
      <c r="T224" s="142">
        <f t="shared" si="53"/>
        <v>0</v>
      </c>
      <c r="AR224" s="143" t="s">
        <v>159</v>
      </c>
      <c r="AT224" s="143" t="s">
        <v>154</v>
      </c>
      <c r="AU224" s="143" t="s">
        <v>81</v>
      </c>
      <c r="AY224" s="16" t="s">
        <v>151</v>
      </c>
      <c r="BE224" s="144">
        <f t="shared" si="54"/>
        <v>0</v>
      </c>
      <c r="BF224" s="144">
        <f t="shared" si="55"/>
        <v>0</v>
      </c>
      <c r="BG224" s="144">
        <f t="shared" si="56"/>
        <v>0</v>
      </c>
      <c r="BH224" s="144">
        <f t="shared" si="57"/>
        <v>0</v>
      </c>
      <c r="BI224" s="144">
        <f t="shared" si="58"/>
        <v>0</v>
      </c>
      <c r="BJ224" s="16" t="s">
        <v>81</v>
      </c>
      <c r="BK224" s="144">
        <f t="shared" si="59"/>
        <v>0</v>
      </c>
      <c r="BL224" s="16" t="s">
        <v>159</v>
      </c>
      <c r="BM224" s="143" t="s">
        <v>1101</v>
      </c>
    </row>
    <row r="225" spans="2:65" s="1" customFormat="1" ht="16.5" customHeight="1">
      <c r="B225" s="131"/>
      <c r="C225" s="132" t="s">
        <v>685</v>
      </c>
      <c r="D225" s="132" t="s">
        <v>154</v>
      </c>
      <c r="E225" s="133" t="s">
        <v>2608</v>
      </c>
      <c r="F225" s="134" t="s">
        <v>2609</v>
      </c>
      <c r="G225" s="135" t="s">
        <v>1757</v>
      </c>
      <c r="H225" s="136">
        <v>2</v>
      </c>
      <c r="I225" s="137"/>
      <c r="J225" s="138">
        <f t="shared" si="50"/>
        <v>0</v>
      </c>
      <c r="K225" s="134" t="s">
        <v>1</v>
      </c>
      <c r="L225" s="31"/>
      <c r="M225" s="139" t="s">
        <v>1</v>
      </c>
      <c r="N225" s="140" t="s">
        <v>38</v>
      </c>
      <c r="P225" s="141">
        <f t="shared" si="51"/>
        <v>0</v>
      </c>
      <c r="Q225" s="141">
        <v>0</v>
      </c>
      <c r="R225" s="141">
        <f t="shared" si="52"/>
        <v>0</v>
      </c>
      <c r="S225" s="141">
        <v>0</v>
      </c>
      <c r="T225" s="142">
        <f t="shared" si="53"/>
        <v>0</v>
      </c>
      <c r="AR225" s="143" t="s">
        <v>159</v>
      </c>
      <c r="AT225" s="143" t="s">
        <v>154</v>
      </c>
      <c r="AU225" s="143" t="s">
        <v>81</v>
      </c>
      <c r="AY225" s="16" t="s">
        <v>151</v>
      </c>
      <c r="BE225" s="144">
        <f t="shared" si="54"/>
        <v>0</v>
      </c>
      <c r="BF225" s="144">
        <f t="shared" si="55"/>
        <v>0</v>
      </c>
      <c r="BG225" s="144">
        <f t="shared" si="56"/>
        <v>0</v>
      </c>
      <c r="BH225" s="144">
        <f t="shared" si="57"/>
        <v>0</v>
      </c>
      <c r="BI225" s="144">
        <f t="shared" si="58"/>
        <v>0</v>
      </c>
      <c r="BJ225" s="16" t="s">
        <v>81</v>
      </c>
      <c r="BK225" s="144">
        <f t="shared" si="59"/>
        <v>0</v>
      </c>
      <c r="BL225" s="16" t="s">
        <v>159</v>
      </c>
      <c r="BM225" s="143" t="s">
        <v>1110</v>
      </c>
    </row>
    <row r="226" spans="2:65" s="1" customFormat="1" ht="16.5" customHeight="1">
      <c r="B226" s="131"/>
      <c r="C226" s="132" t="s">
        <v>690</v>
      </c>
      <c r="D226" s="132" t="s">
        <v>154</v>
      </c>
      <c r="E226" s="133" t="s">
        <v>2583</v>
      </c>
      <c r="F226" s="134" t="s">
        <v>2526</v>
      </c>
      <c r="G226" s="135" t="s">
        <v>548</v>
      </c>
      <c r="H226" s="136">
        <v>1</v>
      </c>
      <c r="I226" s="137"/>
      <c r="J226" s="138">
        <f t="shared" si="50"/>
        <v>0</v>
      </c>
      <c r="K226" s="134" t="s">
        <v>1</v>
      </c>
      <c r="L226" s="31"/>
      <c r="M226" s="139" t="s">
        <v>1</v>
      </c>
      <c r="N226" s="140" t="s">
        <v>38</v>
      </c>
      <c r="P226" s="141">
        <f t="shared" si="51"/>
        <v>0</v>
      </c>
      <c r="Q226" s="141">
        <v>0</v>
      </c>
      <c r="R226" s="141">
        <f t="shared" si="52"/>
        <v>0</v>
      </c>
      <c r="S226" s="141">
        <v>0</v>
      </c>
      <c r="T226" s="142">
        <f t="shared" si="53"/>
        <v>0</v>
      </c>
      <c r="AR226" s="143" t="s">
        <v>159</v>
      </c>
      <c r="AT226" s="143" t="s">
        <v>154</v>
      </c>
      <c r="AU226" s="143" t="s">
        <v>81</v>
      </c>
      <c r="AY226" s="16" t="s">
        <v>151</v>
      </c>
      <c r="BE226" s="144">
        <f t="shared" si="54"/>
        <v>0</v>
      </c>
      <c r="BF226" s="144">
        <f t="shared" si="55"/>
        <v>0</v>
      </c>
      <c r="BG226" s="144">
        <f t="shared" si="56"/>
        <v>0</v>
      </c>
      <c r="BH226" s="144">
        <f t="shared" si="57"/>
        <v>0</v>
      </c>
      <c r="BI226" s="144">
        <f t="shared" si="58"/>
        <v>0</v>
      </c>
      <c r="BJ226" s="16" t="s">
        <v>81</v>
      </c>
      <c r="BK226" s="144">
        <f t="shared" si="59"/>
        <v>0</v>
      </c>
      <c r="BL226" s="16" t="s">
        <v>159</v>
      </c>
      <c r="BM226" s="143" t="s">
        <v>1118</v>
      </c>
    </row>
    <row r="227" spans="2:63" s="11" customFormat="1" ht="25.9" customHeight="1">
      <c r="B227" s="119"/>
      <c r="D227" s="120" t="s">
        <v>72</v>
      </c>
      <c r="E227" s="121" t="s">
        <v>1924</v>
      </c>
      <c r="F227" s="121" t="s">
        <v>2617</v>
      </c>
      <c r="I227" s="122"/>
      <c r="J227" s="123">
        <f>BK227</f>
        <v>0</v>
      </c>
      <c r="L227" s="119"/>
      <c r="M227" s="124"/>
      <c r="P227" s="125">
        <f>SUM(P228:P234)</f>
        <v>0</v>
      </c>
      <c r="R227" s="125">
        <f>SUM(R228:R234)</f>
        <v>0</v>
      </c>
      <c r="T227" s="126">
        <f>SUM(T228:T234)</f>
        <v>0</v>
      </c>
      <c r="AR227" s="120" t="s">
        <v>81</v>
      </c>
      <c r="AT227" s="127" t="s">
        <v>72</v>
      </c>
      <c r="AU227" s="127" t="s">
        <v>73</v>
      </c>
      <c r="AY227" s="120" t="s">
        <v>151</v>
      </c>
      <c r="BK227" s="128">
        <f>SUM(BK228:BK234)</f>
        <v>0</v>
      </c>
    </row>
    <row r="228" spans="2:65" s="1" customFormat="1" ht="49.15" customHeight="1">
      <c r="B228" s="131"/>
      <c r="C228" s="132" t="s">
        <v>694</v>
      </c>
      <c r="D228" s="132" t="s">
        <v>154</v>
      </c>
      <c r="E228" s="133" t="s">
        <v>2618</v>
      </c>
      <c r="F228" s="134" t="s">
        <v>2619</v>
      </c>
      <c r="G228" s="135" t="s">
        <v>1757</v>
      </c>
      <c r="H228" s="136">
        <v>2</v>
      </c>
      <c r="I228" s="137"/>
      <c r="J228" s="138">
        <f aca="true" t="shared" si="60" ref="J228:J234">ROUND(I228*H228,2)</f>
        <v>0</v>
      </c>
      <c r="K228" s="134" t="s">
        <v>1</v>
      </c>
      <c r="L228" s="31"/>
      <c r="M228" s="139" t="s">
        <v>1</v>
      </c>
      <c r="N228" s="140" t="s">
        <v>38</v>
      </c>
      <c r="P228" s="141">
        <f aca="true" t="shared" si="61" ref="P228:P234">O228*H228</f>
        <v>0</v>
      </c>
      <c r="Q228" s="141">
        <v>0</v>
      </c>
      <c r="R228" s="141">
        <f aca="true" t="shared" si="62" ref="R228:R234">Q228*H228</f>
        <v>0</v>
      </c>
      <c r="S228" s="141">
        <v>0</v>
      </c>
      <c r="T228" s="142">
        <f aca="true" t="shared" si="63" ref="T228:T234">S228*H228</f>
        <v>0</v>
      </c>
      <c r="AR228" s="143" t="s">
        <v>159</v>
      </c>
      <c r="AT228" s="143" t="s">
        <v>154</v>
      </c>
      <c r="AU228" s="143" t="s">
        <v>81</v>
      </c>
      <c r="AY228" s="16" t="s">
        <v>151</v>
      </c>
      <c r="BE228" s="144">
        <f aca="true" t="shared" si="64" ref="BE228:BE234">IF(N228="základní",J228,0)</f>
        <v>0</v>
      </c>
      <c r="BF228" s="144">
        <f aca="true" t="shared" si="65" ref="BF228:BF234">IF(N228="snížená",J228,0)</f>
        <v>0</v>
      </c>
      <c r="BG228" s="144">
        <f aca="true" t="shared" si="66" ref="BG228:BG234">IF(N228="zákl. přenesená",J228,0)</f>
        <v>0</v>
      </c>
      <c r="BH228" s="144">
        <f aca="true" t="shared" si="67" ref="BH228:BH234">IF(N228="sníž. přenesená",J228,0)</f>
        <v>0</v>
      </c>
      <c r="BI228" s="144">
        <f aca="true" t="shared" si="68" ref="BI228:BI234">IF(N228="nulová",J228,0)</f>
        <v>0</v>
      </c>
      <c r="BJ228" s="16" t="s">
        <v>81</v>
      </c>
      <c r="BK228" s="144">
        <f aca="true" t="shared" si="69" ref="BK228:BK234">ROUND(I228*H228,2)</f>
        <v>0</v>
      </c>
      <c r="BL228" s="16" t="s">
        <v>159</v>
      </c>
      <c r="BM228" s="143" t="s">
        <v>1128</v>
      </c>
    </row>
    <row r="229" spans="2:65" s="1" customFormat="1" ht="21.75" customHeight="1">
      <c r="B229" s="131"/>
      <c r="C229" s="132" t="s">
        <v>698</v>
      </c>
      <c r="D229" s="132" t="s">
        <v>154</v>
      </c>
      <c r="E229" s="133" t="s">
        <v>2620</v>
      </c>
      <c r="F229" s="134" t="s">
        <v>2621</v>
      </c>
      <c r="G229" s="135" t="s">
        <v>569</v>
      </c>
      <c r="H229" s="136">
        <v>2</v>
      </c>
      <c r="I229" s="137"/>
      <c r="J229" s="138">
        <f t="shared" si="60"/>
        <v>0</v>
      </c>
      <c r="K229" s="134" t="s">
        <v>1</v>
      </c>
      <c r="L229" s="31"/>
      <c r="M229" s="139" t="s">
        <v>1</v>
      </c>
      <c r="N229" s="140" t="s">
        <v>38</v>
      </c>
      <c r="P229" s="141">
        <f t="shared" si="61"/>
        <v>0</v>
      </c>
      <c r="Q229" s="141">
        <v>0</v>
      </c>
      <c r="R229" s="141">
        <f t="shared" si="62"/>
        <v>0</v>
      </c>
      <c r="S229" s="141">
        <v>0</v>
      </c>
      <c r="T229" s="142">
        <f t="shared" si="63"/>
        <v>0</v>
      </c>
      <c r="AR229" s="143" t="s">
        <v>159</v>
      </c>
      <c r="AT229" s="143" t="s">
        <v>154</v>
      </c>
      <c r="AU229" s="143" t="s">
        <v>81</v>
      </c>
      <c r="AY229" s="16" t="s">
        <v>151</v>
      </c>
      <c r="BE229" s="144">
        <f t="shared" si="64"/>
        <v>0</v>
      </c>
      <c r="BF229" s="144">
        <f t="shared" si="65"/>
        <v>0</v>
      </c>
      <c r="BG229" s="144">
        <f t="shared" si="66"/>
        <v>0</v>
      </c>
      <c r="BH229" s="144">
        <f t="shared" si="67"/>
        <v>0</v>
      </c>
      <c r="BI229" s="144">
        <f t="shared" si="68"/>
        <v>0</v>
      </c>
      <c r="BJ229" s="16" t="s">
        <v>81</v>
      </c>
      <c r="BK229" s="144">
        <f t="shared" si="69"/>
        <v>0</v>
      </c>
      <c r="BL229" s="16" t="s">
        <v>159</v>
      </c>
      <c r="BM229" s="143" t="s">
        <v>1136</v>
      </c>
    </row>
    <row r="230" spans="2:65" s="1" customFormat="1" ht="21.75" customHeight="1">
      <c r="B230" s="131"/>
      <c r="C230" s="132" t="s">
        <v>704</v>
      </c>
      <c r="D230" s="132" t="s">
        <v>154</v>
      </c>
      <c r="E230" s="133" t="s">
        <v>2596</v>
      </c>
      <c r="F230" s="134" t="s">
        <v>2597</v>
      </c>
      <c r="G230" s="135" t="s">
        <v>569</v>
      </c>
      <c r="H230" s="136">
        <v>5</v>
      </c>
      <c r="I230" s="137"/>
      <c r="J230" s="138">
        <f t="shared" si="60"/>
        <v>0</v>
      </c>
      <c r="K230" s="134" t="s">
        <v>1</v>
      </c>
      <c r="L230" s="31"/>
      <c r="M230" s="139" t="s">
        <v>1</v>
      </c>
      <c r="N230" s="140" t="s">
        <v>38</v>
      </c>
      <c r="P230" s="141">
        <f t="shared" si="61"/>
        <v>0</v>
      </c>
      <c r="Q230" s="141">
        <v>0</v>
      </c>
      <c r="R230" s="141">
        <f t="shared" si="62"/>
        <v>0</v>
      </c>
      <c r="S230" s="141">
        <v>0</v>
      </c>
      <c r="T230" s="142">
        <f t="shared" si="63"/>
        <v>0</v>
      </c>
      <c r="AR230" s="143" t="s">
        <v>159</v>
      </c>
      <c r="AT230" s="143" t="s">
        <v>154</v>
      </c>
      <c r="AU230" s="143" t="s">
        <v>81</v>
      </c>
      <c r="AY230" s="16" t="s">
        <v>151</v>
      </c>
      <c r="BE230" s="144">
        <f t="shared" si="64"/>
        <v>0</v>
      </c>
      <c r="BF230" s="144">
        <f t="shared" si="65"/>
        <v>0</v>
      </c>
      <c r="BG230" s="144">
        <f t="shared" si="66"/>
        <v>0</v>
      </c>
      <c r="BH230" s="144">
        <f t="shared" si="67"/>
        <v>0</v>
      </c>
      <c r="BI230" s="144">
        <f t="shared" si="68"/>
        <v>0</v>
      </c>
      <c r="BJ230" s="16" t="s">
        <v>81</v>
      </c>
      <c r="BK230" s="144">
        <f t="shared" si="69"/>
        <v>0</v>
      </c>
      <c r="BL230" s="16" t="s">
        <v>159</v>
      </c>
      <c r="BM230" s="143" t="s">
        <v>1144</v>
      </c>
    </row>
    <row r="231" spans="2:65" s="1" customFormat="1" ht="21.75" customHeight="1">
      <c r="B231" s="131"/>
      <c r="C231" s="132" t="s">
        <v>710</v>
      </c>
      <c r="D231" s="132" t="s">
        <v>154</v>
      </c>
      <c r="E231" s="133" t="s">
        <v>2598</v>
      </c>
      <c r="F231" s="134" t="s">
        <v>2599</v>
      </c>
      <c r="G231" s="135" t="s">
        <v>569</v>
      </c>
      <c r="H231" s="136">
        <v>15</v>
      </c>
      <c r="I231" s="137"/>
      <c r="J231" s="138">
        <f t="shared" si="60"/>
        <v>0</v>
      </c>
      <c r="K231" s="134" t="s">
        <v>1</v>
      </c>
      <c r="L231" s="31"/>
      <c r="M231" s="139" t="s">
        <v>1</v>
      </c>
      <c r="N231" s="140" t="s">
        <v>38</v>
      </c>
      <c r="P231" s="141">
        <f t="shared" si="61"/>
        <v>0</v>
      </c>
      <c r="Q231" s="141">
        <v>0</v>
      </c>
      <c r="R231" s="141">
        <f t="shared" si="62"/>
        <v>0</v>
      </c>
      <c r="S231" s="141">
        <v>0</v>
      </c>
      <c r="T231" s="142">
        <f t="shared" si="63"/>
        <v>0</v>
      </c>
      <c r="AR231" s="143" t="s">
        <v>159</v>
      </c>
      <c r="AT231" s="143" t="s">
        <v>154</v>
      </c>
      <c r="AU231" s="143" t="s">
        <v>81</v>
      </c>
      <c r="AY231" s="16" t="s">
        <v>151</v>
      </c>
      <c r="BE231" s="144">
        <f t="shared" si="64"/>
        <v>0</v>
      </c>
      <c r="BF231" s="144">
        <f t="shared" si="65"/>
        <v>0</v>
      </c>
      <c r="BG231" s="144">
        <f t="shared" si="66"/>
        <v>0</v>
      </c>
      <c r="BH231" s="144">
        <f t="shared" si="67"/>
        <v>0</v>
      </c>
      <c r="BI231" s="144">
        <f t="shared" si="68"/>
        <v>0</v>
      </c>
      <c r="BJ231" s="16" t="s">
        <v>81</v>
      </c>
      <c r="BK231" s="144">
        <f t="shared" si="69"/>
        <v>0</v>
      </c>
      <c r="BL231" s="16" t="s">
        <v>159</v>
      </c>
      <c r="BM231" s="143" t="s">
        <v>1152</v>
      </c>
    </row>
    <row r="232" spans="2:65" s="1" customFormat="1" ht="16.5" customHeight="1">
      <c r="B232" s="131"/>
      <c r="C232" s="132" t="s">
        <v>714</v>
      </c>
      <c r="D232" s="132" t="s">
        <v>154</v>
      </c>
      <c r="E232" s="133" t="s">
        <v>2600</v>
      </c>
      <c r="F232" s="134" t="s">
        <v>2601</v>
      </c>
      <c r="G232" s="135" t="s">
        <v>1757</v>
      </c>
      <c r="H232" s="136">
        <v>1</v>
      </c>
      <c r="I232" s="137"/>
      <c r="J232" s="138">
        <f t="shared" si="60"/>
        <v>0</v>
      </c>
      <c r="K232" s="134" t="s">
        <v>1</v>
      </c>
      <c r="L232" s="31"/>
      <c r="M232" s="139" t="s">
        <v>1</v>
      </c>
      <c r="N232" s="140" t="s">
        <v>38</v>
      </c>
      <c r="P232" s="141">
        <f t="shared" si="61"/>
        <v>0</v>
      </c>
      <c r="Q232" s="141">
        <v>0</v>
      </c>
      <c r="R232" s="141">
        <f t="shared" si="62"/>
        <v>0</v>
      </c>
      <c r="S232" s="141">
        <v>0</v>
      </c>
      <c r="T232" s="142">
        <f t="shared" si="63"/>
        <v>0</v>
      </c>
      <c r="AR232" s="143" t="s">
        <v>159</v>
      </c>
      <c r="AT232" s="143" t="s">
        <v>154</v>
      </c>
      <c r="AU232" s="143" t="s">
        <v>81</v>
      </c>
      <c r="AY232" s="16" t="s">
        <v>151</v>
      </c>
      <c r="BE232" s="144">
        <f t="shared" si="64"/>
        <v>0</v>
      </c>
      <c r="BF232" s="144">
        <f t="shared" si="65"/>
        <v>0</v>
      </c>
      <c r="BG232" s="144">
        <f t="shared" si="66"/>
        <v>0</v>
      </c>
      <c r="BH232" s="144">
        <f t="shared" si="67"/>
        <v>0</v>
      </c>
      <c r="BI232" s="144">
        <f t="shared" si="68"/>
        <v>0</v>
      </c>
      <c r="BJ232" s="16" t="s">
        <v>81</v>
      </c>
      <c r="BK232" s="144">
        <f t="shared" si="69"/>
        <v>0</v>
      </c>
      <c r="BL232" s="16" t="s">
        <v>159</v>
      </c>
      <c r="BM232" s="143" t="s">
        <v>1162</v>
      </c>
    </row>
    <row r="233" spans="2:65" s="1" customFormat="1" ht="16.5" customHeight="1">
      <c r="B233" s="131"/>
      <c r="C233" s="132" t="s">
        <v>718</v>
      </c>
      <c r="D233" s="132" t="s">
        <v>154</v>
      </c>
      <c r="E233" s="133" t="s">
        <v>2608</v>
      </c>
      <c r="F233" s="134" t="s">
        <v>2609</v>
      </c>
      <c r="G233" s="135" t="s">
        <v>1757</v>
      </c>
      <c r="H233" s="136">
        <v>2</v>
      </c>
      <c r="I233" s="137"/>
      <c r="J233" s="138">
        <f t="shared" si="60"/>
        <v>0</v>
      </c>
      <c r="K233" s="134" t="s">
        <v>1</v>
      </c>
      <c r="L233" s="31"/>
      <c r="M233" s="139" t="s">
        <v>1</v>
      </c>
      <c r="N233" s="140" t="s">
        <v>38</v>
      </c>
      <c r="P233" s="141">
        <f t="shared" si="61"/>
        <v>0</v>
      </c>
      <c r="Q233" s="141">
        <v>0</v>
      </c>
      <c r="R233" s="141">
        <f t="shared" si="62"/>
        <v>0</v>
      </c>
      <c r="S233" s="141">
        <v>0</v>
      </c>
      <c r="T233" s="142">
        <f t="shared" si="63"/>
        <v>0</v>
      </c>
      <c r="AR233" s="143" t="s">
        <v>159</v>
      </c>
      <c r="AT233" s="143" t="s">
        <v>154</v>
      </c>
      <c r="AU233" s="143" t="s">
        <v>81</v>
      </c>
      <c r="AY233" s="16" t="s">
        <v>151</v>
      </c>
      <c r="BE233" s="144">
        <f t="shared" si="64"/>
        <v>0</v>
      </c>
      <c r="BF233" s="144">
        <f t="shared" si="65"/>
        <v>0</v>
      </c>
      <c r="BG233" s="144">
        <f t="shared" si="66"/>
        <v>0</v>
      </c>
      <c r="BH233" s="144">
        <f t="shared" si="67"/>
        <v>0</v>
      </c>
      <c r="BI233" s="144">
        <f t="shared" si="68"/>
        <v>0</v>
      </c>
      <c r="BJ233" s="16" t="s">
        <v>81</v>
      </c>
      <c r="BK233" s="144">
        <f t="shared" si="69"/>
        <v>0</v>
      </c>
      <c r="BL233" s="16" t="s">
        <v>159</v>
      </c>
      <c r="BM233" s="143" t="s">
        <v>1172</v>
      </c>
    </row>
    <row r="234" spans="2:65" s="1" customFormat="1" ht="16.5" customHeight="1">
      <c r="B234" s="131"/>
      <c r="C234" s="132" t="s">
        <v>722</v>
      </c>
      <c r="D234" s="132" t="s">
        <v>154</v>
      </c>
      <c r="E234" s="133" t="s">
        <v>2583</v>
      </c>
      <c r="F234" s="134" t="s">
        <v>2526</v>
      </c>
      <c r="G234" s="135" t="s">
        <v>548</v>
      </c>
      <c r="H234" s="136">
        <v>1</v>
      </c>
      <c r="I234" s="137"/>
      <c r="J234" s="138">
        <f t="shared" si="60"/>
        <v>0</v>
      </c>
      <c r="K234" s="134" t="s">
        <v>1</v>
      </c>
      <c r="L234" s="31"/>
      <c r="M234" s="139" t="s">
        <v>1</v>
      </c>
      <c r="N234" s="140" t="s">
        <v>38</v>
      </c>
      <c r="P234" s="141">
        <f t="shared" si="61"/>
        <v>0</v>
      </c>
      <c r="Q234" s="141">
        <v>0</v>
      </c>
      <c r="R234" s="141">
        <f t="shared" si="62"/>
        <v>0</v>
      </c>
      <c r="S234" s="141">
        <v>0</v>
      </c>
      <c r="T234" s="142">
        <f t="shared" si="63"/>
        <v>0</v>
      </c>
      <c r="AR234" s="143" t="s">
        <v>159</v>
      </c>
      <c r="AT234" s="143" t="s">
        <v>154</v>
      </c>
      <c r="AU234" s="143" t="s">
        <v>81</v>
      </c>
      <c r="AY234" s="16" t="s">
        <v>151</v>
      </c>
      <c r="BE234" s="144">
        <f t="shared" si="64"/>
        <v>0</v>
      </c>
      <c r="BF234" s="144">
        <f t="shared" si="65"/>
        <v>0</v>
      </c>
      <c r="BG234" s="144">
        <f t="shared" si="66"/>
        <v>0</v>
      </c>
      <c r="BH234" s="144">
        <f t="shared" si="67"/>
        <v>0</v>
      </c>
      <c r="BI234" s="144">
        <f t="shared" si="68"/>
        <v>0</v>
      </c>
      <c r="BJ234" s="16" t="s">
        <v>81</v>
      </c>
      <c r="BK234" s="144">
        <f t="shared" si="69"/>
        <v>0</v>
      </c>
      <c r="BL234" s="16" t="s">
        <v>159</v>
      </c>
      <c r="BM234" s="143" t="s">
        <v>1181</v>
      </c>
    </row>
    <row r="235" spans="2:63" s="11" customFormat="1" ht="25.9" customHeight="1">
      <c r="B235" s="119"/>
      <c r="D235" s="120" t="s">
        <v>72</v>
      </c>
      <c r="E235" s="121" t="s">
        <v>1926</v>
      </c>
      <c r="F235" s="121" t="s">
        <v>2622</v>
      </c>
      <c r="I235" s="122"/>
      <c r="J235" s="123">
        <f>BK235</f>
        <v>0</v>
      </c>
      <c r="L235" s="119"/>
      <c r="M235" s="124"/>
      <c r="P235" s="125">
        <f>SUM(P236:P247)</f>
        <v>0</v>
      </c>
      <c r="R235" s="125">
        <f>SUM(R236:R247)</f>
        <v>0</v>
      </c>
      <c r="T235" s="126">
        <f>SUM(T236:T247)</f>
        <v>0</v>
      </c>
      <c r="AR235" s="120" t="s">
        <v>81</v>
      </c>
      <c r="AT235" s="127" t="s">
        <v>72</v>
      </c>
      <c r="AU235" s="127" t="s">
        <v>73</v>
      </c>
      <c r="AY235" s="120" t="s">
        <v>151</v>
      </c>
      <c r="BK235" s="128">
        <f>SUM(BK236:BK247)</f>
        <v>0</v>
      </c>
    </row>
    <row r="236" spans="2:65" s="1" customFormat="1" ht="55.5" customHeight="1">
      <c r="B236" s="131"/>
      <c r="C236" s="132" t="s">
        <v>732</v>
      </c>
      <c r="D236" s="132" t="s">
        <v>154</v>
      </c>
      <c r="E236" s="133" t="s">
        <v>2623</v>
      </c>
      <c r="F236" s="134" t="s">
        <v>2624</v>
      </c>
      <c r="G236" s="135" t="s">
        <v>1757</v>
      </c>
      <c r="H236" s="136">
        <v>1</v>
      </c>
      <c r="I236" s="137"/>
      <c r="J236" s="138">
        <f aca="true" t="shared" si="70" ref="J236:J247">ROUND(I236*H236,2)</f>
        <v>0</v>
      </c>
      <c r="K236" s="134" t="s">
        <v>1</v>
      </c>
      <c r="L236" s="31"/>
      <c r="M236" s="139" t="s">
        <v>1</v>
      </c>
      <c r="N236" s="140" t="s">
        <v>38</v>
      </c>
      <c r="P236" s="141">
        <f aca="true" t="shared" si="71" ref="P236:P247">O236*H236</f>
        <v>0</v>
      </c>
      <c r="Q236" s="141">
        <v>0</v>
      </c>
      <c r="R236" s="141">
        <f aca="true" t="shared" si="72" ref="R236:R247">Q236*H236</f>
        <v>0</v>
      </c>
      <c r="S236" s="141">
        <v>0</v>
      </c>
      <c r="T236" s="142">
        <f aca="true" t="shared" si="73" ref="T236:T247">S236*H236</f>
        <v>0</v>
      </c>
      <c r="AR236" s="143" t="s">
        <v>159</v>
      </c>
      <c r="AT236" s="143" t="s">
        <v>154</v>
      </c>
      <c r="AU236" s="143" t="s">
        <v>81</v>
      </c>
      <c r="AY236" s="16" t="s">
        <v>151</v>
      </c>
      <c r="BE236" s="144">
        <f aca="true" t="shared" si="74" ref="BE236:BE247">IF(N236="základní",J236,0)</f>
        <v>0</v>
      </c>
      <c r="BF236" s="144">
        <f aca="true" t="shared" si="75" ref="BF236:BF247">IF(N236="snížená",J236,0)</f>
        <v>0</v>
      </c>
      <c r="BG236" s="144">
        <f aca="true" t="shared" si="76" ref="BG236:BG247">IF(N236="zákl. přenesená",J236,0)</f>
        <v>0</v>
      </c>
      <c r="BH236" s="144">
        <f aca="true" t="shared" si="77" ref="BH236:BH247">IF(N236="sníž. přenesená",J236,0)</f>
        <v>0</v>
      </c>
      <c r="BI236" s="144">
        <f aca="true" t="shared" si="78" ref="BI236:BI247">IF(N236="nulová",J236,0)</f>
        <v>0</v>
      </c>
      <c r="BJ236" s="16" t="s">
        <v>81</v>
      </c>
      <c r="BK236" s="144">
        <f aca="true" t="shared" si="79" ref="BK236:BK247">ROUND(I236*H236,2)</f>
        <v>0</v>
      </c>
      <c r="BL236" s="16" t="s">
        <v>159</v>
      </c>
      <c r="BM236" s="143" t="s">
        <v>1189</v>
      </c>
    </row>
    <row r="237" spans="2:65" s="1" customFormat="1" ht="16.5" customHeight="1">
      <c r="B237" s="131"/>
      <c r="C237" s="132" t="s">
        <v>736</v>
      </c>
      <c r="D237" s="132" t="s">
        <v>154</v>
      </c>
      <c r="E237" s="133" t="s">
        <v>2592</v>
      </c>
      <c r="F237" s="134" t="s">
        <v>2593</v>
      </c>
      <c r="G237" s="135" t="s">
        <v>1757</v>
      </c>
      <c r="H237" s="136">
        <v>1</v>
      </c>
      <c r="I237" s="137"/>
      <c r="J237" s="138">
        <f t="shared" si="70"/>
        <v>0</v>
      </c>
      <c r="K237" s="134" t="s">
        <v>1</v>
      </c>
      <c r="L237" s="31"/>
      <c r="M237" s="139" t="s">
        <v>1</v>
      </c>
      <c r="N237" s="140" t="s">
        <v>38</v>
      </c>
      <c r="P237" s="141">
        <f t="shared" si="71"/>
        <v>0</v>
      </c>
      <c r="Q237" s="141">
        <v>0</v>
      </c>
      <c r="R237" s="141">
        <f t="shared" si="72"/>
        <v>0</v>
      </c>
      <c r="S237" s="141">
        <v>0</v>
      </c>
      <c r="T237" s="142">
        <f t="shared" si="73"/>
        <v>0</v>
      </c>
      <c r="AR237" s="143" t="s">
        <v>159</v>
      </c>
      <c r="AT237" s="143" t="s">
        <v>154</v>
      </c>
      <c r="AU237" s="143" t="s">
        <v>81</v>
      </c>
      <c r="AY237" s="16" t="s">
        <v>151</v>
      </c>
      <c r="BE237" s="144">
        <f t="shared" si="74"/>
        <v>0</v>
      </c>
      <c r="BF237" s="144">
        <f t="shared" si="75"/>
        <v>0</v>
      </c>
      <c r="BG237" s="144">
        <f t="shared" si="76"/>
        <v>0</v>
      </c>
      <c r="BH237" s="144">
        <f t="shared" si="77"/>
        <v>0</v>
      </c>
      <c r="BI237" s="144">
        <f t="shared" si="78"/>
        <v>0</v>
      </c>
      <c r="BJ237" s="16" t="s">
        <v>81</v>
      </c>
      <c r="BK237" s="144">
        <f t="shared" si="79"/>
        <v>0</v>
      </c>
      <c r="BL237" s="16" t="s">
        <v>159</v>
      </c>
      <c r="BM237" s="143" t="s">
        <v>1197</v>
      </c>
    </row>
    <row r="238" spans="2:65" s="1" customFormat="1" ht="16.5" customHeight="1">
      <c r="B238" s="131"/>
      <c r="C238" s="132" t="s">
        <v>740</v>
      </c>
      <c r="D238" s="132" t="s">
        <v>154</v>
      </c>
      <c r="E238" s="133" t="s">
        <v>2594</v>
      </c>
      <c r="F238" s="134" t="s">
        <v>2595</v>
      </c>
      <c r="G238" s="135" t="s">
        <v>1757</v>
      </c>
      <c r="H238" s="136">
        <v>2</v>
      </c>
      <c r="I238" s="137"/>
      <c r="J238" s="138">
        <f t="shared" si="70"/>
        <v>0</v>
      </c>
      <c r="K238" s="134" t="s">
        <v>1</v>
      </c>
      <c r="L238" s="31"/>
      <c r="M238" s="139" t="s">
        <v>1</v>
      </c>
      <c r="N238" s="140" t="s">
        <v>38</v>
      </c>
      <c r="P238" s="141">
        <f t="shared" si="71"/>
        <v>0</v>
      </c>
      <c r="Q238" s="141">
        <v>0</v>
      </c>
      <c r="R238" s="141">
        <f t="shared" si="72"/>
        <v>0</v>
      </c>
      <c r="S238" s="141">
        <v>0</v>
      </c>
      <c r="T238" s="142">
        <f t="shared" si="73"/>
        <v>0</v>
      </c>
      <c r="AR238" s="143" t="s">
        <v>159</v>
      </c>
      <c r="AT238" s="143" t="s">
        <v>154</v>
      </c>
      <c r="AU238" s="143" t="s">
        <v>81</v>
      </c>
      <c r="AY238" s="16" t="s">
        <v>151</v>
      </c>
      <c r="BE238" s="144">
        <f t="shared" si="74"/>
        <v>0</v>
      </c>
      <c r="BF238" s="144">
        <f t="shared" si="75"/>
        <v>0</v>
      </c>
      <c r="BG238" s="144">
        <f t="shared" si="76"/>
        <v>0</v>
      </c>
      <c r="BH238" s="144">
        <f t="shared" si="77"/>
        <v>0</v>
      </c>
      <c r="BI238" s="144">
        <f t="shared" si="78"/>
        <v>0</v>
      </c>
      <c r="BJ238" s="16" t="s">
        <v>81</v>
      </c>
      <c r="BK238" s="144">
        <f t="shared" si="79"/>
        <v>0</v>
      </c>
      <c r="BL238" s="16" t="s">
        <v>159</v>
      </c>
      <c r="BM238" s="143" t="s">
        <v>1209</v>
      </c>
    </row>
    <row r="239" spans="2:65" s="1" customFormat="1" ht="21.75" customHeight="1">
      <c r="B239" s="131"/>
      <c r="C239" s="132" t="s">
        <v>744</v>
      </c>
      <c r="D239" s="132" t="s">
        <v>154</v>
      </c>
      <c r="E239" s="133" t="s">
        <v>2596</v>
      </c>
      <c r="F239" s="134" t="s">
        <v>2597</v>
      </c>
      <c r="G239" s="135" t="s">
        <v>569</v>
      </c>
      <c r="H239" s="136">
        <v>1</v>
      </c>
      <c r="I239" s="137"/>
      <c r="J239" s="138">
        <f t="shared" si="70"/>
        <v>0</v>
      </c>
      <c r="K239" s="134" t="s">
        <v>1</v>
      </c>
      <c r="L239" s="31"/>
      <c r="M239" s="139" t="s">
        <v>1</v>
      </c>
      <c r="N239" s="140" t="s">
        <v>38</v>
      </c>
      <c r="P239" s="141">
        <f t="shared" si="71"/>
        <v>0</v>
      </c>
      <c r="Q239" s="141">
        <v>0</v>
      </c>
      <c r="R239" s="141">
        <f t="shared" si="72"/>
        <v>0</v>
      </c>
      <c r="S239" s="141">
        <v>0</v>
      </c>
      <c r="T239" s="142">
        <f t="shared" si="73"/>
        <v>0</v>
      </c>
      <c r="AR239" s="143" t="s">
        <v>159</v>
      </c>
      <c r="AT239" s="143" t="s">
        <v>154</v>
      </c>
      <c r="AU239" s="143" t="s">
        <v>81</v>
      </c>
      <c r="AY239" s="16" t="s">
        <v>151</v>
      </c>
      <c r="BE239" s="144">
        <f t="shared" si="74"/>
        <v>0</v>
      </c>
      <c r="BF239" s="144">
        <f t="shared" si="75"/>
        <v>0</v>
      </c>
      <c r="BG239" s="144">
        <f t="shared" si="76"/>
        <v>0</v>
      </c>
      <c r="BH239" s="144">
        <f t="shared" si="77"/>
        <v>0</v>
      </c>
      <c r="BI239" s="144">
        <f t="shared" si="78"/>
        <v>0</v>
      </c>
      <c r="BJ239" s="16" t="s">
        <v>81</v>
      </c>
      <c r="BK239" s="144">
        <f t="shared" si="79"/>
        <v>0</v>
      </c>
      <c r="BL239" s="16" t="s">
        <v>159</v>
      </c>
      <c r="BM239" s="143" t="s">
        <v>1220</v>
      </c>
    </row>
    <row r="240" spans="2:65" s="1" customFormat="1" ht="21.75" customHeight="1">
      <c r="B240" s="131"/>
      <c r="C240" s="132" t="s">
        <v>748</v>
      </c>
      <c r="D240" s="132" t="s">
        <v>154</v>
      </c>
      <c r="E240" s="133" t="s">
        <v>2598</v>
      </c>
      <c r="F240" s="134" t="s">
        <v>2599</v>
      </c>
      <c r="G240" s="135" t="s">
        <v>569</v>
      </c>
      <c r="H240" s="136">
        <v>6</v>
      </c>
      <c r="I240" s="137"/>
      <c r="J240" s="138">
        <f t="shared" si="70"/>
        <v>0</v>
      </c>
      <c r="K240" s="134" t="s">
        <v>1</v>
      </c>
      <c r="L240" s="31"/>
      <c r="M240" s="139" t="s">
        <v>1</v>
      </c>
      <c r="N240" s="140" t="s">
        <v>38</v>
      </c>
      <c r="P240" s="141">
        <f t="shared" si="71"/>
        <v>0</v>
      </c>
      <c r="Q240" s="141">
        <v>0</v>
      </c>
      <c r="R240" s="141">
        <f t="shared" si="72"/>
        <v>0</v>
      </c>
      <c r="S240" s="141">
        <v>0</v>
      </c>
      <c r="T240" s="142">
        <f t="shared" si="73"/>
        <v>0</v>
      </c>
      <c r="AR240" s="143" t="s">
        <v>159</v>
      </c>
      <c r="AT240" s="143" t="s">
        <v>154</v>
      </c>
      <c r="AU240" s="143" t="s">
        <v>81</v>
      </c>
      <c r="AY240" s="16" t="s">
        <v>151</v>
      </c>
      <c r="BE240" s="144">
        <f t="shared" si="74"/>
        <v>0</v>
      </c>
      <c r="BF240" s="144">
        <f t="shared" si="75"/>
        <v>0</v>
      </c>
      <c r="BG240" s="144">
        <f t="shared" si="76"/>
        <v>0</v>
      </c>
      <c r="BH240" s="144">
        <f t="shared" si="77"/>
        <v>0</v>
      </c>
      <c r="BI240" s="144">
        <f t="shared" si="78"/>
        <v>0</v>
      </c>
      <c r="BJ240" s="16" t="s">
        <v>81</v>
      </c>
      <c r="BK240" s="144">
        <f t="shared" si="79"/>
        <v>0</v>
      </c>
      <c r="BL240" s="16" t="s">
        <v>159</v>
      </c>
      <c r="BM240" s="143" t="s">
        <v>1228</v>
      </c>
    </row>
    <row r="241" spans="2:65" s="1" customFormat="1" ht="21.75" customHeight="1">
      <c r="B241" s="131"/>
      <c r="C241" s="132" t="s">
        <v>751</v>
      </c>
      <c r="D241" s="132" t="s">
        <v>154</v>
      </c>
      <c r="E241" s="133" t="s">
        <v>2625</v>
      </c>
      <c r="F241" s="134" t="s">
        <v>2626</v>
      </c>
      <c r="G241" s="135" t="s">
        <v>569</v>
      </c>
      <c r="H241" s="136">
        <v>30</v>
      </c>
      <c r="I241" s="137"/>
      <c r="J241" s="138">
        <f t="shared" si="70"/>
        <v>0</v>
      </c>
      <c r="K241" s="134" t="s">
        <v>1</v>
      </c>
      <c r="L241" s="31"/>
      <c r="M241" s="139" t="s">
        <v>1</v>
      </c>
      <c r="N241" s="140" t="s">
        <v>38</v>
      </c>
      <c r="P241" s="141">
        <f t="shared" si="71"/>
        <v>0</v>
      </c>
      <c r="Q241" s="141">
        <v>0</v>
      </c>
      <c r="R241" s="141">
        <f t="shared" si="72"/>
        <v>0</v>
      </c>
      <c r="S241" s="141">
        <v>0</v>
      </c>
      <c r="T241" s="142">
        <f t="shared" si="73"/>
        <v>0</v>
      </c>
      <c r="AR241" s="143" t="s">
        <v>159</v>
      </c>
      <c r="AT241" s="143" t="s">
        <v>154</v>
      </c>
      <c r="AU241" s="143" t="s">
        <v>81</v>
      </c>
      <c r="AY241" s="16" t="s">
        <v>151</v>
      </c>
      <c r="BE241" s="144">
        <f t="shared" si="74"/>
        <v>0</v>
      </c>
      <c r="BF241" s="144">
        <f t="shared" si="75"/>
        <v>0</v>
      </c>
      <c r="BG241" s="144">
        <f t="shared" si="76"/>
        <v>0</v>
      </c>
      <c r="BH241" s="144">
        <f t="shared" si="77"/>
        <v>0</v>
      </c>
      <c r="BI241" s="144">
        <f t="shared" si="78"/>
        <v>0</v>
      </c>
      <c r="BJ241" s="16" t="s">
        <v>81</v>
      </c>
      <c r="BK241" s="144">
        <f t="shared" si="79"/>
        <v>0</v>
      </c>
      <c r="BL241" s="16" t="s">
        <v>159</v>
      </c>
      <c r="BM241" s="143" t="s">
        <v>1236</v>
      </c>
    </row>
    <row r="242" spans="2:65" s="1" customFormat="1" ht="16.5" customHeight="1">
      <c r="B242" s="131"/>
      <c r="C242" s="132" t="s">
        <v>755</v>
      </c>
      <c r="D242" s="132" t="s">
        <v>154</v>
      </c>
      <c r="E242" s="133" t="s">
        <v>2627</v>
      </c>
      <c r="F242" s="134" t="s">
        <v>2628</v>
      </c>
      <c r="G242" s="135" t="s">
        <v>1757</v>
      </c>
      <c r="H242" s="136">
        <v>1</v>
      </c>
      <c r="I242" s="137"/>
      <c r="J242" s="138">
        <f t="shared" si="70"/>
        <v>0</v>
      </c>
      <c r="K242" s="134" t="s">
        <v>1</v>
      </c>
      <c r="L242" s="31"/>
      <c r="M242" s="139" t="s">
        <v>1</v>
      </c>
      <c r="N242" s="140" t="s">
        <v>38</v>
      </c>
      <c r="P242" s="141">
        <f t="shared" si="71"/>
        <v>0</v>
      </c>
      <c r="Q242" s="141">
        <v>0</v>
      </c>
      <c r="R242" s="141">
        <f t="shared" si="72"/>
        <v>0</v>
      </c>
      <c r="S242" s="141">
        <v>0</v>
      </c>
      <c r="T242" s="142">
        <f t="shared" si="73"/>
        <v>0</v>
      </c>
      <c r="AR242" s="143" t="s">
        <v>159</v>
      </c>
      <c r="AT242" s="143" t="s">
        <v>154</v>
      </c>
      <c r="AU242" s="143" t="s">
        <v>81</v>
      </c>
      <c r="AY242" s="16" t="s">
        <v>151</v>
      </c>
      <c r="BE242" s="144">
        <f t="shared" si="74"/>
        <v>0</v>
      </c>
      <c r="BF242" s="144">
        <f t="shared" si="75"/>
        <v>0</v>
      </c>
      <c r="BG242" s="144">
        <f t="shared" si="76"/>
        <v>0</v>
      </c>
      <c r="BH242" s="144">
        <f t="shared" si="77"/>
        <v>0</v>
      </c>
      <c r="BI242" s="144">
        <f t="shared" si="78"/>
        <v>0</v>
      </c>
      <c r="BJ242" s="16" t="s">
        <v>81</v>
      </c>
      <c r="BK242" s="144">
        <f t="shared" si="79"/>
        <v>0</v>
      </c>
      <c r="BL242" s="16" t="s">
        <v>159</v>
      </c>
      <c r="BM242" s="143" t="s">
        <v>1246</v>
      </c>
    </row>
    <row r="243" spans="2:65" s="1" customFormat="1" ht="16.5" customHeight="1">
      <c r="B243" s="131"/>
      <c r="C243" s="132" t="s">
        <v>759</v>
      </c>
      <c r="D243" s="132" t="s">
        <v>154</v>
      </c>
      <c r="E243" s="133" t="s">
        <v>2629</v>
      </c>
      <c r="F243" s="134" t="s">
        <v>2603</v>
      </c>
      <c r="G243" s="135" t="s">
        <v>1757</v>
      </c>
      <c r="H243" s="136">
        <v>2</v>
      </c>
      <c r="I243" s="137"/>
      <c r="J243" s="138">
        <f t="shared" si="70"/>
        <v>0</v>
      </c>
      <c r="K243" s="134" t="s">
        <v>1</v>
      </c>
      <c r="L243" s="31"/>
      <c r="M243" s="139" t="s">
        <v>1</v>
      </c>
      <c r="N243" s="140" t="s">
        <v>38</v>
      </c>
      <c r="P243" s="141">
        <f t="shared" si="71"/>
        <v>0</v>
      </c>
      <c r="Q243" s="141">
        <v>0</v>
      </c>
      <c r="R243" s="141">
        <f t="shared" si="72"/>
        <v>0</v>
      </c>
      <c r="S243" s="141">
        <v>0</v>
      </c>
      <c r="T243" s="142">
        <f t="shared" si="73"/>
        <v>0</v>
      </c>
      <c r="AR243" s="143" t="s">
        <v>159</v>
      </c>
      <c r="AT243" s="143" t="s">
        <v>154</v>
      </c>
      <c r="AU243" s="143" t="s">
        <v>81</v>
      </c>
      <c r="AY243" s="16" t="s">
        <v>151</v>
      </c>
      <c r="BE243" s="144">
        <f t="shared" si="74"/>
        <v>0</v>
      </c>
      <c r="BF243" s="144">
        <f t="shared" si="75"/>
        <v>0</v>
      </c>
      <c r="BG243" s="144">
        <f t="shared" si="76"/>
        <v>0</v>
      </c>
      <c r="BH243" s="144">
        <f t="shared" si="77"/>
        <v>0</v>
      </c>
      <c r="BI243" s="144">
        <f t="shared" si="78"/>
        <v>0</v>
      </c>
      <c r="BJ243" s="16" t="s">
        <v>81</v>
      </c>
      <c r="BK243" s="144">
        <f t="shared" si="79"/>
        <v>0</v>
      </c>
      <c r="BL243" s="16" t="s">
        <v>159</v>
      </c>
      <c r="BM243" s="143" t="s">
        <v>1258</v>
      </c>
    </row>
    <row r="244" spans="2:65" s="1" customFormat="1" ht="16.5" customHeight="1">
      <c r="B244" s="131"/>
      <c r="C244" s="132" t="s">
        <v>763</v>
      </c>
      <c r="D244" s="132" t="s">
        <v>154</v>
      </c>
      <c r="E244" s="133" t="s">
        <v>2604</v>
      </c>
      <c r="F244" s="134" t="s">
        <v>2605</v>
      </c>
      <c r="G244" s="135" t="s">
        <v>1757</v>
      </c>
      <c r="H244" s="136">
        <v>1</v>
      </c>
      <c r="I244" s="137"/>
      <c r="J244" s="138">
        <f t="shared" si="70"/>
        <v>0</v>
      </c>
      <c r="K244" s="134" t="s">
        <v>1</v>
      </c>
      <c r="L244" s="31"/>
      <c r="M244" s="139" t="s">
        <v>1</v>
      </c>
      <c r="N244" s="140" t="s">
        <v>38</v>
      </c>
      <c r="P244" s="141">
        <f t="shared" si="71"/>
        <v>0</v>
      </c>
      <c r="Q244" s="141">
        <v>0</v>
      </c>
      <c r="R244" s="141">
        <f t="shared" si="72"/>
        <v>0</v>
      </c>
      <c r="S244" s="141">
        <v>0</v>
      </c>
      <c r="T244" s="142">
        <f t="shared" si="73"/>
        <v>0</v>
      </c>
      <c r="AR244" s="143" t="s">
        <v>159</v>
      </c>
      <c r="AT244" s="143" t="s">
        <v>154</v>
      </c>
      <c r="AU244" s="143" t="s">
        <v>81</v>
      </c>
      <c r="AY244" s="16" t="s">
        <v>151</v>
      </c>
      <c r="BE244" s="144">
        <f t="shared" si="74"/>
        <v>0</v>
      </c>
      <c r="BF244" s="144">
        <f t="shared" si="75"/>
        <v>0</v>
      </c>
      <c r="BG244" s="144">
        <f t="shared" si="76"/>
        <v>0</v>
      </c>
      <c r="BH244" s="144">
        <f t="shared" si="77"/>
        <v>0</v>
      </c>
      <c r="BI244" s="144">
        <f t="shared" si="78"/>
        <v>0</v>
      </c>
      <c r="BJ244" s="16" t="s">
        <v>81</v>
      </c>
      <c r="BK244" s="144">
        <f t="shared" si="79"/>
        <v>0</v>
      </c>
      <c r="BL244" s="16" t="s">
        <v>159</v>
      </c>
      <c r="BM244" s="143" t="s">
        <v>1271</v>
      </c>
    </row>
    <row r="245" spans="2:65" s="1" customFormat="1" ht="16.5" customHeight="1">
      <c r="B245" s="131"/>
      <c r="C245" s="132" t="s">
        <v>767</v>
      </c>
      <c r="D245" s="132" t="s">
        <v>154</v>
      </c>
      <c r="E245" s="133" t="s">
        <v>2606</v>
      </c>
      <c r="F245" s="134" t="s">
        <v>2607</v>
      </c>
      <c r="G245" s="135" t="s">
        <v>1757</v>
      </c>
      <c r="H245" s="136">
        <v>1</v>
      </c>
      <c r="I245" s="137"/>
      <c r="J245" s="138">
        <f t="shared" si="70"/>
        <v>0</v>
      </c>
      <c r="K245" s="134" t="s">
        <v>1</v>
      </c>
      <c r="L245" s="31"/>
      <c r="M245" s="139" t="s">
        <v>1</v>
      </c>
      <c r="N245" s="140" t="s">
        <v>38</v>
      </c>
      <c r="P245" s="141">
        <f t="shared" si="71"/>
        <v>0</v>
      </c>
      <c r="Q245" s="141">
        <v>0</v>
      </c>
      <c r="R245" s="141">
        <f t="shared" si="72"/>
        <v>0</v>
      </c>
      <c r="S245" s="141">
        <v>0</v>
      </c>
      <c r="T245" s="142">
        <f t="shared" si="73"/>
        <v>0</v>
      </c>
      <c r="AR245" s="143" t="s">
        <v>159</v>
      </c>
      <c r="AT245" s="143" t="s">
        <v>154</v>
      </c>
      <c r="AU245" s="143" t="s">
        <v>81</v>
      </c>
      <c r="AY245" s="16" t="s">
        <v>151</v>
      </c>
      <c r="BE245" s="144">
        <f t="shared" si="74"/>
        <v>0</v>
      </c>
      <c r="BF245" s="144">
        <f t="shared" si="75"/>
        <v>0</v>
      </c>
      <c r="BG245" s="144">
        <f t="shared" si="76"/>
        <v>0</v>
      </c>
      <c r="BH245" s="144">
        <f t="shared" si="77"/>
        <v>0</v>
      </c>
      <c r="BI245" s="144">
        <f t="shared" si="78"/>
        <v>0</v>
      </c>
      <c r="BJ245" s="16" t="s">
        <v>81</v>
      </c>
      <c r="BK245" s="144">
        <f t="shared" si="79"/>
        <v>0</v>
      </c>
      <c r="BL245" s="16" t="s">
        <v>159</v>
      </c>
      <c r="BM245" s="143" t="s">
        <v>1280</v>
      </c>
    </row>
    <row r="246" spans="2:65" s="1" customFormat="1" ht="16.5" customHeight="1">
      <c r="B246" s="131"/>
      <c r="C246" s="132" t="s">
        <v>771</v>
      </c>
      <c r="D246" s="132" t="s">
        <v>154</v>
      </c>
      <c r="E246" s="133" t="s">
        <v>2608</v>
      </c>
      <c r="F246" s="134" t="s">
        <v>2609</v>
      </c>
      <c r="G246" s="135" t="s">
        <v>1757</v>
      </c>
      <c r="H246" s="136">
        <v>3</v>
      </c>
      <c r="I246" s="137"/>
      <c r="J246" s="138">
        <f t="shared" si="70"/>
        <v>0</v>
      </c>
      <c r="K246" s="134" t="s">
        <v>1</v>
      </c>
      <c r="L246" s="31"/>
      <c r="M246" s="139" t="s">
        <v>1</v>
      </c>
      <c r="N246" s="140" t="s">
        <v>38</v>
      </c>
      <c r="P246" s="141">
        <f t="shared" si="71"/>
        <v>0</v>
      </c>
      <c r="Q246" s="141">
        <v>0</v>
      </c>
      <c r="R246" s="141">
        <f t="shared" si="72"/>
        <v>0</v>
      </c>
      <c r="S246" s="141">
        <v>0</v>
      </c>
      <c r="T246" s="142">
        <f t="shared" si="73"/>
        <v>0</v>
      </c>
      <c r="AR246" s="143" t="s">
        <v>159</v>
      </c>
      <c r="AT246" s="143" t="s">
        <v>154</v>
      </c>
      <c r="AU246" s="143" t="s">
        <v>81</v>
      </c>
      <c r="AY246" s="16" t="s">
        <v>151</v>
      </c>
      <c r="BE246" s="144">
        <f t="shared" si="74"/>
        <v>0</v>
      </c>
      <c r="BF246" s="144">
        <f t="shared" si="75"/>
        <v>0</v>
      </c>
      <c r="BG246" s="144">
        <f t="shared" si="76"/>
        <v>0</v>
      </c>
      <c r="BH246" s="144">
        <f t="shared" si="77"/>
        <v>0</v>
      </c>
      <c r="BI246" s="144">
        <f t="shared" si="78"/>
        <v>0</v>
      </c>
      <c r="BJ246" s="16" t="s">
        <v>81</v>
      </c>
      <c r="BK246" s="144">
        <f t="shared" si="79"/>
        <v>0</v>
      </c>
      <c r="BL246" s="16" t="s">
        <v>159</v>
      </c>
      <c r="BM246" s="143" t="s">
        <v>1292</v>
      </c>
    </row>
    <row r="247" spans="2:65" s="1" customFormat="1" ht="16.5" customHeight="1">
      <c r="B247" s="131"/>
      <c r="C247" s="132" t="s">
        <v>776</v>
      </c>
      <c r="D247" s="132" t="s">
        <v>154</v>
      </c>
      <c r="E247" s="133" t="s">
        <v>2583</v>
      </c>
      <c r="F247" s="134" t="s">
        <v>2526</v>
      </c>
      <c r="G247" s="135" t="s">
        <v>548</v>
      </c>
      <c r="H247" s="136">
        <v>2</v>
      </c>
      <c r="I247" s="137"/>
      <c r="J247" s="138">
        <f t="shared" si="70"/>
        <v>0</v>
      </c>
      <c r="K247" s="134" t="s">
        <v>1</v>
      </c>
      <c r="L247" s="31"/>
      <c r="M247" s="139" t="s">
        <v>1</v>
      </c>
      <c r="N247" s="140" t="s">
        <v>38</v>
      </c>
      <c r="P247" s="141">
        <f t="shared" si="71"/>
        <v>0</v>
      </c>
      <c r="Q247" s="141">
        <v>0</v>
      </c>
      <c r="R247" s="141">
        <f t="shared" si="72"/>
        <v>0</v>
      </c>
      <c r="S247" s="141">
        <v>0</v>
      </c>
      <c r="T247" s="142">
        <f t="shared" si="73"/>
        <v>0</v>
      </c>
      <c r="AR247" s="143" t="s">
        <v>159</v>
      </c>
      <c r="AT247" s="143" t="s">
        <v>154</v>
      </c>
      <c r="AU247" s="143" t="s">
        <v>81</v>
      </c>
      <c r="AY247" s="16" t="s">
        <v>151</v>
      </c>
      <c r="BE247" s="144">
        <f t="shared" si="74"/>
        <v>0</v>
      </c>
      <c r="BF247" s="144">
        <f t="shared" si="75"/>
        <v>0</v>
      </c>
      <c r="BG247" s="144">
        <f t="shared" si="76"/>
        <v>0</v>
      </c>
      <c r="BH247" s="144">
        <f t="shared" si="77"/>
        <v>0</v>
      </c>
      <c r="BI247" s="144">
        <f t="shared" si="78"/>
        <v>0</v>
      </c>
      <c r="BJ247" s="16" t="s">
        <v>81</v>
      </c>
      <c r="BK247" s="144">
        <f t="shared" si="79"/>
        <v>0</v>
      </c>
      <c r="BL247" s="16" t="s">
        <v>159</v>
      </c>
      <c r="BM247" s="143" t="s">
        <v>1305</v>
      </c>
    </row>
    <row r="248" spans="2:63" s="11" customFormat="1" ht="25.9" customHeight="1">
      <c r="B248" s="119"/>
      <c r="D248" s="120" t="s">
        <v>72</v>
      </c>
      <c r="E248" s="121" t="s">
        <v>1972</v>
      </c>
      <c r="F248" s="121" t="s">
        <v>2630</v>
      </c>
      <c r="I248" s="122"/>
      <c r="J248" s="123">
        <f>BK248</f>
        <v>0</v>
      </c>
      <c r="L248" s="119"/>
      <c r="M248" s="124"/>
      <c r="P248" s="125">
        <f>SUM(P249:P258)</f>
        <v>0</v>
      </c>
      <c r="R248" s="125">
        <f>SUM(R249:R258)</f>
        <v>0</v>
      </c>
      <c r="T248" s="126">
        <f>SUM(T249:T258)</f>
        <v>0</v>
      </c>
      <c r="AR248" s="120" t="s">
        <v>81</v>
      </c>
      <c r="AT248" s="127" t="s">
        <v>72</v>
      </c>
      <c r="AU248" s="127" t="s">
        <v>73</v>
      </c>
      <c r="AY248" s="120" t="s">
        <v>151</v>
      </c>
      <c r="BK248" s="128">
        <f>SUM(BK249:BK258)</f>
        <v>0</v>
      </c>
    </row>
    <row r="249" spans="2:65" s="1" customFormat="1" ht="55.5" customHeight="1">
      <c r="B249" s="131"/>
      <c r="C249" s="132" t="s">
        <v>780</v>
      </c>
      <c r="D249" s="132" t="s">
        <v>154</v>
      </c>
      <c r="E249" s="133" t="s">
        <v>2631</v>
      </c>
      <c r="F249" s="134" t="s">
        <v>2632</v>
      </c>
      <c r="G249" s="135" t="s">
        <v>1757</v>
      </c>
      <c r="H249" s="136">
        <v>1</v>
      </c>
      <c r="I249" s="137"/>
      <c r="J249" s="138">
        <f aca="true" t="shared" si="80" ref="J249:J258">ROUND(I249*H249,2)</f>
        <v>0</v>
      </c>
      <c r="K249" s="134" t="s">
        <v>1</v>
      </c>
      <c r="L249" s="31"/>
      <c r="M249" s="139" t="s">
        <v>1</v>
      </c>
      <c r="N249" s="140" t="s">
        <v>38</v>
      </c>
      <c r="P249" s="141">
        <f aca="true" t="shared" si="81" ref="P249:P258">O249*H249</f>
        <v>0</v>
      </c>
      <c r="Q249" s="141">
        <v>0</v>
      </c>
      <c r="R249" s="141">
        <f aca="true" t="shared" si="82" ref="R249:R258">Q249*H249</f>
        <v>0</v>
      </c>
      <c r="S249" s="141">
        <v>0</v>
      </c>
      <c r="T249" s="142">
        <f aca="true" t="shared" si="83" ref="T249:T258">S249*H249</f>
        <v>0</v>
      </c>
      <c r="AR249" s="143" t="s">
        <v>159</v>
      </c>
      <c r="AT249" s="143" t="s">
        <v>154</v>
      </c>
      <c r="AU249" s="143" t="s">
        <v>81</v>
      </c>
      <c r="AY249" s="16" t="s">
        <v>151</v>
      </c>
      <c r="BE249" s="144">
        <f aca="true" t="shared" si="84" ref="BE249:BE258">IF(N249="základní",J249,0)</f>
        <v>0</v>
      </c>
      <c r="BF249" s="144">
        <f aca="true" t="shared" si="85" ref="BF249:BF258">IF(N249="snížená",J249,0)</f>
        <v>0</v>
      </c>
      <c r="BG249" s="144">
        <f aca="true" t="shared" si="86" ref="BG249:BG258">IF(N249="zákl. přenesená",J249,0)</f>
        <v>0</v>
      </c>
      <c r="BH249" s="144">
        <f aca="true" t="shared" si="87" ref="BH249:BH258">IF(N249="sníž. přenesená",J249,0)</f>
        <v>0</v>
      </c>
      <c r="BI249" s="144">
        <f aca="true" t="shared" si="88" ref="BI249:BI258">IF(N249="nulová",J249,0)</f>
        <v>0</v>
      </c>
      <c r="BJ249" s="16" t="s">
        <v>81</v>
      </c>
      <c r="BK249" s="144">
        <f aca="true" t="shared" si="89" ref="BK249:BK258">ROUND(I249*H249,2)</f>
        <v>0</v>
      </c>
      <c r="BL249" s="16" t="s">
        <v>159</v>
      </c>
      <c r="BM249" s="143" t="s">
        <v>1313</v>
      </c>
    </row>
    <row r="250" spans="2:65" s="1" customFormat="1" ht="16.5" customHeight="1">
      <c r="B250" s="131"/>
      <c r="C250" s="132" t="s">
        <v>784</v>
      </c>
      <c r="D250" s="132" t="s">
        <v>154</v>
      </c>
      <c r="E250" s="133" t="s">
        <v>2592</v>
      </c>
      <c r="F250" s="134" t="s">
        <v>2593</v>
      </c>
      <c r="G250" s="135" t="s">
        <v>1757</v>
      </c>
      <c r="H250" s="136">
        <v>1</v>
      </c>
      <c r="I250" s="137"/>
      <c r="J250" s="138">
        <f t="shared" si="80"/>
        <v>0</v>
      </c>
      <c r="K250" s="134" t="s">
        <v>1</v>
      </c>
      <c r="L250" s="31"/>
      <c r="M250" s="139" t="s">
        <v>1</v>
      </c>
      <c r="N250" s="140" t="s">
        <v>38</v>
      </c>
      <c r="P250" s="141">
        <f t="shared" si="81"/>
        <v>0</v>
      </c>
      <c r="Q250" s="141">
        <v>0</v>
      </c>
      <c r="R250" s="141">
        <f t="shared" si="82"/>
        <v>0</v>
      </c>
      <c r="S250" s="141">
        <v>0</v>
      </c>
      <c r="T250" s="142">
        <f t="shared" si="83"/>
        <v>0</v>
      </c>
      <c r="AR250" s="143" t="s">
        <v>159</v>
      </c>
      <c r="AT250" s="143" t="s">
        <v>154</v>
      </c>
      <c r="AU250" s="143" t="s">
        <v>81</v>
      </c>
      <c r="AY250" s="16" t="s">
        <v>151</v>
      </c>
      <c r="BE250" s="144">
        <f t="shared" si="84"/>
        <v>0</v>
      </c>
      <c r="BF250" s="144">
        <f t="shared" si="85"/>
        <v>0</v>
      </c>
      <c r="BG250" s="144">
        <f t="shared" si="86"/>
        <v>0</v>
      </c>
      <c r="BH250" s="144">
        <f t="shared" si="87"/>
        <v>0</v>
      </c>
      <c r="BI250" s="144">
        <f t="shared" si="88"/>
        <v>0</v>
      </c>
      <c r="BJ250" s="16" t="s">
        <v>81</v>
      </c>
      <c r="BK250" s="144">
        <f t="shared" si="89"/>
        <v>0</v>
      </c>
      <c r="BL250" s="16" t="s">
        <v>159</v>
      </c>
      <c r="BM250" s="143" t="s">
        <v>1323</v>
      </c>
    </row>
    <row r="251" spans="2:65" s="1" customFormat="1" ht="16.5" customHeight="1">
      <c r="B251" s="131"/>
      <c r="C251" s="132" t="s">
        <v>788</v>
      </c>
      <c r="D251" s="132" t="s">
        <v>154</v>
      </c>
      <c r="E251" s="133" t="s">
        <v>2594</v>
      </c>
      <c r="F251" s="134" t="s">
        <v>2595</v>
      </c>
      <c r="G251" s="135" t="s">
        <v>1757</v>
      </c>
      <c r="H251" s="136">
        <v>2</v>
      </c>
      <c r="I251" s="137"/>
      <c r="J251" s="138">
        <f t="shared" si="80"/>
        <v>0</v>
      </c>
      <c r="K251" s="134" t="s">
        <v>1</v>
      </c>
      <c r="L251" s="31"/>
      <c r="M251" s="139" t="s">
        <v>1</v>
      </c>
      <c r="N251" s="140" t="s">
        <v>38</v>
      </c>
      <c r="P251" s="141">
        <f t="shared" si="81"/>
        <v>0</v>
      </c>
      <c r="Q251" s="141">
        <v>0</v>
      </c>
      <c r="R251" s="141">
        <f t="shared" si="82"/>
        <v>0</v>
      </c>
      <c r="S251" s="141">
        <v>0</v>
      </c>
      <c r="T251" s="142">
        <f t="shared" si="83"/>
        <v>0</v>
      </c>
      <c r="AR251" s="143" t="s">
        <v>159</v>
      </c>
      <c r="AT251" s="143" t="s">
        <v>154</v>
      </c>
      <c r="AU251" s="143" t="s">
        <v>81</v>
      </c>
      <c r="AY251" s="16" t="s">
        <v>151</v>
      </c>
      <c r="BE251" s="144">
        <f t="shared" si="84"/>
        <v>0</v>
      </c>
      <c r="BF251" s="144">
        <f t="shared" si="85"/>
        <v>0</v>
      </c>
      <c r="BG251" s="144">
        <f t="shared" si="86"/>
        <v>0</v>
      </c>
      <c r="BH251" s="144">
        <f t="shared" si="87"/>
        <v>0</v>
      </c>
      <c r="BI251" s="144">
        <f t="shared" si="88"/>
        <v>0</v>
      </c>
      <c r="BJ251" s="16" t="s">
        <v>81</v>
      </c>
      <c r="BK251" s="144">
        <f t="shared" si="89"/>
        <v>0</v>
      </c>
      <c r="BL251" s="16" t="s">
        <v>159</v>
      </c>
      <c r="BM251" s="143" t="s">
        <v>1332</v>
      </c>
    </row>
    <row r="252" spans="2:65" s="1" customFormat="1" ht="21.75" customHeight="1">
      <c r="B252" s="131"/>
      <c r="C252" s="132" t="s">
        <v>793</v>
      </c>
      <c r="D252" s="132" t="s">
        <v>154</v>
      </c>
      <c r="E252" s="133" t="s">
        <v>2598</v>
      </c>
      <c r="F252" s="134" t="s">
        <v>2599</v>
      </c>
      <c r="G252" s="135" t="s">
        <v>569</v>
      </c>
      <c r="H252" s="136">
        <v>3</v>
      </c>
      <c r="I252" s="137"/>
      <c r="J252" s="138">
        <f t="shared" si="80"/>
        <v>0</v>
      </c>
      <c r="K252" s="134" t="s">
        <v>1</v>
      </c>
      <c r="L252" s="31"/>
      <c r="M252" s="139" t="s">
        <v>1</v>
      </c>
      <c r="N252" s="140" t="s">
        <v>38</v>
      </c>
      <c r="P252" s="141">
        <f t="shared" si="81"/>
        <v>0</v>
      </c>
      <c r="Q252" s="141">
        <v>0</v>
      </c>
      <c r="R252" s="141">
        <f t="shared" si="82"/>
        <v>0</v>
      </c>
      <c r="S252" s="141">
        <v>0</v>
      </c>
      <c r="T252" s="142">
        <f t="shared" si="83"/>
        <v>0</v>
      </c>
      <c r="AR252" s="143" t="s">
        <v>159</v>
      </c>
      <c r="AT252" s="143" t="s">
        <v>154</v>
      </c>
      <c r="AU252" s="143" t="s">
        <v>81</v>
      </c>
      <c r="AY252" s="16" t="s">
        <v>151</v>
      </c>
      <c r="BE252" s="144">
        <f t="shared" si="84"/>
        <v>0</v>
      </c>
      <c r="BF252" s="144">
        <f t="shared" si="85"/>
        <v>0</v>
      </c>
      <c r="BG252" s="144">
        <f t="shared" si="86"/>
        <v>0</v>
      </c>
      <c r="BH252" s="144">
        <f t="shared" si="87"/>
        <v>0</v>
      </c>
      <c r="BI252" s="144">
        <f t="shared" si="88"/>
        <v>0</v>
      </c>
      <c r="BJ252" s="16" t="s">
        <v>81</v>
      </c>
      <c r="BK252" s="144">
        <f t="shared" si="89"/>
        <v>0</v>
      </c>
      <c r="BL252" s="16" t="s">
        <v>159</v>
      </c>
      <c r="BM252" s="143" t="s">
        <v>1339</v>
      </c>
    </row>
    <row r="253" spans="2:65" s="1" customFormat="1" ht="16.5" customHeight="1">
      <c r="B253" s="131"/>
      <c r="C253" s="132" t="s">
        <v>798</v>
      </c>
      <c r="D253" s="132" t="s">
        <v>154</v>
      </c>
      <c r="E253" s="133" t="s">
        <v>2633</v>
      </c>
      <c r="F253" s="134" t="s">
        <v>2634</v>
      </c>
      <c r="G253" s="135" t="s">
        <v>1757</v>
      </c>
      <c r="H253" s="136">
        <v>1</v>
      </c>
      <c r="I253" s="137"/>
      <c r="J253" s="138">
        <f t="shared" si="80"/>
        <v>0</v>
      </c>
      <c r="K253" s="134" t="s">
        <v>1</v>
      </c>
      <c r="L253" s="31"/>
      <c r="M253" s="139" t="s">
        <v>1</v>
      </c>
      <c r="N253" s="140" t="s">
        <v>38</v>
      </c>
      <c r="P253" s="141">
        <f t="shared" si="81"/>
        <v>0</v>
      </c>
      <c r="Q253" s="141">
        <v>0</v>
      </c>
      <c r="R253" s="141">
        <f t="shared" si="82"/>
        <v>0</v>
      </c>
      <c r="S253" s="141">
        <v>0</v>
      </c>
      <c r="T253" s="142">
        <f t="shared" si="83"/>
        <v>0</v>
      </c>
      <c r="AR253" s="143" t="s">
        <v>159</v>
      </c>
      <c r="AT253" s="143" t="s">
        <v>154</v>
      </c>
      <c r="AU253" s="143" t="s">
        <v>81</v>
      </c>
      <c r="AY253" s="16" t="s">
        <v>151</v>
      </c>
      <c r="BE253" s="144">
        <f t="shared" si="84"/>
        <v>0</v>
      </c>
      <c r="BF253" s="144">
        <f t="shared" si="85"/>
        <v>0</v>
      </c>
      <c r="BG253" s="144">
        <f t="shared" si="86"/>
        <v>0</v>
      </c>
      <c r="BH253" s="144">
        <f t="shared" si="87"/>
        <v>0</v>
      </c>
      <c r="BI253" s="144">
        <f t="shared" si="88"/>
        <v>0</v>
      </c>
      <c r="BJ253" s="16" t="s">
        <v>81</v>
      </c>
      <c r="BK253" s="144">
        <f t="shared" si="89"/>
        <v>0</v>
      </c>
      <c r="BL253" s="16" t="s">
        <v>159</v>
      </c>
      <c r="BM253" s="143" t="s">
        <v>1348</v>
      </c>
    </row>
    <row r="254" spans="2:65" s="1" customFormat="1" ht="16.5" customHeight="1">
      <c r="B254" s="131"/>
      <c r="C254" s="132" t="s">
        <v>803</v>
      </c>
      <c r="D254" s="132" t="s">
        <v>154</v>
      </c>
      <c r="E254" s="133" t="s">
        <v>2602</v>
      </c>
      <c r="F254" s="134" t="s">
        <v>2603</v>
      </c>
      <c r="G254" s="135" t="s">
        <v>1757</v>
      </c>
      <c r="H254" s="136">
        <v>5</v>
      </c>
      <c r="I254" s="137"/>
      <c r="J254" s="138">
        <f t="shared" si="80"/>
        <v>0</v>
      </c>
      <c r="K254" s="134" t="s">
        <v>1</v>
      </c>
      <c r="L254" s="31"/>
      <c r="M254" s="139" t="s">
        <v>1</v>
      </c>
      <c r="N254" s="140" t="s">
        <v>38</v>
      </c>
      <c r="P254" s="141">
        <f t="shared" si="81"/>
        <v>0</v>
      </c>
      <c r="Q254" s="141">
        <v>0</v>
      </c>
      <c r="R254" s="141">
        <f t="shared" si="82"/>
        <v>0</v>
      </c>
      <c r="S254" s="141">
        <v>0</v>
      </c>
      <c r="T254" s="142">
        <f t="shared" si="83"/>
        <v>0</v>
      </c>
      <c r="AR254" s="143" t="s">
        <v>159</v>
      </c>
      <c r="AT254" s="143" t="s">
        <v>154</v>
      </c>
      <c r="AU254" s="143" t="s">
        <v>81</v>
      </c>
      <c r="AY254" s="16" t="s">
        <v>151</v>
      </c>
      <c r="BE254" s="144">
        <f t="shared" si="84"/>
        <v>0</v>
      </c>
      <c r="BF254" s="144">
        <f t="shared" si="85"/>
        <v>0</v>
      </c>
      <c r="BG254" s="144">
        <f t="shared" si="86"/>
        <v>0</v>
      </c>
      <c r="BH254" s="144">
        <f t="shared" si="87"/>
        <v>0</v>
      </c>
      <c r="BI254" s="144">
        <f t="shared" si="88"/>
        <v>0</v>
      </c>
      <c r="BJ254" s="16" t="s">
        <v>81</v>
      </c>
      <c r="BK254" s="144">
        <f t="shared" si="89"/>
        <v>0</v>
      </c>
      <c r="BL254" s="16" t="s">
        <v>159</v>
      </c>
      <c r="BM254" s="143" t="s">
        <v>1358</v>
      </c>
    </row>
    <row r="255" spans="2:65" s="1" customFormat="1" ht="16.5" customHeight="1">
      <c r="B255" s="131"/>
      <c r="C255" s="132" t="s">
        <v>808</v>
      </c>
      <c r="D255" s="132" t="s">
        <v>154</v>
      </c>
      <c r="E255" s="133" t="s">
        <v>2604</v>
      </c>
      <c r="F255" s="134" t="s">
        <v>2605</v>
      </c>
      <c r="G255" s="135" t="s">
        <v>1757</v>
      </c>
      <c r="H255" s="136">
        <v>1</v>
      </c>
      <c r="I255" s="137"/>
      <c r="J255" s="138">
        <f t="shared" si="80"/>
        <v>0</v>
      </c>
      <c r="K255" s="134" t="s">
        <v>1</v>
      </c>
      <c r="L255" s="31"/>
      <c r="M255" s="139" t="s">
        <v>1</v>
      </c>
      <c r="N255" s="140" t="s">
        <v>38</v>
      </c>
      <c r="P255" s="141">
        <f t="shared" si="81"/>
        <v>0</v>
      </c>
      <c r="Q255" s="141">
        <v>0</v>
      </c>
      <c r="R255" s="141">
        <f t="shared" si="82"/>
        <v>0</v>
      </c>
      <c r="S255" s="141">
        <v>0</v>
      </c>
      <c r="T255" s="142">
        <f t="shared" si="83"/>
        <v>0</v>
      </c>
      <c r="AR255" s="143" t="s">
        <v>159</v>
      </c>
      <c r="AT255" s="143" t="s">
        <v>154</v>
      </c>
      <c r="AU255" s="143" t="s">
        <v>81</v>
      </c>
      <c r="AY255" s="16" t="s">
        <v>151</v>
      </c>
      <c r="BE255" s="144">
        <f t="shared" si="84"/>
        <v>0</v>
      </c>
      <c r="BF255" s="144">
        <f t="shared" si="85"/>
        <v>0</v>
      </c>
      <c r="BG255" s="144">
        <f t="shared" si="86"/>
        <v>0</v>
      </c>
      <c r="BH255" s="144">
        <f t="shared" si="87"/>
        <v>0</v>
      </c>
      <c r="BI255" s="144">
        <f t="shared" si="88"/>
        <v>0</v>
      </c>
      <c r="BJ255" s="16" t="s">
        <v>81</v>
      </c>
      <c r="BK255" s="144">
        <f t="shared" si="89"/>
        <v>0</v>
      </c>
      <c r="BL255" s="16" t="s">
        <v>159</v>
      </c>
      <c r="BM255" s="143" t="s">
        <v>1367</v>
      </c>
    </row>
    <row r="256" spans="2:65" s="1" customFormat="1" ht="16.5" customHeight="1">
      <c r="B256" s="131"/>
      <c r="C256" s="132" t="s">
        <v>813</v>
      </c>
      <c r="D256" s="132" t="s">
        <v>154</v>
      </c>
      <c r="E256" s="133" t="s">
        <v>2606</v>
      </c>
      <c r="F256" s="134" t="s">
        <v>2607</v>
      </c>
      <c r="G256" s="135" t="s">
        <v>1757</v>
      </c>
      <c r="H256" s="136">
        <v>1</v>
      </c>
      <c r="I256" s="137"/>
      <c r="J256" s="138">
        <f t="shared" si="80"/>
        <v>0</v>
      </c>
      <c r="K256" s="134" t="s">
        <v>1</v>
      </c>
      <c r="L256" s="31"/>
      <c r="M256" s="139" t="s">
        <v>1</v>
      </c>
      <c r="N256" s="140" t="s">
        <v>38</v>
      </c>
      <c r="P256" s="141">
        <f t="shared" si="81"/>
        <v>0</v>
      </c>
      <c r="Q256" s="141">
        <v>0</v>
      </c>
      <c r="R256" s="141">
        <f t="shared" si="82"/>
        <v>0</v>
      </c>
      <c r="S256" s="141">
        <v>0</v>
      </c>
      <c r="T256" s="142">
        <f t="shared" si="83"/>
        <v>0</v>
      </c>
      <c r="AR256" s="143" t="s">
        <v>159</v>
      </c>
      <c r="AT256" s="143" t="s">
        <v>154</v>
      </c>
      <c r="AU256" s="143" t="s">
        <v>81</v>
      </c>
      <c r="AY256" s="16" t="s">
        <v>151</v>
      </c>
      <c r="BE256" s="144">
        <f t="shared" si="84"/>
        <v>0</v>
      </c>
      <c r="BF256" s="144">
        <f t="shared" si="85"/>
        <v>0</v>
      </c>
      <c r="BG256" s="144">
        <f t="shared" si="86"/>
        <v>0</v>
      </c>
      <c r="BH256" s="144">
        <f t="shared" si="87"/>
        <v>0</v>
      </c>
      <c r="BI256" s="144">
        <f t="shared" si="88"/>
        <v>0</v>
      </c>
      <c r="BJ256" s="16" t="s">
        <v>81</v>
      </c>
      <c r="BK256" s="144">
        <f t="shared" si="89"/>
        <v>0</v>
      </c>
      <c r="BL256" s="16" t="s">
        <v>159</v>
      </c>
      <c r="BM256" s="143" t="s">
        <v>1374</v>
      </c>
    </row>
    <row r="257" spans="2:65" s="1" customFormat="1" ht="16.5" customHeight="1">
      <c r="B257" s="131"/>
      <c r="C257" s="132" t="s">
        <v>818</v>
      </c>
      <c r="D257" s="132" t="s">
        <v>154</v>
      </c>
      <c r="E257" s="133" t="s">
        <v>2608</v>
      </c>
      <c r="F257" s="134" t="s">
        <v>2609</v>
      </c>
      <c r="G257" s="135" t="s">
        <v>1757</v>
      </c>
      <c r="H257" s="136">
        <v>2</v>
      </c>
      <c r="I257" s="137"/>
      <c r="J257" s="138">
        <f t="shared" si="80"/>
        <v>0</v>
      </c>
      <c r="K257" s="134" t="s">
        <v>1</v>
      </c>
      <c r="L257" s="31"/>
      <c r="M257" s="139" t="s">
        <v>1</v>
      </c>
      <c r="N257" s="140" t="s">
        <v>38</v>
      </c>
      <c r="P257" s="141">
        <f t="shared" si="81"/>
        <v>0</v>
      </c>
      <c r="Q257" s="141">
        <v>0</v>
      </c>
      <c r="R257" s="141">
        <f t="shared" si="82"/>
        <v>0</v>
      </c>
      <c r="S257" s="141">
        <v>0</v>
      </c>
      <c r="T257" s="142">
        <f t="shared" si="83"/>
        <v>0</v>
      </c>
      <c r="AR257" s="143" t="s">
        <v>159</v>
      </c>
      <c r="AT257" s="143" t="s">
        <v>154</v>
      </c>
      <c r="AU257" s="143" t="s">
        <v>81</v>
      </c>
      <c r="AY257" s="16" t="s">
        <v>151</v>
      </c>
      <c r="BE257" s="144">
        <f t="shared" si="84"/>
        <v>0</v>
      </c>
      <c r="BF257" s="144">
        <f t="shared" si="85"/>
        <v>0</v>
      </c>
      <c r="BG257" s="144">
        <f t="shared" si="86"/>
        <v>0</v>
      </c>
      <c r="BH257" s="144">
        <f t="shared" si="87"/>
        <v>0</v>
      </c>
      <c r="BI257" s="144">
        <f t="shared" si="88"/>
        <v>0</v>
      </c>
      <c r="BJ257" s="16" t="s">
        <v>81</v>
      </c>
      <c r="BK257" s="144">
        <f t="shared" si="89"/>
        <v>0</v>
      </c>
      <c r="BL257" s="16" t="s">
        <v>159</v>
      </c>
      <c r="BM257" s="143" t="s">
        <v>1385</v>
      </c>
    </row>
    <row r="258" spans="2:65" s="1" customFormat="1" ht="16.5" customHeight="1">
      <c r="B258" s="131"/>
      <c r="C258" s="132" t="s">
        <v>822</v>
      </c>
      <c r="D258" s="132" t="s">
        <v>154</v>
      </c>
      <c r="E258" s="133" t="s">
        <v>2583</v>
      </c>
      <c r="F258" s="134" t="s">
        <v>2526</v>
      </c>
      <c r="G258" s="135" t="s">
        <v>548</v>
      </c>
      <c r="H258" s="136">
        <v>1</v>
      </c>
      <c r="I258" s="137"/>
      <c r="J258" s="138">
        <f t="shared" si="80"/>
        <v>0</v>
      </c>
      <c r="K258" s="134" t="s">
        <v>1</v>
      </c>
      <c r="L258" s="31"/>
      <c r="M258" s="139" t="s">
        <v>1</v>
      </c>
      <c r="N258" s="140" t="s">
        <v>38</v>
      </c>
      <c r="P258" s="141">
        <f t="shared" si="81"/>
        <v>0</v>
      </c>
      <c r="Q258" s="141">
        <v>0</v>
      </c>
      <c r="R258" s="141">
        <f t="shared" si="82"/>
        <v>0</v>
      </c>
      <c r="S258" s="141">
        <v>0</v>
      </c>
      <c r="T258" s="142">
        <f t="shared" si="83"/>
        <v>0</v>
      </c>
      <c r="AR258" s="143" t="s">
        <v>159</v>
      </c>
      <c r="AT258" s="143" t="s">
        <v>154</v>
      </c>
      <c r="AU258" s="143" t="s">
        <v>81</v>
      </c>
      <c r="AY258" s="16" t="s">
        <v>151</v>
      </c>
      <c r="BE258" s="144">
        <f t="shared" si="84"/>
        <v>0</v>
      </c>
      <c r="BF258" s="144">
        <f t="shared" si="85"/>
        <v>0</v>
      </c>
      <c r="BG258" s="144">
        <f t="shared" si="86"/>
        <v>0</v>
      </c>
      <c r="BH258" s="144">
        <f t="shared" si="87"/>
        <v>0</v>
      </c>
      <c r="BI258" s="144">
        <f t="shared" si="88"/>
        <v>0</v>
      </c>
      <c r="BJ258" s="16" t="s">
        <v>81</v>
      </c>
      <c r="BK258" s="144">
        <f t="shared" si="89"/>
        <v>0</v>
      </c>
      <c r="BL258" s="16" t="s">
        <v>159</v>
      </c>
      <c r="BM258" s="143" t="s">
        <v>1393</v>
      </c>
    </row>
    <row r="259" spans="2:63" s="11" customFormat="1" ht="25.9" customHeight="1">
      <c r="B259" s="119"/>
      <c r="D259" s="120" t="s">
        <v>72</v>
      </c>
      <c r="E259" s="121" t="s">
        <v>726</v>
      </c>
      <c r="F259" s="121" t="s">
        <v>2635</v>
      </c>
      <c r="I259" s="122"/>
      <c r="J259" s="123">
        <f>BK259</f>
        <v>0</v>
      </c>
      <c r="L259" s="119"/>
      <c r="M259" s="124"/>
      <c r="P259" s="125">
        <f>SUM(P260:P261)</f>
        <v>0</v>
      </c>
      <c r="R259" s="125">
        <f>SUM(R260:R261)</f>
        <v>0</v>
      </c>
      <c r="T259" s="126">
        <f>SUM(T260:T261)</f>
        <v>0</v>
      </c>
      <c r="AR259" s="120" t="s">
        <v>81</v>
      </c>
      <c r="AT259" s="127" t="s">
        <v>72</v>
      </c>
      <c r="AU259" s="127" t="s">
        <v>73</v>
      </c>
      <c r="AY259" s="120" t="s">
        <v>151</v>
      </c>
      <c r="BK259" s="128">
        <f>SUM(BK260:BK261)</f>
        <v>0</v>
      </c>
    </row>
    <row r="260" spans="2:65" s="1" customFormat="1" ht="37.9" customHeight="1">
      <c r="B260" s="131"/>
      <c r="C260" s="132" t="s">
        <v>827</v>
      </c>
      <c r="D260" s="132" t="s">
        <v>154</v>
      </c>
      <c r="E260" s="133" t="s">
        <v>2636</v>
      </c>
      <c r="F260" s="134" t="s">
        <v>2637</v>
      </c>
      <c r="G260" s="135" t="s">
        <v>1757</v>
      </c>
      <c r="H260" s="136">
        <v>3</v>
      </c>
      <c r="I260" s="137"/>
      <c r="J260" s="138">
        <f>ROUND(I260*H260,2)</f>
        <v>0</v>
      </c>
      <c r="K260" s="134" t="s">
        <v>1</v>
      </c>
      <c r="L260" s="31"/>
      <c r="M260" s="139" t="s">
        <v>1</v>
      </c>
      <c r="N260" s="140" t="s">
        <v>38</v>
      </c>
      <c r="P260" s="141">
        <f>O260*H260</f>
        <v>0</v>
      </c>
      <c r="Q260" s="141">
        <v>0</v>
      </c>
      <c r="R260" s="141">
        <f>Q260*H260</f>
        <v>0</v>
      </c>
      <c r="S260" s="141">
        <v>0</v>
      </c>
      <c r="T260" s="142">
        <f>S260*H260</f>
        <v>0</v>
      </c>
      <c r="AR260" s="143" t="s">
        <v>159</v>
      </c>
      <c r="AT260" s="143" t="s">
        <v>154</v>
      </c>
      <c r="AU260" s="143" t="s">
        <v>81</v>
      </c>
      <c r="AY260" s="16" t="s">
        <v>151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81</v>
      </c>
      <c r="BK260" s="144">
        <f>ROUND(I260*H260,2)</f>
        <v>0</v>
      </c>
      <c r="BL260" s="16" t="s">
        <v>159</v>
      </c>
      <c r="BM260" s="143" t="s">
        <v>1403</v>
      </c>
    </row>
    <row r="261" spans="2:65" s="1" customFormat="1" ht="16.5" customHeight="1">
      <c r="B261" s="131"/>
      <c r="C261" s="132" t="s">
        <v>832</v>
      </c>
      <c r="D261" s="132" t="s">
        <v>154</v>
      </c>
      <c r="E261" s="133" t="s">
        <v>2583</v>
      </c>
      <c r="F261" s="134" t="s">
        <v>2526</v>
      </c>
      <c r="G261" s="135" t="s">
        <v>548</v>
      </c>
      <c r="H261" s="136">
        <v>3</v>
      </c>
      <c r="I261" s="137"/>
      <c r="J261" s="138">
        <f>ROUND(I261*H261,2)</f>
        <v>0</v>
      </c>
      <c r="K261" s="134" t="s">
        <v>1</v>
      </c>
      <c r="L261" s="31"/>
      <c r="M261" s="139" t="s">
        <v>1</v>
      </c>
      <c r="N261" s="140" t="s">
        <v>38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159</v>
      </c>
      <c r="AT261" s="143" t="s">
        <v>154</v>
      </c>
      <c r="AU261" s="143" t="s">
        <v>81</v>
      </c>
      <c r="AY261" s="16" t="s">
        <v>151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6" t="s">
        <v>81</v>
      </c>
      <c r="BK261" s="144">
        <f>ROUND(I261*H261,2)</f>
        <v>0</v>
      </c>
      <c r="BL261" s="16" t="s">
        <v>159</v>
      </c>
      <c r="BM261" s="143" t="s">
        <v>1414</v>
      </c>
    </row>
    <row r="262" spans="2:63" s="11" customFormat="1" ht="25.9" customHeight="1">
      <c r="B262" s="119"/>
      <c r="D262" s="120" t="s">
        <v>72</v>
      </c>
      <c r="E262" s="121" t="s">
        <v>2076</v>
      </c>
      <c r="F262" s="121" t="s">
        <v>2638</v>
      </c>
      <c r="I262" s="122"/>
      <c r="J262" s="123">
        <f>BK262</f>
        <v>0</v>
      </c>
      <c r="L262" s="119"/>
      <c r="M262" s="124"/>
      <c r="P262" s="125">
        <f>SUM(P263:P272)</f>
        <v>0</v>
      </c>
      <c r="R262" s="125">
        <f>SUM(R263:R272)</f>
        <v>0</v>
      </c>
      <c r="T262" s="126">
        <f>SUM(T263:T272)</f>
        <v>0</v>
      </c>
      <c r="AR262" s="120" t="s">
        <v>81</v>
      </c>
      <c r="AT262" s="127" t="s">
        <v>72</v>
      </c>
      <c r="AU262" s="127" t="s">
        <v>73</v>
      </c>
      <c r="AY262" s="120" t="s">
        <v>151</v>
      </c>
      <c r="BK262" s="128">
        <f>SUM(BK263:BK272)</f>
        <v>0</v>
      </c>
    </row>
    <row r="263" spans="2:65" s="1" customFormat="1" ht="55.5" customHeight="1">
      <c r="B263" s="131"/>
      <c r="C263" s="132" t="s">
        <v>836</v>
      </c>
      <c r="D263" s="132" t="s">
        <v>154</v>
      </c>
      <c r="E263" s="133" t="s">
        <v>2639</v>
      </c>
      <c r="F263" s="134" t="s">
        <v>2640</v>
      </c>
      <c r="G263" s="135" t="s">
        <v>1757</v>
      </c>
      <c r="H263" s="136">
        <v>1</v>
      </c>
      <c r="I263" s="137"/>
      <c r="J263" s="138">
        <f aca="true" t="shared" si="90" ref="J263:J272">ROUND(I263*H263,2)</f>
        <v>0</v>
      </c>
      <c r="K263" s="134" t="s">
        <v>1</v>
      </c>
      <c r="L263" s="31"/>
      <c r="M263" s="139" t="s">
        <v>1</v>
      </c>
      <c r="N263" s="140" t="s">
        <v>38</v>
      </c>
      <c r="P263" s="141">
        <f aca="true" t="shared" si="91" ref="P263:P272">O263*H263</f>
        <v>0</v>
      </c>
      <c r="Q263" s="141">
        <v>0</v>
      </c>
      <c r="R263" s="141">
        <f aca="true" t="shared" si="92" ref="R263:R272">Q263*H263</f>
        <v>0</v>
      </c>
      <c r="S263" s="141">
        <v>0</v>
      </c>
      <c r="T263" s="142">
        <f aca="true" t="shared" si="93" ref="T263:T272">S263*H263</f>
        <v>0</v>
      </c>
      <c r="AR263" s="143" t="s">
        <v>159</v>
      </c>
      <c r="AT263" s="143" t="s">
        <v>154</v>
      </c>
      <c r="AU263" s="143" t="s">
        <v>81</v>
      </c>
      <c r="AY263" s="16" t="s">
        <v>151</v>
      </c>
      <c r="BE263" s="144">
        <f aca="true" t="shared" si="94" ref="BE263:BE272">IF(N263="základní",J263,0)</f>
        <v>0</v>
      </c>
      <c r="BF263" s="144">
        <f aca="true" t="shared" si="95" ref="BF263:BF272">IF(N263="snížená",J263,0)</f>
        <v>0</v>
      </c>
      <c r="BG263" s="144">
        <f aca="true" t="shared" si="96" ref="BG263:BG272">IF(N263="zákl. přenesená",J263,0)</f>
        <v>0</v>
      </c>
      <c r="BH263" s="144">
        <f aca="true" t="shared" si="97" ref="BH263:BH272">IF(N263="sníž. přenesená",J263,0)</f>
        <v>0</v>
      </c>
      <c r="BI263" s="144">
        <f aca="true" t="shared" si="98" ref="BI263:BI272">IF(N263="nulová",J263,0)</f>
        <v>0</v>
      </c>
      <c r="BJ263" s="16" t="s">
        <v>81</v>
      </c>
      <c r="BK263" s="144">
        <f aca="true" t="shared" si="99" ref="BK263:BK272">ROUND(I263*H263,2)</f>
        <v>0</v>
      </c>
      <c r="BL263" s="16" t="s">
        <v>159</v>
      </c>
      <c r="BM263" s="143" t="s">
        <v>1422</v>
      </c>
    </row>
    <row r="264" spans="2:65" s="1" customFormat="1" ht="16.5" customHeight="1">
      <c r="B264" s="131"/>
      <c r="C264" s="132" t="s">
        <v>841</v>
      </c>
      <c r="D264" s="132" t="s">
        <v>154</v>
      </c>
      <c r="E264" s="133" t="s">
        <v>2592</v>
      </c>
      <c r="F264" s="134" t="s">
        <v>2593</v>
      </c>
      <c r="G264" s="135" t="s">
        <v>1757</v>
      </c>
      <c r="H264" s="136">
        <v>1</v>
      </c>
      <c r="I264" s="137"/>
      <c r="J264" s="138">
        <f t="shared" si="90"/>
        <v>0</v>
      </c>
      <c r="K264" s="134" t="s">
        <v>1</v>
      </c>
      <c r="L264" s="31"/>
      <c r="M264" s="139" t="s">
        <v>1</v>
      </c>
      <c r="N264" s="140" t="s">
        <v>38</v>
      </c>
      <c r="P264" s="141">
        <f t="shared" si="91"/>
        <v>0</v>
      </c>
      <c r="Q264" s="141">
        <v>0</v>
      </c>
      <c r="R264" s="141">
        <f t="shared" si="92"/>
        <v>0</v>
      </c>
      <c r="S264" s="141">
        <v>0</v>
      </c>
      <c r="T264" s="142">
        <f t="shared" si="93"/>
        <v>0</v>
      </c>
      <c r="AR264" s="143" t="s">
        <v>159</v>
      </c>
      <c r="AT264" s="143" t="s">
        <v>154</v>
      </c>
      <c r="AU264" s="143" t="s">
        <v>81</v>
      </c>
      <c r="AY264" s="16" t="s">
        <v>151</v>
      </c>
      <c r="BE264" s="144">
        <f t="shared" si="94"/>
        <v>0</v>
      </c>
      <c r="BF264" s="144">
        <f t="shared" si="95"/>
        <v>0</v>
      </c>
      <c r="BG264" s="144">
        <f t="shared" si="96"/>
        <v>0</v>
      </c>
      <c r="BH264" s="144">
        <f t="shared" si="97"/>
        <v>0</v>
      </c>
      <c r="BI264" s="144">
        <f t="shared" si="98"/>
        <v>0</v>
      </c>
      <c r="BJ264" s="16" t="s">
        <v>81</v>
      </c>
      <c r="BK264" s="144">
        <f t="shared" si="99"/>
        <v>0</v>
      </c>
      <c r="BL264" s="16" t="s">
        <v>159</v>
      </c>
      <c r="BM264" s="143" t="s">
        <v>1432</v>
      </c>
    </row>
    <row r="265" spans="2:65" s="1" customFormat="1" ht="16.5" customHeight="1">
      <c r="B265" s="131"/>
      <c r="C265" s="132" t="s">
        <v>853</v>
      </c>
      <c r="D265" s="132" t="s">
        <v>154</v>
      </c>
      <c r="E265" s="133" t="s">
        <v>2594</v>
      </c>
      <c r="F265" s="134" t="s">
        <v>2595</v>
      </c>
      <c r="G265" s="135" t="s">
        <v>1757</v>
      </c>
      <c r="H265" s="136">
        <v>2</v>
      </c>
      <c r="I265" s="137"/>
      <c r="J265" s="138">
        <f t="shared" si="90"/>
        <v>0</v>
      </c>
      <c r="K265" s="134" t="s">
        <v>1</v>
      </c>
      <c r="L265" s="31"/>
      <c r="M265" s="139" t="s">
        <v>1</v>
      </c>
      <c r="N265" s="140" t="s">
        <v>38</v>
      </c>
      <c r="P265" s="141">
        <f t="shared" si="91"/>
        <v>0</v>
      </c>
      <c r="Q265" s="141">
        <v>0</v>
      </c>
      <c r="R265" s="141">
        <f t="shared" si="92"/>
        <v>0</v>
      </c>
      <c r="S265" s="141">
        <v>0</v>
      </c>
      <c r="T265" s="142">
        <f t="shared" si="93"/>
        <v>0</v>
      </c>
      <c r="AR265" s="143" t="s">
        <v>159</v>
      </c>
      <c r="AT265" s="143" t="s">
        <v>154</v>
      </c>
      <c r="AU265" s="143" t="s">
        <v>81</v>
      </c>
      <c r="AY265" s="16" t="s">
        <v>151</v>
      </c>
      <c r="BE265" s="144">
        <f t="shared" si="94"/>
        <v>0</v>
      </c>
      <c r="BF265" s="144">
        <f t="shared" si="95"/>
        <v>0</v>
      </c>
      <c r="BG265" s="144">
        <f t="shared" si="96"/>
        <v>0</v>
      </c>
      <c r="BH265" s="144">
        <f t="shared" si="97"/>
        <v>0</v>
      </c>
      <c r="BI265" s="144">
        <f t="shared" si="98"/>
        <v>0</v>
      </c>
      <c r="BJ265" s="16" t="s">
        <v>81</v>
      </c>
      <c r="BK265" s="144">
        <f t="shared" si="99"/>
        <v>0</v>
      </c>
      <c r="BL265" s="16" t="s">
        <v>159</v>
      </c>
      <c r="BM265" s="143" t="s">
        <v>1440</v>
      </c>
    </row>
    <row r="266" spans="2:65" s="1" customFormat="1" ht="21.75" customHeight="1">
      <c r="B266" s="131"/>
      <c r="C266" s="132" t="s">
        <v>858</v>
      </c>
      <c r="D266" s="132" t="s">
        <v>154</v>
      </c>
      <c r="E266" s="133" t="s">
        <v>2598</v>
      </c>
      <c r="F266" s="134" t="s">
        <v>2599</v>
      </c>
      <c r="G266" s="135" t="s">
        <v>569</v>
      </c>
      <c r="H266" s="136">
        <v>3</v>
      </c>
      <c r="I266" s="137"/>
      <c r="J266" s="138">
        <f t="shared" si="90"/>
        <v>0</v>
      </c>
      <c r="K266" s="134" t="s">
        <v>1</v>
      </c>
      <c r="L266" s="31"/>
      <c r="M266" s="139" t="s">
        <v>1</v>
      </c>
      <c r="N266" s="140" t="s">
        <v>38</v>
      </c>
      <c r="P266" s="141">
        <f t="shared" si="91"/>
        <v>0</v>
      </c>
      <c r="Q266" s="141">
        <v>0</v>
      </c>
      <c r="R266" s="141">
        <f t="shared" si="92"/>
        <v>0</v>
      </c>
      <c r="S266" s="141">
        <v>0</v>
      </c>
      <c r="T266" s="142">
        <f t="shared" si="93"/>
        <v>0</v>
      </c>
      <c r="AR266" s="143" t="s">
        <v>159</v>
      </c>
      <c r="AT266" s="143" t="s">
        <v>154</v>
      </c>
      <c r="AU266" s="143" t="s">
        <v>81</v>
      </c>
      <c r="AY266" s="16" t="s">
        <v>151</v>
      </c>
      <c r="BE266" s="144">
        <f t="shared" si="94"/>
        <v>0</v>
      </c>
      <c r="BF266" s="144">
        <f t="shared" si="95"/>
        <v>0</v>
      </c>
      <c r="BG266" s="144">
        <f t="shared" si="96"/>
        <v>0</v>
      </c>
      <c r="BH266" s="144">
        <f t="shared" si="97"/>
        <v>0</v>
      </c>
      <c r="BI266" s="144">
        <f t="shared" si="98"/>
        <v>0</v>
      </c>
      <c r="BJ266" s="16" t="s">
        <v>81</v>
      </c>
      <c r="BK266" s="144">
        <f t="shared" si="99"/>
        <v>0</v>
      </c>
      <c r="BL266" s="16" t="s">
        <v>159</v>
      </c>
      <c r="BM266" s="143" t="s">
        <v>1449</v>
      </c>
    </row>
    <row r="267" spans="2:65" s="1" customFormat="1" ht="16.5" customHeight="1">
      <c r="B267" s="131"/>
      <c r="C267" s="132" t="s">
        <v>863</v>
      </c>
      <c r="D267" s="132" t="s">
        <v>154</v>
      </c>
      <c r="E267" s="133" t="s">
        <v>2602</v>
      </c>
      <c r="F267" s="134" t="s">
        <v>2603</v>
      </c>
      <c r="G267" s="135" t="s">
        <v>1757</v>
      </c>
      <c r="H267" s="136">
        <v>1</v>
      </c>
      <c r="I267" s="137"/>
      <c r="J267" s="138">
        <f t="shared" si="90"/>
        <v>0</v>
      </c>
      <c r="K267" s="134" t="s">
        <v>1</v>
      </c>
      <c r="L267" s="31"/>
      <c r="M267" s="139" t="s">
        <v>1</v>
      </c>
      <c r="N267" s="140" t="s">
        <v>38</v>
      </c>
      <c r="P267" s="141">
        <f t="shared" si="91"/>
        <v>0</v>
      </c>
      <c r="Q267" s="141">
        <v>0</v>
      </c>
      <c r="R267" s="141">
        <f t="shared" si="92"/>
        <v>0</v>
      </c>
      <c r="S267" s="141">
        <v>0</v>
      </c>
      <c r="T267" s="142">
        <f t="shared" si="93"/>
        <v>0</v>
      </c>
      <c r="AR267" s="143" t="s">
        <v>159</v>
      </c>
      <c r="AT267" s="143" t="s">
        <v>154</v>
      </c>
      <c r="AU267" s="143" t="s">
        <v>81</v>
      </c>
      <c r="AY267" s="16" t="s">
        <v>151</v>
      </c>
      <c r="BE267" s="144">
        <f t="shared" si="94"/>
        <v>0</v>
      </c>
      <c r="BF267" s="144">
        <f t="shared" si="95"/>
        <v>0</v>
      </c>
      <c r="BG267" s="144">
        <f t="shared" si="96"/>
        <v>0</v>
      </c>
      <c r="BH267" s="144">
        <f t="shared" si="97"/>
        <v>0</v>
      </c>
      <c r="BI267" s="144">
        <f t="shared" si="98"/>
        <v>0</v>
      </c>
      <c r="BJ267" s="16" t="s">
        <v>81</v>
      </c>
      <c r="BK267" s="144">
        <f t="shared" si="99"/>
        <v>0</v>
      </c>
      <c r="BL267" s="16" t="s">
        <v>159</v>
      </c>
      <c r="BM267" s="143" t="s">
        <v>1459</v>
      </c>
    </row>
    <row r="268" spans="2:65" s="1" customFormat="1" ht="16.5" customHeight="1">
      <c r="B268" s="131"/>
      <c r="C268" s="132" t="s">
        <v>867</v>
      </c>
      <c r="D268" s="132" t="s">
        <v>154</v>
      </c>
      <c r="E268" s="133" t="s">
        <v>2641</v>
      </c>
      <c r="F268" s="134" t="s">
        <v>2567</v>
      </c>
      <c r="G268" s="135" t="s">
        <v>1757</v>
      </c>
      <c r="H268" s="136">
        <v>1</v>
      </c>
      <c r="I268" s="137"/>
      <c r="J268" s="138">
        <f t="shared" si="90"/>
        <v>0</v>
      </c>
      <c r="K268" s="134" t="s">
        <v>1</v>
      </c>
      <c r="L268" s="31"/>
      <c r="M268" s="139" t="s">
        <v>1</v>
      </c>
      <c r="N268" s="140" t="s">
        <v>38</v>
      </c>
      <c r="P268" s="141">
        <f t="shared" si="91"/>
        <v>0</v>
      </c>
      <c r="Q268" s="141">
        <v>0</v>
      </c>
      <c r="R268" s="141">
        <f t="shared" si="92"/>
        <v>0</v>
      </c>
      <c r="S268" s="141">
        <v>0</v>
      </c>
      <c r="T268" s="142">
        <f t="shared" si="93"/>
        <v>0</v>
      </c>
      <c r="AR268" s="143" t="s">
        <v>159</v>
      </c>
      <c r="AT268" s="143" t="s">
        <v>154</v>
      </c>
      <c r="AU268" s="143" t="s">
        <v>81</v>
      </c>
      <c r="AY268" s="16" t="s">
        <v>151</v>
      </c>
      <c r="BE268" s="144">
        <f t="shared" si="94"/>
        <v>0</v>
      </c>
      <c r="BF268" s="144">
        <f t="shared" si="95"/>
        <v>0</v>
      </c>
      <c r="BG268" s="144">
        <f t="shared" si="96"/>
        <v>0</v>
      </c>
      <c r="BH268" s="144">
        <f t="shared" si="97"/>
        <v>0</v>
      </c>
      <c r="BI268" s="144">
        <f t="shared" si="98"/>
        <v>0</v>
      </c>
      <c r="BJ268" s="16" t="s">
        <v>81</v>
      </c>
      <c r="BK268" s="144">
        <f t="shared" si="99"/>
        <v>0</v>
      </c>
      <c r="BL268" s="16" t="s">
        <v>159</v>
      </c>
      <c r="BM268" s="143" t="s">
        <v>1467</v>
      </c>
    </row>
    <row r="269" spans="2:65" s="1" customFormat="1" ht="16.5" customHeight="1">
      <c r="B269" s="131"/>
      <c r="C269" s="132" t="s">
        <v>871</v>
      </c>
      <c r="D269" s="132" t="s">
        <v>154</v>
      </c>
      <c r="E269" s="133" t="s">
        <v>2604</v>
      </c>
      <c r="F269" s="134" t="s">
        <v>2605</v>
      </c>
      <c r="G269" s="135" t="s">
        <v>1757</v>
      </c>
      <c r="H269" s="136">
        <v>2</v>
      </c>
      <c r="I269" s="137"/>
      <c r="J269" s="138">
        <f t="shared" si="90"/>
        <v>0</v>
      </c>
      <c r="K269" s="134" t="s">
        <v>1</v>
      </c>
      <c r="L269" s="31"/>
      <c r="M269" s="139" t="s">
        <v>1</v>
      </c>
      <c r="N269" s="140" t="s">
        <v>38</v>
      </c>
      <c r="P269" s="141">
        <f t="shared" si="91"/>
        <v>0</v>
      </c>
      <c r="Q269" s="141">
        <v>0</v>
      </c>
      <c r="R269" s="141">
        <f t="shared" si="92"/>
        <v>0</v>
      </c>
      <c r="S269" s="141">
        <v>0</v>
      </c>
      <c r="T269" s="142">
        <f t="shared" si="93"/>
        <v>0</v>
      </c>
      <c r="AR269" s="143" t="s">
        <v>159</v>
      </c>
      <c r="AT269" s="143" t="s">
        <v>154</v>
      </c>
      <c r="AU269" s="143" t="s">
        <v>81</v>
      </c>
      <c r="AY269" s="16" t="s">
        <v>151</v>
      </c>
      <c r="BE269" s="144">
        <f t="shared" si="94"/>
        <v>0</v>
      </c>
      <c r="BF269" s="144">
        <f t="shared" si="95"/>
        <v>0</v>
      </c>
      <c r="BG269" s="144">
        <f t="shared" si="96"/>
        <v>0</v>
      </c>
      <c r="BH269" s="144">
        <f t="shared" si="97"/>
        <v>0</v>
      </c>
      <c r="BI269" s="144">
        <f t="shared" si="98"/>
        <v>0</v>
      </c>
      <c r="BJ269" s="16" t="s">
        <v>81</v>
      </c>
      <c r="BK269" s="144">
        <f t="shared" si="99"/>
        <v>0</v>
      </c>
      <c r="BL269" s="16" t="s">
        <v>159</v>
      </c>
      <c r="BM269" s="143" t="s">
        <v>1476</v>
      </c>
    </row>
    <row r="270" spans="2:65" s="1" customFormat="1" ht="16.5" customHeight="1">
      <c r="B270" s="131"/>
      <c r="C270" s="132" t="s">
        <v>875</v>
      </c>
      <c r="D270" s="132" t="s">
        <v>154</v>
      </c>
      <c r="E270" s="133" t="s">
        <v>2606</v>
      </c>
      <c r="F270" s="134" t="s">
        <v>2607</v>
      </c>
      <c r="G270" s="135" t="s">
        <v>1757</v>
      </c>
      <c r="H270" s="136">
        <v>2</v>
      </c>
      <c r="I270" s="137"/>
      <c r="J270" s="138">
        <f t="shared" si="90"/>
        <v>0</v>
      </c>
      <c r="K270" s="134" t="s">
        <v>1</v>
      </c>
      <c r="L270" s="31"/>
      <c r="M270" s="139" t="s">
        <v>1</v>
      </c>
      <c r="N270" s="140" t="s">
        <v>38</v>
      </c>
      <c r="P270" s="141">
        <f t="shared" si="91"/>
        <v>0</v>
      </c>
      <c r="Q270" s="141">
        <v>0</v>
      </c>
      <c r="R270" s="141">
        <f t="shared" si="92"/>
        <v>0</v>
      </c>
      <c r="S270" s="141">
        <v>0</v>
      </c>
      <c r="T270" s="142">
        <f t="shared" si="93"/>
        <v>0</v>
      </c>
      <c r="AR270" s="143" t="s">
        <v>159</v>
      </c>
      <c r="AT270" s="143" t="s">
        <v>154</v>
      </c>
      <c r="AU270" s="143" t="s">
        <v>81</v>
      </c>
      <c r="AY270" s="16" t="s">
        <v>151</v>
      </c>
      <c r="BE270" s="144">
        <f t="shared" si="94"/>
        <v>0</v>
      </c>
      <c r="BF270" s="144">
        <f t="shared" si="95"/>
        <v>0</v>
      </c>
      <c r="BG270" s="144">
        <f t="shared" si="96"/>
        <v>0</v>
      </c>
      <c r="BH270" s="144">
        <f t="shared" si="97"/>
        <v>0</v>
      </c>
      <c r="BI270" s="144">
        <f t="shared" si="98"/>
        <v>0</v>
      </c>
      <c r="BJ270" s="16" t="s">
        <v>81</v>
      </c>
      <c r="BK270" s="144">
        <f t="shared" si="99"/>
        <v>0</v>
      </c>
      <c r="BL270" s="16" t="s">
        <v>159</v>
      </c>
      <c r="BM270" s="143" t="s">
        <v>1485</v>
      </c>
    </row>
    <row r="271" spans="2:65" s="1" customFormat="1" ht="16.5" customHeight="1">
      <c r="B271" s="131"/>
      <c r="C271" s="132" t="s">
        <v>879</v>
      </c>
      <c r="D271" s="132" t="s">
        <v>154</v>
      </c>
      <c r="E271" s="133" t="s">
        <v>2608</v>
      </c>
      <c r="F271" s="134" t="s">
        <v>2609</v>
      </c>
      <c r="G271" s="135" t="s">
        <v>1757</v>
      </c>
      <c r="H271" s="136">
        <v>4</v>
      </c>
      <c r="I271" s="137"/>
      <c r="J271" s="138">
        <f t="shared" si="90"/>
        <v>0</v>
      </c>
      <c r="K271" s="134" t="s">
        <v>1</v>
      </c>
      <c r="L271" s="31"/>
      <c r="M271" s="139" t="s">
        <v>1</v>
      </c>
      <c r="N271" s="140" t="s">
        <v>38</v>
      </c>
      <c r="P271" s="141">
        <f t="shared" si="91"/>
        <v>0</v>
      </c>
      <c r="Q271" s="141">
        <v>0</v>
      </c>
      <c r="R271" s="141">
        <f t="shared" si="92"/>
        <v>0</v>
      </c>
      <c r="S271" s="141">
        <v>0</v>
      </c>
      <c r="T271" s="142">
        <f t="shared" si="93"/>
        <v>0</v>
      </c>
      <c r="AR271" s="143" t="s">
        <v>159</v>
      </c>
      <c r="AT271" s="143" t="s">
        <v>154</v>
      </c>
      <c r="AU271" s="143" t="s">
        <v>81</v>
      </c>
      <c r="AY271" s="16" t="s">
        <v>151</v>
      </c>
      <c r="BE271" s="144">
        <f t="shared" si="94"/>
        <v>0</v>
      </c>
      <c r="BF271" s="144">
        <f t="shared" si="95"/>
        <v>0</v>
      </c>
      <c r="BG271" s="144">
        <f t="shared" si="96"/>
        <v>0</v>
      </c>
      <c r="BH271" s="144">
        <f t="shared" si="97"/>
        <v>0</v>
      </c>
      <c r="BI271" s="144">
        <f t="shared" si="98"/>
        <v>0</v>
      </c>
      <c r="BJ271" s="16" t="s">
        <v>81</v>
      </c>
      <c r="BK271" s="144">
        <f t="shared" si="99"/>
        <v>0</v>
      </c>
      <c r="BL271" s="16" t="s">
        <v>159</v>
      </c>
      <c r="BM271" s="143" t="s">
        <v>1498</v>
      </c>
    </row>
    <row r="272" spans="2:65" s="1" customFormat="1" ht="16.5" customHeight="1">
      <c r="B272" s="131"/>
      <c r="C272" s="132" t="s">
        <v>884</v>
      </c>
      <c r="D272" s="132" t="s">
        <v>154</v>
      </c>
      <c r="E272" s="133" t="s">
        <v>2583</v>
      </c>
      <c r="F272" s="134" t="s">
        <v>2526</v>
      </c>
      <c r="G272" s="135" t="s">
        <v>548</v>
      </c>
      <c r="H272" s="136">
        <v>1</v>
      </c>
      <c r="I272" s="137"/>
      <c r="J272" s="138">
        <f t="shared" si="90"/>
        <v>0</v>
      </c>
      <c r="K272" s="134" t="s">
        <v>1</v>
      </c>
      <c r="L272" s="31"/>
      <c r="M272" s="139" t="s">
        <v>1</v>
      </c>
      <c r="N272" s="140" t="s">
        <v>38</v>
      </c>
      <c r="P272" s="141">
        <f t="shared" si="91"/>
        <v>0</v>
      </c>
      <c r="Q272" s="141">
        <v>0</v>
      </c>
      <c r="R272" s="141">
        <f t="shared" si="92"/>
        <v>0</v>
      </c>
      <c r="S272" s="141">
        <v>0</v>
      </c>
      <c r="T272" s="142">
        <f t="shared" si="93"/>
        <v>0</v>
      </c>
      <c r="AR272" s="143" t="s">
        <v>159</v>
      </c>
      <c r="AT272" s="143" t="s">
        <v>154</v>
      </c>
      <c r="AU272" s="143" t="s">
        <v>81</v>
      </c>
      <c r="AY272" s="16" t="s">
        <v>151</v>
      </c>
      <c r="BE272" s="144">
        <f t="shared" si="94"/>
        <v>0</v>
      </c>
      <c r="BF272" s="144">
        <f t="shared" si="95"/>
        <v>0</v>
      </c>
      <c r="BG272" s="144">
        <f t="shared" si="96"/>
        <v>0</v>
      </c>
      <c r="BH272" s="144">
        <f t="shared" si="97"/>
        <v>0</v>
      </c>
      <c r="BI272" s="144">
        <f t="shared" si="98"/>
        <v>0</v>
      </c>
      <c r="BJ272" s="16" t="s">
        <v>81</v>
      </c>
      <c r="BK272" s="144">
        <f t="shared" si="99"/>
        <v>0</v>
      </c>
      <c r="BL272" s="16" t="s">
        <v>159</v>
      </c>
      <c r="BM272" s="143" t="s">
        <v>1512</v>
      </c>
    </row>
    <row r="273" spans="2:63" s="11" customFormat="1" ht="25.9" customHeight="1">
      <c r="B273" s="119"/>
      <c r="D273" s="120" t="s">
        <v>72</v>
      </c>
      <c r="E273" s="121" t="s">
        <v>2102</v>
      </c>
      <c r="F273" s="121" t="s">
        <v>2642</v>
      </c>
      <c r="I273" s="122"/>
      <c r="J273" s="123">
        <f>BK273</f>
        <v>0</v>
      </c>
      <c r="L273" s="119"/>
      <c r="M273" s="124"/>
      <c r="P273" s="125">
        <f>SUM(P274:P281)</f>
        <v>0</v>
      </c>
      <c r="R273" s="125">
        <f>SUM(R274:R281)</f>
        <v>0</v>
      </c>
      <c r="T273" s="126">
        <f>SUM(T274:T281)</f>
        <v>0</v>
      </c>
      <c r="AR273" s="120" t="s">
        <v>81</v>
      </c>
      <c r="AT273" s="127" t="s">
        <v>72</v>
      </c>
      <c r="AU273" s="127" t="s">
        <v>73</v>
      </c>
      <c r="AY273" s="120" t="s">
        <v>151</v>
      </c>
      <c r="BK273" s="128">
        <f>SUM(BK274:BK281)</f>
        <v>0</v>
      </c>
    </row>
    <row r="274" spans="2:65" s="1" customFormat="1" ht="55.5" customHeight="1">
      <c r="B274" s="131"/>
      <c r="C274" s="132" t="s">
        <v>889</v>
      </c>
      <c r="D274" s="132" t="s">
        <v>154</v>
      </c>
      <c r="E274" s="133" t="s">
        <v>2639</v>
      </c>
      <c r="F274" s="134" t="s">
        <v>2640</v>
      </c>
      <c r="G274" s="135" t="s">
        <v>1757</v>
      </c>
      <c r="H274" s="136">
        <v>1</v>
      </c>
      <c r="I274" s="137"/>
      <c r="J274" s="138">
        <f aca="true" t="shared" si="100" ref="J274:J281">ROUND(I274*H274,2)</f>
        <v>0</v>
      </c>
      <c r="K274" s="134" t="s">
        <v>1</v>
      </c>
      <c r="L274" s="31"/>
      <c r="M274" s="139" t="s">
        <v>1</v>
      </c>
      <c r="N274" s="140" t="s">
        <v>38</v>
      </c>
      <c r="P274" s="141">
        <f aca="true" t="shared" si="101" ref="P274:P281">O274*H274</f>
        <v>0</v>
      </c>
      <c r="Q274" s="141">
        <v>0</v>
      </c>
      <c r="R274" s="141">
        <f aca="true" t="shared" si="102" ref="R274:R281">Q274*H274</f>
        <v>0</v>
      </c>
      <c r="S274" s="141">
        <v>0</v>
      </c>
      <c r="T274" s="142">
        <f aca="true" t="shared" si="103" ref="T274:T281">S274*H274</f>
        <v>0</v>
      </c>
      <c r="AR274" s="143" t="s">
        <v>159</v>
      </c>
      <c r="AT274" s="143" t="s">
        <v>154</v>
      </c>
      <c r="AU274" s="143" t="s">
        <v>81</v>
      </c>
      <c r="AY274" s="16" t="s">
        <v>151</v>
      </c>
      <c r="BE274" s="144">
        <f aca="true" t="shared" si="104" ref="BE274:BE281">IF(N274="základní",J274,0)</f>
        <v>0</v>
      </c>
      <c r="BF274" s="144">
        <f aca="true" t="shared" si="105" ref="BF274:BF281">IF(N274="snížená",J274,0)</f>
        <v>0</v>
      </c>
      <c r="BG274" s="144">
        <f aca="true" t="shared" si="106" ref="BG274:BG281">IF(N274="zákl. přenesená",J274,0)</f>
        <v>0</v>
      </c>
      <c r="BH274" s="144">
        <f aca="true" t="shared" si="107" ref="BH274:BH281">IF(N274="sníž. přenesená",J274,0)</f>
        <v>0</v>
      </c>
      <c r="BI274" s="144">
        <f aca="true" t="shared" si="108" ref="BI274:BI281">IF(N274="nulová",J274,0)</f>
        <v>0</v>
      </c>
      <c r="BJ274" s="16" t="s">
        <v>81</v>
      </c>
      <c r="BK274" s="144">
        <f aca="true" t="shared" si="109" ref="BK274:BK281">ROUND(I274*H274,2)</f>
        <v>0</v>
      </c>
      <c r="BL274" s="16" t="s">
        <v>159</v>
      </c>
      <c r="BM274" s="143" t="s">
        <v>1520</v>
      </c>
    </row>
    <row r="275" spans="2:65" s="1" customFormat="1" ht="16.5" customHeight="1">
      <c r="B275" s="131"/>
      <c r="C275" s="132" t="s">
        <v>894</v>
      </c>
      <c r="D275" s="132" t="s">
        <v>154</v>
      </c>
      <c r="E275" s="133" t="s">
        <v>2592</v>
      </c>
      <c r="F275" s="134" t="s">
        <v>2593</v>
      </c>
      <c r="G275" s="135" t="s">
        <v>1757</v>
      </c>
      <c r="H275" s="136">
        <v>1</v>
      </c>
      <c r="I275" s="137"/>
      <c r="J275" s="138">
        <f t="shared" si="100"/>
        <v>0</v>
      </c>
      <c r="K275" s="134" t="s">
        <v>1</v>
      </c>
      <c r="L275" s="31"/>
      <c r="M275" s="139" t="s">
        <v>1</v>
      </c>
      <c r="N275" s="140" t="s">
        <v>38</v>
      </c>
      <c r="P275" s="141">
        <f t="shared" si="101"/>
        <v>0</v>
      </c>
      <c r="Q275" s="141">
        <v>0</v>
      </c>
      <c r="R275" s="141">
        <f t="shared" si="102"/>
        <v>0</v>
      </c>
      <c r="S275" s="141">
        <v>0</v>
      </c>
      <c r="T275" s="142">
        <f t="shared" si="103"/>
        <v>0</v>
      </c>
      <c r="AR275" s="143" t="s">
        <v>159</v>
      </c>
      <c r="AT275" s="143" t="s">
        <v>154</v>
      </c>
      <c r="AU275" s="143" t="s">
        <v>81</v>
      </c>
      <c r="AY275" s="16" t="s">
        <v>151</v>
      </c>
      <c r="BE275" s="144">
        <f t="shared" si="104"/>
        <v>0</v>
      </c>
      <c r="BF275" s="144">
        <f t="shared" si="105"/>
        <v>0</v>
      </c>
      <c r="BG275" s="144">
        <f t="shared" si="106"/>
        <v>0</v>
      </c>
      <c r="BH275" s="144">
        <f t="shared" si="107"/>
        <v>0</v>
      </c>
      <c r="BI275" s="144">
        <f t="shared" si="108"/>
        <v>0</v>
      </c>
      <c r="BJ275" s="16" t="s">
        <v>81</v>
      </c>
      <c r="BK275" s="144">
        <f t="shared" si="109"/>
        <v>0</v>
      </c>
      <c r="BL275" s="16" t="s">
        <v>159</v>
      </c>
      <c r="BM275" s="143" t="s">
        <v>1529</v>
      </c>
    </row>
    <row r="276" spans="2:65" s="1" customFormat="1" ht="16.5" customHeight="1">
      <c r="B276" s="131"/>
      <c r="C276" s="132" t="s">
        <v>899</v>
      </c>
      <c r="D276" s="132" t="s">
        <v>154</v>
      </c>
      <c r="E276" s="133" t="s">
        <v>2594</v>
      </c>
      <c r="F276" s="134" t="s">
        <v>2595</v>
      </c>
      <c r="G276" s="135" t="s">
        <v>1757</v>
      </c>
      <c r="H276" s="136">
        <v>2</v>
      </c>
      <c r="I276" s="137"/>
      <c r="J276" s="138">
        <f t="shared" si="100"/>
        <v>0</v>
      </c>
      <c r="K276" s="134" t="s">
        <v>1</v>
      </c>
      <c r="L276" s="31"/>
      <c r="M276" s="139" t="s">
        <v>1</v>
      </c>
      <c r="N276" s="140" t="s">
        <v>38</v>
      </c>
      <c r="P276" s="141">
        <f t="shared" si="101"/>
        <v>0</v>
      </c>
      <c r="Q276" s="141">
        <v>0</v>
      </c>
      <c r="R276" s="141">
        <f t="shared" si="102"/>
        <v>0</v>
      </c>
      <c r="S276" s="141">
        <v>0</v>
      </c>
      <c r="T276" s="142">
        <f t="shared" si="103"/>
        <v>0</v>
      </c>
      <c r="AR276" s="143" t="s">
        <v>159</v>
      </c>
      <c r="AT276" s="143" t="s">
        <v>154</v>
      </c>
      <c r="AU276" s="143" t="s">
        <v>81</v>
      </c>
      <c r="AY276" s="16" t="s">
        <v>151</v>
      </c>
      <c r="BE276" s="144">
        <f t="shared" si="104"/>
        <v>0</v>
      </c>
      <c r="BF276" s="144">
        <f t="shared" si="105"/>
        <v>0</v>
      </c>
      <c r="BG276" s="144">
        <f t="shared" si="106"/>
        <v>0</v>
      </c>
      <c r="BH276" s="144">
        <f t="shared" si="107"/>
        <v>0</v>
      </c>
      <c r="BI276" s="144">
        <f t="shared" si="108"/>
        <v>0</v>
      </c>
      <c r="BJ276" s="16" t="s">
        <v>81</v>
      </c>
      <c r="BK276" s="144">
        <f t="shared" si="109"/>
        <v>0</v>
      </c>
      <c r="BL276" s="16" t="s">
        <v>159</v>
      </c>
      <c r="BM276" s="143" t="s">
        <v>1540</v>
      </c>
    </row>
    <row r="277" spans="2:65" s="1" customFormat="1" ht="21.75" customHeight="1">
      <c r="B277" s="131"/>
      <c r="C277" s="132" t="s">
        <v>904</v>
      </c>
      <c r="D277" s="132" t="s">
        <v>154</v>
      </c>
      <c r="E277" s="133" t="s">
        <v>2598</v>
      </c>
      <c r="F277" s="134" t="s">
        <v>2599</v>
      </c>
      <c r="G277" s="135" t="s">
        <v>569</v>
      </c>
      <c r="H277" s="136">
        <v>9</v>
      </c>
      <c r="I277" s="137"/>
      <c r="J277" s="138">
        <f t="shared" si="100"/>
        <v>0</v>
      </c>
      <c r="K277" s="134" t="s">
        <v>1</v>
      </c>
      <c r="L277" s="31"/>
      <c r="M277" s="139" t="s">
        <v>1</v>
      </c>
      <c r="N277" s="140" t="s">
        <v>38</v>
      </c>
      <c r="P277" s="141">
        <f t="shared" si="101"/>
        <v>0</v>
      </c>
      <c r="Q277" s="141">
        <v>0</v>
      </c>
      <c r="R277" s="141">
        <f t="shared" si="102"/>
        <v>0</v>
      </c>
      <c r="S277" s="141">
        <v>0</v>
      </c>
      <c r="T277" s="142">
        <f t="shared" si="103"/>
        <v>0</v>
      </c>
      <c r="AR277" s="143" t="s">
        <v>159</v>
      </c>
      <c r="AT277" s="143" t="s">
        <v>154</v>
      </c>
      <c r="AU277" s="143" t="s">
        <v>81</v>
      </c>
      <c r="AY277" s="16" t="s">
        <v>151</v>
      </c>
      <c r="BE277" s="144">
        <f t="shared" si="104"/>
        <v>0</v>
      </c>
      <c r="BF277" s="144">
        <f t="shared" si="105"/>
        <v>0</v>
      </c>
      <c r="BG277" s="144">
        <f t="shared" si="106"/>
        <v>0</v>
      </c>
      <c r="BH277" s="144">
        <f t="shared" si="107"/>
        <v>0</v>
      </c>
      <c r="BI277" s="144">
        <f t="shared" si="108"/>
        <v>0</v>
      </c>
      <c r="BJ277" s="16" t="s">
        <v>81</v>
      </c>
      <c r="BK277" s="144">
        <f t="shared" si="109"/>
        <v>0</v>
      </c>
      <c r="BL277" s="16" t="s">
        <v>159</v>
      </c>
      <c r="BM277" s="143" t="s">
        <v>1551</v>
      </c>
    </row>
    <row r="278" spans="2:65" s="1" customFormat="1" ht="16.5" customHeight="1">
      <c r="B278" s="131"/>
      <c r="C278" s="132" t="s">
        <v>909</v>
      </c>
      <c r="D278" s="132" t="s">
        <v>154</v>
      </c>
      <c r="E278" s="133" t="s">
        <v>2602</v>
      </c>
      <c r="F278" s="134" t="s">
        <v>2603</v>
      </c>
      <c r="G278" s="135" t="s">
        <v>1757</v>
      </c>
      <c r="H278" s="136">
        <v>3</v>
      </c>
      <c r="I278" s="137"/>
      <c r="J278" s="138">
        <f t="shared" si="100"/>
        <v>0</v>
      </c>
      <c r="K278" s="134" t="s">
        <v>1</v>
      </c>
      <c r="L278" s="31"/>
      <c r="M278" s="139" t="s">
        <v>1</v>
      </c>
      <c r="N278" s="140" t="s">
        <v>38</v>
      </c>
      <c r="P278" s="141">
        <f t="shared" si="101"/>
        <v>0</v>
      </c>
      <c r="Q278" s="141">
        <v>0</v>
      </c>
      <c r="R278" s="141">
        <f t="shared" si="102"/>
        <v>0</v>
      </c>
      <c r="S278" s="141">
        <v>0</v>
      </c>
      <c r="T278" s="142">
        <f t="shared" si="103"/>
        <v>0</v>
      </c>
      <c r="AR278" s="143" t="s">
        <v>159</v>
      </c>
      <c r="AT278" s="143" t="s">
        <v>154</v>
      </c>
      <c r="AU278" s="143" t="s">
        <v>81</v>
      </c>
      <c r="AY278" s="16" t="s">
        <v>151</v>
      </c>
      <c r="BE278" s="144">
        <f t="shared" si="104"/>
        <v>0</v>
      </c>
      <c r="BF278" s="144">
        <f t="shared" si="105"/>
        <v>0</v>
      </c>
      <c r="BG278" s="144">
        <f t="shared" si="106"/>
        <v>0</v>
      </c>
      <c r="BH278" s="144">
        <f t="shared" si="107"/>
        <v>0</v>
      </c>
      <c r="BI278" s="144">
        <f t="shared" si="108"/>
        <v>0</v>
      </c>
      <c r="BJ278" s="16" t="s">
        <v>81</v>
      </c>
      <c r="BK278" s="144">
        <f t="shared" si="109"/>
        <v>0</v>
      </c>
      <c r="BL278" s="16" t="s">
        <v>159</v>
      </c>
      <c r="BM278" s="143" t="s">
        <v>1569</v>
      </c>
    </row>
    <row r="279" spans="2:65" s="1" customFormat="1" ht="16.5" customHeight="1">
      <c r="B279" s="131"/>
      <c r="C279" s="132" t="s">
        <v>914</v>
      </c>
      <c r="D279" s="132" t="s">
        <v>154</v>
      </c>
      <c r="E279" s="133" t="s">
        <v>2641</v>
      </c>
      <c r="F279" s="134" t="s">
        <v>2567</v>
      </c>
      <c r="G279" s="135" t="s">
        <v>1757</v>
      </c>
      <c r="H279" s="136">
        <v>1</v>
      </c>
      <c r="I279" s="137"/>
      <c r="J279" s="138">
        <f t="shared" si="100"/>
        <v>0</v>
      </c>
      <c r="K279" s="134" t="s">
        <v>1</v>
      </c>
      <c r="L279" s="31"/>
      <c r="M279" s="139" t="s">
        <v>1</v>
      </c>
      <c r="N279" s="140" t="s">
        <v>38</v>
      </c>
      <c r="P279" s="141">
        <f t="shared" si="101"/>
        <v>0</v>
      </c>
      <c r="Q279" s="141">
        <v>0</v>
      </c>
      <c r="R279" s="141">
        <f t="shared" si="102"/>
        <v>0</v>
      </c>
      <c r="S279" s="141">
        <v>0</v>
      </c>
      <c r="T279" s="142">
        <f t="shared" si="103"/>
        <v>0</v>
      </c>
      <c r="AR279" s="143" t="s">
        <v>159</v>
      </c>
      <c r="AT279" s="143" t="s">
        <v>154</v>
      </c>
      <c r="AU279" s="143" t="s">
        <v>81</v>
      </c>
      <c r="AY279" s="16" t="s">
        <v>151</v>
      </c>
      <c r="BE279" s="144">
        <f t="shared" si="104"/>
        <v>0</v>
      </c>
      <c r="BF279" s="144">
        <f t="shared" si="105"/>
        <v>0</v>
      </c>
      <c r="BG279" s="144">
        <f t="shared" si="106"/>
        <v>0</v>
      </c>
      <c r="BH279" s="144">
        <f t="shared" si="107"/>
        <v>0</v>
      </c>
      <c r="BI279" s="144">
        <f t="shared" si="108"/>
        <v>0</v>
      </c>
      <c r="BJ279" s="16" t="s">
        <v>81</v>
      </c>
      <c r="BK279" s="144">
        <f t="shared" si="109"/>
        <v>0</v>
      </c>
      <c r="BL279" s="16" t="s">
        <v>159</v>
      </c>
      <c r="BM279" s="143" t="s">
        <v>1577</v>
      </c>
    </row>
    <row r="280" spans="2:65" s="1" customFormat="1" ht="16.5" customHeight="1">
      <c r="B280" s="131"/>
      <c r="C280" s="132" t="s">
        <v>918</v>
      </c>
      <c r="D280" s="132" t="s">
        <v>154</v>
      </c>
      <c r="E280" s="133" t="s">
        <v>2608</v>
      </c>
      <c r="F280" s="134" t="s">
        <v>2609</v>
      </c>
      <c r="G280" s="135" t="s">
        <v>1757</v>
      </c>
      <c r="H280" s="136">
        <v>4</v>
      </c>
      <c r="I280" s="137"/>
      <c r="J280" s="138">
        <f t="shared" si="100"/>
        <v>0</v>
      </c>
      <c r="K280" s="134" t="s">
        <v>1</v>
      </c>
      <c r="L280" s="31"/>
      <c r="M280" s="139" t="s">
        <v>1</v>
      </c>
      <c r="N280" s="140" t="s">
        <v>38</v>
      </c>
      <c r="P280" s="141">
        <f t="shared" si="101"/>
        <v>0</v>
      </c>
      <c r="Q280" s="141">
        <v>0</v>
      </c>
      <c r="R280" s="141">
        <f t="shared" si="102"/>
        <v>0</v>
      </c>
      <c r="S280" s="141">
        <v>0</v>
      </c>
      <c r="T280" s="142">
        <f t="shared" si="103"/>
        <v>0</v>
      </c>
      <c r="AR280" s="143" t="s">
        <v>159</v>
      </c>
      <c r="AT280" s="143" t="s">
        <v>154</v>
      </c>
      <c r="AU280" s="143" t="s">
        <v>81</v>
      </c>
      <c r="AY280" s="16" t="s">
        <v>151</v>
      </c>
      <c r="BE280" s="144">
        <f t="shared" si="104"/>
        <v>0</v>
      </c>
      <c r="BF280" s="144">
        <f t="shared" si="105"/>
        <v>0</v>
      </c>
      <c r="BG280" s="144">
        <f t="shared" si="106"/>
        <v>0</v>
      </c>
      <c r="BH280" s="144">
        <f t="shared" si="107"/>
        <v>0</v>
      </c>
      <c r="BI280" s="144">
        <f t="shared" si="108"/>
        <v>0</v>
      </c>
      <c r="BJ280" s="16" t="s">
        <v>81</v>
      </c>
      <c r="BK280" s="144">
        <f t="shared" si="109"/>
        <v>0</v>
      </c>
      <c r="BL280" s="16" t="s">
        <v>159</v>
      </c>
      <c r="BM280" s="143" t="s">
        <v>1585</v>
      </c>
    </row>
    <row r="281" spans="2:65" s="1" customFormat="1" ht="16.5" customHeight="1">
      <c r="B281" s="131"/>
      <c r="C281" s="132" t="s">
        <v>924</v>
      </c>
      <c r="D281" s="132" t="s">
        <v>154</v>
      </c>
      <c r="E281" s="133" t="s">
        <v>2583</v>
      </c>
      <c r="F281" s="134" t="s">
        <v>2526</v>
      </c>
      <c r="G281" s="135" t="s">
        <v>548</v>
      </c>
      <c r="H281" s="136">
        <v>1</v>
      </c>
      <c r="I281" s="137"/>
      <c r="J281" s="138">
        <f t="shared" si="100"/>
        <v>0</v>
      </c>
      <c r="K281" s="134" t="s">
        <v>1</v>
      </c>
      <c r="L281" s="31"/>
      <c r="M281" s="139" t="s">
        <v>1</v>
      </c>
      <c r="N281" s="140" t="s">
        <v>38</v>
      </c>
      <c r="P281" s="141">
        <f t="shared" si="101"/>
        <v>0</v>
      </c>
      <c r="Q281" s="141">
        <v>0</v>
      </c>
      <c r="R281" s="141">
        <f t="shared" si="102"/>
        <v>0</v>
      </c>
      <c r="S281" s="141">
        <v>0</v>
      </c>
      <c r="T281" s="142">
        <f t="shared" si="103"/>
        <v>0</v>
      </c>
      <c r="AR281" s="143" t="s">
        <v>159</v>
      </c>
      <c r="AT281" s="143" t="s">
        <v>154</v>
      </c>
      <c r="AU281" s="143" t="s">
        <v>81</v>
      </c>
      <c r="AY281" s="16" t="s">
        <v>151</v>
      </c>
      <c r="BE281" s="144">
        <f t="shared" si="104"/>
        <v>0</v>
      </c>
      <c r="BF281" s="144">
        <f t="shared" si="105"/>
        <v>0</v>
      </c>
      <c r="BG281" s="144">
        <f t="shared" si="106"/>
        <v>0</v>
      </c>
      <c r="BH281" s="144">
        <f t="shared" si="107"/>
        <v>0</v>
      </c>
      <c r="BI281" s="144">
        <f t="shared" si="108"/>
        <v>0</v>
      </c>
      <c r="BJ281" s="16" t="s">
        <v>81</v>
      </c>
      <c r="BK281" s="144">
        <f t="shared" si="109"/>
        <v>0</v>
      </c>
      <c r="BL281" s="16" t="s">
        <v>159</v>
      </c>
      <c r="BM281" s="143" t="s">
        <v>1593</v>
      </c>
    </row>
    <row r="282" spans="2:63" s="11" customFormat="1" ht="25.9" customHeight="1">
      <c r="B282" s="119"/>
      <c r="D282" s="120" t="s">
        <v>72</v>
      </c>
      <c r="E282" s="121" t="s">
        <v>365</v>
      </c>
      <c r="F282" s="121" t="s">
        <v>2643</v>
      </c>
      <c r="I282" s="122"/>
      <c r="J282" s="123">
        <f>BK282</f>
        <v>0</v>
      </c>
      <c r="L282" s="119"/>
      <c r="M282" s="124"/>
      <c r="P282" s="125">
        <f>SUM(P283:P286)</f>
        <v>0</v>
      </c>
      <c r="R282" s="125">
        <f>SUM(R283:R286)</f>
        <v>0</v>
      </c>
      <c r="T282" s="126">
        <f>SUM(T283:T286)</f>
        <v>0</v>
      </c>
      <c r="AR282" s="120" t="s">
        <v>81</v>
      </c>
      <c r="AT282" s="127" t="s">
        <v>72</v>
      </c>
      <c r="AU282" s="127" t="s">
        <v>73</v>
      </c>
      <c r="AY282" s="120" t="s">
        <v>151</v>
      </c>
      <c r="BK282" s="128">
        <f>SUM(BK283:BK286)</f>
        <v>0</v>
      </c>
    </row>
    <row r="283" spans="2:65" s="1" customFormat="1" ht="49.15" customHeight="1">
      <c r="B283" s="131"/>
      <c r="C283" s="132" t="s">
        <v>929</v>
      </c>
      <c r="D283" s="132" t="s">
        <v>154</v>
      </c>
      <c r="E283" s="133" t="s">
        <v>2644</v>
      </c>
      <c r="F283" s="134" t="s">
        <v>2586</v>
      </c>
      <c r="G283" s="135" t="s">
        <v>1757</v>
      </c>
      <c r="H283" s="136">
        <v>1</v>
      </c>
      <c r="I283" s="137"/>
      <c r="J283" s="138">
        <f>ROUND(I283*H283,2)</f>
        <v>0</v>
      </c>
      <c r="K283" s="134" t="s">
        <v>1</v>
      </c>
      <c r="L283" s="31"/>
      <c r="M283" s="139" t="s">
        <v>1</v>
      </c>
      <c r="N283" s="140" t="s">
        <v>38</v>
      </c>
      <c r="P283" s="141">
        <f>O283*H283</f>
        <v>0</v>
      </c>
      <c r="Q283" s="141">
        <v>0</v>
      </c>
      <c r="R283" s="141">
        <f>Q283*H283</f>
        <v>0</v>
      </c>
      <c r="S283" s="141">
        <v>0</v>
      </c>
      <c r="T283" s="142">
        <f>S283*H283</f>
        <v>0</v>
      </c>
      <c r="AR283" s="143" t="s">
        <v>159</v>
      </c>
      <c r="AT283" s="143" t="s">
        <v>154</v>
      </c>
      <c r="AU283" s="143" t="s">
        <v>81</v>
      </c>
      <c r="AY283" s="16" t="s">
        <v>151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81</v>
      </c>
      <c r="BK283" s="144">
        <f>ROUND(I283*H283,2)</f>
        <v>0</v>
      </c>
      <c r="BL283" s="16" t="s">
        <v>159</v>
      </c>
      <c r="BM283" s="143" t="s">
        <v>1602</v>
      </c>
    </row>
    <row r="284" spans="2:65" s="1" customFormat="1" ht="16.5" customHeight="1">
      <c r="B284" s="131"/>
      <c r="C284" s="132" t="s">
        <v>934</v>
      </c>
      <c r="D284" s="132" t="s">
        <v>154</v>
      </c>
      <c r="E284" s="133" t="s">
        <v>2587</v>
      </c>
      <c r="F284" s="134" t="s">
        <v>2588</v>
      </c>
      <c r="G284" s="135" t="s">
        <v>1757</v>
      </c>
      <c r="H284" s="136">
        <v>1</v>
      </c>
      <c r="I284" s="137"/>
      <c r="J284" s="138">
        <f>ROUND(I284*H284,2)</f>
        <v>0</v>
      </c>
      <c r="K284" s="134" t="s">
        <v>1</v>
      </c>
      <c r="L284" s="31"/>
      <c r="M284" s="139" t="s">
        <v>1</v>
      </c>
      <c r="N284" s="140" t="s">
        <v>38</v>
      </c>
      <c r="P284" s="141">
        <f>O284*H284</f>
        <v>0</v>
      </c>
      <c r="Q284" s="141">
        <v>0</v>
      </c>
      <c r="R284" s="141">
        <f>Q284*H284</f>
        <v>0</v>
      </c>
      <c r="S284" s="141">
        <v>0</v>
      </c>
      <c r="T284" s="142">
        <f>S284*H284</f>
        <v>0</v>
      </c>
      <c r="AR284" s="143" t="s">
        <v>159</v>
      </c>
      <c r="AT284" s="143" t="s">
        <v>154</v>
      </c>
      <c r="AU284" s="143" t="s">
        <v>81</v>
      </c>
      <c r="AY284" s="16" t="s">
        <v>151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81</v>
      </c>
      <c r="BK284" s="144">
        <f>ROUND(I284*H284,2)</f>
        <v>0</v>
      </c>
      <c r="BL284" s="16" t="s">
        <v>159</v>
      </c>
      <c r="BM284" s="143" t="s">
        <v>1612</v>
      </c>
    </row>
    <row r="285" spans="2:65" s="1" customFormat="1" ht="21.75" customHeight="1">
      <c r="B285" s="131"/>
      <c r="C285" s="132" t="s">
        <v>939</v>
      </c>
      <c r="D285" s="132" t="s">
        <v>154</v>
      </c>
      <c r="E285" s="133" t="s">
        <v>2581</v>
      </c>
      <c r="F285" s="134" t="s">
        <v>2582</v>
      </c>
      <c r="G285" s="135" t="s">
        <v>569</v>
      </c>
      <c r="H285" s="136">
        <v>0.5</v>
      </c>
      <c r="I285" s="137"/>
      <c r="J285" s="138">
        <f>ROUND(I285*H285,2)</f>
        <v>0</v>
      </c>
      <c r="K285" s="134" t="s">
        <v>1</v>
      </c>
      <c r="L285" s="31"/>
      <c r="M285" s="139" t="s">
        <v>1</v>
      </c>
      <c r="N285" s="140" t="s">
        <v>38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159</v>
      </c>
      <c r="AT285" s="143" t="s">
        <v>154</v>
      </c>
      <c r="AU285" s="143" t="s">
        <v>81</v>
      </c>
      <c r="AY285" s="16" t="s">
        <v>151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6" t="s">
        <v>81</v>
      </c>
      <c r="BK285" s="144">
        <f>ROUND(I285*H285,2)</f>
        <v>0</v>
      </c>
      <c r="BL285" s="16" t="s">
        <v>159</v>
      </c>
      <c r="BM285" s="143" t="s">
        <v>1620</v>
      </c>
    </row>
    <row r="286" spans="2:65" s="1" customFormat="1" ht="16.5" customHeight="1">
      <c r="B286" s="131"/>
      <c r="C286" s="132" t="s">
        <v>945</v>
      </c>
      <c r="D286" s="132" t="s">
        <v>154</v>
      </c>
      <c r="E286" s="133" t="s">
        <v>2583</v>
      </c>
      <c r="F286" s="134" t="s">
        <v>2526</v>
      </c>
      <c r="G286" s="135" t="s">
        <v>548</v>
      </c>
      <c r="H286" s="136">
        <v>2</v>
      </c>
      <c r="I286" s="137"/>
      <c r="J286" s="138">
        <f>ROUND(I286*H286,2)</f>
        <v>0</v>
      </c>
      <c r="K286" s="134" t="s">
        <v>1</v>
      </c>
      <c r="L286" s="31"/>
      <c r="M286" s="139" t="s">
        <v>1</v>
      </c>
      <c r="N286" s="140" t="s">
        <v>38</v>
      </c>
      <c r="P286" s="141">
        <f>O286*H286</f>
        <v>0</v>
      </c>
      <c r="Q286" s="141">
        <v>0</v>
      </c>
      <c r="R286" s="141">
        <f>Q286*H286</f>
        <v>0</v>
      </c>
      <c r="S286" s="141">
        <v>0</v>
      </c>
      <c r="T286" s="142">
        <f>S286*H286</f>
        <v>0</v>
      </c>
      <c r="AR286" s="143" t="s">
        <v>159</v>
      </c>
      <c r="AT286" s="143" t="s">
        <v>154</v>
      </c>
      <c r="AU286" s="143" t="s">
        <v>81</v>
      </c>
      <c r="AY286" s="16" t="s">
        <v>151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81</v>
      </c>
      <c r="BK286" s="144">
        <f>ROUND(I286*H286,2)</f>
        <v>0</v>
      </c>
      <c r="BL286" s="16" t="s">
        <v>159</v>
      </c>
      <c r="BM286" s="143" t="s">
        <v>1628</v>
      </c>
    </row>
    <row r="287" spans="2:63" s="11" customFormat="1" ht="25.9" customHeight="1">
      <c r="B287" s="119"/>
      <c r="D287" s="120" t="s">
        <v>72</v>
      </c>
      <c r="E287" s="121" t="s">
        <v>2645</v>
      </c>
      <c r="F287" s="121" t="s">
        <v>2646</v>
      </c>
      <c r="I287" s="122"/>
      <c r="J287" s="123">
        <f>BK287</f>
        <v>0</v>
      </c>
      <c r="L287" s="119"/>
      <c r="M287" s="124"/>
      <c r="P287" s="125">
        <f>SUM(P288:P292)</f>
        <v>0</v>
      </c>
      <c r="R287" s="125">
        <f>SUM(R288:R292)</f>
        <v>0</v>
      </c>
      <c r="T287" s="126">
        <f>SUM(T288:T292)</f>
        <v>0</v>
      </c>
      <c r="AR287" s="120" t="s">
        <v>81</v>
      </c>
      <c r="AT287" s="127" t="s">
        <v>72</v>
      </c>
      <c r="AU287" s="127" t="s">
        <v>73</v>
      </c>
      <c r="AY287" s="120" t="s">
        <v>151</v>
      </c>
      <c r="BK287" s="128">
        <f>SUM(BK288:BK292)</f>
        <v>0</v>
      </c>
    </row>
    <row r="288" spans="2:65" s="1" customFormat="1" ht="55.5" customHeight="1">
      <c r="B288" s="131"/>
      <c r="C288" s="132" t="s">
        <v>950</v>
      </c>
      <c r="D288" s="132" t="s">
        <v>154</v>
      </c>
      <c r="E288" s="133" t="s">
        <v>2647</v>
      </c>
      <c r="F288" s="134" t="s">
        <v>2648</v>
      </c>
      <c r="G288" s="135" t="s">
        <v>1757</v>
      </c>
      <c r="H288" s="136">
        <v>1</v>
      </c>
      <c r="I288" s="137"/>
      <c r="J288" s="138">
        <f>ROUND(I288*H288,2)</f>
        <v>0</v>
      </c>
      <c r="K288" s="134" t="s">
        <v>1</v>
      </c>
      <c r="L288" s="31"/>
      <c r="M288" s="139" t="s">
        <v>1</v>
      </c>
      <c r="N288" s="140" t="s">
        <v>38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159</v>
      </c>
      <c r="AT288" s="143" t="s">
        <v>154</v>
      </c>
      <c r="AU288" s="143" t="s">
        <v>81</v>
      </c>
      <c r="AY288" s="16" t="s">
        <v>151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81</v>
      </c>
      <c r="BK288" s="144">
        <f>ROUND(I288*H288,2)</f>
        <v>0</v>
      </c>
      <c r="BL288" s="16" t="s">
        <v>159</v>
      </c>
      <c r="BM288" s="143" t="s">
        <v>1638</v>
      </c>
    </row>
    <row r="289" spans="2:65" s="1" customFormat="1" ht="21.75" customHeight="1">
      <c r="B289" s="131"/>
      <c r="C289" s="132" t="s">
        <v>955</v>
      </c>
      <c r="D289" s="132" t="s">
        <v>154</v>
      </c>
      <c r="E289" s="133" t="s">
        <v>2649</v>
      </c>
      <c r="F289" s="134" t="s">
        <v>2650</v>
      </c>
      <c r="G289" s="135" t="s">
        <v>569</v>
      </c>
      <c r="H289" s="136">
        <v>5</v>
      </c>
      <c r="I289" s="137"/>
      <c r="J289" s="138">
        <f>ROUND(I289*H289,2)</f>
        <v>0</v>
      </c>
      <c r="K289" s="134" t="s">
        <v>1</v>
      </c>
      <c r="L289" s="31"/>
      <c r="M289" s="139" t="s">
        <v>1</v>
      </c>
      <c r="N289" s="140" t="s">
        <v>38</v>
      </c>
      <c r="P289" s="141">
        <f>O289*H289</f>
        <v>0</v>
      </c>
      <c r="Q289" s="141">
        <v>0</v>
      </c>
      <c r="R289" s="141">
        <f>Q289*H289</f>
        <v>0</v>
      </c>
      <c r="S289" s="141">
        <v>0</v>
      </c>
      <c r="T289" s="142">
        <f>S289*H289</f>
        <v>0</v>
      </c>
      <c r="AR289" s="143" t="s">
        <v>159</v>
      </c>
      <c r="AT289" s="143" t="s">
        <v>154</v>
      </c>
      <c r="AU289" s="143" t="s">
        <v>81</v>
      </c>
      <c r="AY289" s="16" t="s">
        <v>151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81</v>
      </c>
      <c r="BK289" s="144">
        <f>ROUND(I289*H289,2)</f>
        <v>0</v>
      </c>
      <c r="BL289" s="16" t="s">
        <v>159</v>
      </c>
      <c r="BM289" s="143" t="s">
        <v>1646</v>
      </c>
    </row>
    <row r="290" spans="2:65" s="1" customFormat="1" ht="16.5" customHeight="1">
      <c r="B290" s="131"/>
      <c r="C290" s="132" t="s">
        <v>963</v>
      </c>
      <c r="D290" s="132" t="s">
        <v>154</v>
      </c>
      <c r="E290" s="133" t="s">
        <v>2651</v>
      </c>
      <c r="F290" s="134" t="s">
        <v>2652</v>
      </c>
      <c r="G290" s="135" t="s">
        <v>1757</v>
      </c>
      <c r="H290" s="136">
        <v>1</v>
      </c>
      <c r="I290" s="137"/>
      <c r="J290" s="138">
        <f>ROUND(I290*H290,2)</f>
        <v>0</v>
      </c>
      <c r="K290" s="134" t="s">
        <v>1</v>
      </c>
      <c r="L290" s="31"/>
      <c r="M290" s="139" t="s">
        <v>1</v>
      </c>
      <c r="N290" s="140" t="s">
        <v>38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159</v>
      </c>
      <c r="AT290" s="143" t="s">
        <v>154</v>
      </c>
      <c r="AU290" s="143" t="s">
        <v>81</v>
      </c>
      <c r="AY290" s="16" t="s">
        <v>151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81</v>
      </c>
      <c r="BK290" s="144">
        <f>ROUND(I290*H290,2)</f>
        <v>0</v>
      </c>
      <c r="BL290" s="16" t="s">
        <v>159</v>
      </c>
      <c r="BM290" s="143" t="s">
        <v>1660</v>
      </c>
    </row>
    <row r="291" spans="2:65" s="1" customFormat="1" ht="16.5" customHeight="1">
      <c r="B291" s="131"/>
      <c r="C291" s="132" t="s">
        <v>970</v>
      </c>
      <c r="D291" s="132" t="s">
        <v>154</v>
      </c>
      <c r="E291" s="133" t="s">
        <v>2608</v>
      </c>
      <c r="F291" s="134" t="s">
        <v>2609</v>
      </c>
      <c r="G291" s="135" t="s">
        <v>1757</v>
      </c>
      <c r="H291" s="136">
        <v>1</v>
      </c>
      <c r="I291" s="137"/>
      <c r="J291" s="138">
        <f>ROUND(I291*H291,2)</f>
        <v>0</v>
      </c>
      <c r="K291" s="134" t="s">
        <v>1</v>
      </c>
      <c r="L291" s="31"/>
      <c r="M291" s="139" t="s">
        <v>1</v>
      </c>
      <c r="N291" s="140" t="s">
        <v>38</v>
      </c>
      <c r="P291" s="141">
        <f>O291*H291</f>
        <v>0</v>
      </c>
      <c r="Q291" s="141">
        <v>0</v>
      </c>
      <c r="R291" s="141">
        <f>Q291*H291</f>
        <v>0</v>
      </c>
      <c r="S291" s="141">
        <v>0</v>
      </c>
      <c r="T291" s="142">
        <f>S291*H291</f>
        <v>0</v>
      </c>
      <c r="AR291" s="143" t="s">
        <v>159</v>
      </c>
      <c r="AT291" s="143" t="s">
        <v>154</v>
      </c>
      <c r="AU291" s="143" t="s">
        <v>81</v>
      </c>
      <c r="AY291" s="16" t="s">
        <v>151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6" t="s">
        <v>81</v>
      </c>
      <c r="BK291" s="144">
        <f>ROUND(I291*H291,2)</f>
        <v>0</v>
      </c>
      <c r="BL291" s="16" t="s">
        <v>159</v>
      </c>
      <c r="BM291" s="143" t="s">
        <v>1669</v>
      </c>
    </row>
    <row r="292" spans="2:65" s="1" customFormat="1" ht="16.5" customHeight="1">
      <c r="B292" s="131"/>
      <c r="C292" s="132" t="s">
        <v>974</v>
      </c>
      <c r="D292" s="132" t="s">
        <v>154</v>
      </c>
      <c r="E292" s="133" t="s">
        <v>2583</v>
      </c>
      <c r="F292" s="134" t="s">
        <v>2526</v>
      </c>
      <c r="G292" s="135" t="s">
        <v>548</v>
      </c>
      <c r="H292" s="136">
        <v>1</v>
      </c>
      <c r="I292" s="137"/>
      <c r="J292" s="138">
        <f>ROUND(I292*H292,2)</f>
        <v>0</v>
      </c>
      <c r="K292" s="134" t="s">
        <v>1</v>
      </c>
      <c r="L292" s="31"/>
      <c r="M292" s="139" t="s">
        <v>1</v>
      </c>
      <c r="N292" s="140" t="s">
        <v>38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159</v>
      </c>
      <c r="AT292" s="143" t="s">
        <v>154</v>
      </c>
      <c r="AU292" s="143" t="s">
        <v>81</v>
      </c>
      <c r="AY292" s="16" t="s">
        <v>151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81</v>
      </c>
      <c r="BK292" s="144">
        <f>ROUND(I292*H292,2)</f>
        <v>0</v>
      </c>
      <c r="BL292" s="16" t="s">
        <v>159</v>
      </c>
      <c r="BM292" s="143" t="s">
        <v>1677</v>
      </c>
    </row>
    <row r="293" spans="2:63" s="11" customFormat="1" ht="25.9" customHeight="1">
      <c r="B293" s="119"/>
      <c r="D293" s="120" t="s">
        <v>72</v>
      </c>
      <c r="E293" s="121" t="s">
        <v>357</v>
      </c>
      <c r="F293" s="121" t="s">
        <v>2463</v>
      </c>
      <c r="I293" s="122"/>
      <c r="J293" s="123">
        <f>BK293</f>
        <v>0</v>
      </c>
      <c r="L293" s="119"/>
      <c r="M293" s="124"/>
      <c r="P293" s="125">
        <f>SUM(P294:P303)</f>
        <v>0</v>
      </c>
      <c r="R293" s="125">
        <f>SUM(R294:R303)</f>
        <v>0</v>
      </c>
      <c r="T293" s="126">
        <f>SUM(T294:T303)</f>
        <v>0</v>
      </c>
      <c r="AR293" s="120" t="s">
        <v>81</v>
      </c>
      <c r="AT293" s="127" t="s">
        <v>72</v>
      </c>
      <c r="AU293" s="127" t="s">
        <v>73</v>
      </c>
      <c r="AY293" s="120" t="s">
        <v>151</v>
      </c>
      <c r="BK293" s="128">
        <f>SUM(BK294:BK303)</f>
        <v>0</v>
      </c>
    </row>
    <row r="294" spans="2:65" s="1" customFormat="1" ht="16.5" customHeight="1">
      <c r="B294" s="131"/>
      <c r="C294" s="132" t="s">
        <v>978</v>
      </c>
      <c r="D294" s="132" t="s">
        <v>154</v>
      </c>
      <c r="E294" s="133" t="s">
        <v>2653</v>
      </c>
      <c r="F294" s="134" t="s">
        <v>2654</v>
      </c>
      <c r="G294" s="135" t="s">
        <v>2204</v>
      </c>
      <c r="H294" s="136">
        <v>72</v>
      </c>
      <c r="I294" s="137"/>
      <c r="J294" s="138">
        <f aca="true" t="shared" si="110" ref="J294:J303">ROUND(I294*H294,2)</f>
        <v>0</v>
      </c>
      <c r="K294" s="134" t="s">
        <v>1</v>
      </c>
      <c r="L294" s="31"/>
      <c r="M294" s="139" t="s">
        <v>1</v>
      </c>
      <c r="N294" s="140" t="s">
        <v>38</v>
      </c>
      <c r="P294" s="141">
        <f aca="true" t="shared" si="111" ref="P294:P303">O294*H294</f>
        <v>0</v>
      </c>
      <c r="Q294" s="141">
        <v>0</v>
      </c>
      <c r="R294" s="141">
        <f aca="true" t="shared" si="112" ref="R294:R303">Q294*H294</f>
        <v>0</v>
      </c>
      <c r="S294" s="141">
        <v>0</v>
      </c>
      <c r="T294" s="142">
        <f aca="true" t="shared" si="113" ref="T294:T303">S294*H294</f>
        <v>0</v>
      </c>
      <c r="AR294" s="143" t="s">
        <v>159</v>
      </c>
      <c r="AT294" s="143" t="s">
        <v>154</v>
      </c>
      <c r="AU294" s="143" t="s">
        <v>81</v>
      </c>
      <c r="AY294" s="16" t="s">
        <v>151</v>
      </c>
      <c r="BE294" s="144">
        <f aca="true" t="shared" si="114" ref="BE294:BE303">IF(N294="základní",J294,0)</f>
        <v>0</v>
      </c>
      <c r="BF294" s="144">
        <f aca="true" t="shared" si="115" ref="BF294:BF303">IF(N294="snížená",J294,0)</f>
        <v>0</v>
      </c>
      <c r="BG294" s="144">
        <f aca="true" t="shared" si="116" ref="BG294:BG303">IF(N294="zákl. přenesená",J294,0)</f>
        <v>0</v>
      </c>
      <c r="BH294" s="144">
        <f aca="true" t="shared" si="117" ref="BH294:BH303">IF(N294="sníž. přenesená",J294,0)</f>
        <v>0</v>
      </c>
      <c r="BI294" s="144">
        <f aca="true" t="shared" si="118" ref="BI294:BI303">IF(N294="nulová",J294,0)</f>
        <v>0</v>
      </c>
      <c r="BJ294" s="16" t="s">
        <v>81</v>
      </c>
      <c r="BK294" s="144">
        <f aca="true" t="shared" si="119" ref="BK294:BK303">ROUND(I294*H294,2)</f>
        <v>0</v>
      </c>
      <c r="BL294" s="16" t="s">
        <v>159</v>
      </c>
      <c r="BM294" s="143" t="s">
        <v>1693</v>
      </c>
    </row>
    <row r="295" spans="2:65" s="1" customFormat="1" ht="16.5" customHeight="1">
      <c r="B295" s="131"/>
      <c r="C295" s="132" t="s">
        <v>983</v>
      </c>
      <c r="D295" s="132" t="s">
        <v>154</v>
      </c>
      <c r="E295" s="133" t="s">
        <v>2655</v>
      </c>
      <c r="F295" s="134" t="s">
        <v>2656</v>
      </c>
      <c r="G295" s="135" t="s">
        <v>1757</v>
      </c>
      <c r="H295" s="136">
        <v>4</v>
      </c>
      <c r="I295" s="137"/>
      <c r="J295" s="138">
        <f t="shared" si="110"/>
        <v>0</v>
      </c>
      <c r="K295" s="134" t="s">
        <v>1</v>
      </c>
      <c r="L295" s="31"/>
      <c r="M295" s="139" t="s">
        <v>1</v>
      </c>
      <c r="N295" s="140" t="s">
        <v>38</v>
      </c>
      <c r="P295" s="141">
        <f t="shared" si="111"/>
        <v>0</v>
      </c>
      <c r="Q295" s="141">
        <v>0</v>
      </c>
      <c r="R295" s="141">
        <f t="shared" si="112"/>
        <v>0</v>
      </c>
      <c r="S295" s="141">
        <v>0</v>
      </c>
      <c r="T295" s="142">
        <f t="shared" si="113"/>
        <v>0</v>
      </c>
      <c r="AR295" s="143" t="s">
        <v>159</v>
      </c>
      <c r="AT295" s="143" t="s">
        <v>154</v>
      </c>
      <c r="AU295" s="143" t="s">
        <v>81</v>
      </c>
      <c r="AY295" s="16" t="s">
        <v>151</v>
      </c>
      <c r="BE295" s="144">
        <f t="shared" si="114"/>
        <v>0</v>
      </c>
      <c r="BF295" s="144">
        <f t="shared" si="115"/>
        <v>0</v>
      </c>
      <c r="BG295" s="144">
        <f t="shared" si="116"/>
        <v>0</v>
      </c>
      <c r="BH295" s="144">
        <f t="shared" si="117"/>
        <v>0</v>
      </c>
      <c r="BI295" s="144">
        <f t="shared" si="118"/>
        <v>0</v>
      </c>
      <c r="BJ295" s="16" t="s">
        <v>81</v>
      </c>
      <c r="BK295" s="144">
        <f t="shared" si="119"/>
        <v>0</v>
      </c>
      <c r="BL295" s="16" t="s">
        <v>159</v>
      </c>
      <c r="BM295" s="143" t="s">
        <v>1704</v>
      </c>
    </row>
    <row r="296" spans="2:65" s="1" customFormat="1" ht="16.5" customHeight="1">
      <c r="B296" s="131"/>
      <c r="C296" s="132" t="s">
        <v>988</v>
      </c>
      <c r="D296" s="132" t="s">
        <v>154</v>
      </c>
      <c r="E296" s="133" t="s">
        <v>2657</v>
      </c>
      <c r="F296" s="134" t="s">
        <v>2658</v>
      </c>
      <c r="G296" s="135" t="s">
        <v>1757</v>
      </c>
      <c r="H296" s="136">
        <v>4</v>
      </c>
      <c r="I296" s="137"/>
      <c r="J296" s="138">
        <f t="shared" si="110"/>
        <v>0</v>
      </c>
      <c r="K296" s="134" t="s">
        <v>1</v>
      </c>
      <c r="L296" s="31"/>
      <c r="M296" s="139" t="s">
        <v>1</v>
      </c>
      <c r="N296" s="140" t="s">
        <v>38</v>
      </c>
      <c r="P296" s="141">
        <f t="shared" si="111"/>
        <v>0</v>
      </c>
      <c r="Q296" s="141">
        <v>0</v>
      </c>
      <c r="R296" s="141">
        <f t="shared" si="112"/>
        <v>0</v>
      </c>
      <c r="S296" s="141">
        <v>0</v>
      </c>
      <c r="T296" s="142">
        <f t="shared" si="113"/>
        <v>0</v>
      </c>
      <c r="AR296" s="143" t="s">
        <v>159</v>
      </c>
      <c r="AT296" s="143" t="s">
        <v>154</v>
      </c>
      <c r="AU296" s="143" t="s">
        <v>81</v>
      </c>
      <c r="AY296" s="16" t="s">
        <v>151</v>
      </c>
      <c r="BE296" s="144">
        <f t="shared" si="114"/>
        <v>0</v>
      </c>
      <c r="BF296" s="144">
        <f t="shared" si="115"/>
        <v>0</v>
      </c>
      <c r="BG296" s="144">
        <f t="shared" si="116"/>
        <v>0</v>
      </c>
      <c r="BH296" s="144">
        <f t="shared" si="117"/>
        <v>0</v>
      </c>
      <c r="BI296" s="144">
        <f t="shared" si="118"/>
        <v>0</v>
      </c>
      <c r="BJ296" s="16" t="s">
        <v>81</v>
      </c>
      <c r="BK296" s="144">
        <f t="shared" si="119"/>
        <v>0</v>
      </c>
      <c r="BL296" s="16" t="s">
        <v>159</v>
      </c>
      <c r="BM296" s="143" t="s">
        <v>1712</v>
      </c>
    </row>
    <row r="297" spans="2:65" s="1" customFormat="1" ht="16.5" customHeight="1">
      <c r="B297" s="131"/>
      <c r="C297" s="132" t="s">
        <v>994</v>
      </c>
      <c r="D297" s="132" t="s">
        <v>154</v>
      </c>
      <c r="E297" s="133" t="s">
        <v>2659</v>
      </c>
      <c r="F297" s="134" t="s">
        <v>2660</v>
      </c>
      <c r="G297" s="135" t="s">
        <v>1757</v>
      </c>
      <c r="H297" s="136">
        <v>4</v>
      </c>
      <c r="I297" s="137"/>
      <c r="J297" s="138">
        <f t="shared" si="110"/>
        <v>0</v>
      </c>
      <c r="K297" s="134" t="s">
        <v>1</v>
      </c>
      <c r="L297" s="31"/>
      <c r="M297" s="139" t="s">
        <v>1</v>
      </c>
      <c r="N297" s="140" t="s">
        <v>38</v>
      </c>
      <c r="P297" s="141">
        <f t="shared" si="111"/>
        <v>0</v>
      </c>
      <c r="Q297" s="141">
        <v>0</v>
      </c>
      <c r="R297" s="141">
        <f t="shared" si="112"/>
        <v>0</v>
      </c>
      <c r="S297" s="141">
        <v>0</v>
      </c>
      <c r="T297" s="142">
        <f t="shared" si="113"/>
        <v>0</v>
      </c>
      <c r="AR297" s="143" t="s">
        <v>159</v>
      </c>
      <c r="AT297" s="143" t="s">
        <v>154</v>
      </c>
      <c r="AU297" s="143" t="s">
        <v>81</v>
      </c>
      <c r="AY297" s="16" t="s">
        <v>151</v>
      </c>
      <c r="BE297" s="144">
        <f t="shared" si="114"/>
        <v>0</v>
      </c>
      <c r="BF297" s="144">
        <f t="shared" si="115"/>
        <v>0</v>
      </c>
      <c r="BG297" s="144">
        <f t="shared" si="116"/>
        <v>0</v>
      </c>
      <c r="BH297" s="144">
        <f t="shared" si="117"/>
        <v>0</v>
      </c>
      <c r="BI297" s="144">
        <f t="shared" si="118"/>
        <v>0</v>
      </c>
      <c r="BJ297" s="16" t="s">
        <v>81</v>
      </c>
      <c r="BK297" s="144">
        <f t="shared" si="119"/>
        <v>0</v>
      </c>
      <c r="BL297" s="16" t="s">
        <v>159</v>
      </c>
      <c r="BM297" s="143" t="s">
        <v>1721</v>
      </c>
    </row>
    <row r="298" spans="2:65" s="1" customFormat="1" ht="21.75" customHeight="1">
      <c r="B298" s="131"/>
      <c r="C298" s="132" t="s">
        <v>1000</v>
      </c>
      <c r="D298" s="132" t="s">
        <v>154</v>
      </c>
      <c r="E298" s="133" t="s">
        <v>2661</v>
      </c>
      <c r="F298" s="134" t="s">
        <v>2662</v>
      </c>
      <c r="G298" s="135" t="s">
        <v>186</v>
      </c>
      <c r="H298" s="136">
        <v>100</v>
      </c>
      <c r="I298" s="137"/>
      <c r="J298" s="138">
        <f t="shared" si="110"/>
        <v>0</v>
      </c>
      <c r="K298" s="134" t="s">
        <v>1</v>
      </c>
      <c r="L298" s="31"/>
      <c r="M298" s="139" t="s">
        <v>1</v>
      </c>
      <c r="N298" s="140" t="s">
        <v>38</v>
      </c>
      <c r="P298" s="141">
        <f t="shared" si="111"/>
        <v>0</v>
      </c>
      <c r="Q298" s="141">
        <v>0</v>
      </c>
      <c r="R298" s="141">
        <f t="shared" si="112"/>
        <v>0</v>
      </c>
      <c r="S298" s="141">
        <v>0</v>
      </c>
      <c r="T298" s="142">
        <f t="shared" si="113"/>
        <v>0</v>
      </c>
      <c r="AR298" s="143" t="s">
        <v>159</v>
      </c>
      <c r="AT298" s="143" t="s">
        <v>154</v>
      </c>
      <c r="AU298" s="143" t="s">
        <v>81</v>
      </c>
      <c r="AY298" s="16" t="s">
        <v>151</v>
      </c>
      <c r="BE298" s="144">
        <f t="shared" si="114"/>
        <v>0</v>
      </c>
      <c r="BF298" s="144">
        <f t="shared" si="115"/>
        <v>0</v>
      </c>
      <c r="BG298" s="144">
        <f t="shared" si="116"/>
        <v>0</v>
      </c>
      <c r="BH298" s="144">
        <f t="shared" si="117"/>
        <v>0</v>
      </c>
      <c r="BI298" s="144">
        <f t="shared" si="118"/>
        <v>0</v>
      </c>
      <c r="BJ298" s="16" t="s">
        <v>81</v>
      </c>
      <c r="BK298" s="144">
        <f t="shared" si="119"/>
        <v>0</v>
      </c>
      <c r="BL298" s="16" t="s">
        <v>159</v>
      </c>
      <c r="BM298" s="143" t="s">
        <v>1731</v>
      </c>
    </row>
    <row r="299" spans="2:65" s="1" customFormat="1" ht="21.75" customHeight="1">
      <c r="B299" s="131"/>
      <c r="C299" s="132" t="s">
        <v>1006</v>
      </c>
      <c r="D299" s="132" t="s">
        <v>154</v>
      </c>
      <c r="E299" s="133" t="s">
        <v>2663</v>
      </c>
      <c r="F299" s="134" t="s">
        <v>2664</v>
      </c>
      <c r="G299" s="135" t="s">
        <v>180</v>
      </c>
      <c r="H299" s="136">
        <v>0.5</v>
      </c>
      <c r="I299" s="137"/>
      <c r="J299" s="138">
        <f t="shared" si="110"/>
        <v>0</v>
      </c>
      <c r="K299" s="134" t="s">
        <v>1</v>
      </c>
      <c r="L299" s="31"/>
      <c r="M299" s="139" t="s">
        <v>1</v>
      </c>
      <c r="N299" s="140" t="s">
        <v>38</v>
      </c>
      <c r="P299" s="141">
        <f t="shared" si="111"/>
        <v>0</v>
      </c>
      <c r="Q299" s="141">
        <v>0</v>
      </c>
      <c r="R299" s="141">
        <f t="shared" si="112"/>
        <v>0</v>
      </c>
      <c r="S299" s="141">
        <v>0</v>
      </c>
      <c r="T299" s="142">
        <f t="shared" si="113"/>
        <v>0</v>
      </c>
      <c r="AR299" s="143" t="s">
        <v>159</v>
      </c>
      <c r="AT299" s="143" t="s">
        <v>154</v>
      </c>
      <c r="AU299" s="143" t="s">
        <v>81</v>
      </c>
      <c r="AY299" s="16" t="s">
        <v>151</v>
      </c>
      <c r="BE299" s="144">
        <f t="shared" si="114"/>
        <v>0</v>
      </c>
      <c r="BF299" s="144">
        <f t="shared" si="115"/>
        <v>0</v>
      </c>
      <c r="BG299" s="144">
        <f t="shared" si="116"/>
        <v>0</v>
      </c>
      <c r="BH299" s="144">
        <f t="shared" si="117"/>
        <v>0</v>
      </c>
      <c r="BI299" s="144">
        <f t="shared" si="118"/>
        <v>0</v>
      </c>
      <c r="BJ299" s="16" t="s">
        <v>81</v>
      </c>
      <c r="BK299" s="144">
        <f t="shared" si="119"/>
        <v>0</v>
      </c>
      <c r="BL299" s="16" t="s">
        <v>159</v>
      </c>
      <c r="BM299" s="143" t="s">
        <v>2075</v>
      </c>
    </row>
    <row r="300" spans="2:65" s="1" customFormat="1" ht="16.5" customHeight="1">
      <c r="B300" s="131"/>
      <c r="C300" s="132" t="s">
        <v>1011</v>
      </c>
      <c r="D300" s="132" t="s">
        <v>154</v>
      </c>
      <c r="E300" s="133" t="s">
        <v>2665</v>
      </c>
      <c r="F300" s="134" t="s">
        <v>2666</v>
      </c>
      <c r="G300" s="135" t="s">
        <v>1757</v>
      </c>
      <c r="H300" s="136">
        <v>40</v>
      </c>
      <c r="I300" s="137"/>
      <c r="J300" s="138">
        <f t="shared" si="110"/>
        <v>0</v>
      </c>
      <c r="K300" s="134" t="s">
        <v>1</v>
      </c>
      <c r="L300" s="31"/>
      <c r="M300" s="139" t="s">
        <v>1</v>
      </c>
      <c r="N300" s="140" t="s">
        <v>38</v>
      </c>
      <c r="P300" s="141">
        <f t="shared" si="111"/>
        <v>0</v>
      </c>
      <c r="Q300" s="141">
        <v>0</v>
      </c>
      <c r="R300" s="141">
        <f t="shared" si="112"/>
        <v>0</v>
      </c>
      <c r="S300" s="141">
        <v>0</v>
      </c>
      <c r="T300" s="142">
        <f t="shared" si="113"/>
        <v>0</v>
      </c>
      <c r="AR300" s="143" t="s">
        <v>159</v>
      </c>
      <c r="AT300" s="143" t="s">
        <v>154</v>
      </c>
      <c r="AU300" s="143" t="s">
        <v>81</v>
      </c>
      <c r="AY300" s="16" t="s">
        <v>151</v>
      </c>
      <c r="BE300" s="144">
        <f t="shared" si="114"/>
        <v>0</v>
      </c>
      <c r="BF300" s="144">
        <f t="shared" si="115"/>
        <v>0</v>
      </c>
      <c r="BG300" s="144">
        <f t="shared" si="116"/>
        <v>0</v>
      </c>
      <c r="BH300" s="144">
        <f t="shared" si="117"/>
        <v>0</v>
      </c>
      <c r="BI300" s="144">
        <f t="shared" si="118"/>
        <v>0</v>
      </c>
      <c r="BJ300" s="16" t="s">
        <v>81</v>
      </c>
      <c r="BK300" s="144">
        <f t="shared" si="119"/>
        <v>0</v>
      </c>
      <c r="BL300" s="16" t="s">
        <v>159</v>
      </c>
      <c r="BM300" s="143" t="s">
        <v>2080</v>
      </c>
    </row>
    <row r="301" spans="2:65" s="1" customFormat="1" ht="16.5" customHeight="1">
      <c r="B301" s="131"/>
      <c r="C301" s="132" t="s">
        <v>1016</v>
      </c>
      <c r="D301" s="132" t="s">
        <v>154</v>
      </c>
      <c r="E301" s="133" t="s">
        <v>2667</v>
      </c>
      <c r="F301" s="134" t="s">
        <v>2668</v>
      </c>
      <c r="G301" s="135" t="s">
        <v>180</v>
      </c>
      <c r="H301" s="136">
        <v>7</v>
      </c>
      <c r="I301" s="137"/>
      <c r="J301" s="138">
        <f t="shared" si="110"/>
        <v>0</v>
      </c>
      <c r="K301" s="134" t="s">
        <v>1</v>
      </c>
      <c r="L301" s="31"/>
      <c r="M301" s="139" t="s">
        <v>1</v>
      </c>
      <c r="N301" s="140" t="s">
        <v>38</v>
      </c>
      <c r="P301" s="141">
        <f t="shared" si="111"/>
        <v>0</v>
      </c>
      <c r="Q301" s="141">
        <v>0</v>
      </c>
      <c r="R301" s="141">
        <f t="shared" si="112"/>
        <v>0</v>
      </c>
      <c r="S301" s="141">
        <v>0</v>
      </c>
      <c r="T301" s="142">
        <f t="shared" si="113"/>
        <v>0</v>
      </c>
      <c r="AR301" s="143" t="s">
        <v>159</v>
      </c>
      <c r="AT301" s="143" t="s">
        <v>154</v>
      </c>
      <c r="AU301" s="143" t="s">
        <v>81</v>
      </c>
      <c r="AY301" s="16" t="s">
        <v>151</v>
      </c>
      <c r="BE301" s="144">
        <f t="shared" si="114"/>
        <v>0</v>
      </c>
      <c r="BF301" s="144">
        <f t="shared" si="115"/>
        <v>0</v>
      </c>
      <c r="BG301" s="144">
        <f t="shared" si="116"/>
        <v>0</v>
      </c>
      <c r="BH301" s="144">
        <f t="shared" si="117"/>
        <v>0</v>
      </c>
      <c r="BI301" s="144">
        <f t="shared" si="118"/>
        <v>0</v>
      </c>
      <c r="BJ301" s="16" t="s">
        <v>81</v>
      </c>
      <c r="BK301" s="144">
        <f t="shared" si="119"/>
        <v>0</v>
      </c>
      <c r="BL301" s="16" t="s">
        <v>159</v>
      </c>
      <c r="BM301" s="143" t="s">
        <v>2083</v>
      </c>
    </row>
    <row r="302" spans="2:65" s="1" customFormat="1" ht="16.5" customHeight="1">
      <c r="B302" s="131"/>
      <c r="C302" s="132" t="s">
        <v>1021</v>
      </c>
      <c r="D302" s="132" t="s">
        <v>154</v>
      </c>
      <c r="E302" s="133" t="s">
        <v>2669</v>
      </c>
      <c r="F302" s="134" t="s">
        <v>2670</v>
      </c>
      <c r="G302" s="135" t="s">
        <v>2204</v>
      </c>
      <c r="H302" s="136">
        <v>72</v>
      </c>
      <c r="I302" s="137"/>
      <c r="J302" s="138">
        <f t="shared" si="110"/>
        <v>0</v>
      </c>
      <c r="K302" s="134" t="s">
        <v>1</v>
      </c>
      <c r="L302" s="31"/>
      <c r="M302" s="139" t="s">
        <v>1</v>
      </c>
      <c r="N302" s="140" t="s">
        <v>38</v>
      </c>
      <c r="P302" s="141">
        <f t="shared" si="111"/>
        <v>0</v>
      </c>
      <c r="Q302" s="141">
        <v>0</v>
      </c>
      <c r="R302" s="141">
        <f t="shared" si="112"/>
        <v>0</v>
      </c>
      <c r="S302" s="141">
        <v>0</v>
      </c>
      <c r="T302" s="142">
        <f t="shared" si="113"/>
        <v>0</v>
      </c>
      <c r="AR302" s="143" t="s">
        <v>159</v>
      </c>
      <c r="AT302" s="143" t="s">
        <v>154</v>
      </c>
      <c r="AU302" s="143" t="s">
        <v>81</v>
      </c>
      <c r="AY302" s="16" t="s">
        <v>151</v>
      </c>
      <c r="BE302" s="144">
        <f t="shared" si="114"/>
        <v>0</v>
      </c>
      <c r="BF302" s="144">
        <f t="shared" si="115"/>
        <v>0</v>
      </c>
      <c r="BG302" s="144">
        <f t="shared" si="116"/>
        <v>0</v>
      </c>
      <c r="BH302" s="144">
        <f t="shared" si="117"/>
        <v>0</v>
      </c>
      <c r="BI302" s="144">
        <f t="shared" si="118"/>
        <v>0</v>
      </c>
      <c r="BJ302" s="16" t="s">
        <v>81</v>
      </c>
      <c r="BK302" s="144">
        <f t="shared" si="119"/>
        <v>0</v>
      </c>
      <c r="BL302" s="16" t="s">
        <v>159</v>
      </c>
      <c r="BM302" s="143" t="s">
        <v>2086</v>
      </c>
    </row>
    <row r="303" spans="2:65" s="1" customFormat="1" ht="16.5" customHeight="1">
      <c r="B303" s="131"/>
      <c r="C303" s="132" t="s">
        <v>1027</v>
      </c>
      <c r="D303" s="132" t="s">
        <v>154</v>
      </c>
      <c r="E303" s="133" t="s">
        <v>2671</v>
      </c>
      <c r="F303" s="134" t="s">
        <v>2672</v>
      </c>
      <c r="G303" s="135" t="s">
        <v>2204</v>
      </c>
      <c r="H303" s="136">
        <v>12</v>
      </c>
      <c r="I303" s="137"/>
      <c r="J303" s="138">
        <f t="shared" si="110"/>
        <v>0</v>
      </c>
      <c r="K303" s="134" t="s">
        <v>1</v>
      </c>
      <c r="L303" s="31"/>
      <c r="M303" s="180" t="s">
        <v>1</v>
      </c>
      <c r="N303" s="181" t="s">
        <v>38</v>
      </c>
      <c r="O303" s="182"/>
      <c r="P303" s="183">
        <f t="shared" si="111"/>
        <v>0</v>
      </c>
      <c r="Q303" s="183">
        <v>0</v>
      </c>
      <c r="R303" s="183">
        <f t="shared" si="112"/>
        <v>0</v>
      </c>
      <c r="S303" s="183">
        <v>0</v>
      </c>
      <c r="T303" s="184">
        <f t="shared" si="113"/>
        <v>0</v>
      </c>
      <c r="AR303" s="143" t="s">
        <v>159</v>
      </c>
      <c r="AT303" s="143" t="s">
        <v>154</v>
      </c>
      <c r="AU303" s="143" t="s">
        <v>81</v>
      </c>
      <c r="AY303" s="16" t="s">
        <v>151</v>
      </c>
      <c r="BE303" s="144">
        <f t="shared" si="114"/>
        <v>0</v>
      </c>
      <c r="BF303" s="144">
        <f t="shared" si="115"/>
        <v>0</v>
      </c>
      <c r="BG303" s="144">
        <f t="shared" si="116"/>
        <v>0</v>
      </c>
      <c r="BH303" s="144">
        <f t="shared" si="117"/>
        <v>0</v>
      </c>
      <c r="BI303" s="144">
        <f t="shared" si="118"/>
        <v>0</v>
      </c>
      <c r="BJ303" s="16" t="s">
        <v>81</v>
      </c>
      <c r="BK303" s="144">
        <f t="shared" si="119"/>
        <v>0</v>
      </c>
      <c r="BL303" s="16" t="s">
        <v>159</v>
      </c>
      <c r="BM303" s="143" t="s">
        <v>2089</v>
      </c>
    </row>
    <row r="304" spans="2:12" s="1" customFormat="1" ht="6.95" customHeight="1">
      <c r="B304" s="43"/>
      <c r="C304" s="44"/>
      <c r="D304" s="44"/>
      <c r="E304" s="44"/>
      <c r="F304" s="44"/>
      <c r="G304" s="44"/>
      <c r="H304" s="44"/>
      <c r="I304" s="44"/>
      <c r="J304" s="44"/>
      <c r="K304" s="44"/>
      <c r="L304" s="31"/>
    </row>
  </sheetData>
  <autoFilter ref="C131:K303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2673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ROUND((SUM(BE128:BE208)),2)</f>
        <v>0</v>
      </c>
      <c r="I33" s="91">
        <v>0.21</v>
      </c>
      <c r="J33" s="90">
        <f>ROUND(((SUM(BE128:BE208))*I33),2)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ROUND((SUM(BF128:BF208)),2)</f>
        <v>0</v>
      </c>
      <c r="I34" s="91">
        <v>0.12</v>
      </c>
      <c r="J34" s="90">
        <f>ROUND(((SUM(BF128:BF208))*I34),2)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ROUND((SUM(BG128:BG208)),2)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ROUND((SUM(BH128:BH208)),2)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ROUND((SUM(BI128:BI208)),2)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06 - ZTI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J128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2674</v>
      </c>
      <c r="E97" s="105"/>
      <c r="F97" s="105"/>
      <c r="G97" s="105"/>
      <c r="H97" s="105"/>
      <c r="I97" s="105"/>
      <c r="J97" s="106">
        <f>J129</f>
        <v>0</v>
      </c>
      <c r="L97" s="103"/>
    </row>
    <row r="98" spans="2:12" s="9" customFormat="1" ht="19.9" customHeight="1">
      <c r="B98" s="107"/>
      <c r="D98" s="108" t="s">
        <v>2675</v>
      </c>
      <c r="E98" s="109"/>
      <c r="F98" s="109"/>
      <c r="G98" s="109"/>
      <c r="H98" s="109"/>
      <c r="I98" s="109"/>
      <c r="J98" s="110">
        <f>J130</f>
        <v>0</v>
      </c>
      <c r="L98" s="107"/>
    </row>
    <row r="99" spans="2:12" s="9" customFormat="1" ht="19.9" customHeight="1">
      <c r="B99" s="107"/>
      <c r="D99" s="108" t="s">
        <v>2676</v>
      </c>
      <c r="E99" s="109"/>
      <c r="F99" s="109"/>
      <c r="G99" s="109"/>
      <c r="H99" s="109"/>
      <c r="I99" s="109"/>
      <c r="J99" s="110">
        <f>J146</f>
        <v>0</v>
      </c>
      <c r="L99" s="107"/>
    </row>
    <row r="100" spans="2:12" s="9" customFormat="1" ht="19.9" customHeight="1">
      <c r="B100" s="107"/>
      <c r="D100" s="108" t="s">
        <v>2677</v>
      </c>
      <c r="E100" s="109"/>
      <c r="F100" s="109"/>
      <c r="G100" s="109"/>
      <c r="H100" s="109"/>
      <c r="I100" s="109"/>
      <c r="J100" s="110">
        <f>J153</f>
        <v>0</v>
      </c>
      <c r="L100" s="107"/>
    </row>
    <row r="101" spans="2:12" s="9" customFormat="1" ht="19.9" customHeight="1">
      <c r="B101" s="107"/>
      <c r="D101" s="108" t="s">
        <v>2678</v>
      </c>
      <c r="E101" s="109"/>
      <c r="F101" s="109"/>
      <c r="G101" s="109"/>
      <c r="H101" s="109"/>
      <c r="I101" s="109"/>
      <c r="J101" s="110">
        <f>J164</f>
        <v>0</v>
      </c>
      <c r="L101" s="107"/>
    </row>
    <row r="102" spans="2:12" s="9" customFormat="1" ht="19.9" customHeight="1">
      <c r="B102" s="107"/>
      <c r="D102" s="108" t="s">
        <v>2679</v>
      </c>
      <c r="E102" s="109"/>
      <c r="F102" s="109"/>
      <c r="G102" s="109"/>
      <c r="H102" s="109"/>
      <c r="I102" s="109"/>
      <c r="J102" s="110">
        <f>J175</f>
        <v>0</v>
      </c>
      <c r="L102" s="107"/>
    </row>
    <row r="103" spans="2:12" s="9" customFormat="1" ht="19.9" customHeight="1">
      <c r="B103" s="107"/>
      <c r="D103" s="108" t="s">
        <v>2680</v>
      </c>
      <c r="E103" s="109"/>
      <c r="F103" s="109"/>
      <c r="G103" s="109"/>
      <c r="H103" s="109"/>
      <c r="I103" s="109"/>
      <c r="J103" s="110">
        <f>J184</f>
        <v>0</v>
      </c>
      <c r="L103" s="107"/>
    </row>
    <row r="104" spans="2:12" s="8" customFormat="1" ht="24.95" customHeight="1">
      <c r="B104" s="103"/>
      <c r="D104" s="104" t="s">
        <v>2681</v>
      </c>
      <c r="E104" s="105"/>
      <c r="F104" s="105"/>
      <c r="G104" s="105"/>
      <c r="H104" s="105"/>
      <c r="I104" s="105"/>
      <c r="J104" s="106">
        <f>J188</f>
        <v>0</v>
      </c>
      <c r="L104" s="103"/>
    </row>
    <row r="105" spans="2:12" s="9" customFormat="1" ht="19.9" customHeight="1">
      <c r="B105" s="107"/>
      <c r="D105" s="108" t="s">
        <v>2677</v>
      </c>
      <c r="E105" s="109"/>
      <c r="F105" s="109"/>
      <c r="G105" s="109"/>
      <c r="H105" s="109"/>
      <c r="I105" s="109"/>
      <c r="J105" s="110">
        <f>J189</f>
        <v>0</v>
      </c>
      <c r="L105" s="107"/>
    </row>
    <row r="106" spans="2:12" s="9" customFormat="1" ht="19.9" customHeight="1">
      <c r="B106" s="107"/>
      <c r="D106" s="108" t="s">
        <v>2682</v>
      </c>
      <c r="E106" s="109"/>
      <c r="F106" s="109"/>
      <c r="G106" s="109"/>
      <c r="H106" s="109"/>
      <c r="I106" s="109"/>
      <c r="J106" s="110">
        <f>J195</f>
        <v>0</v>
      </c>
      <c r="L106" s="107"/>
    </row>
    <row r="107" spans="2:12" s="9" customFormat="1" ht="19.9" customHeight="1">
      <c r="B107" s="107"/>
      <c r="D107" s="108" t="s">
        <v>2680</v>
      </c>
      <c r="E107" s="109"/>
      <c r="F107" s="109"/>
      <c r="G107" s="109"/>
      <c r="H107" s="109"/>
      <c r="I107" s="109"/>
      <c r="J107" s="110">
        <f>J204</f>
        <v>0</v>
      </c>
      <c r="L107" s="107"/>
    </row>
    <row r="108" spans="2:12" s="9" customFormat="1" ht="19.9" customHeight="1">
      <c r="B108" s="107"/>
      <c r="D108" s="108" t="s">
        <v>2683</v>
      </c>
      <c r="E108" s="109"/>
      <c r="F108" s="109"/>
      <c r="G108" s="109"/>
      <c r="H108" s="109"/>
      <c r="I108" s="109"/>
      <c r="J108" s="110">
        <f>J208</f>
        <v>0</v>
      </c>
      <c r="L108" s="107"/>
    </row>
    <row r="109" spans="2:12" s="1" customFormat="1" ht="21.75" customHeight="1">
      <c r="B109" s="31"/>
      <c r="L109" s="31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1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31"/>
    </row>
    <row r="115" spans="2:12" s="1" customFormat="1" ht="24.95" customHeight="1">
      <c r="B115" s="31"/>
      <c r="C115" s="20" t="s">
        <v>136</v>
      </c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16</v>
      </c>
      <c r="L117" s="31"/>
    </row>
    <row r="118" spans="2:12" s="1" customFormat="1" ht="16.5" customHeight="1">
      <c r="B118" s="31"/>
      <c r="E118" s="228" t="str">
        <f>E7</f>
        <v>Dům kultury v ÚL_Revitalizace budovy B - ETAPA II</v>
      </c>
      <c r="F118" s="229"/>
      <c r="G118" s="229"/>
      <c r="H118" s="229"/>
      <c r="L118" s="31"/>
    </row>
    <row r="119" spans="2:12" s="1" customFormat="1" ht="12" customHeight="1">
      <c r="B119" s="31"/>
      <c r="C119" s="26" t="s">
        <v>106</v>
      </c>
      <c r="L119" s="31"/>
    </row>
    <row r="120" spans="2:12" s="1" customFormat="1" ht="16.5" customHeight="1">
      <c r="B120" s="31"/>
      <c r="E120" s="189" t="str">
        <f>E9</f>
        <v>06 - ZTI</v>
      </c>
      <c r="F120" s="230"/>
      <c r="G120" s="230"/>
      <c r="H120" s="230"/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20</v>
      </c>
      <c r="F122" s="24" t="str">
        <f>F12</f>
        <v xml:space="preserve"> </v>
      </c>
      <c r="I122" s="26" t="s">
        <v>22</v>
      </c>
      <c r="J122" s="51" t="str">
        <f>IF(J12="","",J12)</f>
        <v>17. 5. 2024</v>
      </c>
      <c r="L122" s="31"/>
    </row>
    <row r="123" spans="2:12" s="1" customFormat="1" ht="6.95" customHeight="1">
      <c r="B123" s="31"/>
      <c r="L123" s="31"/>
    </row>
    <row r="124" spans="2:12" s="1" customFormat="1" ht="15.2" customHeight="1">
      <c r="B124" s="31"/>
      <c r="C124" s="26" t="s">
        <v>24</v>
      </c>
      <c r="F124" s="24" t="str">
        <f>E15</f>
        <v xml:space="preserve"> </v>
      </c>
      <c r="I124" s="26" t="s">
        <v>29</v>
      </c>
      <c r="J124" s="29" t="str">
        <f>E21</f>
        <v xml:space="preserve"> </v>
      </c>
      <c r="L124" s="31"/>
    </row>
    <row r="125" spans="2:12" s="1" customFormat="1" ht="15.2" customHeight="1">
      <c r="B125" s="31"/>
      <c r="C125" s="26" t="s">
        <v>27</v>
      </c>
      <c r="F125" s="24" t="str">
        <f>IF(E18="","",E18)</f>
        <v>Vyplň údaj</v>
      </c>
      <c r="I125" s="26" t="s">
        <v>31</v>
      </c>
      <c r="J125" s="29" t="str">
        <f>E24</f>
        <v xml:space="preserve"> </v>
      </c>
      <c r="L125" s="31"/>
    </row>
    <row r="126" spans="2:12" s="1" customFormat="1" ht="10.35" customHeight="1">
      <c r="B126" s="31"/>
      <c r="L126" s="31"/>
    </row>
    <row r="127" spans="2:20" s="10" customFormat="1" ht="29.25" customHeight="1">
      <c r="B127" s="111"/>
      <c r="C127" s="112" t="s">
        <v>137</v>
      </c>
      <c r="D127" s="113" t="s">
        <v>58</v>
      </c>
      <c r="E127" s="113" t="s">
        <v>54</v>
      </c>
      <c r="F127" s="113" t="s">
        <v>55</v>
      </c>
      <c r="G127" s="113" t="s">
        <v>138</v>
      </c>
      <c r="H127" s="113" t="s">
        <v>139</v>
      </c>
      <c r="I127" s="113" t="s">
        <v>140</v>
      </c>
      <c r="J127" s="113" t="s">
        <v>110</v>
      </c>
      <c r="K127" s="114" t="s">
        <v>141</v>
      </c>
      <c r="L127" s="111"/>
      <c r="M127" s="58" t="s">
        <v>1</v>
      </c>
      <c r="N127" s="59" t="s">
        <v>37</v>
      </c>
      <c r="O127" s="59" t="s">
        <v>142</v>
      </c>
      <c r="P127" s="59" t="s">
        <v>143</v>
      </c>
      <c r="Q127" s="59" t="s">
        <v>144</v>
      </c>
      <c r="R127" s="59" t="s">
        <v>145</v>
      </c>
      <c r="S127" s="59" t="s">
        <v>146</v>
      </c>
      <c r="T127" s="60" t="s">
        <v>147</v>
      </c>
    </row>
    <row r="128" spans="2:63" s="1" customFormat="1" ht="22.9" customHeight="1">
      <c r="B128" s="31"/>
      <c r="C128" s="63" t="s">
        <v>148</v>
      </c>
      <c r="J128" s="115">
        <f>BK128</f>
        <v>0</v>
      </c>
      <c r="L128" s="31"/>
      <c r="M128" s="61"/>
      <c r="N128" s="52"/>
      <c r="O128" s="52"/>
      <c r="P128" s="116">
        <f>P129+P188</f>
        <v>0</v>
      </c>
      <c r="Q128" s="52"/>
      <c r="R128" s="116">
        <f>R129+R188</f>
        <v>0</v>
      </c>
      <c r="S128" s="52"/>
      <c r="T128" s="117">
        <f>T129+T188</f>
        <v>0</v>
      </c>
      <c r="AT128" s="16" t="s">
        <v>72</v>
      </c>
      <c r="AU128" s="16" t="s">
        <v>112</v>
      </c>
      <c r="BK128" s="118">
        <f>BK129+BK188</f>
        <v>0</v>
      </c>
    </row>
    <row r="129" spans="2:63" s="11" customFormat="1" ht="25.9" customHeight="1">
      <c r="B129" s="119"/>
      <c r="D129" s="120" t="s">
        <v>72</v>
      </c>
      <c r="E129" s="121" t="s">
        <v>1751</v>
      </c>
      <c r="F129" s="121" t="s">
        <v>2684</v>
      </c>
      <c r="I129" s="122"/>
      <c r="J129" s="123">
        <f>BK129</f>
        <v>0</v>
      </c>
      <c r="L129" s="119"/>
      <c r="M129" s="124"/>
      <c r="P129" s="125">
        <f>P130+P146+P153+P164+P175+P184</f>
        <v>0</v>
      </c>
      <c r="R129" s="125">
        <f>R130+R146+R153+R164+R175+R184</f>
        <v>0</v>
      </c>
      <c r="T129" s="126">
        <f>T130+T146+T153+T164+T175+T184</f>
        <v>0</v>
      </c>
      <c r="AR129" s="120" t="s">
        <v>81</v>
      </c>
      <c r="AT129" s="127" t="s">
        <v>72</v>
      </c>
      <c r="AU129" s="127" t="s">
        <v>73</v>
      </c>
      <c r="AY129" s="120" t="s">
        <v>151</v>
      </c>
      <c r="BK129" s="128">
        <f>BK130+BK146+BK153+BK164+BK175+BK184</f>
        <v>0</v>
      </c>
    </row>
    <row r="130" spans="2:63" s="11" customFormat="1" ht="22.9" customHeight="1">
      <c r="B130" s="119"/>
      <c r="D130" s="120" t="s">
        <v>72</v>
      </c>
      <c r="E130" s="129" t="s">
        <v>1753</v>
      </c>
      <c r="F130" s="129" t="s">
        <v>2685</v>
      </c>
      <c r="I130" s="122"/>
      <c r="J130" s="130">
        <f>BK130</f>
        <v>0</v>
      </c>
      <c r="L130" s="119"/>
      <c r="M130" s="124"/>
      <c r="P130" s="125">
        <f>SUM(P131:P145)</f>
        <v>0</v>
      </c>
      <c r="R130" s="125">
        <f>SUM(R131:R145)</f>
        <v>0</v>
      </c>
      <c r="T130" s="126">
        <f>SUM(T131:T145)</f>
        <v>0</v>
      </c>
      <c r="AR130" s="120" t="s">
        <v>81</v>
      </c>
      <c r="AT130" s="127" t="s">
        <v>72</v>
      </c>
      <c r="AU130" s="127" t="s">
        <v>81</v>
      </c>
      <c r="AY130" s="120" t="s">
        <v>151</v>
      </c>
      <c r="BK130" s="128">
        <f>SUM(BK131:BK145)</f>
        <v>0</v>
      </c>
    </row>
    <row r="131" spans="2:65" s="1" customFormat="1" ht="16.5" customHeight="1">
      <c r="B131" s="131"/>
      <c r="C131" s="132" t="s">
        <v>81</v>
      </c>
      <c r="D131" s="132" t="s">
        <v>154</v>
      </c>
      <c r="E131" s="133" t="s">
        <v>2686</v>
      </c>
      <c r="F131" s="134" t="s">
        <v>2687</v>
      </c>
      <c r="G131" s="135" t="s">
        <v>1757</v>
      </c>
      <c r="H131" s="136">
        <v>14</v>
      </c>
      <c r="I131" s="137"/>
      <c r="J131" s="138">
        <f aca="true" t="shared" si="0" ref="J131:J145">ROUND(I131*H131,2)</f>
        <v>0</v>
      </c>
      <c r="K131" s="134" t="s">
        <v>1</v>
      </c>
      <c r="L131" s="31"/>
      <c r="M131" s="139" t="s">
        <v>1</v>
      </c>
      <c r="N131" s="140" t="s">
        <v>38</v>
      </c>
      <c r="P131" s="141">
        <f aca="true" t="shared" si="1" ref="P131:P145">O131*H131</f>
        <v>0</v>
      </c>
      <c r="Q131" s="141">
        <v>0</v>
      </c>
      <c r="R131" s="141">
        <f aca="true" t="shared" si="2" ref="R131:R145">Q131*H131</f>
        <v>0</v>
      </c>
      <c r="S131" s="141">
        <v>0</v>
      </c>
      <c r="T131" s="142">
        <f aca="true" t="shared" si="3" ref="T131:T145">S131*H131</f>
        <v>0</v>
      </c>
      <c r="AR131" s="143" t="s">
        <v>159</v>
      </c>
      <c r="AT131" s="143" t="s">
        <v>154</v>
      </c>
      <c r="AU131" s="143" t="s">
        <v>83</v>
      </c>
      <c r="AY131" s="16" t="s">
        <v>151</v>
      </c>
      <c r="BE131" s="144">
        <f aca="true" t="shared" si="4" ref="BE131:BE145">IF(N131="základní",J131,0)</f>
        <v>0</v>
      </c>
      <c r="BF131" s="144">
        <f aca="true" t="shared" si="5" ref="BF131:BF145">IF(N131="snížená",J131,0)</f>
        <v>0</v>
      </c>
      <c r="BG131" s="144">
        <f aca="true" t="shared" si="6" ref="BG131:BG145">IF(N131="zákl. přenesená",J131,0)</f>
        <v>0</v>
      </c>
      <c r="BH131" s="144">
        <f aca="true" t="shared" si="7" ref="BH131:BH145">IF(N131="sníž. přenesená",J131,0)</f>
        <v>0</v>
      </c>
      <c r="BI131" s="144">
        <f aca="true" t="shared" si="8" ref="BI131:BI145">IF(N131="nulová",J131,0)</f>
        <v>0</v>
      </c>
      <c r="BJ131" s="16" t="s">
        <v>81</v>
      </c>
      <c r="BK131" s="144">
        <f aca="true" t="shared" si="9" ref="BK131:BK145">ROUND(I131*H131,2)</f>
        <v>0</v>
      </c>
      <c r="BL131" s="16" t="s">
        <v>159</v>
      </c>
      <c r="BM131" s="143" t="s">
        <v>83</v>
      </c>
    </row>
    <row r="132" spans="2:65" s="1" customFormat="1" ht="16.5" customHeight="1">
      <c r="B132" s="131"/>
      <c r="C132" s="132" t="s">
        <v>83</v>
      </c>
      <c r="D132" s="132" t="s">
        <v>154</v>
      </c>
      <c r="E132" s="133" t="s">
        <v>2688</v>
      </c>
      <c r="F132" s="134" t="s">
        <v>2689</v>
      </c>
      <c r="G132" s="135" t="s">
        <v>1757</v>
      </c>
      <c r="H132" s="136">
        <v>14</v>
      </c>
      <c r="I132" s="137"/>
      <c r="J132" s="138">
        <f t="shared" si="0"/>
        <v>0</v>
      </c>
      <c r="K132" s="134" t="s">
        <v>1</v>
      </c>
      <c r="L132" s="31"/>
      <c r="M132" s="139" t="s">
        <v>1</v>
      </c>
      <c r="N132" s="140" t="s">
        <v>38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159</v>
      </c>
      <c r="AT132" s="143" t="s">
        <v>154</v>
      </c>
      <c r="AU132" s="143" t="s">
        <v>83</v>
      </c>
      <c r="AY132" s="16" t="s">
        <v>151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6" t="s">
        <v>81</v>
      </c>
      <c r="BK132" s="144">
        <f t="shared" si="9"/>
        <v>0</v>
      </c>
      <c r="BL132" s="16" t="s">
        <v>159</v>
      </c>
      <c r="BM132" s="143" t="s">
        <v>159</v>
      </c>
    </row>
    <row r="133" spans="2:65" s="1" customFormat="1" ht="16.5" customHeight="1">
      <c r="B133" s="131"/>
      <c r="C133" s="132" t="s">
        <v>152</v>
      </c>
      <c r="D133" s="132" t="s">
        <v>154</v>
      </c>
      <c r="E133" s="133" t="s">
        <v>2690</v>
      </c>
      <c r="F133" s="134" t="s">
        <v>2691</v>
      </c>
      <c r="G133" s="135" t="s">
        <v>1757</v>
      </c>
      <c r="H133" s="136">
        <v>14</v>
      </c>
      <c r="I133" s="137"/>
      <c r="J133" s="138">
        <f t="shared" si="0"/>
        <v>0</v>
      </c>
      <c r="K133" s="134" t="s">
        <v>1</v>
      </c>
      <c r="L133" s="31"/>
      <c r="M133" s="139" t="s">
        <v>1</v>
      </c>
      <c r="N133" s="140" t="s">
        <v>38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159</v>
      </c>
      <c r="AT133" s="143" t="s">
        <v>154</v>
      </c>
      <c r="AU133" s="143" t="s">
        <v>83</v>
      </c>
      <c r="AY133" s="16" t="s">
        <v>151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6" t="s">
        <v>81</v>
      </c>
      <c r="BK133" s="144">
        <f t="shared" si="9"/>
        <v>0</v>
      </c>
      <c r="BL133" s="16" t="s">
        <v>159</v>
      </c>
      <c r="BM133" s="143" t="s">
        <v>183</v>
      </c>
    </row>
    <row r="134" spans="2:65" s="1" customFormat="1" ht="16.5" customHeight="1">
      <c r="B134" s="131"/>
      <c r="C134" s="132" t="s">
        <v>159</v>
      </c>
      <c r="D134" s="132" t="s">
        <v>154</v>
      </c>
      <c r="E134" s="133" t="s">
        <v>2692</v>
      </c>
      <c r="F134" s="134" t="s">
        <v>2693</v>
      </c>
      <c r="G134" s="135" t="s">
        <v>1757</v>
      </c>
      <c r="H134" s="136">
        <v>14</v>
      </c>
      <c r="I134" s="137"/>
      <c r="J134" s="138">
        <f t="shared" si="0"/>
        <v>0</v>
      </c>
      <c r="K134" s="134" t="s">
        <v>1</v>
      </c>
      <c r="L134" s="31"/>
      <c r="M134" s="139" t="s">
        <v>1</v>
      </c>
      <c r="N134" s="140" t="s">
        <v>38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159</v>
      </c>
      <c r="AT134" s="143" t="s">
        <v>154</v>
      </c>
      <c r="AU134" s="143" t="s">
        <v>83</v>
      </c>
      <c r="AY134" s="16" t="s">
        <v>151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6" t="s">
        <v>81</v>
      </c>
      <c r="BK134" s="144">
        <f t="shared" si="9"/>
        <v>0</v>
      </c>
      <c r="BL134" s="16" t="s">
        <v>159</v>
      </c>
      <c r="BM134" s="143" t="s">
        <v>175</v>
      </c>
    </row>
    <row r="135" spans="2:65" s="1" customFormat="1" ht="16.5" customHeight="1">
      <c r="B135" s="131"/>
      <c r="C135" s="132" t="s">
        <v>177</v>
      </c>
      <c r="D135" s="132" t="s">
        <v>154</v>
      </c>
      <c r="E135" s="133" t="s">
        <v>2694</v>
      </c>
      <c r="F135" s="134" t="s">
        <v>2695</v>
      </c>
      <c r="G135" s="135" t="s">
        <v>1757</v>
      </c>
      <c r="H135" s="136">
        <v>15</v>
      </c>
      <c r="I135" s="137"/>
      <c r="J135" s="138">
        <f t="shared" si="0"/>
        <v>0</v>
      </c>
      <c r="K135" s="134" t="s">
        <v>1</v>
      </c>
      <c r="L135" s="31"/>
      <c r="M135" s="139" t="s">
        <v>1</v>
      </c>
      <c r="N135" s="140" t="s">
        <v>38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159</v>
      </c>
      <c r="AT135" s="143" t="s">
        <v>154</v>
      </c>
      <c r="AU135" s="143" t="s">
        <v>83</v>
      </c>
      <c r="AY135" s="16" t="s">
        <v>151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6" t="s">
        <v>81</v>
      </c>
      <c r="BK135" s="144">
        <f t="shared" si="9"/>
        <v>0</v>
      </c>
      <c r="BL135" s="16" t="s">
        <v>159</v>
      </c>
      <c r="BM135" s="143" t="s">
        <v>202</v>
      </c>
    </row>
    <row r="136" spans="2:65" s="1" customFormat="1" ht="16.5" customHeight="1">
      <c r="B136" s="131"/>
      <c r="C136" s="132" t="s">
        <v>183</v>
      </c>
      <c r="D136" s="132" t="s">
        <v>154</v>
      </c>
      <c r="E136" s="133" t="s">
        <v>2696</v>
      </c>
      <c r="F136" s="134" t="s">
        <v>2697</v>
      </c>
      <c r="G136" s="135" t="s">
        <v>1757</v>
      </c>
      <c r="H136" s="136">
        <v>1</v>
      </c>
      <c r="I136" s="137"/>
      <c r="J136" s="138">
        <f t="shared" si="0"/>
        <v>0</v>
      </c>
      <c r="K136" s="134" t="s">
        <v>1</v>
      </c>
      <c r="L136" s="31"/>
      <c r="M136" s="139" t="s">
        <v>1</v>
      </c>
      <c r="N136" s="140" t="s">
        <v>38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159</v>
      </c>
      <c r="AT136" s="143" t="s">
        <v>154</v>
      </c>
      <c r="AU136" s="143" t="s">
        <v>83</v>
      </c>
      <c r="AY136" s="16" t="s">
        <v>151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6" t="s">
        <v>81</v>
      </c>
      <c r="BK136" s="144">
        <f t="shared" si="9"/>
        <v>0</v>
      </c>
      <c r="BL136" s="16" t="s">
        <v>159</v>
      </c>
      <c r="BM136" s="143" t="s">
        <v>8</v>
      </c>
    </row>
    <row r="137" spans="2:65" s="1" customFormat="1" ht="24.2" customHeight="1">
      <c r="B137" s="131"/>
      <c r="C137" s="132" t="s">
        <v>190</v>
      </c>
      <c r="D137" s="132" t="s">
        <v>154</v>
      </c>
      <c r="E137" s="133" t="s">
        <v>2698</v>
      </c>
      <c r="F137" s="134" t="s">
        <v>2699</v>
      </c>
      <c r="G137" s="135" t="s">
        <v>1757</v>
      </c>
      <c r="H137" s="136">
        <v>7</v>
      </c>
      <c r="I137" s="137"/>
      <c r="J137" s="138">
        <f t="shared" si="0"/>
        <v>0</v>
      </c>
      <c r="K137" s="134" t="s">
        <v>1</v>
      </c>
      <c r="L137" s="31"/>
      <c r="M137" s="139" t="s">
        <v>1</v>
      </c>
      <c r="N137" s="140" t="s">
        <v>38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159</v>
      </c>
      <c r="AT137" s="143" t="s">
        <v>154</v>
      </c>
      <c r="AU137" s="143" t="s">
        <v>83</v>
      </c>
      <c r="AY137" s="16" t="s">
        <v>151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6" t="s">
        <v>81</v>
      </c>
      <c r="BK137" s="144">
        <f t="shared" si="9"/>
        <v>0</v>
      </c>
      <c r="BL137" s="16" t="s">
        <v>159</v>
      </c>
      <c r="BM137" s="143" t="s">
        <v>242</v>
      </c>
    </row>
    <row r="138" spans="2:65" s="1" customFormat="1" ht="16.5" customHeight="1">
      <c r="B138" s="131"/>
      <c r="C138" s="132" t="s">
        <v>175</v>
      </c>
      <c r="D138" s="132" t="s">
        <v>154</v>
      </c>
      <c r="E138" s="133" t="s">
        <v>2700</v>
      </c>
      <c r="F138" s="134" t="s">
        <v>2701</v>
      </c>
      <c r="G138" s="135" t="s">
        <v>1757</v>
      </c>
      <c r="H138" s="136">
        <v>3</v>
      </c>
      <c r="I138" s="137"/>
      <c r="J138" s="138">
        <f t="shared" si="0"/>
        <v>0</v>
      </c>
      <c r="K138" s="134" t="s">
        <v>1</v>
      </c>
      <c r="L138" s="31"/>
      <c r="M138" s="139" t="s">
        <v>1</v>
      </c>
      <c r="N138" s="140" t="s">
        <v>38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159</v>
      </c>
      <c r="AT138" s="143" t="s">
        <v>154</v>
      </c>
      <c r="AU138" s="143" t="s">
        <v>83</v>
      </c>
      <c r="AY138" s="16" t="s">
        <v>151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6" t="s">
        <v>81</v>
      </c>
      <c r="BK138" s="144">
        <f t="shared" si="9"/>
        <v>0</v>
      </c>
      <c r="BL138" s="16" t="s">
        <v>159</v>
      </c>
      <c r="BM138" s="143" t="s">
        <v>287</v>
      </c>
    </row>
    <row r="139" spans="2:65" s="1" customFormat="1" ht="16.5" customHeight="1">
      <c r="B139" s="131"/>
      <c r="C139" s="132" t="s">
        <v>198</v>
      </c>
      <c r="D139" s="132" t="s">
        <v>154</v>
      </c>
      <c r="E139" s="133" t="s">
        <v>2702</v>
      </c>
      <c r="F139" s="134" t="s">
        <v>2703</v>
      </c>
      <c r="G139" s="135" t="s">
        <v>1757</v>
      </c>
      <c r="H139" s="136">
        <v>2</v>
      </c>
      <c r="I139" s="137"/>
      <c r="J139" s="138">
        <f t="shared" si="0"/>
        <v>0</v>
      </c>
      <c r="K139" s="134" t="s">
        <v>1</v>
      </c>
      <c r="L139" s="31"/>
      <c r="M139" s="139" t="s">
        <v>1</v>
      </c>
      <c r="N139" s="140" t="s">
        <v>38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159</v>
      </c>
      <c r="AT139" s="143" t="s">
        <v>154</v>
      </c>
      <c r="AU139" s="143" t="s">
        <v>83</v>
      </c>
      <c r="AY139" s="16" t="s">
        <v>151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6" t="s">
        <v>81</v>
      </c>
      <c r="BK139" s="144">
        <f t="shared" si="9"/>
        <v>0</v>
      </c>
      <c r="BL139" s="16" t="s">
        <v>159</v>
      </c>
      <c r="BM139" s="143" t="s">
        <v>309</v>
      </c>
    </row>
    <row r="140" spans="2:65" s="1" customFormat="1" ht="16.5" customHeight="1">
      <c r="B140" s="131"/>
      <c r="C140" s="132" t="s">
        <v>202</v>
      </c>
      <c r="D140" s="132" t="s">
        <v>154</v>
      </c>
      <c r="E140" s="133" t="s">
        <v>2704</v>
      </c>
      <c r="F140" s="134" t="s">
        <v>2705</v>
      </c>
      <c r="G140" s="135" t="s">
        <v>1757</v>
      </c>
      <c r="H140" s="136">
        <v>10</v>
      </c>
      <c r="I140" s="137"/>
      <c r="J140" s="138">
        <f t="shared" si="0"/>
        <v>0</v>
      </c>
      <c r="K140" s="134" t="s">
        <v>1</v>
      </c>
      <c r="L140" s="31"/>
      <c r="M140" s="139" t="s">
        <v>1</v>
      </c>
      <c r="N140" s="140" t="s">
        <v>38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159</v>
      </c>
      <c r="AT140" s="143" t="s">
        <v>154</v>
      </c>
      <c r="AU140" s="143" t="s">
        <v>83</v>
      </c>
      <c r="AY140" s="16" t="s">
        <v>151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6" t="s">
        <v>81</v>
      </c>
      <c r="BK140" s="144">
        <f t="shared" si="9"/>
        <v>0</v>
      </c>
      <c r="BL140" s="16" t="s">
        <v>159</v>
      </c>
      <c r="BM140" s="143" t="s">
        <v>321</v>
      </c>
    </row>
    <row r="141" spans="2:65" s="1" customFormat="1" ht="16.5" customHeight="1">
      <c r="B141" s="131"/>
      <c r="C141" s="132" t="s">
        <v>209</v>
      </c>
      <c r="D141" s="132" t="s">
        <v>154</v>
      </c>
      <c r="E141" s="133" t="s">
        <v>2706</v>
      </c>
      <c r="F141" s="134" t="s">
        <v>2707</v>
      </c>
      <c r="G141" s="135" t="s">
        <v>1757</v>
      </c>
      <c r="H141" s="136">
        <v>1</v>
      </c>
      <c r="I141" s="137"/>
      <c r="J141" s="138">
        <f t="shared" si="0"/>
        <v>0</v>
      </c>
      <c r="K141" s="134" t="s">
        <v>1</v>
      </c>
      <c r="L141" s="31"/>
      <c r="M141" s="139" t="s">
        <v>1</v>
      </c>
      <c r="N141" s="140" t="s">
        <v>38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159</v>
      </c>
      <c r="AT141" s="143" t="s">
        <v>154</v>
      </c>
      <c r="AU141" s="143" t="s">
        <v>83</v>
      </c>
      <c r="AY141" s="16" t="s">
        <v>151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6" t="s">
        <v>81</v>
      </c>
      <c r="BK141" s="144">
        <f t="shared" si="9"/>
        <v>0</v>
      </c>
      <c r="BL141" s="16" t="s">
        <v>159</v>
      </c>
      <c r="BM141" s="143" t="s">
        <v>338</v>
      </c>
    </row>
    <row r="142" spans="2:65" s="1" customFormat="1" ht="16.5" customHeight="1">
      <c r="B142" s="131"/>
      <c r="C142" s="132" t="s">
        <v>8</v>
      </c>
      <c r="D142" s="132" t="s">
        <v>154</v>
      </c>
      <c r="E142" s="133" t="s">
        <v>2708</v>
      </c>
      <c r="F142" s="134" t="s">
        <v>2709</v>
      </c>
      <c r="G142" s="135" t="s">
        <v>1757</v>
      </c>
      <c r="H142" s="136">
        <v>1</v>
      </c>
      <c r="I142" s="137"/>
      <c r="J142" s="138">
        <f t="shared" si="0"/>
        <v>0</v>
      </c>
      <c r="K142" s="134" t="s">
        <v>1</v>
      </c>
      <c r="L142" s="31"/>
      <c r="M142" s="139" t="s">
        <v>1</v>
      </c>
      <c r="N142" s="140" t="s">
        <v>38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159</v>
      </c>
      <c r="AT142" s="143" t="s">
        <v>154</v>
      </c>
      <c r="AU142" s="143" t="s">
        <v>83</v>
      </c>
      <c r="AY142" s="16" t="s">
        <v>151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6" t="s">
        <v>81</v>
      </c>
      <c r="BK142" s="144">
        <f t="shared" si="9"/>
        <v>0</v>
      </c>
      <c r="BL142" s="16" t="s">
        <v>159</v>
      </c>
      <c r="BM142" s="143" t="s">
        <v>347</v>
      </c>
    </row>
    <row r="143" spans="2:65" s="1" customFormat="1" ht="24.2" customHeight="1">
      <c r="B143" s="131"/>
      <c r="C143" s="132" t="s">
        <v>238</v>
      </c>
      <c r="D143" s="132" t="s">
        <v>154</v>
      </c>
      <c r="E143" s="133" t="s">
        <v>2710</v>
      </c>
      <c r="F143" s="134" t="s">
        <v>2711</v>
      </c>
      <c r="G143" s="135" t="s">
        <v>1757</v>
      </c>
      <c r="H143" s="136">
        <v>2</v>
      </c>
      <c r="I143" s="137"/>
      <c r="J143" s="138">
        <f t="shared" si="0"/>
        <v>0</v>
      </c>
      <c r="K143" s="134" t="s">
        <v>1</v>
      </c>
      <c r="L143" s="31"/>
      <c r="M143" s="139" t="s">
        <v>1</v>
      </c>
      <c r="N143" s="140" t="s">
        <v>38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159</v>
      </c>
      <c r="AT143" s="143" t="s">
        <v>154</v>
      </c>
      <c r="AU143" s="143" t="s">
        <v>83</v>
      </c>
      <c r="AY143" s="16" t="s">
        <v>151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6" t="s">
        <v>81</v>
      </c>
      <c r="BK143" s="144">
        <f t="shared" si="9"/>
        <v>0</v>
      </c>
      <c r="BL143" s="16" t="s">
        <v>159</v>
      </c>
      <c r="BM143" s="143" t="s">
        <v>359</v>
      </c>
    </row>
    <row r="144" spans="2:65" s="1" customFormat="1" ht="24.2" customHeight="1">
      <c r="B144" s="131"/>
      <c r="C144" s="132" t="s">
        <v>242</v>
      </c>
      <c r="D144" s="132" t="s">
        <v>154</v>
      </c>
      <c r="E144" s="133" t="s">
        <v>2712</v>
      </c>
      <c r="F144" s="134" t="s">
        <v>2713</v>
      </c>
      <c r="G144" s="135" t="s">
        <v>1757</v>
      </c>
      <c r="H144" s="136">
        <v>1</v>
      </c>
      <c r="I144" s="137"/>
      <c r="J144" s="138">
        <f t="shared" si="0"/>
        <v>0</v>
      </c>
      <c r="K144" s="134" t="s">
        <v>1</v>
      </c>
      <c r="L144" s="31"/>
      <c r="M144" s="139" t="s">
        <v>1</v>
      </c>
      <c r="N144" s="140" t="s">
        <v>38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159</v>
      </c>
      <c r="AT144" s="143" t="s">
        <v>154</v>
      </c>
      <c r="AU144" s="143" t="s">
        <v>83</v>
      </c>
      <c r="AY144" s="16" t="s">
        <v>151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6" t="s">
        <v>81</v>
      </c>
      <c r="BK144" s="144">
        <f t="shared" si="9"/>
        <v>0</v>
      </c>
      <c r="BL144" s="16" t="s">
        <v>159</v>
      </c>
      <c r="BM144" s="143" t="s">
        <v>370</v>
      </c>
    </row>
    <row r="145" spans="2:65" s="1" customFormat="1" ht="24.2" customHeight="1">
      <c r="B145" s="131"/>
      <c r="C145" s="132" t="s">
        <v>246</v>
      </c>
      <c r="D145" s="132" t="s">
        <v>154</v>
      </c>
      <c r="E145" s="133" t="s">
        <v>2714</v>
      </c>
      <c r="F145" s="134" t="s">
        <v>2715</v>
      </c>
      <c r="G145" s="135" t="s">
        <v>1757</v>
      </c>
      <c r="H145" s="136">
        <v>1</v>
      </c>
      <c r="I145" s="137"/>
      <c r="J145" s="138">
        <f t="shared" si="0"/>
        <v>0</v>
      </c>
      <c r="K145" s="134" t="s">
        <v>1</v>
      </c>
      <c r="L145" s="31"/>
      <c r="M145" s="139" t="s">
        <v>1</v>
      </c>
      <c r="N145" s="140" t="s">
        <v>38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159</v>
      </c>
      <c r="AT145" s="143" t="s">
        <v>154</v>
      </c>
      <c r="AU145" s="143" t="s">
        <v>83</v>
      </c>
      <c r="AY145" s="16" t="s">
        <v>151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6" t="s">
        <v>81</v>
      </c>
      <c r="BK145" s="144">
        <f t="shared" si="9"/>
        <v>0</v>
      </c>
      <c r="BL145" s="16" t="s">
        <v>159</v>
      </c>
      <c r="BM145" s="143" t="s">
        <v>381</v>
      </c>
    </row>
    <row r="146" spans="2:63" s="11" customFormat="1" ht="22.9" customHeight="1">
      <c r="B146" s="119"/>
      <c r="D146" s="120" t="s">
        <v>72</v>
      </c>
      <c r="E146" s="129" t="s">
        <v>1782</v>
      </c>
      <c r="F146" s="129" t="s">
        <v>2716</v>
      </c>
      <c r="I146" s="122"/>
      <c r="J146" s="130">
        <f>BK146</f>
        <v>0</v>
      </c>
      <c r="L146" s="119"/>
      <c r="M146" s="124"/>
      <c r="P146" s="125">
        <f>SUM(P147:P152)</f>
        <v>0</v>
      </c>
      <c r="R146" s="125">
        <f>SUM(R147:R152)</f>
        <v>0</v>
      </c>
      <c r="T146" s="126">
        <f>SUM(T147:T152)</f>
        <v>0</v>
      </c>
      <c r="AR146" s="120" t="s">
        <v>81</v>
      </c>
      <c r="AT146" s="127" t="s">
        <v>72</v>
      </c>
      <c r="AU146" s="127" t="s">
        <v>81</v>
      </c>
      <c r="AY146" s="120" t="s">
        <v>151</v>
      </c>
      <c r="BK146" s="128">
        <f>SUM(BK147:BK152)</f>
        <v>0</v>
      </c>
    </row>
    <row r="147" spans="2:65" s="1" customFormat="1" ht="16.5" customHeight="1">
      <c r="B147" s="131"/>
      <c r="C147" s="132" t="s">
        <v>287</v>
      </c>
      <c r="D147" s="132" t="s">
        <v>154</v>
      </c>
      <c r="E147" s="133" t="s">
        <v>2717</v>
      </c>
      <c r="F147" s="134" t="s">
        <v>2718</v>
      </c>
      <c r="G147" s="135" t="s">
        <v>1757</v>
      </c>
      <c r="H147" s="136">
        <v>15</v>
      </c>
      <c r="I147" s="137"/>
      <c r="J147" s="138">
        <f aca="true" t="shared" si="10" ref="J147:J152">ROUND(I147*H147,2)</f>
        <v>0</v>
      </c>
      <c r="K147" s="134" t="s">
        <v>1</v>
      </c>
      <c r="L147" s="31"/>
      <c r="M147" s="139" t="s">
        <v>1</v>
      </c>
      <c r="N147" s="140" t="s">
        <v>38</v>
      </c>
      <c r="P147" s="141">
        <f aca="true" t="shared" si="11" ref="P147:P152">O147*H147</f>
        <v>0</v>
      </c>
      <c r="Q147" s="141">
        <v>0</v>
      </c>
      <c r="R147" s="141">
        <f aca="true" t="shared" si="12" ref="R147:R152">Q147*H147</f>
        <v>0</v>
      </c>
      <c r="S147" s="141">
        <v>0</v>
      </c>
      <c r="T147" s="142">
        <f aca="true" t="shared" si="13" ref="T147:T152">S147*H147</f>
        <v>0</v>
      </c>
      <c r="AR147" s="143" t="s">
        <v>159</v>
      </c>
      <c r="AT147" s="143" t="s">
        <v>154</v>
      </c>
      <c r="AU147" s="143" t="s">
        <v>83</v>
      </c>
      <c r="AY147" s="16" t="s">
        <v>151</v>
      </c>
      <c r="BE147" s="144">
        <f aca="true" t="shared" si="14" ref="BE147:BE152">IF(N147="základní",J147,0)</f>
        <v>0</v>
      </c>
      <c r="BF147" s="144">
        <f aca="true" t="shared" si="15" ref="BF147:BF152">IF(N147="snížená",J147,0)</f>
        <v>0</v>
      </c>
      <c r="BG147" s="144">
        <f aca="true" t="shared" si="16" ref="BG147:BG152">IF(N147="zákl. přenesená",J147,0)</f>
        <v>0</v>
      </c>
      <c r="BH147" s="144">
        <f aca="true" t="shared" si="17" ref="BH147:BH152">IF(N147="sníž. přenesená",J147,0)</f>
        <v>0</v>
      </c>
      <c r="BI147" s="144">
        <f aca="true" t="shared" si="18" ref="BI147:BI152">IF(N147="nulová",J147,0)</f>
        <v>0</v>
      </c>
      <c r="BJ147" s="16" t="s">
        <v>81</v>
      </c>
      <c r="BK147" s="144">
        <f aca="true" t="shared" si="19" ref="BK147:BK152">ROUND(I147*H147,2)</f>
        <v>0</v>
      </c>
      <c r="BL147" s="16" t="s">
        <v>159</v>
      </c>
      <c r="BM147" s="143" t="s">
        <v>390</v>
      </c>
    </row>
    <row r="148" spans="2:65" s="1" customFormat="1" ht="24.2" customHeight="1">
      <c r="B148" s="131"/>
      <c r="C148" s="132" t="s">
        <v>303</v>
      </c>
      <c r="D148" s="132" t="s">
        <v>154</v>
      </c>
      <c r="E148" s="133" t="s">
        <v>2719</v>
      </c>
      <c r="F148" s="134" t="s">
        <v>2720</v>
      </c>
      <c r="G148" s="135" t="s">
        <v>1757</v>
      </c>
      <c r="H148" s="136">
        <v>1</v>
      </c>
      <c r="I148" s="137"/>
      <c r="J148" s="138">
        <f t="shared" si="10"/>
        <v>0</v>
      </c>
      <c r="K148" s="134" t="s">
        <v>1</v>
      </c>
      <c r="L148" s="31"/>
      <c r="M148" s="139" t="s">
        <v>1</v>
      </c>
      <c r="N148" s="140" t="s">
        <v>38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159</v>
      </c>
      <c r="AT148" s="143" t="s">
        <v>154</v>
      </c>
      <c r="AU148" s="143" t="s">
        <v>83</v>
      </c>
      <c r="AY148" s="16" t="s">
        <v>151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6" t="s">
        <v>81</v>
      </c>
      <c r="BK148" s="144">
        <f t="shared" si="19"/>
        <v>0</v>
      </c>
      <c r="BL148" s="16" t="s">
        <v>159</v>
      </c>
      <c r="BM148" s="143" t="s">
        <v>400</v>
      </c>
    </row>
    <row r="149" spans="2:65" s="1" customFormat="1" ht="21.75" customHeight="1">
      <c r="B149" s="131"/>
      <c r="C149" s="132" t="s">
        <v>309</v>
      </c>
      <c r="D149" s="132" t="s">
        <v>154</v>
      </c>
      <c r="E149" s="133" t="s">
        <v>2721</v>
      </c>
      <c r="F149" s="134" t="s">
        <v>2722</v>
      </c>
      <c r="G149" s="135" t="s">
        <v>1757</v>
      </c>
      <c r="H149" s="136">
        <v>7</v>
      </c>
      <c r="I149" s="137"/>
      <c r="J149" s="138">
        <f t="shared" si="10"/>
        <v>0</v>
      </c>
      <c r="K149" s="134" t="s">
        <v>1</v>
      </c>
      <c r="L149" s="31"/>
      <c r="M149" s="139" t="s">
        <v>1</v>
      </c>
      <c r="N149" s="140" t="s">
        <v>38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159</v>
      </c>
      <c r="AT149" s="143" t="s">
        <v>154</v>
      </c>
      <c r="AU149" s="143" t="s">
        <v>83</v>
      </c>
      <c r="AY149" s="16" t="s">
        <v>151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6" t="s">
        <v>81</v>
      </c>
      <c r="BK149" s="144">
        <f t="shared" si="19"/>
        <v>0</v>
      </c>
      <c r="BL149" s="16" t="s">
        <v>159</v>
      </c>
      <c r="BM149" s="143" t="s">
        <v>408</v>
      </c>
    </row>
    <row r="150" spans="2:65" s="1" customFormat="1" ht="16.5" customHeight="1">
      <c r="B150" s="131"/>
      <c r="C150" s="132" t="s">
        <v>316</v>
      </c>
      <c r="D150" s="132" t="s">
        <v>154</v>
      </c>
      <c r="E150" s="133" t="s">
        <v>2723</v>
      </c>
      <c r="F150" s="134" t="s">
        <v>2724</v>
      </c>
      <c r="G150" s="135" t="s">
        <v>1757</v>
      </c>
      <c r="H150" s="136">
        <v>3</v>
      </c>
      <c r="I150" s="137"/>
      <c r="J150" s="138">
        <f t="shared" si="10"/>
        <v>0</v>
      </c>
      <c r="K150" s="134" t="s">
        <v>1</v>
      </c>
      <c r="L150" s="31"/>
      <c r="M150" s="139" t="s">
        <v>1</v>
      </c>
      <c r="N150" s="140" t="s">
        <v>38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159</v>
      </c>
      <c r="AT150" s="143" t="s">
        <v>154</v>
      </c>
      <c r="AU150" s="143" t="s">
        <v>83</v>
      </c>
      <c r="AY150" s="16" t="s">
        <v>151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6" t="s">
        <v>81</v>
      </c>
      <c r="BK150" s="144">
        <f t="shared" si="19"/>
        <v>0</v>
      </c>
      <c r="BL150" s="16" t="s">
        <v>159</v>
      </c>
      <c r="BM150" s="143" t="s">
        <v>416</v>
      </c>
    </row>
    <row r="151" spans="2:65" s="1" customFormat="1" ht="21.75" customHeight="1">
      <c r="B151" s="131"/>
      <c r="C151" s="132" t="s">
        <v>321</v>
      </c>
      <c r="D151" s="132" t="s">
        <v>154</v>
      </c>
      <c r="E151" s="133" t="s">
        <v>2725</v>
      </c>
      <c r="F151" s="134" t="s">
        <v>2726</v>
      </c>
      <c r="G151" s="135" t="s">
        <v>1757</v>
      </c>
      <c r="H151" s="136">
        <v>2</v>
      </c>
      <c r="I151" s="137"/>
      <c r="J151" s="138">
        <f t="shared" si="10"/>
        <v>0</v>
      </c>
      <c r="K151" s="134" t="s">
        <v>1</v>
      </c>
      <c r="L151" s="31"/>
      <c r="M151" s="139" t="s">
        <v>1</v>
      </c>
      <c r="N151" s="140" t="s">
        <v>38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159</v>
      </c>
      <c r="AT151" s="143" t="s">
        <v>154</v>
      </c>
      <c r="AU151" s="143" t="s">
        <v>83</v>
      </c>
      <c r="AY151" s="16" t="s">
        <v>151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6" t="s">
        <v>81</v>
      </c>
      <c r="BK151" s="144">
        <f t="shared" si="19"/>
        <v>0</v>
      </c>
      <c r="BL151" s="16" t="s">
        <v>159</v>
      </c>
      <c r="BM151" s="143" t="s">
        <v>424</v>
      </c>
    </row>
    <row r="152" spans="2:65" s="1" customFormat="1" ht="21.75" customHeight="1">
      <c r="B152" s="131"/>
      <c r="C152" s="132" t="s">
        <v>7</v>
      </c>
      <c r="D152" s="132" t="s">
        <v>154</v>
      </c>
      <c r="E152" s="133" t="s">
        <v>2727</v>
      </c>
      <c r="F152" s="134" t="s">
        <v>2728</v>
      </c>
      <c r="G152" s="135" t="s">
        <v>1757</v>
      </c>
      <c r="H152" s="136">
        <v>2</v>
      </c>
      <c r="I152" s="137"/>
      <c r="J152" s="138">
        <f t="shared" si="10"/>
        <v>0</v>
      </c>
      <c r="K152" s="134" t="s">
        <v>1</v>
      </c>
      <c r="L152" s="31"/>
      <c r="M152" s="139" t="s">
        <v>1</v>
      </c>
      <c r="N152" s="140" t="s">
        <v>38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159</v>
      </c>
      <c r="AT152" s="143" t="s">
        <v>154</v>
      </c>
      <c r="AU152" s="143" t="s">
        <v>83</v>
      </c>
      <c r="AY152" s="16" t="s">
        <v>151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6" t="s">
        <v>81</v>
      </c>
      <c r="BK152" s="144">
        <f t="shared" si="19"/>
        <v>0</v>
      </c>
      <c r="BL152" s="16" t="s">
        <v>159</v>
      </c>
      <c r="BM152" s="143" t="s">
        <v>432</v>
      </c>
    </row>
    <row r="153" spans="2:63" s="11" customFormat="1" ht="22.9" customHeight="1">
      <c r="B153" s="119"/>
      <c r="D153" s="120" t="s">
        <v>72</v>
      </c>
      <c r="E153" s="129" t="s">
        <v>1822</v>
      </c>
      <c r="F153" s="129" t="s">
        <v>2380</v>
      </c>
      <c r="I153" s="122"/>
      <c r="J153" s="130">
        <f>BK153</f>
        <v>0</v>
      </c>
      <c r="L153" s="119"/>
      <c r="M153" s="124"/>
      <c r="P153" s="125">
        <f>SUM(P154:P163)</f>
        <v>0</v>
      </c>
      <c r="R153" s="125">
        <f>SUM(R154:R163)</f>
        <v>0</v>
      </c>
      <c r="T153" s="126">
        <f>SUM(T154:T163)</f>
        <v>0</v>
      </c>
      <c r="AR153" s="120" t="s">
        <v>81</v>
      </c>
      <c r="AT153" s="127" t="s">
        <v>72</v>
      </c>
      <c r="AU153" s="127" t="s">
        <v>81</v>
      </c>
      <c r="AY153" s="120" t="s">
        <v>151</v>
      </c>
      <c r="BK153" s="128">
        <f>SUM(BK154:BK163)</f>
        <v>0</v>
      </c>
    </row>
    <row r="154" spans="2:65" s="1" customFormat="1" ht="24.2" customHeight="1">
      <c r="B154" s="131"/>
      <c r="C154" s="132" t="s">
        <v>338</v>
      </c>
      <c r="D154" s="132" t="s">
        <v>154</v>
      </c>
      <c r="E154" s="133" t="s">
        <v>2729</v>
      </c>
      <c r="F154" s="134" t="s">
        <v>2730</v>
      </c>
      <c r="G154" s="135" t="s">
        <v>569</v>
      </c>
      <c r="H154" s="136">
        <v>440</v>
      </c>
      <c r="I154" s="137"/>
      <c r="J154" s="138">
        <f aca="true" t="shared" si="20" ref="J154:J163">ROUND(I154*H154,2)</f>
        <v>0</v>
      </c>
      <c r="K154" s="134" t="s">
        <v>1</v>
      </c>
      <c r="L154" s="31"/>
      <c r="M154" s="139" t="s">
        <v>1</v>
      </c>
      <c r="N154" s="140" t="s">
        <v>38</v>
      </c>
      <c r="P154" s="141">
        <f aca="true" t="shared" si="21" ref="P154:P163">O154*H154</f>
        <v>0</v>
      </c>
      <c r="Q154" s="141">
        <v>0</v>
      </c>
      <c r="R154" s="141">
        <f aca="true" t="shared" si="22" ref="R154:R163">Q154*H154</f>
        <v>0</v>
      </c>
      <c r="S154" s="141">
        <v>0</v>
      </c>
      <c r="T154" s="142">
        <f aca="true" t="shared" si="23" ref="T154:T163">S154*H154</f>
        <v>0</v>
      </c>
      <c r="AR154" s="143" t="s">
        <v>159</v>
      </c>
      <c r="AT154" s="143" t="s">
        <v>154</v>
      </c>
      <c r="AU154" s="143" t="s">
        <v>83</v>
      </c>
      <c r="AY154" s="16" t="s">
        <v>151</v>
      </c>
      <c r="BE154" s="144">
        <f aca="true" t="shared" si="24" ref="BE154:BE163">IF(N154="základní",J154,0)</f>
        <v>0</v>
      </c>
      <c r="BF154" s="144">
        <f aca="true" t="shared" si="25" ref="BF154:BF163">IF(N154="snížená",J154,0)</f>
        <v>0</v>
      </c>
      <c r="BG154" s="144">
        <f aca="true" t="shared" si="26" ref="BG154:BG163">IF(N154="zákl. přenesená",J154,0)</f>
        <v>0</v>
      </c>
      <c r="BH154" s="144">
        <f aca="true" t="shared" si="27" ref="BH154:BH163">IF(N154="sníž. přenesená",J154,0)</f>
        <v>0</v>
      </c>
      <c r="BI154" s="144">
        <f aca="true" t="shared" si="28" ref="BI154:BI163">IF(N154="nulová",J154,0)</f>
        <v>0</v>
      </c>
      <c r="BJ154" s="16" t="s">
        <v>81</v>
      </c>
      <c r="BK154" s="144">
        <f aca="true" t="shared" si="29" ref="BK154:BK163">ROUND(I154*H154,2)</f>
        <v>0</v>
      </c>
      <c r="BL154" s="16" t="s">
        <v>159</v>
      </c>
      <c r="BM154" s="143" t="s">
        <v>440</v>
      </c>
    </row>
    <row r="155" spans="2:65" s="1" customFormat="1" ht="24.2" customHeight="1">
      <c r="B155" s="131"/>
      <c r="C155" s="132" t="s">
        <v>342</v>
      </c>
      <c r="D155" s="132" t="s">
        <v>154</v>
      </c>
      <c r="E155" s="133" t="s">
        <v>2731</v>
      </c>
      <c r="F155" s="134" t="s">
        <v>2732</v>
      </c>
      <c r="G155" s="135" t="s">
        <v>569</v>
      </c>
      <c r="H155" s="136">
        <v>310</v>
      </c>
      <c r="I155" s="137"/>
      <c r="J155" s="138">
        <f t="shared" si="20"/>
        <v>0</v>
      </c>
      <c r="K155" s="134" t="s">
        <v>1</v>
      </c>
      <c r="L155" s="31"/>
      <c r="M155" s="139" t="s">
        <v>1</v>
      </c>
      <c r="N155" s="140" t="s">
        <v>38</v>
      </c>
      <c r="P155" s="141">
        <f t="shared" si="21"/>
        <v>0</v>
      </c>
      <c r="Q155" s="141">
        <v>0</v>
      </c>
      <c r="R155" s="141">
        <f t="shared" si="22"/>
        <v>0</v>
      </c>
      <c r="S155" s="141">
        <v>0</v>
      </c>
      <c r="T155" s="142">
        <f t="shared" si="23"/>
        <v>0</v>
      </c>
      <c r="AR155" s="143" t="s">
        <v>159</v>
      </c>
      <c r="AT155" s="143" t="s">
        <v>154</v>
      </c>
      <c r="AU155" s="143" t="s">
        <v>83</v>
      </c>
      <c r="AY155" s="16" t="s">
        <v>151</v>
      </c>
      <c r="BE155" s="144">
        <f t="shared" si="24"/>
        <v>0</v>
      </c>
      <c r="BF155" s="144">
        <f t="shared" si="25"/>
        <v>0</v>
      </c>
      <c r="BG155" s="144">
        <f t="shared" si="26"/>
        <v>0</v>
      </c>
      <c r="BH155" s="144">
        <f t="shared" si="27"/>
        <v>0</v>
      </c>
      <c r="BI155" s="144">
        <f t="shared" si="28"/>
        <v>0</v>
      </c>
      <c r="BJ155" s="16" t="s">
        <v>81</v>
      </c>
      <c r="BK155" s="144">
        <f t="shared" si="29"/>
        <v>0</v>
      </c>
      <c r="BL155" s="16" t="s">
        <v>159</v>
      </c>
      <c r="BM155" s="143" t="s">
        <v>449</v>
      </c>
    </row>
    <row r="156" spans="2:65" s="1" customFormat="1" ht="24.2" customHeight="1">
      <c r="B156" s="131"/>
      <c r="C156" s="132" t="s">
        <v>347</v>
      </c>
      <c r="D156" s="132" t="s">
        <v>154</v>
      </c>
      <c r="E156" s="133" t="s">
        <v>2733</v>
      </c>
      <c r="F156" s="134" t="s">
        <v>2734</v>
      </c>
      <c r="G156" s="135" t="s">
        <v>569</v>
      </c>
      <c r="H156" s="136">
        <v>190</v>
      </c>
      <c r="I156" s="137"/>
      <c r="J156" s="138">
        <f t="shared" si="20"/>
        <v>0</v>
      </c>
      <c r="K156" s="134" t="s">
        <v>1</v>
      </c>
      <c r="L156" s="31"/>
      <c r="M156" s="139" t="s">
        <v>1</v>
      </c>
      <c r="N156" s="140" t="s">
        <v>38</v>
      </c>
      <c r="P156" s="141">
        <f t="shared" si="21"/>
        <v>0</v>
      </c>
      <c r="Q156" s="141">
        <v>0</v>
      </c>
      <c r="R156" s="141">
        <f t="shared" si="22"/>
        <v>0</v>
      </c>
      <c r="S156" s="141">
        <v>0</v>
      </c>
      <c r="T156" s="142">
        <f t="shared" si="23"/>
        <v>0</v>
      </c>
      <c r="AR156" s="143" t="s">
        <v>159</v>
      </c>
      <c r="AT156" s="143" t="s">
        <v>154</v>
      </c>
      <c r="AU156" s="143" t="s">
        <v>83</v>
      </c>
      <c r="AY156" s="16" t="s">
        <v>151</v>
      </c>
      <c r="BE156" s="144">
        <f t="shared" si="24"/>
        <v>0</v>
      </c>
      <c r="BF156" s="144">
        <f t="shared" si="25"/>
        <v>0</v>
      </c>
      <c r="BG156" s="144">
        <f t="shared" si="26"/>
        <v>0</v>
      </c>
      <c r="BH156" s="144">
        <f t="shared" si="27"/>
        <v>0</v>
      </c>
      <c r="BI156" s="144">
        <f t="shared" si="28"/>
        <v>0</v>
      </c>
      <c r="BJ156" s="16" t="s">
        <v>81</v>
      </c>
      <c r="BK156" s="144">
        <f t="shared" si="29"/>
        <v>0</v>
      </c>
      <c r="BL156" s="16" t="s">
        <v>159</v>
      </c>
      <c r="BM156" s="143" t="s">
        <v>457</v>
      </c>
    </row>
    <row r="157" spans="2:65" s="1" customFormat="1" ht="24.2" customHeight="1">
      <c r="B157" s="131"/>
      <c r="C157" s="132" t="s">
        <v>353</v>
      </c>
      <c r="D157" s="132" t="s">
        <v>154</v>
      </c>
      <c r="E157" s="133" t="s">
        <v>2735</v>
      </c>
      <c r="F157" s="134" t="s">
        <v>2736</v>
      </c>
      <c r="G157" s="135" t="s">
        <v>569</v>
      </c>
      <c r="H157" s="136">
        <v>40</v>
      </c>
      <c r="I157" s="137"/>
      <c r="J157" s="138">
        <f t="shared" si="20"/>
        <v>0</v>
      </c>
      <c r="K157" s="134" t="s">
        <v>1</v>
      </c>
      <c r="L157" s="31"/>
      <c r="M157" s="139" t="s">
        <v>1</v>
      </c>
      <c r="N157" s="140" t="s">
        <v>38</v>
      </c>
      <c r="P157" s="141">
        <f t="shared" si="21"/>
        <v>0</v>
      </c>
      <c r="Q157" s="141">
        <v>0</v>
      </c>
      <c r="R157" s="141">
        <f t="shared" si="22"/>
        <v>0</v>
      </c>
      <c r="S157" s="141">
        <v>0</v>
      </c>
      <c r="T157" s="142">
        <f t="shared" si="23"/>
        <v>0</v>
      </c>
      <c r="AR157" s="143" t="s">
        <v>159</v>
      </c>
      <c r="AT157" s="143" t="s">
        <v>154</v>
      </c>
      <c r="AU157" s="143" t="s">
        <v>83</v>
      </c>
      <c r="AY157" s="16" t="s">
        <v>151</v>
      </c>
      <c r="BE157" s="144">
        <f t="shared" si="24"/>
        <v>0</v>
      </c>
      <c r="BF157" s="144">
        <f t="shared" si="25"/>
        <v>0</v>
      </c>
      <c r="BG157" s="144">
        <f t="shared" si="26"/>
        <v>0</v>
      </c>
      <c r="BH157" s="144">
        <f t="shared" si="27"/>
        <v>0</v>
      </c>
      <c r="BI157" s="144">
        <f t="shared" si="28"/>
        <v>0</v>
      </c>
      <c r="BJ157" s="16" t="s">
        <v>81</v>
      </c>
      <c r="BK157" s="144">
        <f t="shared" si="29"/>
        <v>0</v>
      </c>
      <c r="BL157" s="16" t="s">
        <v>159</v>
      </c>
      <c r="BM157" s="143" t="s">
        <v>465</v>
      </c>
    </row>
    <row r="158" spans="2:65" s="1" customFormat="1" ht="24.2" customHeight="1">
      <c r="B158" s="131"/>
      <c r="C158" s="132" t="s">
        <v>359</v>
      </c>
      <c r="D158" s="132" t="s">
        <v>154</v>
      </c>
      <c r="E158" s="133" t="s">
        <v>2737</v>
      </c>
      <c r="F158" s="134" t="s">
        <v>2738</v>
      </c>
      <c r="G158" s="135" t="s">
        <v>569</v>
      </c>
      <c r="H158" s="136">
        <v>75</v>
      </c>
      <c r="I158" s="137"/>
      <c r="J158" s="138">
        <f t="shared" si="20"/>
        <v>0</v>
      </c>
      <c r="K158" s="134" t="s">
        <v>1</v>
      </c>
      <c r="L158" s="31"/>
      <c r="M158" s="139" t="s">
        <v>1</v>
      </c>
      <c r="N158" s="140" t="s">
        <v>38</v>
      </c>
      <c r="P158" s="141">
        <f t="shared" si="21"/>
        <v>0</v>
      </c>
      <c r="Q158" s="141">
        <v>0</v>
      </c>
      <c r="R158" s="141">
        <f t="shared" si="22"/>
        <v>0</v>
      </c>
      <c r="S158" s="141">
        <v>0</v>
      </c>
      <c r="T158" s="142">
        <f t="shared" si="23"/>
        <v>0</v>
      </c>
      <c r="AR158" s="143" t="s">
        <v>159</v>
      </c>
      <c r="AT158" s="143" t="s">
        <v>154</v>
      </c>
      <c r="AU158" s="143" t="s">
        <v>83</v>
      </c>
      <c r="AY158" s="16" t="s">
        <v>151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6" t="s">
        <v>81</v>
      </c>
      <c r="BK158" s="144">
        <f t="shared" si="29"/>
        <v>0</v>
      </c>
      <c r="BL158" s="16" t="s">
        <v>159</v>
      </c>
      <c r="BM158" s="143" t="s">
        <v>480</v>
      </c>
    </row>
    <row r="159" spans="2:65" s="1" customFormat="1" ht="24.2" customHeight="1">
      <c r="B159" s="131"/>
      <c r="C159" s="132" t="s">
        <v>366</v>
      </c>
      <c r="D159" s="132" t="s">
        <v>154</v>
      </c>
      <c r="E159" s="133" t="s">
        <v>2739</v>
      </c>
      <c r="F159" s="134" t="s">
        <v>2740</v>
      </c>
      <c r="G159" s="135" t="s">
        <v>569</v>
      </c>
      <c r="H159" s="136">
        <v>20</v>
      </c>
      <c r="I159" s="137"/>
      <c r="J159" s="138">
        <f t="shared" si="20"/>
        <v>0</v>
      </c>
      <c r="K159" s="134" t="s">
        <v>1</v>
      </c>
      <c r="L159" s="31"/>
      <c r="M159" s="139" t="s">
        <v>1</v>
      </c>
      <c r="N159" s="140" t="s">
        <v>38</v>
      </c>
      <c r="P159" s="141">
        <f t="shared" si="21"/>
        <v>0</v>
      </c>
      <c r="Q159" s="141">
        <v>0</v>
      </c>
      <c r="R159" s="141">
        <f t="shared" si="22"/>
        <v>0</v>
      </c>
      <c r="S159" s="141">
        <v>0</v>
      </c>
      <c r="T159" s="142">
        <f t="shared" si="23"/>
        <v>0</v>
      </c>
      <c r="AR159" s="143" t="s">
        <v>159</v>
      </c>
      <c r="AT159" s="143" t="s">
        <v>154</v>
      </c>
      <c r="AU159" s="143" t="s">
        <v>83</v>
      </c>
      <c r="AY159" s="16" t="s">
        <v>151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6" t="s">
        <v>81</v>
      </c>
      <c r="BK159" s="144">
        <f t="shared" si="29"/>
        <v>0</v>
      </c>
      <c r="BL159" s="16" t="s">
        <v>159</v>
      </c>
      <c r="BM159" s="143" t="s">
        <v>490</v>
      </c>
    </row>
    <row r="160" spans="2:65" s="1" customFormat="1" ht="37.9" customHeight="1">
      <c r="B160" s="131"/>
      <c r="C160" s="132" t="s">
        <v>370</v>
      </c>
      <c r="D160" s="132" t="s">
        <v>154</v>
      </c>
      <c r="E160" s="133" t="s">
        <v>2741</v>
      </c>
      <c r="F160" s="134" t="s">
        <v>2742</v>
      </c>
      <c r="G160" s="135" t="s">
        <v>569</v>
      </c>
      <c r="H160" s="136">
        <v>100</v>
      </c>
      <c r="I160" s="137"/>
      <c r="J160" s="138">
        <f t="shared" si="20"/>
        <v>0</v>
      </c>
      <c r="K160" s="134" t="s">
        <v>1</v>
      </c>
      <c r="L160" s="31"/>
      <c r="M160" s="139" t="s">
        <v>1</v>
      </c>
      <c r="N160" s="140" t="s">
        <v>38</v>
      </c>
      <c r="P160" s="141">
        <f t="shared" si="21"/>
        <v>0</v>
      </c>
      <c r="Q160" s="141">
        <v>0</v>
      </c>
      <c r="R160" s="141">
        <f t="shared" si="22"/>
        <v>0</v>
      </c>
      <c r="S160" s="141">
        <v>0</v>
      </c>
      <c r="T160" s="142">
        <f t="shared" si="23"/>
        <v>0</v>
      </c>
      <c r="AR160" s="143" t="s">
        <v>159</v>
      </c>
      <c r="AT160" s="143" t="s">
        <v>154</v>
      </c>
      <c r="AU160" s="143" t="s">
        <v>83</v>
      </c>
      <c r="AY160" s="16" t="s">
        <v>151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6" t="s">
        <v>81</v>
      </c>
      <c r="BK160" s="144">
        <f t="shared" si="29"/>
        <v>0</v>
      </c>
      <c r="BL160" s="16" t="s">
        <v>159</v>
      </c>
      <c r="BM160" s="143" t="s">
        <v>501</v>
      </c>
    </row>
    <row r="161" spans="2:65" s="1" customFormat="1" ht="37.9" customHeight="1">
      <c r="B161" s="131"/>
      <c r="C161" s="132" t="s">
        <v>376</v>
      </c>
      <c r="D161" s="132" t="s">
        <v>154</v>
      </c>
      <c r="E161" s="133" t="s">
        <v>2743</v>
      </c>
      <c r="F161" s="134" t="s">
        <v>2744</v>
      </c>
      <c r="G161" s="135" t="s">
        <v>569</v>
      </c>
      <c r="H161" s="136">
        <v>70</v>
      </c>
      <c r="I161" s="137"/>
      <c r="J161" s="138">
        <f t="shared" si="20"/>
        <v>0</v>
      </c>
      <c r="K161" s="134" t="s">
        <v>1</v>
      </c>
      <c r="L161" s="31"/>
      <c r="M161" s="139" t="s">
        <v>1</v>
      </c>
      <c r="N161" s="140" t="s">
        <v>38</v>
      </c>
      <c r="P161" s="141">
        <f t="shared" si="21"/>
        <v>0</v>
      </c>
      <c r="Q161" s="141">
        <v>0</v>
      </c>
      <c r="R161" s="141">
        <f t="shared" si="22"/>
        <v>0</v>
      </c>
      <c r="S161" s="141">
        <v>0</v>
      </c>
      <c r="T161" s="142">
        <f t="shared" si="23"/>
        <v>0</v>
      </c>
      <c r="AR161" s="143" t="s">
        <v>159</v>
      </c>
      <c r="AT161" s="143" t="s">
        <v>154</v>
      </c>
      <c r="AU161" s="143" t="s">
        <v>83</v>
      </c>
      <c r="AY161" s="16" t="s">
        <v>151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6" t="s">
        <v>81</v>
      </c>
      <c r="BK161" s="144">
        <f t="shared" si="29"/>
        <v>0</v>
      </c>
      <c r="BL161" s="16" t="s">
        <v>159</v>
      </c>
      <c r="BM161" s="143" t="s">
        <v>512</v>
      </c>
    </row>
    <row r="162" spans="2:65" s="1" customFormat="1" ht="37.9" customHeight="1">
      <c r="B162" s="131"/>
      <c r="C162" s="132" t="s">
        <v>381</v>
      </c>
      <c r="D162" s="132" t="s">
        <v>154</v>
      </c>
      <c r="E162" s="133" t="s">
        <v>2745</v>
      </c>
      <c r="F162" s="134" t="s">
        <v>2746</v>
      </c>
      <c r="G162" s="135" t="s">
        <v>569</v>
      </c>
      <c r="H162" s="136">
        <v>10</v>
      </c>
      <c r="I162" s="137"/>
      <c r="J162" s="138">
        <f t="shared" si="20"/>
        <v>0</v>
      </c>
      <c r="K162" s="134" t="s">
        <v>1</v>
      </c>
      <c r="L162" s="31"/>
      <c r="M162" s="139" t="s">
        <v>1</v>
      </c>
      <c r="N162" s="140" t="s">
        <v>38</v>
      </c>
      <c r="P162" s="141">
        <f t="shared" si="21"/>
        <v>0</v>
      </c>
      <c r="Q162" s="141">
        <v>0</v>
      </c>
      <c r="R162" s="141">
        <f t="shared" si="22"/>
        <v>0</v>
      </c>
      <c r="S162" s="141">
        <v>0</v>
      </c>
      <c r="T162" s="142">
        <f t="shared" si="23"/>
        <v>0</v>
      </c>
      <c r="AR162" s="143" t="s">
        <v>159</v>
      </c>
      <c r="AT162" s="143" t="s">
        <v>154</v>
      </c>
      <c r="AU162" s="143" t="s">
        <v>83</v>
      </c>
      <c r="AY162" s="16" t="s">
        <v>151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6" t="s">
        <v>81</v>
      </c>
      <c r="BK162" s="144">
        <f t="shared" si="29"/>
        <v>0</v>
      </c>
      <c r="BL162" s="16" t="s">
        <v>159</v>
      </c>
      <c r="BM162" s="143" t="s">
        <v>520</v>
      </c>
    </row>
    <row r="163" spans="2:65" s="1" customFormat="1" ht="16.5" customHeight="1">
      <c r="B163" s="131"/>
      <c r="C163" s="132" t="s">
        <v>386</v>
      </c>
      <c r="D163" s="132" t="s">
        <v>154</v>
      </c>
      <c r="E163" s="133" t="s">
        <v>2747</v>
      </c>
      <c r="F163" s="134" t="s">
        <v>2748</v>
      </c>
      <c r="G163" s="135" t="s">
        <v>569</v>
      </c>
      <c r="H163" s="136">
        <v>1255</v>
      </c>
      <c r="I163" s="137"/>
      <c r="J163" s="138">
        <f t="shared" si="20"/>
        <v>0</v>
      </c>
      <c r="K163" s="134" t="s">
        <v>1</v>
      </c>
      <c r="L163" s="31"/>
      <c r="M163" s="139" t="s">
        <v>1</v>
      </c>
      <c r="N163" s="140" t="s">
        <v>38</v>
      </c>
      <c r="P163" s="141">
        <f t="shared" si="21"/>
        <v>0</v>
      </c>
      <c r="Q163" s="141">
        <v>0</v>
      </c>
      <c r="R163" s="141">
        <f t="shared" si="22"/>
        <v>0</v>
      </c>
      <c r="S163" s="141">
        <v>0</v>
      </c>
      <c r="T163" s="142">
        <f t="shared" si="23"/>
        <v>0</v>
      </c>
      <c r="AR163" s="143" t="s">
        <v>159</v>
      </c>
      <c r="AT163" s="143" t="s">
        <v>154</v>
      </c>
      <c r="AU163" s="143" t="s">
        <v>83</v>
      </c>
      <c r="AY163" s="16" t="s">
        <v>151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6" t="s">
        <v>81</v>
      </c>
      <c r="BK163" s="144">
        <f t="shared" si="29"/>
        <v>0</v>
      </c>
      <c r="BL163" s="16" t="s">
        <v>159</v>
      </c>
      <c r="BM163" s="143" t="s">
        <v>530</v>
      </c>
    </row>
    <row r="164" spans="2:63" s="11" customFormat="1" ht="22.9" customHeight="1">
      <c r="B164" s="119"/>
      <c r="D164" s="120" t="s">
        <v>72</v>
      </c>
      <c r="E164" s="129" t="s">
        <v>1850</v>
      </c>
      <c r="F164" s="129" t="s">
        <v>2749</v>
      </c>
      <c r="I164" s="122"/>
      <c r="J164" s="130">
        <f>BK164</f>
        <v>0</v>
      </c>
      <c r="L164" s="119"/>
      <c r="M164" s="124"/>
      <c r="P164" s="125">
        <f>SUM(P165:P174)</f>
        <v>0</v>
      </c>
      <c r="R164" s="125">
        <f>SUM(R165:R174)</f>
        <v>0</v>
      </c>
      <c r="T164" s="126">
        <f>SUM(T165:T174)</f>
        <v>0</v>
      </c>
      <c r="AR164" s="120" t="s">
        <v>81</v>
      </c>
      <c r="AT164" s="127" t="s">
        <v>72</v>
      </c>
      <c r="AU164" s="127" t="s">
        <v>81</v>
      </c>
      <c r="AY164" s="120" t="s">
        <v>151</v>
      </c>
      <c r="BK164" s="128">
        <f>SUM(BK165:BK174)</f>
        <v>0</v>
      </c>
    </row>
    <row r="165" spans="2:65" s="1" customFormat="1" ht="16.5" customHeight="1">
      <c r="B165" s="131"/>
      <c r="C165" s="132" t="s">
        <v>390</v>
      </c>
      <c r="D165" s="132" t="s">
        <v>154</v>
      </c>
      <c r="E165" s="133" t="s">
        <v>2750</v>
      </c>
      <c r="F165" s="134" t="s">
        <v>2751</v>
      </c>
      <c r="G165" s="135" t="s">
        <v>569</v>
      </c>
      <c r="H165" s="136">
        <v>440</v>
      </c>
      <c r="I165" s="137"/>
      <c r="J165" s="138">
        <f aca="true" t="shared" si="30" ref="J165:J174">ROUND(I165*H165,2)</f>
        <v>0</v>
      </c>
      <c r="K165" s="134" t="s">
        <v>1</v>
      </c>
      <c r="L165" s="31"/>
      <c r="M165" s="139" t="s">
        <v>1</v>
      </c>
      <c r="N165" s="140" t="s">
        <v>38</v>
      </c>
      <c r="P165" s="141">
        <f aca="true" t="shared" si="31" ref="P165:P174">O165*H165</f>
        <v>0</v>
      </c>
      <c r="Q165" s="141">
        <v>0</v>
      </c>
      <c r="R165" s="141">
        <f aca="true" t="shared" si="32" ref="R165:R174">Q165*H165</f>
        <v>0</v>
      </c>
      <c r="S165" s="141">
        <v>0</v>
      </c>
      <c r="T165" s="142">
        <f aca="true" t="shared" si="33" ref="T165:T174">S165*H165</f>
        <v>0</v>
      </c>
      <c r="AR165" s="143" t="s">
        <v>159</v>
      </c>
      <c r="AT165" s="143" t="s">
        <v>154</v>
      </c>
      <c r="AU165" s="143" t="s">
        <v>83</v>
      </c>
      <c r="AY165" s="16" t="s">
        <v>151</v>
      </c>
      <c r="BE165" s="144">
        <f aca="true" t="shared" si="34" ref="BE165:BE174">IF(N165="základní",J165,0)</f>
        <v>0</v>
      </c>
      <c r="BF165" s="144">
        <f aca="true" t="shared" si="35" ref="BF165:BF174">IF(N165="snížená",J165,0)</f>
        <v>0</v>
      </c>
      <c r="BG165" s="144">
        <f aca="true" t="shared" si="36" ref="BG165:BG174">IF(N165="zákl. přenesená",J165,0)</f>
        <v>0</v>
      </c>
      <c r="BH165" s="144">
        <f aca="true" t="shared" si="37" ref="BH165:BH174">IF(N165="sníž. přenesená",J165,0)</f>
        <v>0</v>
      </c>
      <c r="BI165" s="144">
        <f aca="true" t="shared" si="38" ref="BI165:BI174">IF(N165="nulová",J165,0)</f>
        <v>0</v>
      </c>
      <c r="BJ165" s="16" t="s">
        <v>81</v>
      </c>
      <c r="BK165" s="144">
        <f aca="true" t="shared" si="39" ref="BK165:BK174">ROUND(I165*H165,2)</f>
        <v>0</v>
      </c>
      <c r="BL165" s="16" t="s">
        <v>159</v>
      </c>
      <c r="BM165" s="143" t="s">
        <v>545</v>
      </c>
    </row>
    <row r="166" spans="2:65" s="1" customFormat="1" ht="16.5" customHeight="1">
      <c r="B166" s="131"/>
      <c r="C166" s="132" t="s">
        <v>395</v>
      </c>
      <c r="D166" s="132" t="s">
        <v>154</v>
      </c>
      <c r="E166" s="133" t="s">
        <v>2752</v>
      </c>
      <c r="F166" s="134" t="s">
        <v>2753</v>
      </c>
      <c r="G166" s="135" t="s">
        <v>569</v>
      </c>
      <c r="H166" s="136">
        <v>310</v>
      </c>
      <c r="I166" s="137"/>
      <c r="J166" s="138">
        <f t="shared" si="30"/>
        <v>0</v>
      </c>
      <c r="K166" s="134" t="s">
        <v>1</v>
      </c>
      <c r="L166" s="31"/>
      <c r="M166" s="139" t="s">
        <v>1</v>
      </c>
      <c r="N166" s="140" t="s">
        <v>38</v>
      </c>
      <c r="P166" s="141">
        <f t="shared" si="31"/>
        <v>0</v>
      </c>
      <c r="Q166" s="141">
        <v>0</v>
      </c>
      <c r="R166" s="141">
        <f t="shared" si="32"/>
        <v>0</v>
      </c>
      <c r="S166" s="141">
        <v>0</v>
      </c>
      <c r="T166" s="142">
        <f t="shared" si="33"/>
        <v>0</v>
      </c>
      <c r="AR166" s="143" t="s">
        <v>159</v>
      </c>
      <c r="AT166" s="143" t="s">
        <v>154</v>
      </c>
      <c r="AU166" s="143" t="s">
        <v>83</v>
      </c>
      <c r="AY166" s="16" t="s">
        <v>151</v>
      </c>
      <c r="BE166" s="144">
        <f t="shared" si="34"/>
        <v>0</v>
      </c>
      <c r="BF166" s="144">
        <f t="shared" si="35"/>
        <v>0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6" t="s">
        <v>81</v>
      </c>
      <c r="BK166" s="144">
        <f t="shared" si="39"/>
        <v>0</v>
      </c>
      <c r="BL166" s="16" t="s">
        <v>159</v>
      </c>
      <c r="BM166" s="143" t="s">
        <v>563</v>
      </c>
    </row>
    <row r="167" spans="2:65" s="1" customFormat="1" ht="16.5" customHeight="1">
      <c r="B167" s="131"/>
      <c r="C167" s="132" t="s">
        <v>400</v>
      </c>
      <c r="D167" s="132" t="s">
        <v>154</v>
      </c>
      <c r="E167" s="133" t="s">
        <v>2754</v>
      </c>
      <c r="F167" s="134" t="s">
        <v>2755</v>
      </c>
      <c r="G167" s="135" t="s">
        <v>569</v>
      </c>
      <c r="H167" s="136">
        <v>190</v>
      </c>
      <c r="I167" s="137"/>
      <c r="J167" s="138">
        <f t="shared" si="30"/>
        <v>0</v>
      </c>
      <c r="K167" s="134" t="s">
        <v>1</v>
      </c>
      <c r="L167" s="31"/>
      <c r="M167" s="139" t="s">
        <v>1</v>
      </c>
      <c r="N167" s="140" t="s">
        <v>38</v>
      </c>
      <c r="P167" s="141">
        <f t="shared" si="31"/>
        <v>0</v>
      </c>
      <c r="Q167" s="141">
        <v>0</v>
      </c>
      <c r="R167" s="141">
        <f t="shared" si="32"/>
        <v>0</v>
      </c>
      <c r="S167" s="141">
        <v>0</v>
      </c>
      <c r="T167" s="142">
        <f t="shared" si="33"/>
        <v>0</v>
      </c>
      <c r="AR167" s="143" t="s">
        <v>159</v>
      </c>
      <c r="AT167" s="143" t="s">
        <v>154</v>
      </c>
      <c r="AU167" s="143" t="s">
        <v>83</v>
      </c>
      <c r="AY167" s="16" t="s">
        <v>151</v>
      </c>
      <c r="BE167" s="144">
        <f t="shared" si="34"/>
        <v>0</v>
      </c>
      <c r="BF167" s="144">
        <f t="shared" si="35"/>
        <v>0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6" t="s">
        <v>81</v>
      </c>
      <c r="BK167" s="144">
        <f t="shared" si="39"/>
        <v>0</v>
      </c>
      <c r="BL167" s="16" t="s">
        <v>159</v>
      </c>
      <c r="BM167" s="143" t="s">
        <v>572</v>
      </c>
    </row>
    <row r="168" spans="2:65" s="1" customFormat="1" ht="16.5" customHeight="1">
      <c r="B168" s="131"/>
      <c r="C168" s="132" t="s">
        <v>404</v>
      </c>
      <c r="D168" s="132" t="s">
        <v>154</v>
      </c>
      <c r="E168" s="133" t="s">
        <v>2756</v>
      </c>
      <c r="F168" s="134" t="s">
        <v>2757</v>
      </c>
      <c r="G168" s="135" t="s">
        <v>569</v>
      </c>
      <c r="H168" s="136">
        <v>40</v>
      </c>
      <c r="I168" s="137"/>
      <c r="J168" s="138">
        <f t="shared" si="30"/>
        <v>0</v>
      </c>
      <c r="K168" s="134" t="s">
        <v>1</v>
      </c>
      <c r="L168" s="31"/>
      <c r="M168" s="139" t="s">
        <v>1</v>
      </c>
      <c r="N168" s="140" t="s">
        <v>38</v>
      </c>
      <c r="P168" s="141">
        <f t="shared" si="31"/>
        <v>0</v>
      </c>
      <c r="Q168" s="141">
        <v>0</v>
      </c>
      <c r="R168" s="141">
        <f t="shared" si="32"/>
        <v>0</v>
      </c>
      <c r="S168" s="141">
        <v>0</v>
      </c>
      <c r="T168" s="142">
        <f t="shared" si="33"/>
        <v>0</v>
      </c>
      <c r="AR168" s="143" t="s">
        <v>159</v>
      </c>
      <c r="AT168" s="143" t="s">
        <v>154</v>
      </c>
      <c r="AU168" s="143" t="s">
        <v>83</v>
      </c>
      <c r="AY168" s="16" t="s">
        <v>151</v>
      </c>
      <c r="BE168" s="144">
        <f t="shared" si="34"/>
        <v>0</v>
      </c>
      <c r="BF168" s="144">
        <f t="shared" si="35"/>
        <v>0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6" t="s">
        <v>81</v>
      </c>
      <c r="BK168" s="144">
        <f t="shared" si="39"/>
        <v>0</v>
      </c>
      <c r="BL168" s="16" t="s">
        <v>159</v>
      </c>
      <c r="BM168" s="143" t="s">
        <v>584</v>
      </c>
    </row>
    <row r="169" spans="2:65" s="1" customFormat="1" ht="16.5" customHeight="1">
      <c r="B169" s="131"/>
      <c r="C169" s="132" t="s">
        <v>408</v>
      </c>
      <c r="D169" s="132" t="s">
        <v>154</v>
      </c>
      <c r="E169" s="133" t="s">
        <v>2758</v>
      </c>
      <c r="F169" s="134" t="s">
        <v>2759</v>
      </c>
      <c r="G169" s="135" t="s">
        <v>569</v>
      </c>
      <c r="H169" s="136">
        <v>75</v>
      </c>
      <c r="I169" s="137"/>
      <c r="J169" s="138">
        <f t="shared" si="30"/>
        <v>0</v>
      </c>
      <c r="K169" s="134" t="s">
        <v>1</v>
      </c>
      <c r="L169" s="31"/>
      <c r="M169" s="139" t="s">
        <v>1</v>
      </c>
      <c r="N169" s="140" t="s">
        <v>38</v>
      </c>
      <c r="P169" s="141">
        <f t="shared" si="31"/>
        <v>0</v>
      </c>
      <c r="Q169" s="141">
        <v>0</v>
      </c>
      <c r="R169" s="141">
        <f t="shared" si="32"/>
        <v>0</v>
      </c>
      <c r="S169" s="141">
        <v>0</v>
      </c>
      <c r="T169" s="142">
        <f t="shared" si="33"/>
        <v>0</v>
      </c>
      <c r="AR169" s="143" t="s">
        <v>159</v>
      </c>
      <c r="AT169" s="143" t="s">
        <v>154</v>
      </c>
      <c r="AU169" s="143" t="s">
        <v>83</v>
      </c>
      <c r="AY169" s="16" t="s">
        <v>151</v>
      </c>
      <c r="BE169" s="144">
        <f t="shared" si="34"/>
        <v>0</v>
      </c>
      <c r="BF169" s="144">
        <f t="shared" si="35"/>
        <v>0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6" t="s">
        <v>81</v>
      </c>
      <c r="BK169" s="144">
        <f t="shared" si="39"/>
        <v>0</v>
      </c>
      <c r="BL169" s="16" t="s">
        <v>159</v>
      </c>
      <c r="BM169" s="143" t="s">
        <v>596</v>
      </c>
    </row>
    <row r="170" spans="2:65" s="1" customFormat="1" ht="16.5" customHeight="1">
      <c r="B170" s="131"/>
      <c r="C170" s="132" t="s">
        <v>412</v>
      </c>
      <c r="D170" s="132" t="s">
        <v>154</v>
      </c>
      <c r="E170" s="133" t="s">
        <v>2760</v>
      </c>
      <c r="F170" s="134" t="s">
        <v>2761</v>
      </c>
      <c r="G170" s="135" t="s">
        <v>569</v>
      </c>
      <c r="H170" s="136">
        <v>20</v>
      </c>
      <c r="I170" s="137"/>
      <c r="J170" s="138">
        <f t="shared" si="30"/>
        <v>0</v>
      </c>
      <c r="K170" s="134" t="s">
        <v>1</v>
      </c>
      <c r="L170" s="31"/>
      <c r="M170" s="139" t="s">
        <v>1</v>
      </c>
      <c r="N170" s="140" t="s">
        <v>38</v>
      </c>
      <c r="P170" s="141">
        <f t="shared" si="31"/>
        <v>0</v>
      </c>
      <c r="Q170" s="141">
        <v>0</v>
      </c>
      <c r="R170" s="141">
        <f t="shared" si="32"/>
        <v>0</v>
      </c>
      <c r="S170" s="141">
        <v>0</v>
      </c>
      <c r="T170" s="142">
        <f t="shared" si="33"/>
        <v>0</v>
      </c>
      <c r="AR170" s="143" t="s">
        <v>159</v>
      </c>
      <c r="AT170" s="143" t="s">
        <v>154</v>
      </c>
      <c r="AU170" s="143" t="s">
        <v>83</v>
      </c>
      <c r="AY170" s="16" t="s">
        <v>151</v>
      </c>
      <c r="BE170" s="144">
        <f t="shared" si="34"/>
        <v>0</v>
      </c>
      <c r="BF170" s="144">
        <f t="shared" si="35"/>
        <v>0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6" t="s">
        <v>81</v>
      </c>
      <c r="BK170" s="144">
        <f t="shared" si="39"/>
        <v>0</v>
      </c>
      <c r="BL170" s="16" t="s">
        <v>159</v>
      </c>
      <c r="BM170" s="143" t="s">
        <v>606</v>
      </c>
    </row>
    <row r="171" spans="2:65" s="1" customFormat="1" ht="16.5" customHeight="1">
      <c r="B171" s="131"/>
      <c r="C171" s="132" t="s">
        <v>416</v>
      </c>
      <c r="D171" s="132" t="s">
        <v>154</v>
      </c>
      <c r="E171" s="133" t="s">
        <v>2762</v>
      </c>
      <c r="F171" s="134" t="s">
        <v>2763</v>
      </c>
      <c r="G171" s="135" t="s">
        <v>569</v>
      </c>
      <c r="H171" s="136">
        <v>100</v>
      </c>
      <c r="I171" s="137"/>
      <c r="J171" s="138">
        <f t="shared" si="30"/>
        <v>0</v>
      </c>
      <c r="K171" s="134" t="s">
        <v>1</v>
      </c>
      <c r="L171" s="31"/>
      <c r="M171" s="139" t="s">
        <v>1</v>
      </c>
      <c r="N171" s="140" t="s">
        <v>38</v>
      </c>
      <c r="P171" s="141">
        <f t="shared" si="31"/>
        <v>0</v>
      </c>
      <c r="Q171" s="141">
        <v>0</v>
      </c>
      <c r="R171" s="141">
        <f t="shared" si="32"/>
        <v>0</v>
      </c>
      <c r="S171" s="141">
        <v>0</v>
      </c>
      <c r="T171" s="142">
        <f t="shared" si="33"/>
        <v>0</v>
      </c>
      <c r="AR171" s="143" t="s">
        <v>159</v>
      </c>
      <c r="AT171" s="143" t="s">
        <v>154</v>
      </c>
      <c r="AU171" s="143" t="s">
        <v>83</v>
      </c>
      <c r="AY171" s="16" t="s">
        <v>151</v>
      </c>
      <c r="BE171" s="144">
        <f t="shared" si="34"/>
        <v>0</v>
      </c>
      <c r="BF171" s="144">
        <f t="shared" si="35"/>
        <v>0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6" t="s">
        <v>81</v>
      </c>
      <c r="BK171" s="144">
        <f t="shared" si="39"/>
        <v>0</v>
      </c>
      <c r="BL171" s="16" t="s">
        <v>159</v>
      </c>
      <c r="BM171" s="143" t="s">
        <v>623</v>
      </c>
    </row>
    <row r="172" spans="2:65" s="1" customFormat="1" ht="16.5" customHeight="1">
      <c r="B172" s="131"/>
      <c r="C172" s="132" t="s">
        <v>420</v>
      </c>
      <c r="D172" s="132" t="s">
        <v>154</v>
      </c>
      <c r="E172" s="133" t="s">
        <v>2764</v>
      </c>
      <c r="F172" s="134" t="s">
        <v>2765</v>
      </c>
      <c r="G172" s="135" t="s">
        <v>569</v>
      </c>
      <c r="H172" s="136">
        <v>70</v>
      </c>
      <c r="I172" s="137"/>
      <c r="J172" s="138">
        <f t="shared" si="30"/>
        <v>0</v>
      </c>
      <c r="K172" s="134" t="s">
        <v>1</v>
      </c>
      <c r="L172" s="31"/>
      <c r="M172" s="139" t="s">
        <v>1</v>
      </c>
      <c r="N172" s="140" t="s">
        <v>38</v>
      </c>
      <c r="P172" s="141">
        <f t="shared" si="31"/>
        <v>0</v>
      </c>
      <c r="Q172" s="141">
        <v>0</v>
      </c>
      <c r="R172" s="141">
        <f t="shared" si="32"/>
        <v>0</v>
      </c>
      <c r="S172" s="141">
        <v>0</v>
      </c>
      <c r="T172" s="142">
        <f t="shared" si="33"/>
        <v>0</v>
      </c>
      <c r="AR172" s="143" t="s">
        <v>159</v>
      </c>
      <c r="AT172" s="143" t="s">
        <v>154</v>
      </c>
      <c r="AU172" s="143" t="s">
        <v>83</v>
      </c>
      <c r="AY172" s="16" t="s">
        <v>151</v>
      </c>
      <c r="BE172" s="144">
        <f t="shared" si="34"/>
        <v>0</v>
      </c>
      <c r="BF172" s="144">
        <f t="shared" si="35"/>
        <v>0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6" t="s">
        <v>81</v>
      </c>
      <c r="BK172" s="144">
        <f t="shared" si="39"/>
        <v>0</v>
      </c>
      <c r="BL172" s="16" t="s">
        <v>159</v>
      </c>
      <c r="BM172" s="143" t="s">
        <v>639</v>
      </c>
    </row>
    <row r="173" spans="2:65" s="1" customFormat="1" ht="16.5" customHeight="1">
      <c r="B173" s="131"/>
      <c r="C173" s="132" t="s">
        <v>424</v>
      </c>
      <c r="D173" s="132" t="s">
        <v>154</v>
      </c>
      <c r="E173" s="133" t="s">
        <v>2766</v>
      </c>
      <c r="F173" s="134" t="s">
        <v>2767</v>
      </c>
      <c r="G173" s="135" t="s">
        <v>569</v>
      </c>
      <c r="H173" s="136">
        <v>10</v>
      </c>
      <c r="I173" s="137"/>
      <c r="J173" s="138">
        <f t="shared" si="30"/>
        <v>0</v>
      </c>
      <c r="K173" s="134" t="s">
        <v>1</v>
      </c>
      <c r="L173" s="31"/>
      <c r="M173" s="139" t="s">
        <v>1</v>
      </c>
      <c r="N173" s="140" t="s">
        <v>38</v>
      </c>
      <c r="P173" s="141">
        <f t="shared" si="31"/>
        <v>0</v>
      </c>
      <c r="Q173" s="141">
        <v>0</v>
      </c>
      <c r="R173" s="141">
        <f t="shared" si="32"/>
        <v>0</v>
      </c>
      <c r="S173" s="141">
        <v>0</v>
      </c>
      <c r="T173" s="142">
        <f t="shared" si="33"/>
        <v>0</v>
      </c>
      <c r="AR173" s="143" t="s">
        <v>159</v>
      </c>
      <c r="AT173" s="143" t="s">
        <v>154</v>
      </c>
      <c r="AU173" s="143" t="s">
        <v>83</v>
      </c>
      <c r="AY173" s="16" t="s">
        <v>151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6" t="s">
        <v>81</v>
      </c>
      <c r="BK173" s="144">
        <f t="shared" si="39"/>
        <v>0</v>
      </c>
      <c r="BL173" s="16" t="s">
        <v>159</v>
      </c>
      <c r="BM173" s="143" t="s">
        <v>653</v>
      </c>
    </row>
    <row r="174" spans="2:65" s="1" customFormat="1" ht="16.5" customHeight="1">
      <c r="B174" s="131"/>
      <c r="C174" s="132" t="s">
        <v>428</v>
      </c>
      <c r="D174" s="132" t="s">
        <v>154</v>
      </c>
      <c r="E174" s="133" t="s">
        <v>2768</v>
      </c>
      <c r="F174" s="134" t="s">
        <v>2769</v>
      </c>
      <c r="G174" s="135" t="s">
        <v>498</v>
      </c>
      <c r="H174" s="136">
        <v>1</v>
      </c>
      <c r="I174" s="137"/>
      <c r="J174" s="138">
        <f t="shared" si="30"/>
        <v>0</v>
      </c>
      <c r="K174" s="134" t="s">
        <v>1</v>
      </c>
      <c r="L174" s="31"/>
      <c r="M174" s="139" t="s">
        <v>1</v>
      </c>
      <c r="N174" s="140" t="s">
        <v>38</v>
      </c>
      <c r="P174" s="141">
        <f t="shared" si="31"/>
        <v>0</v>
      </c>
      <c r="Q174" s="141">
        <v>0</v>
      </c>
      <c r="R174" s="141">
        <f t="shared" si="32"/>
        <v>0</v>
      </c>
      <c r="S174" s="141">
        <v>0</v>
      </c>
      <c r="T174" s="142">
        <f t="shared" si="33"/>
        <v>0</v>
      </c>
      <c r="AR174" s="143" t="s">
        <v>159</v>
      </c>
      <c r="AT174" s="143" t="s">
        <v>154</v>
      </c>
      <c r="AU174" s="143" t="s">
        <v>83</v>
      </c>
      <c r="AY174" s="16" t="s">
        <v>151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6" t="s">
        <v>81</v>
      </c>
      <c r="BK174" s="144">
        <f t="shared" si="39"/>
        <v>0</v>
      </c>
      <c r="BL174" s="16" t="s">
        <v>159</v>
      </c>
      <c r="BM174" s="143" t="s">
        <v>663</v>
      </c>
    </row>
    <row r="175" spans="2:63" s="11" customFormat="1" ht="22.9" customHeight="1">
      <c r="B175" s="119"/>
      <c r="D175" s="120" t="s">
        <v>72</v>
      </c>
      <c r="E175" s="129" t="s">
        <v>1868</v>
      </c>
      <c r="F175" s="129" t="s">
        <v>2770</v>
      </c>
      <c r="I175" s="122"/>
      <c r="J175" s="130">
        <f>BK175</f>
        <v>0</v>
      </c>
      <c r="L175" s="119"/>
      <c r="M175" s="124"/>
      <c r="P175" s="125">
        <f>SUM(P176:P183)</f>
        <v>0</v>
      </c>
      <c r="R175" s="125">
        <f>SUM(R176:R183)</f>
        <v>0</v>
      </c>
      <c r="T175" s="126">
        <f>SUM(T176:T183)</f>
        <v>0</v>
      </c>
      <c r="AR175" s="120" t="s">
        <v>81</v>
      </c>
      <c r="AT175" s="127" t="s">
        <v>72</v>
      </c>
      <c r="AU175" s="127" t="s">
        <v>81</v>
      </c>
      <c r="AY175" s="120" t="s">
        <v>151</v>
      </c>
      <c r="BK175" s="128">
        <f>SUM(BK176:BK183)</f>
        <v>0</v>
      </c>
    </row>
    <row r="176" spans="2:65" s="1" customFormat="1" ht="24.2" customHeight="1">
      <c r="B176" s="131"/>
      <c r="C176" s="132" t="s">
        <v>432</v>
      </c>
      <c r="D176" s="132" t="s">
        <v>154</v>
      </c>
      <c r="E176" s="133" t="s">
        <v>2771</v>
      </c>
      <c r="F176" s="134" t="s">
        <v>2772</v>
      </c>
      <c r="G176" s="135" t="s">
        <v>1757</v>
      </c>
      <c r="H176" s="136">
        <v>6</v>
      </c>
      <c r="I176" s="137"/>
      <c r="J176" s="138">
        <f aca="true" t="shared" si="40" ref="J176:J183">ROUND(I176*H176,2)</f>
        <v>0</v>
      </c>
      <c r="K176" s="134" t="s">
        <v>1</v>
      </c>
      <c r="L176" s="31"/>
      <c r="M176" s="139" t="s">
        <v>1</v>
      </c>
      <c r="N176" s="140" t="s">
        <v>38</v>
      </c>
      <c r="P176" s="141">
        <f aca="true" t="shared" si="41" ref="P176:P183">O176*H176</f>
        <v>0</v>
      </c>
      <c r="Q176" s="141">
        <v>0</v>
      </c>
      <c r="R176" s="141">
        <f aca="true" t="shared" si="42" ref="R176:R183">Q176*H176</f>
        <v>0</v>
      </c>
      <c r="S176" s="141">
        <v>0</v>
      </c>
      <c r="T176" s="142">
        <f aca="true" t="shared" si="43" ref="T176:T183">S176*H176</f>
        <v>0</v>
      </c>
      <c r="AR176" s="143" t="s">
        <v>159</v>
      </c>
      <c r="AT176" s="143" t="s">
        <v>154</v>
      </c>
      <c r="AU176" s="143" t="s">
        <v>83</v>
      </c>
      <c r="AY176" s="16" t="s">
        <v>151</v>
      </c>
      <c r="BE176" s="144">
        <f aca="true" t="shared" si="44" ref="BE176:BE183">IF(N176="základní",J176,0)</f>
        <v>0</v>
      </c>
      <c r="BF176" s="144">
        <f aca="true" t="shared" si="45" ref="BF176:BF183">IF(N176="snížená",J176,0)</f>
        <v>0</v>
      </c>
      <c r="BG176" s="144">
        <f aca="true" t="shared" si="46" ref="BG176:BG183">IF(N176="zákl. přenesená",J176,0)</f>
        <v>0</v>
      </c>
      <c r="BH176" s="144">
        <f aca="true" t="shared" si="47" ref="BH176:BH183">IF(N176="sníž. přenesená",J176,0)</f>
        <v>0</v>
      </c>
      <c r="BI176" s="144">
        <f aca="true" t="shared" si="48" ref="BI176:BI183">IF(N176="nulová",J176,0)</f>
        <v>0</v>
      </c>
      <c r="BJ176" s="16" t="s">
        <v>81</v>
      </c>
      <c r="BK176" s="144">
        <f aca="true" t="shared" si="49" ref="BK176:BK183">ROUND(I176*H176,2)</f>
        <v>0</v>
      </c>
      <c r="BL176" s="16" t="s">
        <v>159</v>
      </c>
      <c r="BM176" s="143" t="s">
        <v>675</v>
      </c>
    </row>
    <row r="177" spans="2:65" s="1" customFormat="1" ht="24.2" customHeight="1">
      <c r="B177" s="131"/>
      <c r="C177" s="132" t="s">
        <v>436</v>
      </c>
      <c r="D177" s="132" t="s">
        <v>154</v>
      </c>
      <c r="E177" s="133" t="s">
        <v>2773</v>
      </c>
      <c r="F177" s="134" t="s">
        <v>2774</v>
      </c>
      <c r="G177" s="135" t="s">
        <v>1757</v>
      </c>
      <c r="H177" s="136">
        <v>4</v>
      </c>
      <c r="I177" s="137"/>
      <c r="J177" s="138">
        <f t="shared" si="40"/>
        <v>0</v>
      </c>
      <c r="K177" s="134" t="s">
        <v>1</v>
      </c>
      <c r="L177" s="31"/>
      <c r="M177" s="139" t="s">
        <v>1</v>
      </c>
      <c r="N177" s="140" t="s">
        <v>38</v>
      </c>
      <c r="P177" s="141">
        <f t="shared" si="41"/>
        <v>0</v>
      </c>
      <c r="Q177" s="141">
        <v>0</v>
      </c>
      <c r="R177" s="141">
        <f t="shared" si="42"/>
        <v>0</v>
      </c>
      <c r="S177" s="141">
        <v>0</v>
      </c>
      <c r="T177" s="142">
        <f t="shared" si="43"/>
        <v>0</v>
      </c>
      <c r="AR177" s="143" t="s">
        <v>159</v>
      </c>
      <c r="AT177" s="143" t="s">
        <v>154</v>
      </c>
      <c r="AU177" s="143" t="s">
        <v>83</v>
      </c>
      <c r="AY177" s="16" t="s">
        <v>151</v>
      </c>
      <c r="BE177" s="144">
        <f t="shared" si="44"/>
        <v>0</v>
      </c>
      <c r="BF177" s="144">
        <f t="shared" si="45"/>
        <v>0</v>
      </c>
      <c r="BG177" s="144">
        <f t="shared" si="46"/>
        <v>0</v>
      </c>
      <c r="BH177" s="144">
        <f t="shared" si="47"/>
        <v>0</v>
      </c>
      <c r="BI177" s="144">
        <f t="shared" si="48"/>
        <v>0</v>
      </c>
      <c r="BJ177" s="16" t="s">
        <v>81</v>
      </c>
      <c r="BK177" s="144">
        <f t="shared" si="49"/>
        <v>0</v>
      </c>
      <c r="BL177" s="16" t="s">
        <v>159</v>
      </c>
      <c r="BM177" s="143" t="s">
        <v>685</v>
      </c>
    </row>
    <row r="178" spans="2:65" s="1" customFormat="1" ht="16.5" customHeight="1">
      <c r="B178" s="131"/>
      <c r="C178" s="132" t="s">
        <v>440</v>
      </c>
      <c r="D178" s="132" t="s">
        <v>154</v>
      </c>
      <c r="E178" s="133" t="s">
        <v>2775</v>
      </c>
      <c r="F178" s="134" t="s">
        <v>2776</v>
      </c>
      <c r="G178" s="135" t="s">
        <v>1757</v>
      </c>
      <c r="H178" s="136">
        <v>2</v>
      </c>
      <c r="I178" s="137"/>
      <c r="J178" s="138">
        <f t="shared" si="40"/>
        <v>0</v>
      </c>
      <c r="K178" s="134" t="s">
        <v>1</v>
      </c>
      <c r="L178" s="31"/>
      <c r="M178" s="139" t="s">
        <v>1</v>
      </c>
      <c r="N178" s="140" t="s">
        <v>38</v>
      </c>
      <c r="P178" s="141">
        <f t="shared" si="41"/>
        <v>0</v>
      </c>
      <c r="Q178" s="141">
        <v>0</v>
      </c>
      <c r="R178" s="141">
        <f t="shared" si="42"/>
        <v>0</v>
      </c>
      <c r="S178" s="141">
        <v>0</v>
      </c>
      <c r="T178" s="142">
        <f t="shared" si="43"/>
        <v>0</v>
      </c>
      <c r="AR178" s="143" t="s">
        <v>159</v>
      </c>
      <c r="AT178" s="143" t="s">
        <v>154</v>
      </c>
      <c r="AU178" s="143" t="s">
        <v>83</v>
      </c>
      <c r="AY178" s="16" t="s">
        <v>151</v>
      </c>
      <c r="BE178" s="144">
        <f t="shared" si="44"/>
        <v>0</v>
      </c>
      <c r="BF178" s="144">
        <f t="shared" si="45"/>
        <v>0</v>
      </c>
      <c r="BG178" s="144">
        <f t="shared" si="46"/>
        <v>0</v>
      </c>
      <c r="BH178" s="144">
        <f t="shared" si="47"/>
        <v>0</v>
      </c>
      <c r="BI178" s="144">
        <f t="shared" si="48"/>
        <v>0</v>
      </c>
      <c r="BJ178" s="16" t="s">
        <v>81</v>
      </c>
      <c r="BK178" s="144">
        <f t="shared" si="49"/>
        <v>0</v>
      </c>
      <c r="BL178" s="16" t="s">
        <v>159</v>
      </c>
      <c r="BM178" s="143" t="s">
        <v>694</v>
      </c>
    </row>
    <row r="179" spans="2:65" s="1" customFormat="1" ht="16.5" customHeight="1">
      <c r="B179" s="131"/>
      <c r="C179" s="132" t="s">
        <v>445</v>
      </c>
      <c r="D179" s="132" t="s">
        <v>154</v>
      </c>
      <c r="E179" s="133" t="s">
        <v>2777</v>
      </c>
      <c r="F179" s="134" t="s">
        <v>2778</v>
      </c>
      <c r="G179" s="135" t="s">
        <v>1757</v>
      </c>
      <c r="H179" s="136">
        <v>14</v>
      </c>
      <c r="I179" s="137"/>
      <c r="J179" s="138">
        <f t="shared" si="40"/>
        <v>0</v>
      </c>
      <c r="K179" s="134" t="s">
        <v>1</v>
      </c>
      <c r="L179" s="31"/>
      <c r="M179" s="139" t="s">
        <v>1</v>
      </c>
      <c r="N179" s="140" t="s">
        <v>38</v>
      </c>
      <c r="P179" s="141">
        <f t="shared" si="41"/>
        <v>0</v>
      </c>
      <c r="Q179" s="141">
        <v>0</v>
      </c>
      <c r="R179" s="141">
        <f t="shared" si="42"/>
        <v>0</v>
      </c>
      <c r="S179" s="141">
        <v>0</v>
      </c>
      <c r="T179" s="142">
        <f t="shared" si="43"/>
        <v>0</v>
      </c>
      <c r="AR179" s="143" t="s">
        <v>159</v>
      </c>
      <c r="AT179" s="143" t="s">
        <v>154</v>
      </c>
      <c r="AU179" s="143" t="s">
        <v>83</v>
      </c>
      <c r="AY179" s="16" t="s">
        <v>151</v>
      </c>
      <c r="BE179" s="144">
        <f t="shared" si="44"/>
        <v>0</v>
      </c>
      <c r="BF179" s="144">
        <f t="shared" si="45"/>
        <v>0</v>
      </c>
      <c r="BG179" s="144">
        <f t="shared" si="46"/>
        <v>0</v>
      </c>
      <c r="BH179" s="144">
        <f t="shared" si="47"/>
        <v>0</v>
      </c>
      <c r="BI179" s="144">
        <f t="shared" si="48"/>
        <v>0</v>
      </c>
      <c r="BJ179" s="16" t="s">
        <v>81</v>
      </c>
      <c r="BK179" s="144">
        <f t="shared" si="49"/>
        <v>0</v>
      </c>
      <c r="BL179" s="16" t="s">
        <v>159</v>
      </c>
      <c r="BM179" s="143" t="s">
        <v>704</v>
      </c>
    </row>
    <row r="180" spans="2:65" s="1" customFormat="1" ht="16.5" customHeight="1">
      <c r="B180" s="131"/>
      <c r="C180" s="132" t="s">
        <v>449</v>
      </c>
      <c r="D180" s="132" t="s">
        <v>154</v>
      </c>
      <c r="E180" s="133" t="s">
        <v>2779</v>
      </c>
      <c r="F180" s="134" t="s">
        <v>2780</v>
      </c>
      <c r="G180" s="135" t="s">
        <v>1757</v>
      </c>
      <c r="H180" s="136">
        <v>4</v>
      </c>
      <c r="I180" s="137"/>
      <c r="J180" s="138">
        <f t="shared" si="40"/>
        <v>0</v>
      </c>
      <c r="K180" s="134" t="s">
        <v>1</v>
      </c>
      <c r="L180" s="31"/>
      <c r="M180" s="139" t="s">
        <v>1</v>
      </c>
      <c r="N180" s="140" t="s">
        <v>38</v>
      </c>
      <c r="P180" s="141">
        <f t="shared" si="41"/>
        <v>0</v>
      </c>
      <c r="Q180" s="141">
        <v>0</v>
      </c>
      <c r="R180" s="141">
        <f t="shared" si="42"/>
        <v>0</v>
      </c>
      <c r="S180" s="141">
        <v>0</v>
      </c>
      <c r="T180" s="142">
        <f t="shared" si="43"/>
        <v>0</v>
      </c>
      <c r="AR180" s="143" t="s">
        <v>159</v>
      </c>
      <c r="AT180" s="143" t="s">
        <v>154</v>
      </c>
      <c r="AU180" s="143" t="s">
        <v>83</v>
      </c>
      <c r="AY180" s="16" t="s">
        <v>151</v>
      </c>
      <c r="BE180" s="144">
        <f t="shared" si="44"/>
        <v>0</v>
      </c>
      <c r="BF180" s="144">
        <f t="shared" si="45"/>
        <v>0</v>
      </c>
      <c r="BG180" s="144">
        <f t="shared" si="46"/>
        <v>0</v>
      </c>
      <c r="BH180" s="144">
        <f t="shared" si="47"/>
        <v>0</v>
      </c>
      <c r="BI180" s="144">
        <f t="shared" si="48"/>
        <v>0</v>
      </c>
      <c r="BJ180" s="16" t="s">
        <v>81</v>
      </c>
      <c r="BK180" s="144">
        <f t="shared" si="49"/>
        <v>0</v>
      </c>
      <c r="BL180" s="16" t="s">
        <v>159</v>
      </c>
      <c r="BM180" s="143" t="s">
        <v>714</v>
      </c>
    </row>
    <row r="181" spans="2:65" s="1" customFormat="1" ht="16.5" customHeight="1">
      <c r="B181" s="131"/>
      <c r="C181" s="132" t="s">
        <v>453</v>
      </c>
      <c r="D181" s="132" t="s">
        <v>154</v>
      </c>
      <c r="E181" s="133" t="s">
        <v>2781</v>
      </c>
      <c r="F181" s="134" t="s">
        <v>2379</v>
      </c>
      <c r="G181" s="135" t="s">
        <v>1757</v>
      </c>
      <c r="H181" s="136">
        <v>30</v>
      </c>
      <c r="I181" s="137"/>
      <c r="J181" s="138">
        <f t="shared" si="40"/>
        <v>0</v>
      </c>
      <c r="K181" s="134" t="s">
        <v>1</v>
      </c>
      <c r="L181" s="31"/>
      <c r="M181" s="139" t="s">
        <v>1</v>
      </c>
      <c r="N181" s="140" t="s">
        <v>38</v>
      </c>
      <c r="P181" s="141">
        <f t="shared" si="41"/>
        <v>0</v>
      </c>
      <c r="Q181" s="141">
        <v>0</v>
      </c>
      <c r="R181" s="141">
        <f t="shared" si="42"/>
        <v>0</v>
      </c>
      <c r="S181" s="141">
        <v>0</v>
      </c>
      <c r="T181" s="142">
        <f t="shared" si="43"/>
        <v>0</v>
      </c>
      <c r="AR181" s="143" t="s">
        <v>159</v>
      </c>
      <c r="AT181" s="143" t="s">
        <v>154</v>
      </c>
      <c r="AU181" s="143" t="s">
        <v>83</v>
      </c>
      <c r="AY181" s="16" t="s">
        <v>151</v>
      </c>
      <c r="BE181" s="144">
        <f t="shared" si="44"/>
        <v>0</v>
      </c>
      <c r="BF181" s="144">
        <f t="shared" si="45"/>
        <v>0</v>
      </c>
      <c r="BG181" s="144">
        <f t="shared" si="46"/>
        <v>0</v>
      </c>
      <c r="BH181" s="144">
        <f t="shared" si="47"/>
        <v>0</v>
      </c>
      <c r="BI181" s="144">
        <f t="shared" si="48"/>
        <v>0</v>
      </c>
      <c r="BJ181" s="16" t="s">
        <v>81</v>
      </c>
      <c r="BK181" s="144">
        <f t="shared" si="49"/>
        <v>0</v>
      </c>
      <c r="BL181" s="16" t="s">
        <v>159</v>
      </c>
      <c r="BM181" s="143" t="s">
        <v>722</v>
      </c>
    </row>
    <row r="182" spans="2:65" s="1" customFormat="1" ht="16.5" customHeight="1">
      <c r="B182" s="131"/>
      <c r="C182" s="132" t="s">
        <v>457</v>
      </c>
      <c r="D182" s="132" t="s">
        <v>154</v>
      </c>
      <c r="E182" s="133" t="s">
        <v>2782</v>
      </c>
      <c r="F182" s="134" t="s">
        <v>2783</v>
      </c>
      <c r="G182" s="135" t="s">
        <v>1757</v>
      </c>
      <c r="H182" s="136">
        <v>36</v>
      </c>
      <c r="I182" s="137"/>
      <c r="J182" s="138">
        <f t="shared" si="40"/>
        <v>0</v>
      </c>
      <c r="K182" s="134" t="s">
        <v>1</v>
      </c>
      <c r="L182" s="31"/>
      <c r="M182" s="139" t="s">
        <v>1</v>
      </c>
      <c r="N182" s="140" t="s">
        <v>38</v>
      </c>
      <c r="P182" s="141">
        <f t="shared" si="41"/>
        <v>0</v>
      </c>
      <c r="Q182" s="141">
        <v>0</v>
      </c>
      <c r="R182" s="141">
        <f t="shared" si="42"/>
        <v>0</v>
      </c>
      <c r="S182" s="141">
        <v>0</v>
      </c>
      <c r="T182" s="142">
        <f t="shared" si="43"/>
        <v>0</v>
      </c>
      <c r="AR182" s="143" t="s">
        <v>159</v>
      </c>
      <c r="AT182" s="143" t="s">
        <v>154</v>
      </c>
      <c r="AU182" s="143" t="s">
        <v>83</v>
      </c>
      <c r="AY182" s="16" t="s">
        <v>151</v>
      </c>
      <c r="BE182" s="144">
        <f t="shared" si="44"/>
        <v>0</v>
      </c>
      <c r="BF182" s="144">
        <f t="shared" si="45"/>
        <v>0</v>
      </c>
      <c r="BG182" s="144">
        <f t="shared" si="46"/>
        <v>0</v>
      </c>
      <c r="BH182" s="144">
        <f t="shared" si="47"/>
        <v>0</v>
      </c>
      <c r="BI182" s="144">
        <f t="shared" si="48"/>
        <v>0</v>
      </c>
      <c r="BJ182" s="16" t="s">
        <v>81</v>
      </c>
      <c r="BK182" s="144">
        <f t="shared" si="49"/>
        <v>0</v>
      </c>
      <c r="BL182" s="16" t="s">
        <v>159</v>
      </c>
      <c r="BM182" s="143" t="s">
        <v>736</v>
      </c>
    </row>
    <row r="183" spans="2:65" s="1" customFormat="1" ht="16.5" customHeight="1">
      <c r="B183" s="131"/>
      <c r="C183" s="132" t="s">
        <v>461</v>
      </c>
      <c r="D183" s="132" t="s">
        <v>154</v>
      </c>
      <c r="E183" s="133" t="s">
        <v>2784</v>
      </c>
      <c r="F183" s="134" t="s">
        <v>2785</v>
      </c>
      <c r="G183" s="135" t="s">
        <v>1757</v>
      </c>
      <c r="H183" s="136">
        <v>36</v>
      </c>
      <c r="I183" s="137"/>
      <c r="J183" s="138">
        <f t="shared" si="40"/>
        <v>0</v>
      </c>
      <c r="K183" s="134" t="s">
        <v>1</v>
      </c>
      <c r="L183" s="31"/>
      <c r="M183" s="139" t="s">
        <v>1</v>
      </c>
      <c r="N183" s="140" t="s">
        <v>38</v>
      </c>
      <c r="P183" s="141">
        <f t="shared" si="41"/>
        <v>0</v>
      </c>
      <c r="Q183" s="141">
        <v>0</v>
      </c>
      <c r="R183" s="141">
        <f t="shared" si="42"/>
        <v>0</v>
      </c>
      <c r="S183" s="141">
        <v>0</v>
      </c>
      <c r="T183" s="142">
        <f t="shared" si="43"/>
        <v>0</v>
      </c>
      <c r="AR183" s="143" t="s">
        <v>159</v>
      </c>
      <c r="AT183" s="143" t="s">
        <v>154</v>
      </c>
      <c r="AU183" s="143" t="s">
        <v>83</v>
      </c>
      <c r="AY183" s="16" t="s">
        <v>151</v>
      </c>
      <c r="BE183" s="144">
        <f t="shared" si="44"/>
        <v>0</v>
      </c>
      <c r="BF183" s="144">
        <f t="shared" si="45"/>
        <v>0</v>
      </c>
      <c r="BG183" s="144">
        <f t="shared" si="46"/>
        <v>0</v>
      </c>
      <c r="BH183" s="144">
        <f t="shared" si="47"/>
        <v>0</v>
      </c>
      <c r="BI183" s="144">
        <f t="shared" si="48"/>
        <v>0</v>
      </c>
      <c r="BJ183" s="16" t="s">
        <v>81</v>
      </c>
      <c r="BK183" s="144">
        <f t="shared" si="49"/>
        <v>0</v>
      </c>
      <c r="BL183" s="16" t="s">
        <v>159</v>
      </c>
      <c r="BM183" s="143" t="s">
        <v>744</v>
      </c>
    </row>
    <row r="184" spans="2:63" s="11" customFormat="1" ht="22.9" customHeight="1">
      <c r="B184" s="119"/>
      <c r="D184" s="120" t="s">
        <v>72</v>
      </c>
      <c r="E184" s="129" t="s">
        <v>1906</v>
      </c>
      <c r="F184" s="129" t="s">
        <v>2463</v>
      </c>
      <c r="I184" s="122"/>
      <c r="J184" s="130">
        <f>BK184</f>
        <v>0</v>
      </c>
      <c r="L184" s="119"/>
      <c r="M184" s="124"/>
      <c r="P184" s="125">
        <f>SUM(P185:P187)</f>
        <v>0</v>
      </c>
      <c r="R184" s="125">
        <f>SUM(R185:R187)</f>
        <v>0</v>
      </c>
      <c r="T184" s="126">
        <f>SUM(T185:T187)</f>
        <v>0</v>
      </c>
      <c r="AR184" s="120" t="s">
        <v>81</v>
      </c>
      <c r="AT184" s="127" t="s">
        <v>72</v>
      </c>
      <c r="AU184" s="127" t="s">
        <v>81</v>
      </c>
      <c r="AY184" s="120" t="s">
        <v>151</v>
      </c>
      <c r="BK184" s="128">
        <f>SUM(BK185:BK187)</f>
        <v>0</v>
      </c>
    </row>
    <row r="185" spans="2:65" s="1" customFormat="1" ht="16.5" customHeight="1">
      <c r="B185" s="131"/>
      <c r="C185" s="132" t="s">
        <v>465</v>
      </c>
      <c r="D185" s="132" t="s">
        <v>154</v>
      </c>
      <c r="E185" s="133" t="s">
        <v>2786</v>
      </c>
      <c r="F185" s="134" t="s">
        <v>2668</v>
      </c>
      <c r="G185" s="135" t="s">
        <v>180</v>
      </c>
      <c r="H185" s="136">
        <v>1</v>
      </c>
      <c r="I185" s="137"/>
      <c r="J185" s="138">
        <f>ROUND(I185*H185,2)</f>
        <v>0</v>
      </c>
      <c r="K185" s="134" t="s">
        <v>1</v>
      </c>
      <c r="L185" s="31"/>
      <c r="M185" s="139" t="s">
        <v>1</v>
      </c>
      <c r="N185" s="140" t="s">
        <v>38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159</v>
      </c>
      <c r="AT185" s="143" t="s">
        <v>154</v>
      </c>
      <c r="AU185" s="143" t="s">
        <v>83</v>
      </c>
      <c r="AY185" s="16" t="s">
        <v>151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81</v>
      </c>
      <c r="BK185" s="144">
        <f>ROUND(I185*H185,2)</f>
        <v>0</v>
      </c>
      <c r="BL185" s="16" t="s">
        <v>159</v>
      </c>
      <c r="BM185" s="143" t="s">
        <v>751</v>
      </c>
    </row>
    <row r="186" spans="2:65" s="1" customFormat="1" ht="16.5" customHeight="1">
      <c r="B186" s="131"/>
      <c r="C186" s="132" t="s">
        <v>474</v>
      </c>
      <c r="D186" s="132" t="s">
        <v>154</v>
      </c>
      <c r="E186" s="133" t="s">
        <v>2669</v>
      </c>
      <c r="F186" s="134" t="s">
        <v>2670</v>
      </c>
      <c r="G186" s="135" t="s">
        <v>2204</v>
      </c>
      <c r="H186" s="136">
        <v>75</v>
      </c>
      <c r="I186" s="137"/>
      <c r="J186" s="138">
        <f>ROUND(I186*H186,2)</f>
        <v>0</v>
      </c>
      <c r="K186" s="134" t="s">
        <v>1</v>
      </c>
      <c r="L186" s="31"/>
      <c r="M186" s="139" t="s">
        <v>1</v>
      </c>
      <c r="N186" s="140" t="s">
        <v>38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159</v>
      </c>
      <c r="AT186" s="143" t="s">
        <v>154</v>
      </c>
      <c r="AU186" s="143" t="s">
        <v>83</v>
      </c>
      <c r="AY186" s="16" t="s">
        <v>151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81</v>
      </c>
      <c r="BK186" s="144">
        <f>ROUND(I186*H186,2)</f>
        <v>0</v>
      </c>
      <c r="BL186" s="16" t="s">
        <v>159</v>
      </c>
      <c r="BM186" s="143" t="s">
        <v>759</v>
      </c>
    </row>
    <row r="187" spans="2:65" s="1" customFormat="1" ht="16.5" customHeight="1">
      <c r="B187" s="131"/>
      <c r="C187" s="132" t="s">
        <v>480</v>
      </c>
      <c r="D187" s="132" t="s">
        <v>154</v>
      </c>
      <c r="E187" s="133" t="s">
        <v>2470</v>
      </c>
      <c r="F187" s="134" t="s">
        <v>2471</v>
      </c>
      <c r="G187" s="135" t="s">
        <v>2204</v>
      </c>
      <c r="H187" s="136">
        <v>8</v>
      </c>
      <c r="I187" s="137"/>
      <c r="J187" s="138">
        <f>ROUND(I187*H187,2)</f>
        <v>0</v>
      </c>
      <c r="K187" s="134" t="s">
        <v>1</v>
      </c>
      <c r="L187" s="31"/>
      <c r="M187" s="139" t="s">
        <v>1</v>
      </c>
      <c r="N187" s="140" t="s">
        <v>38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159</v>
      </c>
      <c r="AT187" s="143" t="s">
        <v>154</v>
      </c>
      <c r="AU187" s="143" t="s">
        <v>83</v>
      </c>
      <c r="AY187" s="16" t="s">
        <v>151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81</v>
      </c>
      <c r="BK187" s="144">
        <f>ROUND(I187*H187,2)</f>
        <v>0</v>
      </c>
      <c r="BL187" s="16" t="s">
        <v>159</v>
      </c>
      <c r="BM187" s="143" t="s">
        <v>767</v>
      </c>
    </row>
    <row r="188" spans="2:63" s="11" customFormat="1" ht="25.9" customHeight="1">
      <c r="B188" s="119"/>
      <c r="D188" s="120" t="s">
        <v>72</v>
      </c>
      <c r="E188" s="121" t="s">
        <v>1924</v>
      </c>
      <c r="F188" s="121" t="s">
        <v>2787</v>
      </c>
      <c r="I188" s="122"/>
      <c r="J188" s="123">
        <f>BK188</f>
        <v>0</v>
      </c>
      <c r="L188" s="119"/>
      <c r="M188" s="124"/>
      <c r="P188" s="125">
        <f>P189+P195+P204+P208</f>
        <v>0</v>
      </c>
      <c r="R188" s="125">
        <f>R189+R195+R204+R208</f>
        <v>0</v>
      </c>
      <c r="T188" s="126">
        <f>T189+T195+T204+T208</f>
        <v>0</v>
      </c>
      <c r="AR188" s="120" t="s">
        <v>81</v>
      </c>
      <c r="AT188" s="127" t="s">
        <v>72</v>
      </c>
      <c r="AU188" s="127" t="s">
        <v>73</v>
      </c>
      <c r="AY188" s="120" t="s">
        <v>151</v>
      </c>
      <c r="BK188" s="128">
        <f>BK189+BK195+BK204+BK208</f>
        <v>0</v>
      </c>
    </row>
    <row r="189" spans="2:63" s="11" customFormat="1" ht="22.9" customHeight="1">
      <c r="B189" s="119"/>
      <c r="D189" s="120" t="s">
        <v>72</v>
      </c>
      <c r="E189" s="129" t="s">
        <v>1822</v>
      </c>
      <c r="F189" s="129" t="s">
        <v>2380</v>
      </c>
      <c r="I189" s="122"/>
      <c r="J189" s="130">
        <f>BK189</f>
        <v>0</v>
      </c>
      <c r="L189" s="119"/>
      <c r="M189" s="124"/>
      <c r="P189" s="125">
        <f>SUM(P190:P194)</f>
        <v>0</v>
      </c>
      <c r="R189" s="125">
        <f>SUM(R190:R194)</f>
        <v>0</v>
      </c>
      <c r="T189" s="126">
        <f>SUM(T190:T194)</f>
        <v>0</v>
      </c>
      <c r="AR189" s="120" t="s">
        <v>81</v>
      </c>
      <c r="AT189" s="127" t="s">
        <v>72</v>
      </c>
      <c r="AU189" s="127" t="s">
        <v>81</v>
      </c>
      <c r="AY189" s="120" t="s">
        <v>151</v>
      </c>
      <c r="BK189" s="128">
        <f>SUM(BK190:BK194)</f>
        <v>0</v>
      </c>
    </row>
    <row r="190" spans="2:65" s="1" customFormat="1" ht="16.5" customHeight="1">
      <c r="B190" s="131"/>
      <c r="C190" s="132" t="s">
        <v>485</v>
      </c>
      <c r="D190" s="132" t="s">
        <v>154</v>
      </c>
      <c r="E190" s="133" t="s">
        <v>2788</v>
      </c>
      <c r="F190" s="134" t="s">
        <v>2789</v>
      </c>
      <c r="G190" s="135" t="s">
        <v>569</v>
      </c>
      <c r="H190" s="136">
        <v>70</v>
      </c>
      <c r="I190" s="137"/>
      <c r="J190" s="138">
        <f>ROUND(I190*H190,2)</f>
        <v>0</v>
      </c>
      <c r="K190" s="134" t="s">
        <v>1</v>
      </c>
      <c r="L190" s="31"/>
      <c r="M190" s="139" t="s">
        <v>1</v>
      </c>
      <c r="N190" s="140" t="s">
        <v>38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159</v>
      </c>
      <c r="AT190" s="143" t="s">
        <v>154</v>
      </c>
      <c r="AU190" s="143" t="s">
        <v>83</v>
      </c>
      <c r="AY190" s="16" t="s">
        <v>151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81</v>
      </c>
      <c r="BK190" s="144">
        <f>ROUND(I190*H190,2)</f>
        <v>0</v>
      </c>
      <c r="BL190" s="16" t="s">
        <v>159</v>
      </c>
      <c r="BM190" s="143" t="s">
        <v>776</v>
      </c>
    </row>
    <row r="191" spans="2:65" s="1" customFormat="1" ht="16.5" customHeight="1">
      <c r="B191" s="131"/>
      <c r="C191" s="132" t="s">
        <v>490</v>
      </c>
      <c r="D191" s="132" t="s">
        <v>154</v>
      </c>
      <c r="E191" s="133" t="s">
        <v>2790</v>
      </c>
      <c r="F191" s="134" t="s">
        <v>2791</v>
      </c>
      <c r="G191" s="135" t="s">
        <v>569</v>
      </c>
      <c r="H191" s="136">
        <v>36</v>
      </c>
      <c r="I191" s="137"/>
      <c r="J191" s="138">
        <f>ROUND(I191*H191,2)</f>
        <v>0</v>
      </c>
      <c r="K191" s="134" t="s">
        <v>1</v>
      </c>
      <c r="L191" s="31"/>
      <c r="M191" s="139" t="s">
        <v>1</v>
      </c>
      <c r="N191" s="140" t="s">
        <v>38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159</v>
      </c>
      <c r="AT191" s="143" t="s">
        <v>154</v>
      </c>
      <c r="AU191" s="143" t="s">
        <v>83</v>
      </c>
      <c r="AY191" s="16" t="s">
        <v>151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81</v>
      </c>
      <c r="BK191" s="144">
        <f>ROUND(I191*H191,2)</f>
        <v>0</v>
      </c>
      <c r="BL191" s="16" t="s">
        <v>159</v>
      </c>
      <c r="BM191" s="143" t="s">
        <v>784</v>
      </c>
    </row>
    <row r="192" spans="2:65" s="1" customFormat="1" ht="16.5" customHeight="1">
      <c r="B192" s="131"/>
      <c r="C192" s="132" t="s">
        <v>495</v>
      </c>
      <c r="D192" s="132" t="s">
        <v>154</v>
      </c>
      <c r="E192" s="133" t="s">
        <v>2792</v>
      </c>
      <c r="F192" s="134" t="s">
        <v>2793</v>
      </c>
      <c r="G192" s="135" t="s">
        <v>569</v>
      </c>
      <c r="H192" s="136">
        <v>90</v>
      </c>
      <c r="I192" s="137"/>
      <c r="J192" s="138">
        <f>ROUND(I192*H192,2)</f>
        <v>0</v>
      </c>
      <c r="K192" s="134" t="s">
        <v>1</v>
      </c>
      <c r="L192" s="31"/>
      <c r="M192" s="139" t="s">
        <v>1</v>
      </c>
      <c r="N192" s="140" t="s">
        <v>38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159</v>
      </c>
      <c r="AT192" s="143" t="s">
        <v>154</v>
      </c>
      <c r="AU192" s="143" t="s">
        <v>83</v>
      </c>
      <c r="AY192" s="16" t="s">
        <v>151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6" t="s">
        <v>81</v>
      </c>
      <c r="BK192" s="144">
        <f>ROUND(I192*H192,2)</f>
        <v>0</v>
      </c>
      <c r="BL192" s="16" t="s">
        <v>159</v>
      </c>
      <c r="BM192" s="143" t="s">
        <v>793</v>
      </c>
    </row>
    <row r="193" spans="2:65" s="1" customFormat="1" ht="16.5" customHeight="1">
      <c r="B193" s="131"/>
      <c r="C193" s="132" t="s">
        <v>501</v>
      </c>
      <c r="D193" s="132" t="s">
        <v>154</v>
      </c>
      <c r="E193" s="133" t="s">
        <v>2794</v>
      </c>
      <c r="F193" s="134" t="s">
        <v>2795</v>
      </c>
      <c r="G193" s="135" t="s">
        <v>569</v>
      </c>
      <c r="H193" s="136">
        <v>220</v>
      </c>
      <c r="I193" s="137"/>
      <c r="J193" s="138">
        <f>ROUND(I193*H193,2)</f>
        <v>0</v>
      </c>
      <c r="K193" s="134" t="s">
        <v>1</v>
      </c>
      <c r="L193" s="31"/>
      <c r="M193" s="139" t="s">
        <v>1</v>
      </c>
      <c r="N193" s="140" t="s">
        <v>38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159</v>
      </c>
      <c r="AT193" s="143" t="s">
        <v>154</v>
      </c>
      <c r="AU193" s="143" t="s">
        <v>83</v>
      </c>
      <c r="AY193" s="16" t="s">
        <v>151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81</v>
      </c>
      <c r="BK193" s="144">
        <f>ROUND(I193*H193,2)</f>
        <v>0</v>
      </c>
      <c r="BL193" s="16" t="s">
        <v>159</v>
      </c>
      <c r="BM193" s="143" t="s">
        <v>803</v>
      </c>
    </row>
    <row r="194" spans="2:65" s="1" customFormat="1" ht="16.5" customHeight="1">
      <c r="B194" s="131"/>
      <c r="C194" s="132" t="s">
        <v>506</v>
      </c>
      <c r="D194" s="132" t="s">
        <v>154</v>
      </c>
      <c r="E194" s="133" t="s">
        <v>2796</v>
      </c>
      <c r="F194" s="134" t="s">
        <v>2797</v>
      </c>
      <c r="G194" s="135" t="s">
        <v>569</v>
      </c>
      <c r="H194" s="136">
        <v>416</v>
      </c>
      <c r="I194" s="137"/>
      <c r="J194" s="138">
        <f>ROUND(I194*H194,2)</f>
        <v>0</v>
      </c>
      <c r="K194" s="134" t="s">
        <v>1</v>
      </c>
      <c r="L194" s="31"/>
      <c r="M194" s="139" t="s">
        <v>1</v>
      </c>
      <c r="N194" s="140" t="s">
        <v>38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159</v>
      </c>
      <c r="AT194" s="143" t="s">
        <v>154</v>
      </c>
      <c r="AU194" s="143" t="s">
        <v>83</v>
      </c>
      <c r="AY194" s="16" t="s">
        <v>151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81</v>
      </c>
      <c r="BK194" s="144">
        <f>ROUND(I194*H194,2)</f>
        <v>0</v>
      </c>
      <c r="BL194" s="16" t="s">
        <v>159</v>
      </c>
      <c r="BM194" s="143" t="s">
        <v>813</v>
      </c>
    </row>
    <row r="195" spans="2:63" s="11" customFormat="1" ht="22.9" customHeight="1">
      <c r="B195" s="119"/>
      <c r="D195" s="120" t="s">
        <v>72</v>
      </c>
      <c r="E195" s="129" t="s">
        <v>1926</v>
      </c>
      <c r="F195" s="129" t="s">
        <v>2798</v>
      </c>
      <c r="I195" s="122"/>
      <c r="J195" s="130">
        <f>BK195</f>
        <v>0</v>
      </c>
      <c r="L195" s="119"/>
      <c r="M195" s="124"/>
      <c r="P195" s="125">
        <f>SUM(P196:P203)</f>
        <v>0</v>
      </c>
      <c r="R195" s="125">
        <f>SUM(R196:R203)</f>
        <v>0</v>
      </c>
      <c r="T195" s="126">
        <f>SUM(T196:T203)</f>
        <v>0</v>
      </c>
      <c r="AR195" s="120" t="s">
        <v>81</v>
      </c>
      <c r="AT195" s="127" t="s">
        <v>72</v>
      </c>
      <c r="AU195" s="127" t="s">
        <v>81</v>
      </c>
      <c r="AY195" s="120" t="s">
        <v>151</v>
      </c>
      <c r="BK195" s="128">
        <f>SUM(BK196:BK203)</f>
        <v>0</v>
      </c>
    </row>
    <row r="196" spans="2:65" s="1" customFormat="1" ht="16.5" customHeight="1">
      <c r="B196" s="131"/>
      <c r="C196" s="132" t="s">
        <v>512</v>
      </c>
      <c r="D196" s="132" t="s">
        <v>154</v>
      </c>
      <c r="E196" s="133" t="s">
        <v>2799</v>
      </c>
      <c r="F196" s="134" t="s">
        <v>2800</v>
      </c>
      <c r="G196" s="135" t="s">
        <v>1757</v>
      </c>
      <c r="H196" s="136">
        <v>15</v>
      </c>
      <c r="I196" s="137"/>
      <c r="J196" s="138">
        <f aca="true" t="shared" si="50" ref="J196:J203">ROUND(I196*H196,2)</f>
        <v>0</v>
      </c>
      <c r="K196" s="134" t="s">
        <v>1</v>
      </c>
      <c r="L196" s="31"/>
      <c r="M196" s="139" t="s">
        <v>1</v>
      </c>
      <c r="N196" s="140" t="s">
        <v>38</v>
      </c>
      <c r="P196" s="141">
        <f aca="true" t="shared" si="51" ref="P196:P203">O196*H196</f>
        <v>0</v>
      </c>
      <c r="Q196" s="141">
        <v>0</v>
      </c>
      <c r="R196" s="141">
        <f aca="true" t="shared" si="52" ref="R196:R203">Q196*H196</f>
        <v>0</v>
      </c>
      <c r="S196" s="141">
        <v>0</v>
      </c>
      <c r="T196" s="142">
        <f aca="true" t="shared" si="53" ref="T196:T203">S196*H196</f>
        <v>0</v>
      </c>
      <c r="AR196" s="143" t="s">
        <v>159</v>
      </c>
      <c r="AT196" s="143" t="s">
        <v>154</v>
      </c>
      <c r="AU196" s="143" t="s">
        <v>83</v>
      </c>
      <c r="AY196" s="16" t="s">
        <v>151</v>
      </c>
      <c r="BE196" s="144">
        <f aca="true" t="shared" si="54" ref="BE196:BE203">IF(N196="základní",J196,0)</f>
        <v>0</v>
      </c>
      <c r="BF196" s="144">
        <f aca="true" t="shared" si="55" ref="BF196:BF203">IF(N196="snížená",J196,0)</f>
        <v>0</v>
      </c>
      <c r="BG196" s="144">
        <f aca="true" t="shared" si="56" ref="BG196:BG203">IF(N196="zákl. přenesená",J196,0)</f>
        <v>0</v>
      </c>
      <c r="BH196" s="144">
        <f aca="true" t="shared" si="57" ref="BH196:BH203">IF(N196="sníž. přenesená",J196,0)</f>
        <v>0</v>
      </c>
      <c r="BI196" s="144">
        <f aca="true" t="shared" si="58" ref="BI196:BI203">IF(N196="nulová",J196,0)</f>
        <v>0</v>
      </c>
      <c r="BJ196" s="16" t="s">
        <v>81</v>
      </c>
      <c r="BK196" s="144">
        <f aca="true" t="shared" si="59" ref="BK196:BK203">ROUND(I196*H196,2)</f>
        <v>0</v>
      </c>
      <c r="BL196" s="16" t="s">
        <v>159</v>
      </c>
      <c r="BM196" s="143" t="s">
        <v>822</v>
      </c>
    </row>
    <row r="197" spans="2:65" s="1" customFormat="1" ht="16.5" customHeight="1">
      <c r="B197" s="131"/>
      <c r="C197" s="132" t="s">
        <v>516</v>
      </c>
      <c r="D197" s="132" t="s">
        <v>154</v>
      </c>
      <c r="E197" s="133" t="s">
        <v>2801</v>
      </c>
      <c r="F197" s="134" t="s">
        <v>2802</v>
      </c>
      <c r="G197" s="135" t="s">
        <v>1757</v>
      </c>
      <c r="H197" s="136">
        <v>7</v>
      </c>
      <c r="I197" s="137"/>
      <c r="J197" s="138">
        <f t="shared" si="50"/>
        <v>0</v>
      </c>
      <c r="K197" s="134" t="s">
        <v>1</v>
      </c>
      <c r="L197" s="31"/>
      <c r="M197" s="139" t="s">
        <v>1</v>
      </c>
      <c r="N197" s="140" t="s">
        <v>38</v>
      </c>
      <c r="P197" s="141">
        <f t="shared" si="51"/>
        <v>0</v>
      </c>
      <c r="Q197" s="141">
        <v>0</v>
      </c>
      <c r="R197" s="141">
        <f t="shared" si="52"/>
        <v>0</v>
      </c>
      <c r="S197" s="141">
        <v>0</v>
      </c>
      <c r="T197" s="142">
        <f t="shared" si="53"/>
        <v>0</v>
      </c>
      <c r="AR197" s="143" t="s">
        <v>159</v>
      </c>
      <c r="AT197" s="143" t="s">
        <v>154</v>
      </c>
      <c r="AU197" s="143" t="s">
        <v>83</v>
      </c>
      <c r="AY197" s="16" t="s">
        <v>151</v>
      </c>
      <c r="BE197" s="144">
        <f t="shared" si="54"/>
        <v>0</v>
      </c>
      <c r="BF197" s="144">
        <f t="shared" si="55"/>
        <v>0</v>
      </c>
      <c r="BG197" s="144">
        <f t="shared" si="56"/>
        <v>0</v>
      </c>
      <c r="BH197" s="144">
        <f t="shared" si="57"/>
        <v>0</v>
      </c>
      <c r="BI197" s="144">
        <f t="shared" si="58"/>
        <v>0</v>
      </c>
      <c r="BJ197" s="16" t="s">
        <v>81</v>
      </c>
      <c r="BK197" s="144">
        <f t="shared" si="59"/>
        <v>0</v>
      </c>
      <c r="BL197" s="16" t="s">
        <v>159</v>
      </c>
      <c r="BM197" s="143" t="s">
        <v>832</v>
      </c>
    </row>
    <row r="198" spans="2:65" s="1" customFormat="1" ht="16.5" customHeight="1">
      <c r="B198" s="131"/>
      <c r="C198" s="132" t="s">
        <v>520</v>
      </c>
      <c r="D198" s="132" t="s">
        <v>154</v>
      </c>
      <c r="E198" s="133" t="s">
        <v>2803</v>
      </c>
      <c r="F198" s="134" t="s">
        <v>2804</v>
      </c>
      <c r="G198" s="135" t="s">
        <v>1757</v>
      </c>
      <c r="H198" s="136">
        <v>3</v>
      </c>
      <c r="I198" s="137"/>
      <c r="J198" s="138">
        <f t="shared" si="50"/>
        <v>0</v>
      </c>
      <c r="K198" s="134" t="s">
        <v>1</v>
      </c>
      <c r="L198" s="31"/>
      <c r="M198" s="139" t="s">
        <v>1</v>
      </c>
      <c r="N198" s="140" t="s">
        <v>38</v>
      </c>
      <c r="P198" s="141">
        <f t="shared" si="51"/>
        <v>0</v>
      </c>
      <c r="Q198" s="141">
        <v>0</v>
      </c>
      <c r="R198" s="141">
        <f t="shared" si="52"/>
        <v>0</v>
      </c>
      <c r="S198" s="141">
        <v>0</v>
      </c>
      <c r="T198" s="142">
        <f t="shared" si="53"/>
        <v>0</v>
      </c>
      <c r="AR198" s="143" t="s">
        <v>159</v>
      </c>
      <c r="AT198" s="143" t="s">
        <v>154</v>
      </c>
      <c r="AU198" s="143" t="s">
        <v>83</v>
      </c>
      <c r="AY198" s="16" t="s">
        <v>151</v>
      </c>
      <c r="BE198" s="144">
        <f t="shared" si="54"/>
        <v>0</v>
      </c>
      <c r="BF198" s="144">
        <f t="shared" si="55"/>
        <v>0</v>
      </c>
      <c r="BG198" s="144">
        <f t="shared" si="56"/>
        <v>0</v>
      </c>
      <c r="BH198" s="144">
        <f t="shared" si="57"/>
        <v>0</v>
      </c>
      <c r="BI198" s="144">
        <f t="shared" si="58"/>
        <v>0</v>
      </c>
      <c r="BJ198" s="16" t="s">
        <v>81</v>
      </c>
      <c r="BK198" s="144">
        <f t="shared" si="59"/>
        <v>0</v>
      </c>
      <c r="BL198" s="16" t="s">
        <v>159</v>
      </c>
      <c r="BM198" s="143" t="s">
        <v>841</v>
      </c>
    </row>
    <row r="199" spans="2:65" s="1" customFormat="1" ht="16.5" customHeight="1">
      <c r="B199" s="131"/>
      <c r="C199" s="132" t="s">
        <v>524</v>
      </c>
      <c r="D199" s="132" t="s">
        <v>154</v>
      </c>
      <c r="E199" s="133" t="s">
        <v>2805</v>
      </c>
      <c r="F199" s="134" t="s">
        <v>2806</v>
      </c>
      <c r="G199" s="135" t="s">
        <v>1757</v>
      </c>
      <c r="H199" s="136">
        <v>1</v>
      </c>
      <c r="I199" s="137"/>
      <c r="J199" s="138">
        <f t="shared" si="50"/>
        <v>0</v>
      </c>
      <c r="K199" s="134" t="s">
        <v>1</v>
      </c>
      <c r="L199" s="31"/>
      <c r="M199" s="139" t="s">
        <v>1</v>
      </c>
      <c r="N199" s="140" t="s">
        <v>38</v>
      </c>
      <c r="P199" s="141">
        <f t="shared" si="51"/>
        <v>0</v>
      </c>
      <c r="Q199" s="141">
        <v>0</v>
      </c>
      <c r="R199" s="141">
        <f t="shared" si="52"/>
        <v>0</v>
      </c>
      <c r="S199" s="141">
        <v>0</v>
      </c>
      <c r="T199" s="142">
        <f t="shared" si="53"/>
        <v>0</v>
      </c>
      <c r="AR199" s="143" t="s">
        <v>159</v>
      </c>
      <c r="AT199" s="143" t="s">
        <v>154</v>
      </c>
      <c r="AU199" s="143" t="s">
        <v>83</v>
      </c>
      <c r="AY199" s="16" t="s">
        <v>151</v>
      </c>
      <c r="BE199" s="144">
        <f t="shared" si="54"/>
        <v>0</v>
      </c>
      <c r="BF199" s="144">
        <f t="shared" si="55"/>
        <v>0</v>
      </c>
      <c r="BG199" s="144">
        <f t="shared" si="56"/>
        <v>0</v>
      </c>
      <c r="BH199" s="144">
        <f t="shared" si="57"/>
        <v>0</v>
      </c>
      <c r="BI199" s="144">
        <f t="shared" si="58"/>
        <v>0</v>
      </c>
      <c r="BJ199" s="16" t="s">
        <v>81</v>
      </c>
      <c r="BK199" s="144">
        <f t="shared" si="59"/>
        <v>0</v>
      </c>
      <c r="BL199" s="16" t="s">
        <v>159</v>
      </c>
      <c r="BM199" s="143" t="s">
        <v>858</v>
      </c>
    </row>
    <row r="200" spans="2:65" s="1" customFormat="1" ht="16.5" customHeight="1">
      <c r="B200" s="131"/>
      <c r="C200" s="132" t="s">
        <v>530</v>
      </c>
      <c r="D200" s="132" t="s">
        <v>154</v>
      </c>
      <c r="E200" s="133" t="s">
        <v>2807</v>
      </c>
      <c r="F200" s="134" t="s">
        <v>2808</v>
      </c>
      <c r="G200" s="135" t="s">
        <v>1757</v>
      </c>
      <c r="H200" s="136">
        <v>2</v>
      </c>
      <c r="I200" s="137"/>
      <c r="J200" s="138">
        <f t="shared" si="50"/>
        <v>0</v>
      </c>
      <c r="K200" s="134" t="s">
        <v>1</v>
      </c>
      <c r="L200" s="31"/>
      <c r="M200" s="139" t="s">
        <v>1</v>
      </c>
      <c r="N200" s="140" t="s">
        <v>38</v>
      </c>
      <c r="P200" s="141">
        <f t="shared" si="51"/>
        <v>0</v>
      </c>
      <c r="Q200" s="141">
        <v>0</v>
      </c>
      <c r="R200" s="141">
        <f t="shared" si="52"/>
        <v>0</v>
      </c>
      <c r="S200" s="141">
        <v>0</v>
      </c>
      <c r="T200" s="142">
        <f t="shared" si="53"/>
        <v>0</v>
      </c>
      <c r="AR200" s="143" t="s">
        <v>159</v>
      </c>
      <c r="AT200" s="143" t="s">
        <v>154</v>
      </c>
      <c r="AU200" s="143" t="s">
        <v>83</v>
      </c>
      <c r="AY200" s="16" t="s">
        <v>151</v>
      </c>
      <c r="BE200" s="144">
        <f t="shared" si="54"/>
        <v>0</v>
      </c>
      <c r="BF200" s="144">
        <f t="shared" si="55"/>
        <v>0</v>
      </c>
      <c r="BG200" s="144">
        <f t="shared" si="56"/>
        <v>0</v>
      </c>
      <c r="BH200" s="144">
        <f t="shared" si="57"/>
        <v>0</v>
      </c>
      <c r="BI200" s="144">
        <f t="shared" si="58"/>
        <v>0</v>
      </c>
      <c r="BJ200" s="16" t="s">
        <v>81</v>
      </c>
      <c r="BK200" s="144">
        <f t="shared" si="59"/>
        <v>0</v>
      </c>
      <c r="BL200" s="16" t="s">
        <v>159</v>
      </c>
      <c r="BM200" s="143" t="s">
        <v>867</v>
      </c>
    </row>
    <row r="201" spans="2:65" s="1" customFormat="1" ht="16.5" customHeight="1">
      <c r="B201" s="131"/>
      <c r="C201" s="132" t="s">
        <v>538</v>
      </c>
      <c r="D201" s="132" t="s">
        <v>154</v>
      </c>
      <c r="E201" s="133" t="s">
        <v>2809</v>
      </c>
      <c r="F201" s="134" t="s">
        <v>2810</v>
      </c>
      <c r="G201" s="135" t="s">
        <v>1757</v>
      </c>
      <c r="H201" s="136">
        <v>3</v>
      </c>
      <c r="I201" s="137"/>
      <c r="J201" s="138">
        <f t="shared" si="50"/>
        <v>0</v>
      </c>
      <c r="K201" s="134" t="s">
        <v>1</v>
      </c>
      <c r="L201" s="31"/>
      <c r="M201" s="139" t="s">
        <v>1</v>
      </c>
      <c r="N201" s="140" t="s">
        <v>38</v>
      </c>
      <c r="P201" s="141">
        <f t="shared" si="51"/>
        <v>0</v>
      </c>
      <c r="Q201" s="141">
        <v>0</v>
      </c>
      <c r="R201" s="141">
        <f t="shared" si="52"/>
        <v>0</v>
      </c>
      <c r="S201" s="141">
        <v>0</v>
      </c>
      <c r="T201" s="142">
        <f t="shared" si="53"/>
        <v>0</v>
      </c>
      <c r="AR201" s="143" t="s">
        <v>159</v>
      </c>
      <c r="AT201" s="143" t="s">
        <v>154</v>
      </c>
      <c r="AU201" s="143" t="s">
        <v>83</v>
      </c>
      <c r="AY201" s="16" t="s">
        <v>151</v>
      </c>
      <c r="BE201" s="144">
        <f t="shared" si="54"/>
        <v>0</v>
      </c>
      <c r="BF201" s="144">
        <f t="shared" si="55"/>
        <v>0</v>
      </c>
      <c r="BG201" s="144">
        <f t="shared" si="56"/>
        <v>0</v>
      </c>
      <c r="BH201" s="144">
        <f t="shared" si="57"/>
        <v>0</v>
      </c>
      <c r="BI201" s="144">
        <f t="shared" si="58"/>
        <v>0</v>
      </c>
      <c r="BJ201" s="16" t="s">
        <v>81</v>
      </c>
      <c r="BK201" s="144">
        <f t="shared" si="59"/>
        <v>0</v>
      </c>
      <c r="BL201" s="16" t="s">
        <v>159</v>
      </c>
      <c r="BM201" s="143" t="s">
        <v>875</v>
      </c>
    </row>
    <row r="202" spans="2:65" s="1" customFormat="1" ht="16.5" customHeight="1">
      <c r="B202" s="131"/>
      <c r="C202" s="132" t="s">
        <v>545</v>
      </c>
      <c r="D202" s="132" t="s">
        <v>154</v>
      </c>
      <c r="E202" s="133" t="s">
        <v>2811</v>
      </c>
      <c r="F202" s="134" t="s">
        <v>2812</v>
      </c>
      <c r="G202" s="135" t="s">
        <v>1757</v>
      </c>
      <c r="H202" s="136">
        <v>10</v>
      </c>
      <c r="I202" s="137"/>
      <c r="J202" s="138">
        <f t="shared" si="50"/>
        <v>0</v>
      </c>
      <c r="K202" s="134" t="s">
        <v>1</v>
      </c>
      <c r="L202" s="31"/>
      <c r="M202" s="139" t="s">
        <v>1</v>
      </c>
      <c r="N202" s="140" t="s">
        <v>38</v>
      </c>
      <c r="P202" s="141">
        <f t="shared" si="51"/>
        <v>0</v>
      </c>
      <c r="Q202" s="141">
        <v>0</v>
      </c>
      <c r="R202" s="141">
        <f t="shared" si="52"/>
        <v>0</v>
      </c>
      <c r="S202" s="141">
        <v>0</v>
      </c>
      <c r="T202" s="142">
        <f t="shared" si="53"/>
        <v>0</v>
      </c>
      <c r="AR202" s="143" t="s">
        <v>159</v>
      </c>
      <c r="AT202" s="143" t="s">
        <v>154</v>
      </c>
      <c r="AU202" s="143" t="s">
        <v>83</v>
      </c>
      <c r="AY202" s="16" t="s">
        <v>151</v>
      </c>
      <c r="BE202" s="144">
        <f t="shared" si="54"/>
        <v>0</v>
      </c>
      <c r="BF202" s="144">
        <f t="shared" si="55"/>
        <v>0</v>
      </c>
      <c r="BG202" s="144">
        <f t="shared" si="56"/>
        <v>0</v>
      </c>
      <c r="BH202" s="144">
        <f t="shared" si="57"/>
        <v>0</v>
      </c>
      <c r="BI202" s="144">
        <f t="shared" si="58"/>
        <v>0</v>
      </c>
      <c r="BJ202" s="16" t="s">
        <v>81</v>
      </c>
      <c r="BK202" s="144">
        <f t="shared" si="59"/>
        <v>0</v>
      </c>
      <c r="BL202" s="16" t="s">
        <v>159</v>
      </c>
      <c r="BM202" s="143" t="s">
        <v>884</v>
      </c>
    </row>
    <row r="203" spans="2:65" s="1" customFormat="1" ht="16.5" customHeight="1">
      <c r="B203" s="131"/>
      <c r="C203" s="132" t="s">
        <v>551</v>
      </c>
      <c r="D203" s="132" t="s">
        <v>154</v>
      </c>
      <c r="E203" s="133" t="s">
        <v>2813</v>
      </c>
      <c r="F203" s="134" t="s">
        <v>2814</v>
      </c>
      <c r="G203" s="135" t="s">
        <v>1757</v>
      </c>
      <c r="H203" s="136">
        <v>8</v>
      </c>
      <c r="I203" s="137"/>
      <c r="J203" s="138">
        <f t="shared" si="50"/>
        <v>0</v>
      </c>
      <c r="K203" s="134" t="s">
        <v>1</v>
      </c>
      <c r="L203" s="31"/>
      <c r="M203" s="139" t="s">
        <v>1</v>
      </c>
      <c r="N203" s="140" t="s">
        <v>38</v>
      </c>
      <c r="P203" s="141">
        <f t="shared" si="51"/>
        <v>0</v>
      </c>
      <c r="Q203" s="141">
        <v>0</v>
      </c>
      <c r="R203" s="141">
        <f t="shared" si="52"/>
        <v>0</v>
      </c>
      <c r="S203" s="141">
        <v>0</v>
      </c>
      <c r="T203" s="142">
        <f t="shared" si="53"/>
        <v>0</v>
      </c>
      <c r="AR203" s="143" t="s">
        <v>159</v>
      </c>
      <c r="AT203" s="143" t="s">
        <v>154</v>
      </c>
      <c r="AU203" s="143" t="s">
        <v>83</v>
      </c>
      <c r="AY203" s="16" t="s">
        <v>151</v>
      </c>
      <c r="BE203" s="144">
        <f t="shared" si="54"/>
        <v>0</v>
      </c>
      <c r="BF203" s="144">
        <f t="shared" si="55"/>
        <v>0</v>
      </c>
      <c r="BG203" s="144">
        <f t="shared" si="56"/>
        <v>0</v>
      </c>
      <c r="BH203" s="144">
        <f t="shared" si="57"/>
        <v>0</v>
      </c>
      <c r="BI203" s="144">
        <f t="shared" si="58"/>
        <v>0</v>
      </c>
      <c r="BJ203" s="16" t="s">
        <v>81</v>
      </c>
      <c r="BK203" s="144">
        <f t="shared" si="59"/>
        <v>0</v>
      </c>
      <c r="BL203" s="16" t="s">
        <v>159</v>
      </c>
      <c r="BM203" s="143" t="s">
        <v>894</v>
      </c>
    </row>
    <row r="204" spans="2:63" s="11" customFormat="1" ht="22.9" customHeight="1">
      <c r="B204" s="119"/>
      <c r="D204" s="120" t="s">
        <v>72</v>
      </c>
      <c r="E204" s="129" t="s">
        <v>1906</v>
      </c>
      <c r="F204" s="129" t="s">
        <v>2463</v>
      </c>
      <c r="I204" s="122"/>
      <c r="J204" s="130">
        <f>BK204</f>
        <v>0</v>
      </c>
      <c r="L204" s="119"/>
      <c r="M204" s="124"/>
      <c r="P204" s="125">
        <f>SUM(P205:P207)</f>
        <v>0</v>
      </c>
      <c r="R204" s="125">
        <f>SUM(R205:R207)</f>
        <v>0</v>
      </c>
      <c r="T204" s="126">
        <f>SUM(T205:T207)</f>
        <v>0</v>
      </c>
      <c r="AR204" s="120" t="s">
        <v>81</v>
      </c>
      <c r="AT204" s="127" t="s">
        <v>72</v>
      </c>
      <c r="AU204" s="127" t="s">
        <v>81</v>
      </c>
      <c r="AY204" s="120" t="s">
        <v>151</v>
      </c>
      <c r="BK204" s="128">
        <f>SUM(BK205:BK207)</f>
        <v>0</v>
      </c>
    </row>
    <row r="205" spans="2:65" s="1" customFormat="1" ht="16.5" customHeight="1">
      <c r="B205" s="131"/>
      <c r="C205" s="132" t="s">
        <v>563</v>
      </c>
      <c r="D205" s="132" t="s">
        <v>154</v>
      </c>
      <c r="E205" s="133" t="s">
        <v>2786</v>
      </c>
      <c r="F205" s="134" t="s">
        <v>2668</v>
      </c>
      <c r="G205" s="135" t="s">
        <v>180</v>
      </c>
      <c r="H205" s="136">
        <v>1</v>
      </c>
      <c r="I205" s="137"/>
      <c r="J205" s="138">
        <f>ROUND(I205*H205,2)</f>
        <v>0</v>
      </c>
      <c r="K205" s="134" t="s">
        <v>1</v>
      </c>
      <c r="L205" s="31"/>
      <c r="M205" s="139" t="s">
        <v>1</v>
      </c>
      <c r="N205" s="140" t="s">
        <v>38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159</v>
      </c>
      <c r="AT205" s="143" t="s">
        <v>154</v>
      </c>
      <c r="AU205" s="143" t="s">
        <v>83</v>
      </c>
      <c r="AY205" s="16" t="s">
        <v>151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81</v>
      </c>
      <c r="BK205" s="144">
        <f>ROUND(I205*H205,2)</f>
        <v>0</v>
      </c>
      <c r="BL205" s="16" t="s">
        <v>159</v>
      </c>
      <c r="BM205" s="143" t="s">
        <v>904</v>
      </c>
    </row>
    <row r="206" spans="2:65" s="1" customFormat="1" ht="16.5" customHeight="1">
      <c r="B206" s="131"/>
      <c r="C206" s="132" t="s">
        <v>566</v>
      </c>
      <c r="D206" s="132" t="s">
        <v>154</v>
      </c>
      <c r="E206" s="133" t="s">
        <v>2669</v>
      </c>
      <c r="F206" s="134" t="s">
        <v>2670</v>
      </c>
      <c r="G206" s="135" t="s">
        <v>2204</v>
      </c>
      <c r="H206" s="136">
        <v>72</v>
      </c>
      <c r="I206" s="137"/>
      <c r="J206" s="138">
        <f>ROUND(I206*H206,2)</f>
        <v>0</v>
      </c>
      <c r="K206" s="134" t="s">
        <v>1</v>
      </c>
      <c r="L206" s="31"/>
      <c r="M206" s="139" t="s">
        <v>1</v>
      </c>
      <c r="N206" s="140" t="s">
        <v>38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159</v>
      </c>
      <c r="AT206" s="143" t="s">
        <v>154</v>
      </c>
      <c r="AU206" s="143" t="s">
        <v>83</v>
      </c>
      <c r="AY206" s="16" t="s">
        <v>151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81</v>
      </c>
      <c r="BK206" s="144">
        <f>ROUND(I206*H206,2)</f>
        <v>0</v>
      </c>
      <c r="BL206" s="16" t="s">
        <v>159</v>
      </c>
      <c r="BM206" s="143" t="s">
        <v>914</v>
      </c>
    </row>
    <row r="207" spans="2:65" s="1" customFormat="1" ht="16.5" customHeight="1">
      <c r="B207" s="131"/>
      <c r="C207" s="132" t="s">
        <v>572</v>
      </c>
      <c r="D207" s="132" t="s">
        <v>154</v>
      </c>
      <c r="E207" s="133" t="s">
        <v>2470</v>
      </c>
      <c r="F207" s="134" t="s">
        <v>2471</v>
      </c>
      <c r="G207" s="135" t="s">
        <v>2204</v>
      </c>
      <c r="H207" s="136">
        <v>8</v>
      </c>
      <c r="I207" s="137"/>
      <c r="J207" s="138">
        <f>ROUND(I207*H207,2)</f>
        <v>0</v>
      </c>
      <c r="K207" s="134" t="s">
        <v>1</v>
      </c>
      <c r="L207" s="31"/>
      <c r="M207" s="139" t="s">
        <v>1</v>
      </c>
      <c r="N207" s="140" t="s">
        <v>38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159</v>
      </c>
      <c r="AT207" s="143" t="s">
        <v>154</v>
      </c>
      <c r="AU207" s="143" t="s">
        <v>83</v>
      </c>
      <c r="AY207" s="16" t="s">
        <v>151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81</v>
      </c>
      <c r="BK207" s="144">
        <f>ROUND(I207*H207,2)</f>
        <v>0</v>
      </c>
      <c r="BL207" s="16" t="s">
        <v>159</v>
      </c>
      <c r="BM207" s="143" t="s">
        <v>924</v>
      </c>
    </row>
    <row r="208" spans="2:63" s="11" customFormat="1" ht="22.9" customHeight="1">
      <c r="B208" s="119"/>
      <c r="D208" s="120" t="s">
        <v>72</v>
      </c>
      <c r="E208" s="129" t="s">
        <v>1972</v>
      </c>
      <c r="F208" s="129" t="s">
        <v>1</v>
      </c>
      <c r="I208" s="122"/>
      <c r="J208" s="130">
        <f>BK208</f>
        <v>0</v>
      </c>
      <c r="L208" s="119"/>
      <c r="M208" s="185"/>
      <c r="N208" s="186"/>
      <c r="O208" s="186"/>
      <c r="P208" s="187">
        <v>0</v>
      </c>
      <c r="Q208" s="186"/>
      <c r="R208" s="187">
        <v>0</v>
      </c>
      <c r="S208" s="186"/>
      <c r="T208" s="188">
        <v>0</v>
      </c>
      <c r="AR208" s="120" t="s">
        <v>81</v>
      </c>
      <c r="AT208" s="127" t="s">
        <v>72</v>
      </c>
      <c r="AU208" s="127" t="s">
        <v>81</v>
      </c>
      <c r="AY208" s="120" t="s">
        <v>151</v>
      </c>
      <c r="BK208" s="128">
        <v>0</v>
      </c>
    </row>
    <row r="209" spans="2:12" s="1" customFormat="1" ht="6.95" customHeight="1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31"/>
    </row>
  </sheetData>
  <autoFilter ref="C127:K20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2815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ROUND((SUM(BE119:BE132)),2)</f>
        <v>0</v>
      </c>
      <c r="I33" s="91">
        <v>0.21</v>
      </c>
      <c r="J33" s="90">
        <f>ROUND(((SUM(BE119:BE132))*I33),2)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ROUND((SUM(BF119:BF132)),2)</f>
        <v>0</v>
      </c>
      <c r="I34" s="91">
        <v>0.12</v>
      </c>
      <c r="J34" s="90">
        <f>ROUND(((SUM(BF119:BF132))*I34),2)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ROUND((SUM(BG119:BG132)),2)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ROUND((SUM(BH119:BH132)),2)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ROUND((SUM(BI119:BI132)),2)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07 - Prostorová akustika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J119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2816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8" customFormat="1" ht="24.95" customHeight="1">
      <c r="B98" s="103"/>
      <c r="D98" s="104" t="s">
        <v>2817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8" customFormat="1" ht="24.95" customHeight="1">
      <c r="B99" s="103"/>
      <c r="D99" s="104" t="s">
        <v>2818</v>
      </c>
      <c r="E99" s="105"/>
      <c r="F99" s="105"/>
      <c r="G99" s="105"/>
      <c r="H99" s="105"/>
      <c r="I99" s="105"/>
      <c r="J99" s="106">
        <f>J127</f>
        <v>0</v>
      </c>
      <c r="L99" s="103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136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28" t="str">
        <f>E7</f>
        <v>Dům kultury v ÚL_Revitalizace budovy B - ETAPA II</v>
      </c>
      <c r="F109" s="229"/>
      <c r="G109" s="229"/>
      <c r="H109" s="229"/>
      <c r="L109" s="31"/>
    </row>
    <row r="110" spans="2:12" s="1" customFormat="1" ht="12" customHeight="1">
      <c r="B110" s="31"/>
      <c r="C110" s="26" t="s">
        <v>106</v>
      </c>
      <c r="L110" s="31"/>
    </row>
    <row r="111" spans="2:12" s="1" customFormat="1" ht="16.5" customHeight="1">
      <c r="B111" s="31"/>
      <c r="E111" s="189" t="str">
        <f>E9</f>
        <v>07 - Prostorová akustika</v>
      </c>
      <c r="F111" s="230"/>
      <c r="G111" s="230"/>
      <c r="H111" s="230"/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17. 5. 2024</v>
      </c>
      <c r="L113" s="31"/>
    </row>
    <row r="114" spans="2:12" s="1" customFormat="1" ht="6.95" customHeight="1">
      <c r="B114" s="31"/>
      <c r="L114" s="31"/>
    </row>
    <row r="115" spans="2:12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12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12" s="1" customFormat="1" ht="10.35" customHeight="1">
      <c r="B117" s="31"/>
      <c r="L117" s="31"/>
    </row>
    <row r="118" spans="2:20" s="10" customFormat="1" ht="29.25" customHeight="1">
      <c r="B118" s="111"/>
      <c r="C118" s="112" t="s">
        <v>137</v>
      </c>
      <c r="D118" s="113" t="s">
        <v>58</v>
      </c>
      <c r="E118" s="113" t="s">
        <v>54</v>
      </c>
      <c r="F118" s="113" t="s">
        <v>55</v>
      </c>
      <c r="G118" s="113" t="s">
        <v>138</v>
      </c>
      <c r="H118" s="113" t="s">
        <v>139</v>
      </c>
      <c r="I118" s="113" t="s">
        <v>140</v>
      </c>
      <c r="J118" s="113" t="s">
        <v>110</v>
      </c>
      <c r="K118" s="114" t="s">
        <v>141</v>
      </c>
      <c r="L118" s="111"/>
      <c r="M118" s="58" t="s">
        <v>1</v>
      </c>
      <c r="N118" s="59" t="s">
        <v>37</v>
      </c>
      <c r="O118" s="59" t="s">
        <v>142</v>
      </c>
      <c r="P118" s="59" t="s">
        <v>143</v>
      </c>
      <c r="Q118" s="59" t="s">
        <v>144</v>
      </c>
      <c r="R118" s="59" t="s">
        <v>145</v>
      </c>
      <c r="S118" s="59" t="s">
        <v>146</v>
      </c>
      <c r="T118" s="60" t="s">
        <v>147</v>
      </c>
    </row>
    <row r="119" spans="2:63" s="1" customFormat="1" ht="22.9" customHeight="1">
      <c r="B119" s="31"/>
      <c r="C119" s="63" t="s">
        <v>148</v>
      </c>
      <c r="J119" s="115">
        <f>BK119</f>
        <v>0</v>
      </c>
      <c r="L119" s="31"/>
      <c r="M119" s="61"/>
      <c r="N119" s="52"/>
      <c r="O119" s="52"/>
      <c r="P119" s="116">
        <f>P120+P123+P127</f>
        <v>0</v>
      </c>
      <c r="Q119" s="52"/>
      <c r="R119" s="116">
        <f>R120+R123+R127</f>
        <v>0</v>
      </c>
      <c r="S119" s="52"/>
      <c r="T119" s="117">
        <f>T120+T123+T127</f>
        <v>0</v>
      </c>
      <c r="AT119" s="16" t="s">
        <v>72</v>
      </c>
      <c r="AU119" s="16" t="s">
        <v>112</v>
      </c>
      <c r="BK119" s="118">
        <f>BK120+BK123+BK127</f>
        <v>0</v>
      </c>
    </row>
    <row r="120" spans="2:63" s="11" customFormat="1" ht="25.9" customHeight="1">
      <c r="B120" s="119"/>
      <c r="D120" s="120" t="s">
        <v>72</v>
      </c>
      <c r="E120" s="121" t="s">
        <v>2819</v>
      </c>
      <c r="F120" s="121" t="s">
        <v>2819</v>
      </c>
      <c r="I120" s="122"/>
      <c r="J120" s="123">
        <f>BK120</f>
        <v>0</v>
      </c>
      <c r="L120" s="119"/>
      <c r="M120" s="124"/>
      <c r="P120" s="125">
        <f>SUM(P121:P122)</f>
        <v>0</v>
      </c>
      <c r="R120" s="125">
        <f>SUM(R121:R122)</f>
        <v>0</v>
      </c>
      <c r="T120" s="126">
        <f>SUM(T121:T122)</f>
        <v>0</v>
      </c>
      <c r="AR120" s="120" t="s">
        <v>81</v>
      </c>
      <c r="AT120" s="127" t="s">
        <v>72</v>
      </c>
      <c r="AU120" s="127" t="s">
        <v>73</v>
      </c>
      <c r="AY120" s="120" t="s">
        <v>151</v>
      </c>
      <c r="BK120" s="128">
        <f>SUM(BK121:BK122)</f>
        <v>0</v>
      </c>
    </row>
    <row r="121" spans="2:65" s="1" customFormat="1" ht="16.5" customHeight="1">
      <c r="B121" s="131"/>
      <c r="C121" s="132" t="s">
        <v>73</v>
      </c>
      <c r="D121" s="132" t="s">
        <v>154</v>
      </c>
      <c r="E121" s="133" t="s">
        <v>2820</v>
      </c>
      <c r="F121" s="134" t="s">
        <v>2821</v>
      </c>
      <c r="G121" s="135" t="s">
        <v>186</v>
      </c>
      <c r="H121" s="136">
        <v>12.96</v>
      </c>
      <c r="I121" s="137"/>
      <c r="J121" s="138">
        <f>ROUND(I121*H121,2)</f>
        <v>0</v>
      </c>
      <c r="K121" s="134" t="s">
        <v>1</v>
      </c>
      <c r="L121" s="31"/>
      <c r="M121" s="139" t="s">
        <v>1</v>
      </c>
      <c r="N121" s="140" t="s">
        <v>38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159</v>
      </c>
      <c r="AT121" s="143" t="s">
        <v>154</v>
      </c>
      <c r="AU121" s="143" t="s">
        <v>81</v>
      </c>
      <c r="AY121" s="16" t="s">
        <v>151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6" t="s">
        <v>81</v>
      </c>
      <c r="BK121" s="144">
        <f>ROUND(I121*H121,2)</f>
        <v>0</v>
      </c>
      <c r="BL121" s="16" t="s">
        <v>159</v>
      </c>
      <c r="BM121" s="143" t="s">
        <v>83</v>
      </c>
    </row>
    <row r="122" spans="2:65" s="1" customFormat="1" ht="16.5" customHeight="1">
      <c r="B122" s="131"/>
      <c r="C122" s="132" t="s">
        <v>73</v>
      </c>
      <c r="D122" s="132" t="s">
        <v>154</v>
      </c>
      <c r="E122" s="133" t="s">
        <v>2822</v>
      </c>
      <c r="F122" s="134" t="s">
        <v>2823</v>
      </c>
      <c r="G122" s="135" t="s">
        <v>186</v>
      </c>
      <c r="H122" s="136">
        <v>7.865</v>
      </c>
      <c r="I122" s="137"/>
      <c r="J122" s="138">
        <f>ROUND(I122*H122,2)</f>
        <v>0</v>
      </c>
      <c r="K122" s="134" t="s">
        <v>1</v>
      </c>
      <c r="L122" s="31"/>
      <c r="M122" s="139" t="s">
        <v>1</v>
      </c>
      <c r="N122" s="140" t="s">
        <v>38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159</v>
      </c>
      <c r="AT122" s="143" t="s">
        <v>154</v>
      </c>
      <c r="AU122" s="143" t="s">
        <v>81</v>
      </c>
      <c r="AY122" s="16" t="s">
        <v>151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6" t="s">
        <v>81</v>
      </c>
      <c r="BK122" s="144">
        <f>ROUND(I122*H122,2)</f>
        <v>0</v>
      </c>
      <c r="BL122" s="16" t="s">
        <v>159</v>
      </c>
      <c r="BM122" s="143" t="s">
        <v>159</v>
      </c>
    </row>
    <row r="123" spans="2:63" s="11" customFormat="1" ht="25.9" customHeight="1">
      <c r="B123" s="119"/>
      <c r="D123" s="120" t="s">
        <v>72</v>
      </c>
      <c r="E123" s="121" t="s">
        <v>2824</v>
      </c>
      <c r="F123" s="121" t="s">
        <v>2824</v>
      </c>
      <c r="I123" s="122"/>
      <c r="J123" s="123">
        <f>BK123</f>
        <v>0</v>
      </c>
      <c r="L123" s="119"/>
      <c r="M123" s="124"/>
      <c r="P123" s="125">
        <f>SUM(P124:P126)</f>
        <v>0</v>
      </c>
      <c r="R123" s="125">
        <f>SUM(R124:R126)</f>
        <v>0</v>
      </c>
      <c r="T123" s="126">
        <f>SUM(T124:T126)</f>
        <v>0</v>
      </c>
      <c r="AR123" s="120" t="s">
        <v>81</v>
      </c>
      <c r="AT123" s="127" t="s">
        <v>72</v>
      </c>
      <c r="AU123" s="127" t="s">
        <v>73</v>
      </c>
      <c r="AY123" s="120" t="s">
        <v>151</v>
      </c>
      <c r="BK123" s="128">
        <f>SUM(BK124:BK126)</f>
        <v>0</v>
      </c>
    </row>
    <row r="124" spans="2:65" s="1" customFormat="1" ht="16.5" customHeight="1">
      <c r="B124" s="131"/>
      <c r="C124" s="132" t="s">
        <v>73</v>
      </c>
      <c r="D124" s="132" t="s">
        <v>154</v>
      </c>
      <c r="E124" s="133" t="s">
        <v>2825</v>
      </c>
      <c r="F124" s="134" t="s">
        <v>2826</v>
      </c>
      <c r="G124" s="135" t="s">
        <v>186</v>
      </c>
      <c r="H124" s="136">
        <v>6.86</v>
      </c>
      <c r="I124" s="137"/>
      <c r="J124" s="138">
        <f>ROUND(I124*H124,2)</f>
        <v>0</v>
      </c>
      <c r="K124" s="134" t="s">
        <v>1</v>
      </c>
      <c r="L124" s="31"/>
      <c r="M124" s="139" t="s">
        <v>1</v>
      </c>
      <c r="N124" s="140" t="s">
        <v>38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159</v>
      </c>
      <c r="AT124" s="143" t="s">
        <v>154</v>
      </c>
      <c r="AU124" s="143" t="s">
        <v>81</v>
      </c>
      <c r="AY124" s="16" t="s">
        <v>151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81</v>
      </c>
      <c r="BK124" s="144">
        <f>ROUND(I124*H124,2)</f>
        <v>0</v>
      </c>
      <c r="BL124" s="16" t="s">
        <v>159</v>
      </c>
      <c r="BM124" s="143" t="s">
        <v>183</v>
      </c>
    </row>
    <row r="125" spans="2:65" s="1" customFormat="1" ht="16.5" customHeight="1">
      <c r="B125" s="131"/>
      <c r="C125" s="132" t="s">
        <v>73</v>
      </c>
      <c r="D125" s="132" t="s">
        <v>154</v>
      </c>
      <c r="E125" s="133" t="s">
        <v>2827</v>
      </c>
      <c r="F125" s="134" t="s">
        <v>2828</v>
      </c>
      <c r="G125" s="135" t="s">
        <v>186</v>
      </c>
      <c r="H125" s="136">
        <v>5.04</v>
      </c>
      <c r="I125" s="137"/>
      <c r="J125" s="138">
        <f>ROUND(I125*H125,2)</f>
        <v>0</v>
      </c>
      <c r="K125" s="134" t="s">
        <v>1</v>
      </c>
      <c r="L125" s="31"/>
      <c r="M125" s="139" t="s">
        <v>1</v>
      </c>
      <c r="N125" s="140" t="s">
        <v>38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159</v>
      </c>
      <c r="AT125" s="143" t="s">
        <v>154</v>
      </c>
      <c r="AU125" s="143" t="s">
        <v>81</v>
      </c>
      <c r="AY125" s="16" t="s">
        <v>151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81</v>
      </c>
      <c r="BK125" s="144">
        <f>ROUND(I125*H125,2)</f>
        <v>0</v>
      </c>
      <c r="BL125" s="16" t="s">
        <v>159</v>
      </c>
      <c r="BM125" s="143" t="s">
        <v>175</v>
      </c>
    </row>
    <row r="126" spans="2:65" s="1" customFormat="1" ht="16.5" customHeight="1">
      <c r="B126" s="131"/>
      <c r="C126" s="132" t="s">
        <v>73</v>
      </c>
      <c r="D126" s="132" t="s">
        <v>154</v>
      </c>
      <c r="E126" s="133" t="s">
        <v>2829</v>
      </c>
      <c r="F126" s="134" t="s">
        <v>2830</v>
      </c>
      <c r="G126" s="135" t="s">
        <v>186</v>
      </c>
      <c r="H126" s="136">
        <v>3.9</v>
      </c>
      <c r="I126" s="137"/>
      <c r="J126" s="138">
        <f>ROUND(I126*H126,2)</f>
        <v>0</v>
      </c>
      <c r="K126" s="134" t="s">
        <v>1</v>
      </c>
      <c r="L126" s="31"/>
      <c r="M126" s="139" t="s">
        <v>1</v>
      </c>
      <c r="N126" s="140" t="s">
        <v>38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159</v>
      </c>
      <c r="AT126" s="143" t="s">
        <v>154</v>
      </c>
      <c r="AU126" s="143" t="s">
        <v>81</v>
      </c>
      <c r="AY126" s="16" t="s">
        <v>151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81</v>
      </c>
      <c r="BK126" s="144">
        <f>ROUND(I126*H126,2)</f>
        <v>0</v>
      </c>
      <c r="BL126" s="16" t="s">
        <v>159</v>
      </c>
      <c r="BM126" s="143" t="s">
        <v>202</v>
      </c>
    </row>
    <row r="127" spans="2:63" s="11" customFormat="1" ht="25.9" customHeight="1">
      <c r="B127" s="119"/>
      <c r="D127" s="120" t="s">
        <v>72</v>
      </c>
      <c r="E127" s="121" t="s">
        <v>2831</v>
      </c>
      <c r="F127" s="121" t="s">
        <v>2831</v>
      </c>
      <c r="I127" s="122"/>
      <c r="J127" s="123">
        <f>BK127</f>
        <v>0</v>
      </c>
      <c r="L127" s="119"/>
      <c r="M127" s="124"/>
      <c r="P127" s="125">
        <f>SUM(P128:P132)</f>
        <v>0</v>
      </c>
      <c r="R127" s="125">
        <f>SUM(R128:R132)</f>
        <v>0</v>
      </c>
      <c r="T127" s="126">
        <f>SUM(T128:T132)</f>
        <v>0</v>
      </c>
      <c r="AR127" s="120" t="s">
        <v>81</v>
      </c>
      <c r="AT127" s="127" t="s">
        <v>72</v>
      </c>
      <c r="AU127" s="127" t="s">
        <v>73</v>
      </c>
      <c r="AY127" s="120" t="s">
        <v>151</v>
      </c>
      <c r="BK127" s="128">
        <f>SUM(BK128:BK132)</f>
        <v>0</v>
      </c>
    </row>
    <row r="128" spans="2:65" s="1" customFormat="1" ht="24.2" customHeight="1">
      <c r="B128" s="131"/>
      <c r="C128" s="132" t="s">
        <v>73</v>
      </c>
      <c r="D128" s="132" t="s">
        <v>154</v>
      </c>
      <c r="E128" s="133" t="s">
        <v>2832</v>
      </c>
      <c r="F128" s="134" t="s">
        <v>2833</v>
      </c>
      <c r="G128" s="135" t="s">
        <v>498</v>
      </c>
      <c r="H128" s="136">
        <v>1</v>
      </c>
      <c r="I128" s="137"/>
      <c r="J128" s="138">
        <f>ROUND(I128*H128,2)</f>
        <v>0</v>
      </c>
      <c r="K128" s="134" t="s">
        <v>1</v>
      </c>
      <c r="L128" s="31"/>
      <c r="M128" s="139" t="s">
        <v>1</v>
      </c>
      <c r="N128" s="140" t="s">
        <v>38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159</v>
      </c>
      <c r="AT128" s="143" t="s">
        <v>154</v>
      </c>
      <c r="AU128" s="143" t="s">
        <v>81</v>
      </c>
      <c r="AY128" s="16" t="s">
        <v>151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81</v>
      </c>
      <c r="BK128" s="144">
        <f>ROUND(I128*H128,2)</f>
        <v>0</v>
      </c>
      <c r="BL128" s="16" t="s">
        <v>159</v>
      </c>
      <c r="BM128" s="143" t="s">
        <v>8</v>
      </c>
    </row>
    <row r="129" spans="2:65" s="1" customFormat="1" ht="16.5" customHeight="1">
      <c r="B129" s="131"/>
      <c r="C129" s="132" t="s">
        <v>73</v>
      </c>
      <c r="D129" s="132" t="s">
        <v>154</v>
      </c>
      <c r="E129" s="133" t="s">
        <v>2834</v>
      </c>
      <c r="F129" s="134" t="s">
        <v>2835</v>
      </c>
      <c r="G129" s="135" t="s">
        <v>1757</v>
      </c>
      <c r="H129" s="136">
        <v>1</v>
      </c>
      <c r="I129" s="137"/>
      <c r="J129" s="138">
        <f>ROUND(I129*H129,2)</f>
        <v>0</v>
      </c>
      <c r="K129" s="134" t="s">
        <v>1</v>
      </c>
      <c r="L129" s="31"/>
      <c r="M129" s="139" t="s">
        <v>1</v>
      </c>
      <c r="N129" s="140" t="s">
        <v>38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159</v>
      </c>
      <c r="AT129" s="143" t="s">
        <v>154</v>
      </c>
      <c r="AU129" s="143" t="s">
        <v>81</v>
      </c>
      <c r="AY129" s="16" t="s">
        <v>151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81</v>
      </c>
      <c r="BK129" s="144">
        <f>ROUND(I129*H129,2)</f>
        <v>0</v>
      </c>
      <c r="BL129" s="16" t="s">
        <v>159</v>
      </c>
      <c r="BM129" s="143" t="s">
        <v>242</v>
      </c>
    </row>
    <row r="130" spans="2:65" s="1" customFormat="1" ht="16.5" customHeight="1">
      <c r="B130" s="131"/>
      <c r="C130" s="132" t="s">
        <v>73</v>
      </c>
      <c r="D130" s="132" t="s">
        <v>154</v>
      </c>
      <c r="E130" s="133" t="s">
        <v>2836</v>
      </c>
      <c r="F130" s="134" t="s">
        <v>2837</v>
      </c>
      <c r="G130" s="135" t="s">
        <v>1757</v>
      </c>
      <c r="H130" s="136">
        <v>2</v>
      </c>
      <c r="I130" s="137"/>
      <c r="J130" s="138">
        <f>ROUND(I130*H130,2)</f>
        <v>0</v>
      </c>
      <c r="K130" s="134" t="s">
        <v>1</v>
      </c>
      <c r="L130" s="31"/>
      <c r="M130" s="139" t="s">
        <v>1</v>
      </c>
      <c r="N130" s="140" t="s">
        <v>38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159</v>
      </c>
      <c r="AT130" s="143" t="s">
        <v>154</v>
      </c>
      <c r="AU130" s="143" t="s">
        <v>81</v>
      </c>
      <c r="AY130" s="16" t="s">
        <v>151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81</v>
      </c>
      <c r="BK130" s="144">
        <f>ROUND(I130*H130,2)</f>
        <v>0</v>
      </c>
      <c r="BL130" s="16" t="s">
        <v>159</v>
      </c>
      <c r="BM130" s="143" t="s">
        <v>287</v>
      </c>
    </row>
    <row r="131" spans="2:65" s="1" customFormat="1" ht="16.5" customHeight="1">
      <c r="B131" s="131"/>
      <c r="C131" s="132" t="s">
        <v>73</v>
      </c>
      <c r="D131" s="132" t="s">
        <v>154</v>
      </c>
      <c r="E131" s="133" t="s">
        <v>2838</v>
      </c>
      <c r="F131" s="134" t="s">
        <v>2839</v>
      </c>
      <c r="G131" s="135" t="s">
        <v>1757</v>
      </c>
      <c r="H131" s="136">
        <v>2</v>
      </c>
      <c r="I131" s="137"/>
      <c r="J131" s="138">
        <f>ROUND(I131*H131,2)</f>
        <v>0</v>
      </c>
      <c r="K131" s="134" t="s">
        <v>1</v>
      </c>
      <c r="L131" s="31"/>
      <c r="M131" s="139" t="s">
        <v>1</v>
      </c>
      <c r="N131" s="140" t="s">
        <v>38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159</v>
      </c>
      <c r="AT131" s="143" t="s">
        <v>154</v>
      </c>
      <c r="AU131" s="143" t="s">
        <v>81</v>
      </c>
      <c r="AY131" s="16" t="s">
        <v>151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81</v>
      </c>
      <c r="BK131" s="144">
        <f>ROUND(I131*H131,2)</f>
        <v>0</v>
      </c>
      <c r="BL131" s="16" t="s">
        <v>159</v>
      </c>
      <c r="BM131" s="143" t="s">
        <v>309</v>
      </c>
    </row>
    <row r="132" spans="2:65" s="1" customFormat="1" ht="24.2" customHeight="1">
      <c r="B132" s="131"/>
      <c r="C132" s="132" t="s">
        <v>73</v>
      </c>
      <c r="D132" s="132" t="s">
        <v>154</v>
      </c>
      <c r="E132" s="133" t="s">
        <v>2840</v>
      </c>
      <c r="F132" s="134" t="s">
        <v>2841</v>
      </c>
      <c r="G132" s="135" t="s">
        <v>1757</v>
      </c>
      <c r="H132" s="136">
        <v>5</v>
      </c>
      <c r="I132" s="137"/>
      <c r="J132" s="138">
        <f>ROUND(I132*H132,2)</f>
        <v>0</v>
      </c>
      <c r="K132" s="134" t="s">
        <v>1</v>
      </c>
      <c r="L132" s="31"/>
      <c r="M132" s="180" t="s">
        <v>1</v>
      </c>
      <c r="N132" s="181" t="s">
        <v>38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143" t="s">
        <v>159</v>
      </c>
      <c r="AT132" s="143" t="s">
        <v>154</v>
      </c>
      <c r="AU132" s="143" t="s">
        <v>81</v>
      </c>
      <c r="AY132" s="16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81</v>
      </c>
      <c r="BK132" s="144">
        <f>ROUND(I132*H132,2)</f>
        <v>0</v>
      </c>
      <c r="BL132" s="16" t="s">
        <v>159</v>
      </c>
      <c r="BM132" s="143" t="s">
        <v>321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18:K13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Dům kultury v ÚL_Revitalizace budovy B - ETAPA II</v>
      </c>
      <c r="F7" s="229"/>
      <c r="G7" s="229"/>
      <c r="H7" s="229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89" t="s">
        <v>2842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17. 5. 2024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ROUND(J123,2)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ROUND((SUM(BE123:BE143)),2)</f>
        <v>0</v>
      </c>
      <c r="I33" s="91">
        <v>0.21</v>
      </c>
      <c r="J33" s="90">
        <f>ROUND(((SUM(BE123:BE143))*I33),2)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ROUND((SUM(BF123:BF143)),2)</f>
        <v>0</v>
      </c>
      <c r="I34" s="91">
        <v>0.12</v>
      </c>
      <c r="J34" s="90">
        <f>ROUND(((SUM(BF123:BF143))*I34),2)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ROUND((SUM(BG123:BG143)),2)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ROUND((SUM(BH123:BH143)),2)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ROUND((SUM(BI123:BI143)),2)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Dům kultury v ÚL_Revitalizace budovy B - ETAPA II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89" t="str">
        <f>E9</f>
        <v>08 - VRN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17. 5. 2024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J123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2843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9" customFormat="1" ht="19.9" customHeight="1">
      <c r="B98" s="107"/>
      <c r="D98" s="108" t="s">
        <v>2844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9" customFormat="1" ht="19.9" customHeight="1">
      <c r="B99" s="107"/>
      <c r="D99" s="108" t="s">
        <v>2845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12" s="9" customFormat="1" ht="19.9" customHeight="1">
      <c r="B100" s="107"/>
      <c r="D100" s="108" t="s">
        <v>2846</v>
      </c>
      <c r="E100" s="109"/>
      <c r="F100" s="109"/>
      <c r="G100" s="109"/>
      <c r="H100" s="109"/>
      <c r="I100" s="109"/>
      <c r="J100" s="110">
        <f>J131</f>
        <v>0</v>
      </c>
      <c r="L100" s="107"/>
    </row>
    <row r="101" spans="2:12" s="9" customFormat="1" ht="19.9" customHeight="1">
      <c r="B101" s="107"/>
      <c r="D101" s="108" t="s">
        <v>2847</v>
      </c>
      <c r="E101" s="109"/>
      <c r="F101" s="109"/>
      <c r="G101" s="109"/>
      <c r="H101" s="109"/>
      <c r="I101" s="109"/>
      <c r="J101" s="110">
        <f>J133</f>
        <v>0</v>
      </c>
      <c r="L101" s="107"/>
    </row>
    <row r="102" spans="2:12" s="9" customFormat="1" ht="19.9" customHeight="1">
      <c r="B102" s="107"/>
      <c r="D102" s="108" t="s">
        <v>2848</v>
      </c>
      <c r="E102" s="109"/>
      <c r="F102" s="109"/>
      <c r="G102" s="109"/>
      <c r="H102" s="109"/>
      <c r="I102" s="109"/>
      <c r="J102" s="110">
        <f>J138</f>
        <v>0</v>
      </c>
      <c r="L102" s="107"/>
    </row>
    <row r="103" spans="2:12" s="9" customFormat="1" ht="19.9" customHeight="1">
      <c r="B103" s="107"/>
      <c r="D103" s="108" t="s">
        <v>2849</v>
      </c>
      <c r="E103" s="109"/>
      <c r="F103" s="109"/>
      <c r="G103" s="109"/>
      <c r="H103" s="109"/>
      <c r="I103" s="109"/>
      <c r="J103" s="110">
        <f>J140</f>
        <v>0</v>
      </c>
      <c r="L103" s="107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136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28" t="str">
        <f>E7</f>
        <v>Dům kultury v ÚL_Revitalizace budovy B - ETAPA II</v>
      </c>
      <c r="F113" s="229"/>
      <c r="G113" s="229"/>
      <c r="H113" s="229"/>
      <c r="L113" s="31"/>
    </row>
    <row r="114" spans="2:12" s="1" customFormat="1" ht="12" customHeight="1">
      <c r="B114" s="31"/>
      <c r="C114" s="26" t="s">
        <v>106</v>
      </c>
      <c r="L114" s="31"/>
    </row>
    <row r="115" spans="2:12" s="1" customFormat="1" ht="16.5" customHeight="1">
      <c r="B115" s="31"/>
      <c r="E115" s="189" t="str">
        <f>E9</f>
        <v>08 - VRN</v>
      </c>
      <c r="F115" s="230"/>
      <c r="G115" s="230"/>
      <c r="H115" s="230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 xml:space="preserve"> </v>
      </c>
      <c r="I117" s="26" t="s">
        <v>22</v>
      </c>
      <c r="J117" s="51" t="str">
        <f>IF(J12="","",J12)</f>
        <v>17. 5. 2024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24</v>
      </c>
      <c r="F119" s="24" t="str">
        <f>E15</f>
        <v xml:space="preserve"> </v>
      </c>
      <c r="I119" s="26" t="s">
        <v>29</v>
      </c>
      <c r="J119" s="29" t="str">
        <f>E21</f>
        <v xml:space="preserve"> </v>
      </c>
      <c r="L119" s="31"/>
    </row>
    <row r="120" spans="2:12" s="1" customFormat="1" ht="15.2" customHeight="1">
      <c r="B120" s="31"/>
      <c r="C120" s="26" t="s">
        <v>27</v>
      </c>
      <c r="F120" s="24" t="str">
        <f>IF(E18="","",E18)</f>
        <v>Vyplň údaj</v>
      </c>
      <c r="I120" s="26" t="s">
        <v>31</v>
      </c>
      <c r="J120" s="29" t="str">
        <f>E24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1"/>
      <c r="C122" s="112" t="s">
        <v>137</v>
      </c>
      <c r="D122" s="113" t="s">
        <v>58</v>
      </c>
      <c r="E122" s="113" t="s">
        <v>54</v>
      </c>
      <c r="F122" s="113" t="s">
        <v>55</v>
      </c>
      <c r="G122" s="113" t="s">
        <v>138</v>
      </c>
      <c r="H122" s="113" t="s">
        <v>139</v>
      </c>
      <c r="I122" s="113" t="s">
        <v>140</v>
      </c>
      <c r="J122" s="113" t="s">
        <v>110</v>
      </c>
      <c r="K122" s="114" t="s">
        <v>141</v>
      </c>
      <c r="L122" s="111"/>
      <c r="M122" s="58" t="s">
        <v>1</v>
      </c>
      <c r="N122" s="59" t="s">
        <v>37</v>
      </c>
      <c r="O122" s="59" t="s">
        <v>142</v>
      </c>
      <c r="P122" s="59" t="s">
        <v>143</v>
      </c>
      <c r="Q122" s="59" t="s">
        <v>144</v>
      </c>
      <c r="R122" s="59" t="s">
        <v>145</v>
      </c>
      <c r="S122" s="59" t="s">
        <v>146</v>
      </c>
      <c r="T122" s="60" t="s">
        <v>147</v>
      </c>
    </row>
    <row r="123" spans="2:63" s="1" customFormat="1" ht="22.9" customHeight="1">
      <c r="B123" s="31"/>
      <c r="C123" s="63" t="s">
        <v>148</v>
      </c>
      <c r="J123" s="115">
        <f>BK123</f>
        <v>0</v>
      </c>
      <c r="L123" s="31"/>
      <c r="M123" s="61"/>
      <c r="N123" s="52"/>
      <c r="O123" s="52"/>
      <c r="P123" s="116">
        <f>P124</f>
        <v>0</v>
      </c>
      <c r="Q123" s="52"/>
      <c r="R123" s="116">
        <f>R124</f>
        <v>0</v>
      </c>
      <c r="S123" s="52"/>
      <c r="T123" s="117">
        <f>T124</f>
        <v>0</v>
      </c>
      <c r="AT123" s="16" t="s">
        <v>72</v>
      </c>
      <c r="AU123" s="16" t="s">
        <v>112</v>
      </c>
      <c r="BK123" s="118">
        <f>BK124</f>
        <v>0</v>
      </c>
    </row>
    <row r="124" spans="2:63" s="11" customFormat="1" ht="25.9" customHeight="1">
      <c r="B124" s="119"/>
      <c r="D124" s="120" t="s">
        <v>72</v>
      </c>
      <c r="E124" s="121" t="s">
        <v>103</v>
      </c>
      <c r="F124" s="121" t="s">
        <v>2850</v>
      </c>
      <c r="I124" s="122"/>
      <c r="J124" s="123">
        <f>BK124</f>
        <v>0</v>
      </c>
      <c r="L124" s="119"/>
      <c r="M124" s="124"/>
      <c r="P124" s="125">
        <f>P125+P129+P131+P133+P138+P140</f>
        <v>0</v>
      </c>
      <c r="R124" s="125">
        <f>R125+R129+R131+R133+R138+R140</f>
        <v>0</v>
      </c>
      <c r="T124" s="126">
        <f>T125+T129+T131+T133+T138+T140</f>
        <v>0</v>
      </c>
      <c r="AR124" s="120" t="s">
        <v>177</v>
      </c>
      <c r="AT124" s="127" t="s">
        <v>72</v>
      </c>
      <c r="AU124" s="127" t="s">
        <v>73</v>
      </c>
      <c r="AY124" s="120" t="s">
        <v>151</v>
      </c>
      <c r="BK124" s="128">
        <f>BK125+BK129+BK131+BK133+BK138+BK140</f>
        <v>0</v>
      </c>
    </row>
    <row r="125" spans="2:63" s="11" customFormat="1" ht="22.9" customHeight="1">
      <c r="B125" s="119"/>
      <c r="D125" s="120" t="s">
        <v>72</v>
      </c>
      <c r="E125" s="129" t="s">
        <v>2851</v>
      </c>
      <c r="F125" s="129" t="s">
        <v>2852</v>
      </c>
      <c r="I125" s="122"/>
      <c r="J125" s="130">
        <f>BK125</f>
        <v>0</v>
      </c>
      <c r="L125" s="119"/>
      <c r="M125" s="124"/>
      <c r="P125" s="125">
        <f>SUM(P126:P128)</f>
        <v>0</v>
      </c>
      <c r="R125" s="125">
        <f>SUM(R126:R128)</f>
        <v>0</v>
      </c>
      <c r="T125" s="126">
        <f>SUM(T126:T128)</f>
        <v>0</v>
      </c>
      <c r="AR125" s="120" t="s">
        <v>177</v>
      </c>
      <c r="AT125" s="127" t="s">
        <v>72</v>
      </c>
      <c r="AU125" s="127" t="s">
        <v>81</v>
      </c>
      <c r="AY125" s="120" t="s">
        <v>151</v>
      </c>
      <c r="BK125" s="128">
        <f>SUM(BK126:BK128)</f>
        <v>0</v>
      </c>
    </row>
    <row r="126" spans="2:65" s="1" customFormat="1" ht="16.5" customHeight="1">
      <c r="B126" s="131"/>
      <c r="C126" s="132" t="s">
        <v>81</v>
      </c>
      <c r="D126" s="132" t="s">
        <v>154</v>
      </c>
      <c r="E126" s="133" t="s">
        <v>2853</v>
      </c>
      <c r="F126" s="134" t="s">
        <v>2854</v>
      </c>
      <c r="G126" s="135" t="s">
        <v>498</v>
      </c>
      <c r="H126" s="136">
        <v>1</v>
      </c>
      <c r="I126" s="137"/>
      <c r="J126" s="138">
        <f>ROUND(I126*H126,2)</f>
        <v>0</v>
      </c>
      <c r="K126" s="134" t="s">
        <v>158</v>
      </c>
      <c r="L126" s="31"/>
      <c r="M126" s="139" t="s">
        <v>1</v>
      </c>
      <c r="N126" s="140" t="s">
        <v>38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2855</v>
      </c>
      <c r="AT126" s="143" t="s">
        <v>154</v>
      </c>
      <c r="AU126" s="143" t="s">
        <v>83</v>
      </c>
      <c r="AY126" s="16" t="s">
        <v>151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81</v>
      </c>
      <c r="BK126" s="144">
        <f>ROUND(I126*H126,2)</f>
        <v>0</v>
      </c>
      <c r="BL126" s="16" t="s">
        <v>2855</v>
      </c>
      <c r="BM126" s="143" t="s">
        <v>2856</v>
      </c>
    </row>
    <row r="127" spans="2:65" s="1" customFormat="1" ht="16.5" customHeight="1">
      <c r="B127" s="131"/>
      <c r="C127" s="132" t="s">
        <v>83</v>
      </c>
      <c r="D127" s="132" t="s">
        <v>154</v>
      </c>
      <c r="E127" s="133" t="s">
        <v>2857</v>
      </c>
      <c r="F127" s="134" t="s">
        <v>2858</v>
      </c>
      <c r="G127" s="135" t="s">
        <v>498</v>
      </c>
      <c r="H127" s="136">
        <v>1</v>
      </c>
      <c r="I127" s="137"/>
      <c r="J127" s="138">
        <f>ROUND(I127*H127,2)</f>
        <v>0</v>
      </c>
      <c r="K127" s="134" t="s">
        <v>158</v>
      </c>
      <c r="L127" s="31"/>
      <c r="M127" s="139" t="s">
        <v>1</v>
      </c>
      <c r="N127" s="140" t="s">
        <v>38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2855</v>
      </c>
      <c r="AT127" s="143" t="s">
        <v>154</v>
      </c>
      <c r="AU127" s="143" t="s">
        <v>83</v>
      </c>
      <c r="AY127" s="16" t="s">
        <v>151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81</v>
      </c>
      <c r="BK127" s="144">
        <f>ROUND(I127*H127,2)</f>
        <v>0</v>
      </c>
      <c r="BL127" s="16" t="s">
        <v>2855</v>
      </c>
      <c r="BM127" s="143" t="s">
        <v>2859</v>
      </c>
    </row>
    <row r="128" spans="2:65" s="1" customFormat="1" ht="16.5" customHeight="1">
      <c r="B128" s="131"/>
      <c r="C128" s="132" t="s">
        <v>152</v>
      </c>
      <c r="D128" s="132" t="s">
        <v>154</v>
      </c>
      <c r="E128" s="133" t="s">
        <v>2860</v>
      </c>
      <c r="F128" s="134" t="s">
        <v>2861</v>
      </c>
      <c r="G128" s="135" t="s">
        <v>498</v>
      </c>
      <c r="H128" s="136">
        <v>1</v>
      </c>
      <c r="I128" s="137"/>
      <c r="J128" s="138">
        <f>ROUND(I128*H128,2)</f>
        <v>0</v>
      </c>
      <c r="K128" s="134" t="s">
        <v>158</v>
      </c>
      <c r="L128" s="31"/>
      <c r="M128" s="139" t="s">
        <v>1</v>
      </c>
      <c r="N128" s="140" t="s">
        <v>38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2855</v>
      </c>
      <c r="AT128" s="143" t="s">
        <v>154</v>
      </c>
      <c r="AU128" s="143" t="s">
        <v>83</v>
      </c>
      <c r="AY128" s="16" t="s">
        <v>151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81</v>
      </c>
      <c r="BK128" s="144">
        <f>ROUND(I128*H128,2)</f>
        <v>0</v>
      </c>
      <c r="BL128" s="16" t="s">
        <v>2855</v>
      </c>
      <c r="BM128" s="143" t="s">
        <v>2862</v>
      </c>
    </row>
    <row r="129" spans="2:63" s="11" customFormat="1" ht="22.9" customHeight="1">
      <c r="B129" s="119"/>
      <c r="D129" s="120" t="s">
        <v>72</v>
      </c>
      <c r="E129" s="129" t="s">
        <v>2863</v>
      </c>
      <c r="F129" s="129" t="s">
        <v>2864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177</v>
      </c>
      <c r="AT129" s="127" t="s">
        <v>72</v>
      </c>
      <c r="AU129" s="127" t="s">
        <v>81</v>
      </c>
      <c r="AY129" s="120" t="s">
        <v>151</v>
      </c>
      <c r="BK129" s="128">
        <f>BK130</f>
        <v>0</v>
      </c>
    </row>
    <row r="130" spans="2:65" s="1" customFormat="1" ht="16.5" customHeight="1">
      <c r="B130" s="131"/>
      <c r="C130" s="132" t="s">
        <v>159</v>
      </c>
      <c r="D130" s="132" t="s">
        <v>154</v>
      </c>
      <c r="E130" s="133" t="s">
        <v>2865</v>
      </c>
      <c r="F130" s="134" t="s">
        <v>2864</v>
      </c>
      <c r="G130" s="135" t="s">
        <v>498</v>
      </c>
      <c r="H130" s="136">
        <v>1</v>
      </c>
      <c r="I130" s="137"/>
      <c r="J130" s="138">
        <f>ROUND(I130*H130,2)</f>
        <v>0</v>
      </c>
      <c r="K130" s="134" t="s">
        <v>158</v>
      </c>
      <c r="L130" s="31"/>
      <c r="M130" s="139" t="s">
        <v>1</v>
      </c>
      <c r="N130" s="140" t="s">
        <v>38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2855</v>
      </c>
      <c r="AT130" s="143" t="s">
        <v>154</v>
      </c>
      <c r="AU130" s="143" t="s">
        <v>83</v>
      </c>
      <c r="AY130" s="16" t="s">
        <v>151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81</v>
      </c>
      <c r="BK130" s="144">
        <f>ROUND(I130*H130,2)</f>
        <v>0</v>
      </c>
      <c r="BL130" s="16" t="s">
        <v>2855</v>
      </c>
      <c r="BM130" s="143" t="s">
        <v>2866</v>
      </c>
    </row>
    <row r="131" spans="2:63" s="11" customFormat="1" ht="22.9" customHeight="1">
      <c r="B131" s="119"/>
      <c r="D131" s="120" t="s">
        <v>72</v>
      </c>
      <c r="E131" s="129" t="s">
        <v>2867</v>
      </c>
      <c r="F131" s="129" t="s">
        <v>2868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177</v>
      </c>
      <c r="AT131" s="127" t="s">
        <v>72</v>
      </c>
      <c r="AU131" s="127" t="s">
        <v>81</v>
      </c>
      <c r="AY131" s="120" t="s">
        <v>151</v>
      </c>
      <c r="BK131" s="128">
        <f>BK132</f>
        <v>0</v>
      </c>
    </row>
    <row r="132" spans="2:65" s="1" customFormat="1" ht="16.5" customHeight="1">
      <c r="B132" s="131"/>
      <c r="C132" s="132" t="s">
        <v>177</v>
      </c>
      <c r="D132" s="132" t="s">
        <v>154</v>
      </c>
      <c r="E132" s="133" t="s">
        <v>2869</v>
      </c>
      <c r="F132" s="134" t="s">
        <v>2868</v>
      </c>
      <c r="G132" s="135" t="s">
        <v>580</v>
      </c>
      <c r="H132" s="176"/>
      <c r="I132" s="137"/>
      <c r="J132" s="138">
        <f>ROUND(I132*H132,2)</f>
        <v>0</v>
      </c>
      <c r="K132" s="134" t="s">
        <v>1</v>
      </c>
      <c r="L132" s="31"/>
      <c r="M132" s="139" t="s">
        <v>1</v>
      </c>
      <c r="N132" s="140" t="s">
        <v>38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159</v>
      </c>
      <c r="AT132" s="143" t="s">
        <v>154</v>
      </c>
      <c r="AU132" s="143" t="s">
        <v>83</v>
      </c>
      <c r="AY132" s="16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81</v>
      </c>
      <c r="BK132" s="144">
        <f>ROUND(I132*H132,2)</f>
        <v>0</v>
      </c>
      <c r="BL132" s="16" t="s">
        <v>159</v>
      </c>
      <c r="BM132" s="143" t="s">
        <v>2870</v>
      </c>
    </row>
    <row r="133" spans="2:63" s="11" customFormat="1" ht="22.9" customHeight="1">
      <c r="B133" s="119"/>
      <c r="D133" s="120" t="s">
        <v>72</v>
      </c>
      <c r="E133" s="129" t="s">
        <v>2871</v>
      </c>
      <c r="F133" s="129" t="s">
        <v>2872</v>
      </c>
      <c r="I133" s="122"/>
      <c r="J133" s="130">
        <f>BK133</f>
        <v>0</v>
      </c>
      <c r="L133" s="119"/>
      <c r="M133" s="124"/>
      <c r="P133" s="125">
        <f>SUM(P134:P137)</f>
        <v>0</v>
      </c>
      <c r="R133" s="125">
        <f>SUM(R134:R137)</f>
        <v>0</v>
      </c>
      <c r="T133" s="126">
        <f>SUM(T134:T137)</f>
        <v>0</v>
      </c>
      <c r="AR133" s="120" t="s">
        <v>177</v>
      </c>
      <c r="AT133" s="127" t="s">
        <v>72</v>
      </c>
      <c r="AU133" s="127" t="s">
        <v>81</v>
      </c>
      <c r="AY133" s="120" t="s">
        <v>151</v>
      </c>
      <c r="BK133" s="128">
        <f>SUM(BK134:BK137)</f>
        <v>0</v>
      </c>
    </row>
    <row r="134" spans="2:65" s="1" customFormat="1" ht="16.5" customHeight="1">
      <c r="B134" s="131"/>
      <c r="C134" s="132" t="s">
        <v>183</v>
      </c>
      <c r="D134" s="132" t="s">
        <v>154</v>
      </c>
      <c r="E134" s="133" t="s">
        <v>2873</v>
      </c>
      <c r="F134" s="134" t="s">
        <v>2872</v>
      </c>
      <c r="G134" s="135" t="s">
        <v>498</v>
      </c>
      <c r="H134" s="136">
        <v>1</v>
      </c>
      <c r="I134" s="137"/>
      <c r="J134" s="138">
        <f>ROUND(I134*H134,2)</f>
        <v>0</v>
      </c>
      <c r="K134" s="134" t="s">
        <v>158</v>
      </c>
      <c r="L134" s="31"/>
      <c r="M134" s="139" t="s">
        <v>1</v>
      </c>
      <c r="N134" s="140" t="s">
        <v>38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2855</v>
      </c>
      <c r="AT134" s="143" t="s">
        <v>154</v>
      </c>
      <c r="AU134" s="143" t="s">
        <v>83</v>
      </c>
      <c r="AY134" s="16" t="s">
        <v>151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81</v>
      </c>
      <c r="BK134" s="144">
        <f>ROUND(I134*H134,2)</f>
        <v>0</v>
      </c>
      <c r="BL134" s="16" t="s">
        <v>2855</v>
      </c>
      <c r="BM134" s="143" t="s">
        <v>2874</v>
      </c>
    </row>
    <row r="135" spans="2:65" s="1" customFormat="1" ht="16.5" customHeight="1">
      <c r="B135" s="131"/>
      <c r="C135" s="132" t="s">
        <v>190</v>
      </c>
      <c r="D135" s="132" t="s">
        <v>154</v>
      </c>
      <c r="E135" s="133" t="s">
        <v>2875</v>
      </c>
      <c r="F135" s="134" t="s">
        <v>2876</v>
      </c>
      <c r="G135" s="135" t="s">
        <v>498</v>
      </c>
      <c r="H135" s="136">
        <v>1</v>
      </c>
      <c r="I135" s="137"/>
      <c r="J135" s="138">
        <f>ROUND(I135*H135,2)</f>
        <v>0</v>
      </c>
      <c r="K135" s="134" t="s">
        <v>158</v>
      </c>
      <c r="L135" s="31"/>
      <c r="M135" s="139" t="s">
        <v>1</v>
      </c>
      <c r="N135" s="140" t="s">
        <v>38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2855</v>
      </c>
      <c r="AT135" s="143" t="s">
        <v>154</v>
      </c>
      <c r="AU135" s="143" t="s">
        <v>83</v>
      </c>
      <c r="AY135" s="16" t="s">
        <v>151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81</v>
      </c>
      <c r="BK135" s="144">
        <f>ROUND(I135*H135,2)</f>
        <v>0</v>
      </c>
      <c r="BL135" s="16" t="s">
        <v>2855</v>
      </c>
      <c r="BM135" s="143" t="s">
        <v>2877</v>
      </c>
    </row>
    <row r="136" spans="2:65" s="1" customFormat="1" ht="24.2" customHeight="1">
      <c r="B136" s="131"/>
      <c r="C136" s="132" t="s">
        <v>175</v>
      </c>
      <c r="D136" s="132" t="s">
        <v>154</v>
      </c>
      <c r="E136" s="133" t="s">
        <v>2878</v>
      </c>
      <c r="F136" s="134" t="s">
        <v>2879</v>
      </c>
      <c r="G136" s="135" t="s">
        <v>2880</v>
      </c>
      <c r="H136" s="136">
        <v>1</v>
      </c>
      <c r="I136" s="137"/>
      <c r="J136" s="138">
        <f>ROUND(I136*H136,2)</f>
        <v>0</v>
      </c>
      <c r="K136" s="134" t="s">
        <v>158</v>
      </c>
      <c r="L136" s="31"/>
      <c r="M136" s="139" t="s">
        <v>1</v>
      </c>
      <c r="N136" s="140" t="s">
        <v>38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2855</v>
      </c>
      <c r="AT136" s="143" t="s">
        <v>154</v>
      </c>
      <c r="AU136" s="143" t="s">
        <v>83</v>
      </c>
      <c r="AY136" s="16" t="s">
        <v>151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81</v>
      </c>
      <c r="BK136" s="144">
        <f>ROUND(I136*H136,2)</f>
        <v>0</v>
      </c>
      <c r="BL136" s="16" t="s">
        <v>2855</v>
      </c>
      <c r="BM136" s="143" t="s">
        <v>2881</v>
      </c>
    </row>
    <row r="137" spans="2:65" s="1" customFormat="1" ht="21.75" customHeight="1">
      <c r="B137" s="131"/>
      <c r="C137" s="132" t="s">
        <v>198</v>
      </c>
      <c r="D137" s="132" t="s">
        <v>154</v>
      </c>
      <c r="E137" s="133" t="s">
        <v>2882</v>
      </c>
      <c r="F137" s="134" t="s">
        <v>2883</v>
      </c>
      <c r="G137" s="135" t="s">
        <v>498</v>
      </c>
      <c r="H137" s="136">
        <v>1</v>
      </c>
      <c r="I137" s="137"/>
      <c r="J137" s="138">
        <f>ROUND(I137*H137,2)</f>
        <v>0</v>
      </c>
      <c r="K137" s="134" t="s">
        <v>1</v>
      </c>
      <c r="L137" s="31"/>
      <c r="M137" s="139" t="s">
        <v>1</v>
      </c>
      <c r="N137" s="140" t="s">
        <v>38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2855</v>
      </c>
      <c r="AT137" s="143" t="s">
        <v>154</v>
      </c>
      <c r="AU137" s="143" t="s">
        <v>83</v>
      </c>
      <c r="AY137" s="16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81</v>
      </c>
      <c r="BK137" s="144">
        <f>ROUND(I137*H137,2)</f>
        <v>0</v>
      </c>
      <c r="BL137" s="16" t="s">
        <v>2855</v>
      </c>
      <c r="BM137" s="143" t="s">
        <v>2884</v>
      </c>
    </row>
    <row r="138" spans="2:63" s="11" customFormat="1" ht="22.9" customHeight="1">
      <c r="B138" s="119"/>
      <c r="D138" s="120" t="s">
        <v>72</v>
      </c>
      <c r="E138" s="129" t="s">
        <v>2885</v>
      </c>
      <c r="F138" s="129" t="s">
        <v>2886</v>
      </c>
      <c r="I138" s="122"/>
      <c r="J138" s="130">
        <f>BK138</f>
        <v>0</v>
      </c>
      <c r="L138" s="119"/>
      <c r="M138" s="124"/>
      <c r="P138" s="125">
        <f>P139</f>
        <v>0</v>
      </c>
      <c r="R138" s="125">
        <f>R139</f>
        <v>0</v>
      </c>
      <c r="T138" s="126">
        <f>T139</f>
        <v>0</v>
      </c>
      <c r="AR138" s="120" t="s">
        <v>177</v>
      </c>
      <c r="AT138" s="127" t="s">
        <v>72</v>
      </c>
      <c r="AU138" s="127" t="s">
        <v>81</v>
      </c>
      <c r="AY138" s="120" t="s">
        <v>151</v>
      </c>
      <c r="BK138" s="128">
        <f>BK139</f>
        <v>0</v>
      </c>
    </row>
    <row r="139" spans="2:65" s="1" customFormat="1" ht="16.5" customHeight="1">
      <c r="B139" s="131"/>
      <c r="C139" s="132" t="s">
        <v>202</v>
      </c>
      <c r="D139" s="132" t="s">
        <v>154</v>
      </c>
      <c r="E139" s="133" t="s">
        <v>2887</v>
      </c>
      <c r="F139" s="134" t="s">
        <v>2886</v>
      </c>
      <c r="G139" s="135" t="s">
        <v>580</v>
      </c>
      <c r="H139" s="176"/>
      <c r="I139" s="137"/>
      <c r="J139" s="138">
        <f>ROUND(I139*H139,2)</f>
        <v>0</v>
      </c>
      <c r="K139" s="134" t="s">
        <v>1</v>
      </c>
      <c r="L139" s="31"/>
      <c r="M139" s="139" t="s">
        <v>1</v>
      </c>
      <c r="N139" s="140" t="s">
        <v>38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159</v>
      </c>
      <c r="AT139" s="143" t="s">
        <v>154</v>
      </c>
      <c r="AU139" s="143" t="s">
        <v>83</v>
      </c>
      <c r="AY139" s="16" t="s">
        <v>151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81</v>
      </c>
      <c r="BK139" s="144">
        <f>ROUND(I139*H139,2)</f>
        <v>0</v>
      </c>
      <c r="BL139" s="16" t="s">
        <v>159</v>
      </c>
      <c r="BM139" s="143" t="s">
        <v>2888</v>
      </c>
    </row>
    <row r="140" spans="2:63" s="11" customFormat="1" ht="22.9" customHeight="1">
      <c r="B140" s="119"/>
      <c r="D140" s="120" t="s">
        <v>72</v>
      </c>
      <c r="E140" s="129" t="s">
        <v>2889</v>
      </c>
      <c r="F140" s="129" t="s">
        <v>2177</v>
      </c>
      <c r="I140" s="122"/>
      <c r="J140" s="130">
        <f>BK140</f>
        <v>0</v>
      </c>
      <c r="L140" s="119"/>
      <c r="M140" s="124"/>
      <c r="P140" s="125">
        <f>SUM(P141:P143)</f>
        <v>0</v>
      </c>
      <c r="R140" s="125">
        <f>SUM(R141:R143)</f>
        <v>0</v>
      </c>
      <c r="T140" s="126">
        <f>SUM(T141:T143)</f>
        <v>0</v>
      </c>
      <c r="AR140" s="120" t="s">
        <v>177</v>
      </c>
      <c r="AT140" s="127" t="s">
        <v>72</v>
      </c>
      <c r="AU140" s="127" t="s">
        <v>81</v>
      </c>
      <c r="AY140" s="120" t="s">
        <v>151</v>
      </c>
      <c r="BK140" s="128">
        <f>SUM(BK141:BK143)</f>
        <v>0</v>
      </c>
    </row>
    <row r="141" spans="2:65" s="1" customFormat="1" ht="16.5" customHeight="1">
      <c r="B141" s="131"/>
      <c r="C141" s="132" t="s">
        <v>209</v>
      </c>
      <c r="D141" s="132" t="s">
        <v>154</v>
      </c>
      <c r="E141" s="133" t="s">
        <v>2890</v>
      </c>
      <c r="F141" s="134" t="s">
        <v>2891</v>
      </c>
      <c r="G141" s="135" t="s">
        <v>498</v>
      </c>
      <c r="H141" s="136">
        <v>1</v>
      </c>
      <c r="I141" s="137"/>
      <c r="J141" s="138">
        <f>ROUND(I141*H141,2)</f>
        <v>0</v>
      </c>
      <c r="K141" s="134" t="s">
        <v>158</v>
      </c>
      <c r="L141" s="31"/>
      <c r="M141" s="139" t="s">
        <v>1</v>
      </c>
      <c r="N141" s="140" t="s">
        <v>38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2855</v>
      </c>
      <c r="AT141" s="143" t="s">
        <v>154</v>
      </c>
      <c r="AU141" s="143" t="s">
        <v>83</v>
      </c>
      <c r="AY141" s="16" t="s">
        <v>151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81</v>
      </c>
      <c r="BK141" s="144">
        <f>ROUND(I141*H141,2)</f>
        <v>0</v>
      </c>
      <c r="BL141" s="16" t="s">
        <v>2855</v>
      </c>
      <c r="BM141" s="143" t="s">
        <v>2892</v>
      </c>
    </row>
    <row r="142" spans="2:65" s="1" customFormat="1" ht="16.5" customHeight="1">
      <c r="B142" s="131"/>
      <c r="C142" s="132" t="s">
        <v>8</v>
      </c>
      <c r="D142" s="132" t="s">
        <v>154</v>
      </c>
      <c r="E142" s="133" t="s">
        <v>2893</v>
      </c>
      <c r="F142" s="134" t="s">
        <v>2894</v>
      </c>
      <c r="G142" s="135" t="s">
        <v>498</v>
      </c>
      <c r="H142" s="136">
        <v>1</v>
      </c>
      <c r="I142" s="137"/>
      <c r="J142" s="138">
        <f>ROUND(I142*H142,2)</f>
        <v>0</v>
      </c>
      <c r="K142" s="134" t="s">
        <v>1</v>
      </c>
      <c r="L142" s="31"/>
      <c r="M142" s="139" t="s">
        <v>1</v>
      </c>
      <c r="N142" s="140" t="s">
        <v>38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2855</v>
      </c>
      <c r="AT142" s="143" t="s">
        <v>154</v>
      </c>
      <c r="AU142" s="143" t="s">
        <v>83</v>
      </c>
      <c r="AY142" s="16" t="s">
        <v>151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81</v>
      </c>
      <c r="BK142" s="144">
        <f>ROUND(I142*H142,2)</f>
        <v>0</v>
      </c>
      <c r="BL142" s="16" t="s">
        <v>2855</v>
      </c>
      <c r="BM142" s="143" t="s">
        <v>2895</v>
      </c>
    </row>
    <row r="143" spans="2:65" s="1" customFormat="1" ht="16.5" customHeight="1">
      <c r="B143" s="131"/>
      <c r="C143" s="132" t="s">
        <v>238</v>
      </c>
      <c r="D143" s="132" t="s">
        <v>154</v>
      </c>
      <c r="E143" s="133" t="s">
        <v>2896</v>
      </c>
      <c r="F143" s="134" t="s">
        <v>2897</v>
      </c>
      <c r="G143" s="135" t="s">
        <v>498</v>
      </c>
      <c r="H143" s="136">
        <v>1</v>
      </c>
      <c r="I143" s="137"/>
      <c r="J143" s="138">
        <f>ROUND(I143*H143,2)</f>
        <v>0</v>
      </c>
      <c r="K143" s="134" t="s">
        <v>1</v>
      </c>
      <c r="L143" s="31"/>
      <c r="M143" s="180" t="s">
        <v>1</v>
      </c>
      <c r="N143" s="181" t="s">
        <v>38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43" t="s">
        <v>2855</v>
      </c>
      <c r="AT143" s="143" t="s">
        <v>154</v>
      </c>
      <c r="AU143" s="143" t="s">
        <v>83</v>
      </c>
      <c r="AY143" s="16" t="s">
        <v>151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81</v>
      </c>
      <c r="BK143" s="144">
        <f>ROUND(I143*H143,2)</f>
        <v>0</v>
      </c>
      <c r="BL143" s="16" t="s">
        <v>2855</v>
      </c>
      <c r="BM143" s="143" t="s">
        <v>2898</v>
      </c>
    </row>
    <row r="144" spans="2:12" s="1" customFormat="1" ht="6.9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31"/>
    </row>
  </sheetData>
  <autoFilter ref="C122:K14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Antošová Kateřina, Mgr.</dc:creator>
  <cp:keywords/>
  <dc:description/>
  <cp:lastModifiedBy>Antošová Kateřina, Mgr.</cp:lastModifiedBy>
  <dcterms:created xsi:type="dcterms:W3CDTF">2024-06-21T10:32:27Z</dcterms:created>
  <dcterms:modified xsi:type="dcterms:W3CDTF">2024-06-24T06:27:51Z</dcterms:modified>
  <cp:category/>
  <cp:version/>
  <cp:contentType/>
  <cp:contentStatus/>
</cp:coreProperties>
</file>