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/>
  <mc:AlternateContent xmlns:mc="http://schemas.openxmlformats.org/markup-compatibility/2006">
    <mc:Choice Requires="x15">
      <x15ac:absPath xmlns:x15ac="http://schemas.microsoft.com/office/spreadsheetml/2010/11/ac" url="D:\Mezní\Zadávačky\"/>
    </mc:Choice>
  </mc:AlternateContent>
  <xr:revisionPtr revIDLastSave="0" documentId="13_ncr:1_{0F533AA6-63A2-4607-A9E9-B436039136CD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Rekapitulace" sheetId="1" r:id="rId1"/>
    <sheet name="000" sheetId="2" r:id="rId2"/>
    <sheet name="SO 101.1-NEVYPLŇOVAT" sheetId="3" r:id="rId3"/>
    <sheet name="SO 101.2-NEVYPLŇOVAT" sheetId="4" r:id="rId4"/>
    <sheet name="SO 101.3" sheetId="5" r:id="rId5"/>
    <sheet name="SO 101.4" sheetId="6" r:id="rId6"/>
    <sheet name="SO 101.5" sheetId="7" r:id="rId7"/>
    <sheet name="SO 101.6-NEVYPLŇOVAT" sheetId="8" r:id="rId8"/>
    <sheet name="SO 101.7-NEVYPLŇOVAT" sheetId="9" r:id="rId9"/>
    <sheet name="SO 101.8-NEVYPLŇOVAT" sheetId="10" r:id="rId10"/>
    <sheet name="SO 401.1-NEVYPLŇOVAT" sheetId="11" r:id="rId11"/>
    <sheet name="SO 401.2-NEVYPLŇOVAT" sheetId="12" r:id="rId12"/>
    <sheet name="SO 401.3-NEVYPLŇOVAT" sheetId="13" r:id="rId13"/>
    <sheet name="SO 401.4-NEVYPLŇOVAT" sheetId="14" r:id="rId14"/>
    <sheet name="SO 401.5-NEVYPLŇOVAT" sheetId="15" r:id="rId15"/>
    <sheet name="SO 401.6-NEVYPLŇOVAT" sheetId="16" r:id="rId16"/>
    <sheet name="SO 401.7-NEVYPLŇOVAT" sheetId="17" r:id="rId17"/>
    <sheet name="SO 401.8-NEVYPLŇOVAT" sheetId="18" r:id="rId18"/>
    <sheet name="SO185" sheetId="19" r:id="rId19"/>
  </sheets>
  <calcPr calcId="191029"/>
  <webPublishing codePag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9" l="1"/>
  <c r="O9" i="19" s="1"/>
  <c r="R8" i="19" s="1"/>
  <c r="O8" i="19" s="1"/>
  <c r="O2" i="19" s="1"/>
  <c r="I9" i="18"/>
  <c r="O9" i="18" s="1"/>
  <c r="R8" i="18" s="1"/>
  <c r="O8" i="18" s="1"/>
  <c r="O2" i="18" s="1"/>
  <c r="D26" i="1" s="1"/>
  <c r="I9" i="17"/>
  <c r="I9" i="16"/>
  <c r="I9" i="15"/>
  <c r="I9" i="14"/>
  <c r="I9" i="13"/>
  <c r="I9" i="12"/>
  <c r="O9" i="11"/>
  <c r="R8" i="11" s="1"/>
  <c r="O8" i="11" s="1"/>
  <c r="O2" i="11" s="1"/>
  <c r="D19" i="1" s="1"/>
  <c r="I9" i="11"/>
  <c r="Q8" i="11" s="1"/>
  <c r="I8" i="11" s="1"/>
  <c r="I3" i="11" s="1"/>
  <c r="C19" i="1" s="1"/>
  <c r="E19" i="1" s="1"/>
  <c r="I214" i="10"/>
  <c r="O214" i="10" s="1"/>
  <c r="O210" i="10"/>
  <c r="I210" i="10"/>
  <c r="I206" i="10"/>
  <c r="O206" i="10" s="1"/>
  <c r="O202" i="10"/>
  <c r="I202" i="10"/>
  <c r="I198" i="10"/>
  <c r="O198" i="10" s="1"/>
  <c r="I194" i="10"/>
  <c r="O194" i="10" s="1"/>
  <c r="I190" i="10"/>
  <c r="O190" i="10" s="1"/>
  <c r="I186" i="10"/>
  <c r="O186" i="10" s="1"/>
  <c r="O182" i="10"/>
  <c r="I182" i="10"/>
  <c r="Q173" i="10" s="1"/>
  <c r="I173" i="10" s="1"/>
  <c r="O178" i="10"/>
  <c r="I178" i="10"/>
  <c r="I174" i="10"/>
  <c r="O174" i="10" s="1"/>
  <c r="I169" i="10"/>
  <c r="O169" i="10" s="1"/>
  <c r="O165" i="10"/>
  <c r="I165" i="10"/>
  <c r="I161" i="10"/>
  <c r="O161" i="10" s="1"/>
  <c r="I157" i="10"/>
  <c r="O157" i="10" s="1"/>
  <c r="I153" i="10"/>
  <c r="O153" i="10" s="1"/>
  <c r="I148" i="10"/>
  <c r="O148" i="10" s="1"/>
  <c r="O144" i="10"/>
  <c r="I144" i="10"/>
  <c r="I140" i="10"/>
  <c r="O140" i="10" s="1"/>
  <c r="I136" i="10"/>
  <c r="O136" i="10" s="1"/>
  <c r="I132" i="10"/>
  <c r="O132" i="10" s="1"/>
  <c r="O128" i="10"/>
  <c r="I128" i="10"/>
  <c r="I124" i="10"/>
  <c r="O124" i="10" s="1"/>
  <c r="I120" i="10"/>
  <c r="O120" i="10" s="1"/>
  <c r="I116" i="10"/>
  <c r="O116" i="10" s="1"/>
  <c r="I112" i="10"/>
  <c r="O112" i="10" s="1"/>
  <c r="O107" i="10"/>
  <c r="R106" i="10" s="1"/>
  <c r="O106" i="10" s="1"/>
  <c r="I107" i="10"/>
  <c r="Q106" i="10" s="1"/>
  <c r="I106" i="10" s="1"/>
  <c r="I102" i="10"/>
  <c r="O102" i="10" s="1"/>
  <c r="I98" i="10"/>
  <c r="O98" i="10" s="1"/>
  <c r="I94" i="10"/>
  <c r="O94" i="10" s="1"/>
  <c r="O90" i="10"/>
  <c r="I90" i="10"/>
  <c r="I86" i="10"/>
  <c r="O86" i="10" s="1"/>
  <c r="I82" i="10"/>
  <c r="O82" i="10" s="1"/>
  <c r="I78" i="10"/>
  <c r="O78" i="10" s="1"/>
  <c r="I74" i="10"/>
  <c r="O74" i="10" s="1"/>
  <c r="I70" i="10"/>
  <c r="O70" i="10" s="1"/>
  <c r="I66" i="10"/>
  <c r="O66" i="10" s="1"/>
  <c r="O62" i="10"/>
  <c r="I62" i="10"/>
  <c r="I58" i="10"/>
  <c r="O58" i="10" s="1"/>
  <c r="I54" i="10"/>
  <c r="O54" i="10" s="1"/>
  <c r="I50" i="10"/>
  <c r="O50" i="10" s="1"/>
  <c r="O46" i="10"/>
  <c r="I46" i="10"/>
  <c r="I42" i="10"/>
  <c r="O42" i="10" s="1"/>
  <c r="I38" i="10"/>
  <c r="O38" i="10" s="1"/>
  <c r="I34" i="10"/>
  <c r="O34" i="10" s="1"/>
  <c r="Q33" i="10"/>
  <c r="I33" i="10" s="1"/>
  <c r="I29" i="10"/>
  <c r="O29" i="10" s="1"/>
  <c r="O25" i="10"/>
  <c r="R8" i="10" s="1"/>
  <c r="O8" i="10" s="1"/>
  <c r="I25" i="10"/>
  <c r="O21" i="10"/>
  <c r="I21" i="10"/>
  <c r="I17" i="10"/>
  <c r="O17" i="10" s="1"/>
  <c r="I13" i="10"/>
  <c r="O13" i="10" s="1"/>
  <c r="I9" i="10"/>
  <c r="O9" i="10" s="1"/>
  <c r="Q8" i="10"/>
  <c r="I8" i="10" s="1"/>
  <c r="I271" i="9"/>
  <c r="O271" i="9" s="1"/>
  <c r="I267" i="9"/>
  <c r="O267" i="9" s="1"/>
  <c r="I263" i="9"/>
  <c r="O263" i="9" s="1"/>
  <c r="I259" i="9"/>
  <c r="O259" i="9" s="1"/>
  <c r="I255" i="9"/>
  <c r="O255" i="9" s="1"/>
  <c r="O251" i="9"/>
  <c r="I251" i="9"/>
  <c r="I247" i="9"/>
  <c r="O247" i="9" s="1"/>
  <c r="I243" i="9"/>
  <c r="O243" i="9" s="1"/>
  <c r="I239" i="9"/>
  <c r="O239" i="9" s="1"/>
  <c r="O235" i="9"/>
  <c r="I235" i="9"/>
  <c r="I231" i="9"/>
  <c r="O231" i="9" s="1"/>
  <c r="I227" i="9"/>
  <c r="O227" i="9" s="1"/>
  <c r="I223" i="9"/>
  <c r="O223" i="9" s="1"/>
  <c r="I219" i="9"/>
  <c r="O219" i="9" s="1"/>
  <c r="I215" i="9"/>
  <c r="O215" i="9" s="1"/>
  <c r="R214" i="9" s="1"/>
  <c r="O214" i="9" s="1"/>
  <c r="O210" i="9"/>
  <c r="I210" i="9"/>
  <c r="I206" i="9"/>
  <c r="O206" i="9" s="1"/>
  <c r="I202" i="9"/>
  <c r="O202" i="9" s="1"/>
  <c r="I198" i="9"/>
  <c r="O198" i="9" s="1"/>
  <c r="I194" i="9"/>
  <c r="O194" i="9" s="1"/>
  <c r="R193" i="9" s="1"/>
  <c r="O193" i="9" s="1"/>
  <c r="I189" i="9"/>
  <c r="O189" i="9" s="1"/>
  <c r="I185" i="9"/>
  <c r="O185" i="9" s="1"/>
  <c r="I181" i="9"/>
  <c r="O181" i="9" s="1"/>
  <c r="I177" i="9"/>
  <c r="O177" i="9" s="1"/>
  <c r="I173" i="9"/>
  <c r="O173" i="9" s="1"/>
  <c r="O169" i="9"/>
  <c r="I169" i="9"/>
  <c r="I165" i="9"/>
  <c r="O165" i="9" s="1"/>
  <c r="I161" i="9"/>
  <c r="O161" i="9" s="1"/>
  <c r="I157" i="9"/>
  <c r="O157" i="9" s="1"/>
  <c r="O153" i="9"/>
  <c r="I153" i="9"/>
  <c r="I149" i="9"/>
  <c r="O149" i="9" s="1"/>
  <c r="I145" i="9"/>
  <c r="O145" i="9" s="1"/>
  <c r="I141" i="9"/>
  <c r="O141" i="9" s="1"/>
  <c r="I137" i="9"/>
  <c r="O137" i="9" s="1"/>
  <c r="O132" i="9"/>
  <c r="R131" i="9" s="1"/>
  <c r="O131" i="9" s="1"/>
  <c r="I132" i="9"/>
  <c r="Q131" i="9" s="1"/>
  <c r="I131" i="9" s="1"/>
  <c r="I127" i="9"/>
  <c r="O127" i="9" s="1"/>
  <c r="R122" i="9" s="1"/>
  <c r="O122" i="9" s="1"/>
  <c r="I123" i="9"/>
  <c r="O123" i="9" s="1"/>
  <c r="Q122" i="9"/>
  <c r="I122" i="9" s="1"/>
  <c r="I118" i="9"/>
  <c r="O118" i="9" s="1"/>
  <c r="I114" i="9"/>
  <c r="O114" i="9" s="1"/>
  <c r="I110" i="9"/>
  <c r="O110" i="9" s="1"/>
  <c r="I106" i="9"/>
  <c r="O106" i="9" s="1"/>
  <c r="I102" i="9"/>
  <c r="O102" i="9" s="1"/>
  <c r="I98" i="9"/>
  <c r="O98" i="9" s="1"/>
  <c r="O94" i="9"/>
  <c r="I94" i="9"/>
  <c r="I90" i="9"/>
  <c r="O90" i="9" s="1"/>
  <c r="I86" i="9"/>
  <c r="O86" i="9" s="1"/>
  <c r="I82" i="9"/>
  <c r="O82" i="9" s="1"/>
  <c r="O78" i="9"/>
  <c r="I78" i="9"/>
  <c r="I74" i="9"/>
  <c r="O74" i="9" s="1"/>
  <c r="O70" i="9"/>
  <c r="I70" i="9"/>
  <c r="I66" i="9"/>
  <c r="O66" i="9" s="1"/>
  <c r="I62" i="9"/>
  <c r="O62" i="9" s="1"/>
  <c r="I58" i="9"/>
  <c r="O58" i="9" s="1"/>
  <c r="O54" i="9"/>
  <c r="I54" i="9"/>
  <c r="O50" i="9"/>
  <c r="I50" i="9"/>
  <c r="O46" i="9"/>
  <c r="I46" i="9"/>
  <c r="I42" i="9"/>
  <c r="O42" i="9" s="1"/>
  <c r="I38" i="9"/>
  <c r="O38" i="9" s="1"/>
  <c r="I33" i="9"/>
  <c r="O33" i="9" s="1"/>
  <c r="I29" i="9"/>
  <c r="O29" i="9" s="1"/>
  <c r="I25" i="9"/>
  <c r="O25" i="9" s="1"/>
  <c r="I21" i="9"/>
  <c r="O21" i="9" s="1"/>
  <c r="I17" i="9"/>
  <c r="O17" i="9" s="1"/>
  <c r="I13" i="9"/>
  <c r="O13" i="9" s="1"/>
  <c r="I9" i="9"/>
  <c r="Q8" i="9" s="1"/>
  <c r="I8" i="9" s="1"/>
  <c r="I266" i="8"/>
  <c r="O266" i="8" s="1"/>
  <c r="O262" i="8"/>
  <c r="I262" i="8"/>
  <c r="I258" i="8"/>
  <c r="O258" i="8" s="1"/>
  <c r="O254" i="8"/>
  <c r="I254" i="8"/>
  <c r="I250" i="8"/>
  <c r="O250" i="8" s="1"/>
  <c r="I246" i="8"/>
  <c r="O246" i="8" s="1"/>
  <c r="I242" i="8"/>
  <c r="O242" i="8" s="1"/>
  <c r="I238" i="8"/>
  <c r="O238" i="8" s="1"/>
  <c r="O234" i="8"/>
  <c r="I234" i="8"/>
  <c r="O230" i="8"/>
  <c r="I230" i="8"/>
  <c r="I226" i="8"/>
  <c r="O226" i="8" s="1"/>
  <c r="I222" i="8"/>
  <c r="O222" i="8" s="1"/>
  <c r="I218" i="8"/>
  <c r="O218" i="8" s="1"/>
  <c r="I214" i="8"/>
  <c r="O214" i="8" s="1"/>
  <c r="O210" i="8"/>
  <c r="I210" i="8"/>
  <c r="I206" i="8"/>
  <c r="O206" i="8" s="1"/>
  <c r="I201" i="8"/>
  <c r="O201" i="8" s="1"/>
  <c r="I197" i="8"/>
  <c r="O197" i="8" s="1"/>
  <c r="I193" i="8"/>
  <c r="O193" i="8" s="1"/>
  <c r="O189" i="8"/>
  <c r="I189" i="8"/>
  <c r="I185" i="8"/>
  <c r="O185" i="8" s="1"/>
  <c r="O180" i="8"/>
  <c r="I180" i="8"/>
  <c r="I176" i="8"/>
  <c r="O176" i="8" s="1"/>
  <c r="O172" i="8"/>
  <c r="I172" i="8"/>
  <c r="I168" i="8"/>
  <c r="O168" i="8" s="1"/>
  <c r="I164" i="8"/>
  <c r="O164" i="8" s="1"/>
  <c r="I160" i="8"/>
  <c r="O160" i="8" s="1"/>
  <c r="O156" i="8"/>
  <c r="I156" i="8"/>
  <c r="O152" i="8"/>
  <c r="I152" i="8"/>
  <c r="O148" i="8"/>
  <c r="I148" i="8"/>
  <c r="I144" i="8"/>
  <c r="O144" i="8" s="1"/>
  <c r="I140" i="8"/>
  <c r="O140" i="8" s="1"/>
  <c r="I136" i="8"/>
  <c r="O136" i="8" s="1"/>
  <c r="I132" i="8"/>
  <c r="O132" i="8" s="1"/>
  <c r="I128" i="8"/>
  <c r="O128" i="8" s="1"/>
  <c r="R127" i="8" s="1"/>
  <c r="O127" i="8" s="1"/>
  <c r="I123" i="8"/>
  <c r="O123" i="8" s="1"/>
  <c r="R122" i="8" s="1"/>
  <c r="O122" i="8" s="1"/>
  <c r="I118" i="8"/>
  <c r="O118" i="8" s="1"/>
  <c r="O114" i="8"/>
  <c r="I114" i="8"/>
  <c r="I110" i="8"/>
  <c r="O110" i="8" s="1"/>
  <c r="I106" i="8"/>
  <c r="O106" i="8" s="1"/>
  <c r="I102" i="8"/>
  <c r="O102" i="8" s="1"/>
  <c r="O98" i="8"/>
  <c r="I98" i="8"/>
  <c r="I94" i="8"/>
  <c r="O94" i="8" s="1"/>
  <c r="O90" i="8"/>
  <c r="I90" i="8"/>
  <c r="I86" i="8"/>
  <c r="O86" i="8" s="1"/>
  <c r="I82" i="8"/>
  <c r="O82" i="8" s="1"/>
  <c r="I78" i="8"/>
  <c r="O78" i="8" s="1"/>
  <c r="O74" i="8"/>
  <c r="I74" i="8"/>
  <c r="O70" i="8"/>
  <c r="I70" i="8"/>
  <c r="O66" i="8"/>
  <c r="I66" i="8"/>
  <c r="I62" i="8"/>
  <c r="O62" i="8" s="1"/>
  <c r="I58" i="8"/>
  <c r="O58" i="8" s="1"/>
  <c r="I54" i="8"/>
  <c r="O54" i="8" s="1"/>
  <c r="I50" i="8"/>
  <c r="O50" i="8" s="1"/>
  <c r="I46" i="8"/>
  <c r="O46" i="8" s="1"/>
  <c r="I42" i="8"/>
  <c r="O42" i="8" s="1"/>
  <c r="I38" i="8"/>
  <c r="O38" i="8" s="1"/>
  <c r="I33" i="8"/>
  <c r="O33" i="8" s="1"/>
  <c r="I29" i="8"/>
  <c r="O29" i="8" s="1"/>
  <c r="O25" i="8"/>
  <c r="I25" i="8"/>
  <c r="I21" i="8"/>
  <c r="O21" i="8" s="1"/>
  <c r="I17" i="8"/>
  <c r="O17" i="8" s="1"/>
  <c r="I13" i="8"/>
  <c r="O13" i="8" s="1"/>
  <c r="O9" i="8"/>
  <c r="R8" i="8" s="1"/>
  <c r="O8" i="8" s="1"/>
  <c r="I9" i="8"/>
  <c r="Q8" i="8" s="1"/>
  <c r="I8" i="8" s="1"/>
  <c r="I210" i="7"/>
  <c r="O210" i="7" s="1"/>
  <c r="I206" i="7"/>
  <c r="O206" i="7" s="1"/>
  <c r="O202" i="7"/>
  <c r="I202" i="7"/>
  <c r="O198" i="7"/>
  <c r="I198" i="7"/>
  <c r="O194" i="7"/>
  <c r="I194" i="7"/>
  <c r="I190" i="7"/>
  <c r="O190" i="7" s="1"/>
  <c r="I186" i="7"/>
  <c r="O186" i="7" s="1"/>
  <c r="I182" i="7"/>
  <c r="O182" i="7" s="1"/>
  <c r="I178" i="7"/>
  <c r="O178" i="7" s="1"/>
  <c r="I174" i="7"/>
  <c r="O174" i="7" s="1"/>
  <c r="I170" i="7"/>
  <c r="O170" i="7" s="1"/>
  <c r="R169" i="7" s="1"/>
  <c r="O169" i="7" s="1"/>
  <c r="I165" i="7"/>
  <c r="O165" i="7" s="1"/>
  <c r="I161" i="7"/>
  <c r="O161" i="7" s="1"/>
  <c r="I157" i="7"/>
  <c r="O157" i="7" s="1"/>
  <c r="O153" i="7"/>
  <c r="I153" i="7"/>
  <c r="Q152" i="7" s="1"/>
  <c r="I152" i="7" s="1"/>
  <c r="I148" i="7"/>
  <c r="O148" i="7" s="1"/>
  <c r="O144" i="7"/>
  <c r="I144" i="7"/>
  <c r="I140" i="7"/>
  <c r="O140" i="7" s="1"/>
  <c r="O136" i="7"/>
  <c r="I136" i="7"/>
  <c r="I132" i="7"/>
  <c r="O132" i="7" s="1"/>
  <c r="I128" i="7"/>
  <c r="O128" i="7" s="1"/>
  <c r="I124" i="7"/>
  <c r="O124" i="7" s="1"/>
  <c r="O120" i="7"/>
  <c r="I120" i="7"/>
  <c r="O116" i="7"/>
  <c r="I116" i="7"/>
  <c r="Q115" i="7" s="1"/>
  <c r="I115" i="7" s="1"/>
  <c r="I111" i="7"/>
  <c r="O111" i="7" s="1"/>
  <c r="R110" i="7" s="1"/>
  <c r="O110" i="7" s="1"/>
  <c r="I106" i="7"/>
  <c r="O106" i="7" s="1"/>
  <c r="I102" i="7"/>
  <c r="O102" i="7" s="1"/>
  <c r="I98" i="7"/>
  <c r="O98" i="7" s="1"/>
  <c r="I94" i="7"/>
  <c r="O94" i="7" s="1"/>
  <c r="I90" i="7"/>
  <c r="O90" i="7" s="1"/>
  <c r="I86" i="7"/>
  <c r="O86" i="7" s="1"/>
  <c r="I82" i="7"/>
  <c r="O82" i="7" s="1"/>
  <c r="O78" i="7"/>
  <c r="I78" i="7"/>
  <c r="I74" i="7"/>
  <c r="O74" i="7" s="1"/>
  <c r="I70" i="7"/>
  <c r="O70" i="7" s="1"/>
  <c r="O66" i="7"/>
  <c r="I66" i="7"/>
  <c r="O62" i="7"/>
  <c r="I62" i="7"/>
  <c r="I58" i="7"/>
  <c r="O58" i="7" s="1"/>
  <c r="I54" i="7"/>
  <c r="O54" i="7" s="1"/>
  <c r="I50" i="7"/>
  <c r="O50" i="7" s="1"/>
  <c r="I46" i="7"/>
  <c r="O46" i="7" s="1"/>
  <c r="O42" i="7"/>
  <c r="I42" i="7"/>
  <c r="O38" i="7"/>
  <c r="I38" i="7"/>
  <c r="Q33" i="7" s="1"/>
  <c r="I33" i="7" s="1"/>
  <c r="O34" i="7"/>
  <c r="I34" i="7"/>
  <c r="I29" i="7"/>
  <c r="O29" i="7" s="1"/>
  <c r="O25" i="7"/>
  <c r="I25" i="7"/>
  <c r="O21" i="7"/>
  <c r="I21" i="7"/>
  <c r="O17" i="7"/>
  <c r="I17" i="7"/>
  <c r="Q8" i="7" s="1"/>
  <c r="I8" i="7" s="1"/>
  <c r="O13" i="7"/>
  <c r="I13" i="7"/>
  <c r="I9" i="7"/>
  <c r="O9" i="7" s="1"/>
  <c r="I194" i="6"/>
  <c r="O194" i="6" s="1"/>
  <c r="O190" i="6"/>
  <c r="I190" i="6"/>
  <c r="I186" i="6"/>
  <c r="O186" i="6" s="1"/>
  <c r="I182" i="6"/>
  <c r="O182" i="6" s="1"/>
  <c r="I178" i="6"/>
  <c r="O178" i="6" s="1"/>
  <c r="I174" i="6"/>
  <c r="O174" i="6" s="1"/>
  <c r="O170" i="6"/>
  <c r="I170" i="6"/>
  <c r="I166" i="6"/>
  <c r="O166" i="6" s="1"/>
  <c r="I162" i="6"/>
  <c r="O162" i="6" s="1"/>
  <c r="I158" i="6"/>
  <c r="O158" i="6" s="1"/>
  <c r="O154" i="6"/>
  <c r="I154" i="6"/>
  <c r="O149" i="6"/>
  <c r="I149" i="6"/>
  <c r="I145" i="6"/>
  <c r="O145" i="6" s="1"/>
  <c r="I141" i="6"/>
  <c r="O141" i="6" s="1"/>
  <c r="O137" i="6"/>
  <c r="R136" i="6" s="1"/>
  <c r="O136" i="6" s="1"/>
  <c r="I137" i="6"/>
  <c r="Q136" i="6" s="1"/>
  <c r="I136" i="6" s="1"/>
  <c r="I132" i="6"/>
  <c r="O132" i="6" s="1"/>
  <c r="I128" i="6"/>
  <c r="O128" i="6" s="1"/>
  <c r="I124" i="6"/>
  <c r="O124" i="6" s="1"/>
  <c r="I120" i="6"/>
  <c r="O120" i="6" s="1"/>
  <c r="O116" i="6"/>
  <c r="I116" i="6"/>
  <c r="O112" i="6"/>
  <c r="I112" i="6"/>
  <c r="I108" i="6"/>
  <c r="O108" i="6" s="1"/>
  <c r="R107" i="6" s="1"/>
  <c r="O107" i="6" s="1"/>
  <c r="O103" i="6"/>
  <c r="R102" i="6" s="1"/>
  <c r="O102" i="6" s="1"/>
  <c r="I103" i="6"/>
  <c r="Q102" i="6" s="1"/>
  <c r="I102" i="6" s="1"/>
  <c r="O98" i="6"/>
  <c r="I98" i="6"/>
  <c r="I94" i="6"/>
  <c r="O94" i="6" s="1"/>
  <c r="I90" i="6"/>
  <c r="O90" i="6" s="1"/>
  <c r="I86" i="6"/>
  <c r="O86" i="6" s="1"/>
  <c r="O82" i="6"/>
  <c r="I82" i="6"/>
  <c r="I78" i="6"/>
  <c r="O78" i="6" s="1"/>
  <c r="O74" i="6"/>
  <c r="I74" i="6"/>
  <c r="I70" i="6"/>
  <c r="O70" i="6" s="1"/>
  <c r="I66" i="6"/>
  <c r="O66" i="6" s="1"/>
  <c r="I62" i="6"/>
  <c r="O62" i="6" s="1"/>
  <c r="I58" i="6"/>
  <c r="O58" i="6" s="1"/>
  <c r="O54" i="6"/>
  <c r="I54" i="6"/>
  <c r="I50" i="6"/>
  <c r="O50" i="6" s="1"/>
  <c r="I46" i="6"/>
  <c r="O46" i="6" s="1"/>
  <c r="I42" i="6"/>
  <c r="O42" i="6" s="1"/>
  <c r="O38" i="6"/>
  <c r="I38" i="6"/>
  <c r="I34" i="6"/>
  <c r="Q33" i="6" s="1"/>
  <c r="I33" i="6" s="1"/>
  <c r="I29" i="6"/>
  <c r="O29" i="6" s="1"/>
  <c r="I25" i="6"/>
  <c r="O25" i="6" s="1"/>
  <c r="O21" i="6"/>
  <c r="I21" i="6"/>
  <c r="O17" i="6"/>
  <c r="I17" i="6"/>
  <c r="I13" i="6"/>
  <c r="O13" i="6" s="1"/>
  <c r="I9" i="6"/>
  <c r="O9" i="6" s="1"/>
  <c r="Q8" i="6"/>
  <c r="I8" i="6" s="1"/>
  <c r="O234" i="5"/>
  <c r="I234" i="5"/>
  <c r="O230" i="5"/>
  <c r="I230" i="5"/>
  <c r="I226" i="5"/>
  <c r="O226" i="5" s="1"/>
  <c r="I222" i="5"/>
  <c r="O222" i="5" s="1"/>
  <c r="I218" i="5"/>
  <c r="O218" i="5" s="1"/>
  <c r="O214" i="5"/>
  <c r="I214" i="5"/>
  <c r="I210" i="5"/>
  <c r="O210" i="5" s="1"/>
  <c r="O206" i="5"/>
  <c r="I206" i="5"/>
  <c r="O202" i="5"/>
  <c r="I202" i="5"/>
  <c r="I198" i="5"/>
  <c r="O198" i="5" s="1"/>
  <c r="I194" i="5"/>
  <c r="O194" i="5" s="1"/>
  <c r="I190" i="5"/>
  <c r="O190" i="5" s="1"/>
  <c r="O186" i="5"/>
  <c r="I186" i="5"/>
  <c r="Q185" i="5" s="1"/>
  <c r="I185" i="5" s="1"/>
  <c r="I181" i="5"/>
  <c r="O181" i="5" s="1"/>
  <c r="I177" i="5"/>
  <c r="O177" i="5" s="1"/>
  <c r="I173" i="5"/>
  <c r="O173" i="5" s="1"/>
  <c r="I169" i="5"/>
  <c r="O169" i="5" s="1"/>
  <c r="O165" i="5"/>
  <c r="R164" i="5" s="1"/>
  <c r="O164" i="5" s="1"/>
  <c r="I165" i="5"/>
  <c r="Q164" i="5" s="1"/>
  <c r="I164" i="5" s="1"/>
  <c r="I160" i="5"/>
  <c r="O160" i="5" s="1"/>
  <c r="O156" i="5"/>
  <c r="I156" i="5"/>
  <c r="I152" i="5"/>
  <c r="O152" i="5" s="1"/>
  <c r="I148" i="5"/>
  <c r="O148" i="5" s="1"/>
  <c r="O144" i="5"/>
  <c r="I144" i="5"/>
  <c r="I140" i="5"/>
  <c r="O140" i="5" s="1"/>
  <c r="I136" i="5"/>
  <c r="O136" i="5" s="1"/>
  <c r="O132" i="5"/>
  <c r="I132" i="5"/>
  <c r="Q123" i="5" s="1"/>
  <c r="I123" i="5" s="1"/>
  <c r="O128" i="5"/>
  <c r="I128" i="5"/>
  <c r="I124" i="5"/>
  <c r="O124" i="5" s="1"/>
  <c r="I119" i="5"/>
  <c r="O119" i="5" s="1"/>
  <c r="R118" i="5" s="1"/>
  <c r="O118" i="5" s="1"/>
  <c r="O114" i="5"/>
  <c r="I114" i="5"/>
  <c r="I110" i="5"/>
  <c r="O110" i="5" s="1"/>
  <c r="I106" i="5"/>
  <c r="O106" i="5" s="1"/>
  <c r="I102" i="5"/>
  <c r="O102" i="5" s="1"/>
  <c r="O98" i="5"/>
  <c r="I98" i="5"/>
  <c r="I94" i="5"/>
  <c r="O94" i="5" s="1"/>
  <c r="O90" i="5"/>
  <c r="I90" i="5"/>
  <c r="O86" i="5"/>
  <c r="I86" i="5"/>
  <c r="I82" i="5"/>
  <c r="O82" i="5" s="1"/>
  <c r="I78" i="5"/>
  <c r="O78" i="5" s="1"/>
  <c r="I74" i="5"/>
  <c r="O74" i="5" s="1"/>
  <c r="O70" i="5"/>
  <c r="I70" i="5"/>
  <c r="I66" i="5"/>
  <c r="O66" i="5" s="1"/>
  <c r="O62" i="5"/>
  <c r="I62" i="5"/>
  <c r="I58" i="5"/>
  <c r="O58" i="5" s="1"/>
  <c r="I54" i="5"/>
  <c r="O54" i="5" s="1"/>
  <c r="I50" i="5"/>
  <c r="O50" i="5" s="1"/>
  <c r="I46" i="5"/>
  <c r="O46" i="5" s="1"/>
  <c r="O42" i="5"/>
  <c r="I42" i="5"/>
  <c r="I38" i="5"/>
  <c r="O38" i="5" s="1"/>
  <c r="Q37" i="5"/>
  <c r="I37" i="5" s="1"/>
  <c r="O33" i="5"/>
  <c r="I33" i="5"/>
  <c r="I29" i="5"/>
  <c r="O29" i="5" s="1"/>
  <c r="I25" i="5"/>
  <c r="O25" i="5" s="1"/>
  <c r="O21" i="5"/>
  <c r="I21" i="5"/>
  <c r="I17" i="5"/>
  <c r="O17" i="5" s="1"/>
  <c r="I13" i="5"/>
  <c r="O13" i="5" s="1"/>
  <c r="O9" i="5"/>
  <c r="R8" i="5" s="1"/>
  <c r="O8" i="5" s="1"/>
  <c r="I9" i="5"/>
  <c r="Q8" i="5" s="1"/>
  <c r="I8" i="5" s="1"/>
  <c r="I250" i="4"/>
  <c r="O250" i="4" s="1"/>
  <c r="I246" i="4"/>
  <c r="O246" i="4" s="1"/>
  <c r="I242" i="4"/>
  <c r="O242" i="4" s="1"/>
  <c r="O238" i="4"/>
  <c r="I238" i="4"/>
  <c r="O234" i="4"/>
  <c r="I234" i="4"/>
  <c r="I230" i="4"/>
  <c r="O230" i="4" s="1"/>
  <c r="I226" i="4"/>
  <c r="O226" i="4" s="1"/>
  <c r="I222" i="4"/>
  <c r="O222" i="4" s="1"/>
  <c r="O218" i="4"/>
  <c r="I218" i="4"/>
  <c r="I214" i="4"/>
  <c r="O214" i="4" s="1"/>
  <c r="O210" i="4"/>
  <c r="I210" i="4"/>
  <c r="Q197" i="4" s="1"/>
  <c r="I197" i="4" s="1"/>
  <c r="I206" i="4"/>
  <c r="O206" i="4" s="1"/>
  <c r="I202" i="4"/>
  <c r="O202" i="4" s="1"/>
  <c r="I198" i="4"/>
  <c r="O198" i="4" s="1"/>
  <c r="R197" i="4" s="1"/>
  <c r="O197" i="4" s="1"/>
  <c r="I193" i="4"/>
  <c r="O193" i="4" s="1"/>
  <c r="O189" i="4"/>
  <c r="I189" i="4"/>
  <c r="Q176" i="4" s="1"/>
  <c r="I176" i="4" s="1"/>
  <c r="I185" i="4"/>
  <c r="O185" i="4" s="1"/>
  <c r="I181" i="4"/>
  <c r="O181" i="4" s="1"/>
  <c r="I177" i="4"/>
  <c r="O177" i="4" s="1"/>
  <c r="I172" i="4"/>
  <c r="O172" i="4" s="1"/>
  <c r="I168" i="4"/>
  <c r="O168" i="4" s="1"/>
  <c r="I164" i="4"/>
  <c r="O164" i="4" s="1"/>
  <c r="I160" i="4"/>
  <c r="O160" i="4" s="1"/>
  <c r="I156" i="4"/>
  <c r="O156" i="4" s="1"/>
  <c r="I152" i="4"/>
  <c r="O152" i="4" s="1"/>
  <c r="O148" i="4"/>
  <c r="I148" i="4"/>
  <c r="I144" i="4"/>
  <c r="O144" i="4" s="1"/>
  <c r="I140" i="4"/>
  <c r="O140" i="4" s="1"/>
  <c r="O136" i="4"/>
  <c r="I136" i="4"/>
  <c r="I132" i="4"/>
  <c r="O132" i="4" s="1"/>
  <c r="I128" i="4"/>
  <c r="O128" i="4" s="1"/>
  <c r="I124" i="4"/>
  <c r="O124" i="4" s="1"/>
  <c r="Q123" i="4"/>
  <c r="I123" i="4" s="1"/>
  <c r="I119" i="4"/>
  <c r="O119" i="4" s="1"/>
  <c r="R118" i="4" s="1"/>
  <c r="O118" i="4" s="1"/>
  <c r="Q118" i="4"/>
  <c r="I118" i="4" s="1"/>
  <c r="I114" i="4"/>
  <c r="O114" i="4" s="1"/>
  <c r="I110" i="4"/>
  <c r="O110" i="4" s="1"/>
  <c r="I106" i="4"/>
  <c r="O106" i="4" s="1"/>
  <c r="O102" i="4"/>
  <c r="I102" i="4"/>
  <c r="I98" i="4"/>
  <c r="O98" i="4" s="1"/>
  <c r="O94" i="4"/>
  <c r="I94" i="4"/>
  <c r="I90" i="4"/>
  <c r="O90" i="4" s="1"/>
  <c r="I86" i="4"/>
  <c r="O86" i="4" s="1"/>
  <c r="I82" i="4"/>
  <c r="O82" i="4" s="1"/>
  <c r="I78" i="4"/>
  <c r="O78" i="4" s="1"/>
  <c r="O74" i="4"/>
  <c r="I74" i="4"/>
  <c r="I70" i="4"/>
  <c r="O70" i="4" s="1"/>
  <c r="O66" i="4"/>
  <c r="I66" i="4"/>
  <c r="I62" i="4"/>
  <c r="O62" i="4" s="1"/>
  <c r="I58" i="4"/>
  <c r="O58" i="4" s="1"/>
  <c r="I54" i="4"/>
  <c r="O54" i="4" s="1"/>
  <c r="I50" i="4"/>
  <c r="O50" i="4" s="1"/>
  <c r="O46" i="4"/>
  <c r="I46" i="4"/>
  <c r="I42" i="4"/>
  <c r="O42" i="4" s="1"/>
  <c r="I38" i="4"/>
  <c r="O38" i="4" s="1"/>
  <c r="I33" i="4"/>
  <c r="O33" i="4" s="1"/>
  <c r="I29" i="4"/>
  <c r="O29" i="4" s="1"/>
  <c r="O25" i="4"/>
  <c r="I25" i="4"/>
  <c r="I21" i="4"/>
  <c r="O21" i="4" s="1"/>
  <c r="O17" i="4"/>
  <c r="I17" i="4"/>
  <c r="Q8" i="4" s="1"/>
  <c r="I8" i="4" s="1"/>
  <c r="I13" i="4"/>
  <c r="O13" i="4" s="1"/>
  <c r="I9" i="4"/>
  <c r="O9" i="4" s="1"/>
  <c r="O262" i="3"/>
  <c r="I262" i="3"/>
  <c r="I258" i="3"/>
  <c r="O258" i="3" s="1"/>
  <c r="I254" i="3"/>
  <c r="O254" i="3" s="1"/>
  <c r="I250" i="3"/>
  <c r="O250" i="3" s="1"/>
  <c r="O246" i="3"/>
  <c r="I246" i="3"/>
  <c r="I242" i="3"/>
  <c r="O242" i="3" s="1"/>
  <c r="O238" i="3"/>
  <c r="I238" i="3"/>
  <c r="I234" i="3"/>
  <c r="O234" i="3" s="1"/>
  <c r="I230" i="3"/>
  <c r="O230" i="3" s="1"/>
  <c r="I226" i="3"/>
  <c r="O226" i="3" s="1"/>
  <c r="O222" i="3"/>
  <c r="I222" i="3"/>
  <c r="I218" i="3"/>
  <c r="O218" i="3" s="1"/>
  <c r="O214" i="3"/>
  <c r="I214" i="3"/>
  <c r="Q213" i="3" s="1"/>
  <c r="I213" i="3" s="1"/>
  <c r="I209" i="3"/>
  <c r="O209" i="3" s="1"/>
  <c r="O205" i="3"/>
  <c r="I205" i="3"/>
  <c r="I201" i="3"/>
  <c r="O201" i="3" s="1"/>
  <c r="O197" i="3"/>
  <c r="I197" i="3"/>
  <c r="Q188" i="3" s="1"/>
  <c r="I188" i="3" s="1"/>
  <c r="I193" i="3"/>
  <c r="O193" i="3" s="1"/>
  <c r="I189" i="3"/>
  <c r="O189" i="3" s="1"/>
  <c r="I184" i="3"/>
  <c r="O184" i="3" s="1"/>
  <c r="O180" i="3"/>
  <c r="I180" i="3"/>
  <c r="I176" i="3"/>
  <c r="O176" i="3" s="1"/>
  <c r="I172" i="3"/>
  <c r="O172" i="3" s="1"/>
  <c r="I168" i="3"/>
  <c r="O168" i="3" s="1"/>
  <c r="O164" i="3"/>
  <c r="I164" i="3"/>
  <c r="I160" i="3"/>
  <c r="O160" i="3" s="1"/>
  <c r="O156" i="3"/>
  <c r="I156" i="3"/>
  <c r="I152" i="3"/>
  <c r="O152" i="3" s="1"/>
  <c r="I148" i="3"/>
  <c r="O148" i="3" s="1"/>
  <c r="I144" i="3"/>
  <c r="O144" i="3" s="1"/>
  <c r="O140" i="3"/>
  <c r="I140" i="3"/>
  <c r="I136" i="3"/>
  <c r="O136" i="3" s="1"/>
  <c r="I132" i="3"/>
  <c r="O132" i="3" s="1"/>
  <c r="I128" i="3"/>
  <c r="O128" i="3" s="1"/>
  <c r="I124" i="3"/>
  <c r="O124" i="3" s="1"/>
  <c r="I119" i="3"/>
  <c r="O119" i="3" s="1"/>
  <c r="R118" i="3" s="1"/>
  <c r="O118" i="3" s="1"/>
  <c r="Q118" i="3"/>
  <c r="I118" i="3" s="1"/>
  <c r="I114" i="3"/>
  <c r="O114" i="3" s="1"/>
  <c r="I110" i="3"/>
  <c r="O110" i="3" s="1"/>
  <c r="O106" i="3"/>
  <c r="I106" i="3"/>
  <c r="I102" i="3"/>
  <c r="O102" i="3" s="1"/>
  <c r="I98" i="3"/>
  <c r="O98" i="3" s="1"/>
  <c r="I94" i="3"/>
  <c r="O94" i="3" s="1"/>
  <c r="I90" i="3"/>
  <c r="O90" i="3" s="1"/>
  <c r="I86" i="3"/>
  <c r="O86" i="3" s="1"/>
  <c r="O82" i="3"/>
  <c r="I82" i="3"/>
  <c r="I78" i="3"/>
  <c r="O78" i="3" s="1"/>
  <c r="I74" i="3"/>
  <c r="O74" i="3" s="1"/>
  <c r="I70" i="3"/>
  <c r="O70" i="3" s="1"/>
  <c r="I66" i="3"/>
  <c r="O66" i="3" s="1"/>
  <c r="I62" i="3"/>
  <c r="O62" i="3" s="1"/>
  <c r="O58" i="3"/>
  <c r="I58" i="3"/>
  <c r="I54" i="3"/>
  <c r="O54" i="3" s="1"/>
  <c r="I50" i="3"/>
  <c r="O50" i="3" s="1"/>
  <c r="I46" i="3"/>
  <c r="O46" i="3" s="1"/>
  <c r="I42" i="3"/>
  <c r="O42" i="3" s="1"/>
  <c r="I38" i="3"/>
  <c r="Q37" i="3" s="1"/>
  <c r="I37" i="3" s="1"/>
  <c r="I33" i="3"/>
  <c r="O33" i="3" s="1"/>
  <c r="I29" i="3"/>
  <c r="O29" i="3" s="1"/>
  <c r="I25" i="3"/>
  <c r="O25" i="3" s="1"/>
  <c r="I21" i="3"/>
  <c r="O21" i="3" s="1"/>
  <c r="O17" i="3"/>
  <c r="I17" i="3"/>
  <c r="I13" i="3"/>
  <c r="O13" i="3" s="1"/>
  <c r="I9" i="3"/>
  <c r="O9" i="3" s="1"/>
  <c r="R8" i="3" s="1"/>
  <c r="O8" i="3" s="1"/>
  <c r="I49" i="2"/>
  <c r="O49" i="2" s="1"/>
  <c r="I45" i="2"/>
  <c r="O45" i="2" s="1"/>
  <c r="I41" i="2"/>
  <c r="O41" i="2" s="1"/>
  <c r="I37" i="2"/>
  <c r="O37" i="2" s="1"/>
  <c r="I33" i="2"/>
  <c r="O33" i="2" s="1"/>
  <c r="I29" i="2"/>
  <c r="O29" i="2" s="1"/>
  <c r="O25" i="2"/>
  <c r="I25" i="2"/>
  <c r="I21" i="2"/>
  <c r="O21" i="2" s="1"/>
  <c r="I17" i="2"/>
  <c r="O17" i="2" s="1"/>
  <c r="I13" i="2"/>
  <c r="O13" i="2" s="1"/>
  <c r="I9" i="2"/>
  <c r="O9" i="2" s="1"/>
  <c r="D27" i="1"/>
  <c r="R213" i="3" l="1"/>
  <c r="O213" i="3" s="1"/>
  <c r="R205" i="8"/>
  <c r="O205" i="8" s="1"/>
  <c r="R8" i="6"/>
  <c r="O8" i="6" s="1"/>
  <c r="R153" i="6"/>
  <c r="O153" i="6" s="1"/>
  <c r="R33" i="7"/>
  <c r="O33" i="7" s="1"/>
  <c r="R8" i="4"/>
  <c r="O8" i="4" s="1"/>
  <c r="O2" i="4" s="1"/>
  <c r="D12" i="1" s="1"/>
  <c r="R123" i="5"/>
  <c r="O123" i="5" s="1"/>
  <c r="R123" i="4"/>
  <c r="O123" i="4" s="1"/>
  <c r="R115" i="7"/>
  <c r="O115" i="7" s="1"/>
  <c r="R37" i="5"/>
  <c r="O37" i="5" s="1"/>
  <c r="O2" i="5" s="1"/>
  <c r="D13" i="1" s="1"/>
  <c r="R188" i="3"/>
  <c r="O188" i="3" s="1"/>
  <c r="R123" i="3"/>
  <c r="O123" i="3" s="1"/>
  <c r="R8" i="2"/>
  <c r="O8" i="2" s="1"/>
  <c r="O2" i="2" s="1"/>
  <c r="D10" i="1" s="1"/>
  <c r="R176" i="4"/>
  <c r="O176" i="4" s="1"/>
  <c r="R185" i="5"/>
  <c r="O185" i="5" s="1"/>
  <c r="O38" i="3"/>
  <c r="R37" i="3" s="1"/>
  <c r="O37" i="3" s="1"/>
  <c r="O2" i="3" s="1"/>
  <c r="D11" i="1" s="1"/>
  <c r="Q107" i="6"/>
  <c r="I107" i="6" s="1"/>
  <c r="Q110" i="7"/>
  <c r="I110" i="7" s="1"/>
  <c r="O9" i="9"/>
  <c r="R8" i="9" s="1"/>
  <c r="O8" i="9" s="1"/>
  <c r="Q37" i="9"/>
  <c r="I37" i="9" s="1"/>
  <c r="I3" i="9" s="1"/>
  <c r="C17" i="1" s="1"/>
  <c r="O9" i="15"/>
  <c r="R8" i="15" s="1"/>
  <c r="O8" i="15" s="1"/>
  <c r="O2" i="15" s="1"/>
  <c r="D23" i="1" s="1"/>
  <c r="Q8" i="15"/>
  <c r="I8" i="15" s="1"/>
  <c r="I3" i="15" s="1"/>
  <c r="C23" i="1" s="1"/>
  <c r="E23" i="1" s="1"/>
  <c r="Q123" i="3"/>
  <c r="I123" i="3" s="1"/>
  <c r="Q153" i="6"/>
  <c r="I153" i="6" s="1"/>
  <c r="I3" i="6" s="1"/>
  <c r="C14" i="1" s="1"/>
  <c r="R37" i="9"/>
  <c r="O37" i="9" s="1"/>
  <c r="O9" i="12"/>
  <c r="R8" i="12" s="1"/>
  <c r="O8" i="12" s="1"/>
  <c r="O2" i="12" s="1"/>
  <c r="D20" i="1" s="1"/>
  <c r="Q8" i="12"/>
  <c r="I8" i="12" s="1"/>
  <c r="I3" i="12" s="1"/>
  <c r="C20" i="1" s="1"/>
  <c r="E20" i="1" s="1"/>
  <c r="O34" i="6"/>
  <c r="R33" i="6" s="1"/>
  <c r="O33" i="6" s="1"/>
  <c r="R8" i="7"/>
  <c r="O8" i="7" s="1"/>
  <c r="R173" i="10"/>
  <c r="O173" i="10" s="1"/>
  <c r="R152" i="7"/>
  <c r="O152" i="7" s="1"/>
  <c r="R111" i="10"/>
  <c r="O111" i="10" s="1"/>
  <c r="Q122" i="8"/>
  <c r="I122" i="8" s="1"/>
  <c r="Q152" i="10"/>
  <c r="I152" i="10" s="1"/>
  <c r="Q8" i="2"/>
  <c r="I8" i="2" s="1"/>
  <c r="I3" i="2" s="1"/>
  <c r="C10" i="1" s="1"/>
  <c r="Q8" i="3"/>
  <c r="I8" i="3" s="1"/>
  <c r="I3" i="3" s="1"/>
  <c r="C11" i="1" s="1"/>
  <c r="Q37" i="8"/>
  <c r="I37" i="8" s="1"/>
  <c r="I3" i="8" s="1"/>
  <c r="C16" i="1" s="1"/>
  <c r="R152" i="10"/>
  <c r="O152" i="10" s="1"/>
  <c r="O9" i="16"/>
  <c r="R8" i="16" s="1"/>
  <c r="O8" i="16" s="1"/>
  <c r="O2" i="16" s="1"/>
  <c r="D24" i="1" s="1"/>
  <c r="Q8" i="16"/>
  <c r="I8" i="16" s="1"/>
  <c r="I3" i="16" s="1"/>
  <c r="C24" i="1" s="1"/>
  <c r="E24" i="1" s="1"/>
  <c r="Q37" i="4"/>
  <c r="I37" i="4" s="1"/>
  <c r="I3" i="4" s="1"/>
  <c r="C12" i="1" s="1"/>
  <c r="E12" i="1" s="1"/>
  <c r="Q169" i="7"/>
  <c r="I169" i="7" s="1"/>
  <c r="I3" i="7" s="1"/>
  <c r="C15" i="1" s="1"/>
  <c r="R37" i="8"/>
  <c r="O37" i="8" s="1"/>
  <c r="O2" i="8" s="1"/>
  <c r="D16" i="1" s="1"/>
  <c r="Q205" i="8"/>
  <c r="I205" i="8" s="1"/>
  <c r="O9" i="13"/>
  <c r="R8" i="13" s="1"/>
  <c r="O8" i="13" s="1"/>
  <c r="O2" i="13" s="1"/>
  <c r="D21" i="1" s="1"/>
  <c r="Q8" i="13"/>
  <c r="I8" i="13" s="1"/>
  <c r="I3" i="13" s="1"/>
  <c r="C21" i="1" s="1"/>
  <c r="Q118" i="5"/>
  <c r="I118" i="5" s="1"/>
  <c r="I3" i="5" s="1"/>
  <c r="C13" i="1" s="1"/>
  <c r="E13" i="1" s="1"/>
  <c r="Q184" i="8"/>
  <c r="I184" i="8" s="1"/>
  <c r="Q214" i="9"/>
  <c r="I214" i="9" s="1"/>
  <c r="O9" i="17"/>
  <c r="R8" i="17" s="1"/>
  <c r="O8" i="17" s="1"/>
  <c r="O2" i="17" s="1"/>
  <c r="D25" i="1" s="1"/>
  <c r="Q8" i="17"/>
  <c r="I8" i="17" s="1"/>
  <c r="I3" i="17" s="1"/>
  <c r="C25" i="1" s="1"/>
  <c r="E25" i="1" s="1"/>
  <c r="R184" i="8"/>
  <c r="O184" i="8" s="1"/>
  <c r="Q193" i="9"/>
  <c r="I193" i="9" s="1"/>
  <c r="R37" i="4"/>
  <c r="O37" i="4" s="1"/>
  <c r="Q127" i="8"/>
  <c r="I127" i="8" s="1"/>
  <c r="Q136" i="9"/>
  <c r="I136" i="9" s="1"/>
  <c r="Q111" i="10"/>
  <c r="I111" i="10" s="1"/>
  <c r="I3" i="10" s="1"/>
  <c r="C18" i="1" s="1"/>
  <c r="E18" i="1" s="1"/>
  <c r="O9" i="14"/>
  <c r="R8" i="14" s="1"/>
  <c r="O8" i="14" s="1"/>
  <c r="O2" i="14" s="1"/>
  <c r="D22" i="1" s="1"/>
  <c r="Q8" i="14"/>
  <c r="I8" i="14" s="1"/>
  <c r="I3" i="14" s="1"/>
  <c r="C22" i="1" s="1"/>
  <c r="R136" i="9"/>
  <c r="O136" i="9" s="1"/>
  <c r="R33" i="10"/>
  <c r="O33" i="10" s="1"/>
  <c r="O2" i="10" s="1"/>
  <c r="D18" i="1" s="1"/>
  <c r="Q8" i="18"/>
  <c r="I8" i="18" s="1"/>
  <c r="I3" i="18" s="1"/>
  <c r="C26" i="1" s="1"/>
  <c r="E26" i="1" s="1"/>
  <c r="Q8" i="19"/>
  <c r="I8" i="19" s="1"/>
  <c r="I3" i="19" s="1"/>
  <c r="C27" i="1" s="1"/>
  <c r="E27" i="1" s="1"/>
  <c r="E16" i="1" l="1"/>
  <c r="E22" i="1"/>
  <c r="E10" i="1"/>
  <c r="C6" i="1"/>
  <c r="O2" i="6"/>
  <c r="D14" i="1" s="1"/>
  <c r="E14" i="1" s="1"/>
  <c r="E21" i="1"/>
  <c r="O2" i="9"/>
  <c r="D17" i="1" s="1"/>
  <c r="E17" i="1" s="1"/>
  <c r="E11" i="1"/>
  <c r="O2" i="7"/>
  <c r="D15" i="1" s="1"/>
  <c r="E15" i="1" s="1"/>
  <c r="C7" i="1" l="1"/>
</calcChain>
</file>

<file path=xl/sharedStrings.xml><?xml version="1.0" encoding="utf-8"?>
<sst xmlns="http://schemas.openxmlformats.org/spreadsheetml/2006/main" count="7101" uniqueCount="817">
  <si>
    <t>Firma: Advisia,s.r.o.</t>
  </si>
  <si>
    <t>Rekapitulace ceny</t>
  </si>
  <si>
    <t>Stavba: 20_012-A - Rekonstrukce ul. Mezní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</si>
  <si>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</si>
  <si>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</si>
  <si>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</si>
  <si>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</si>
  <si>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</si>
  <si>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</si>
  <si>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</si>
  <si>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</si>
  <si>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</si>
  <si>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</si>
  <si>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</si>
  <si>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</si>
  <si>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20_012-A</t>
  </si>
  <si>
    <t>Rekonstrukce ul. Mezní</t>
  </si>
  <si>
    <t>O</t>
  </si>
  <si>
    <t>Rozpočet:</t>
  </si>
  <si>
    <t>0,00</t>
  </si>
  <si>
    <t>15,00</t>
  </si>
  <si>
    <t>21,00</t>
  </si>
  <si>
    <t>3</t>
  </si>
  <si>
    <t>2</t>
  </si>
  <si>
    <t>000</t>
  </si>
  <si>
    <t>Všeobecné a ostaní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</si>
  <si>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</si>
  <si>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</si>
  <si>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</si>
  <si>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</si>
  <si>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</si>
  <si>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</si>
  <si>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</si>
  <si>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</si>
  <si>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</si>
  <si>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</si>
  <si>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</si>
  <si>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</si>
  <si>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</si>
  <si>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</si>
  <si>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</si>
  <si>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</si>
  <si>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</si>
  <si>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</si>
  <si>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</si>
  <si>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</si>
  <si>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02730</t>
  </si>
  <si>
    <t>POMOC PRÁCE ZŘÍZ NEBO ZAJIŠŤ OCHRANU INŽENÝRSKÝCH SÍTÍ</t>
  </si>
  <si>
    <t>SOUBOR</t>
  </si>
  <si>
    <t>PP</t>
  </si>
  <si>
    <t>Zajištění inženýrských sítí během realizace stavby dle požadavku správců. Nutné vytyčení všech podzemních sítí s protokolárním zápisem příslušných správců. Určení přesné polohy podzemního vedení kopanými sondami.  Zajištění stavby proti škodě na okolních pozemcích a objektech.</t>
  </si>
  <si>
    <t>VV</t>
  </si>
  <si>
    <t>Vytýčení stávajících inženýrských sítí a jejich zajištění pro všechny stavební objekty vč. Případných sond pro zajištění polohy sítí 
8=8,000 [A] 
*bude čerpáno dle skutečného průběhu. V případě, že by se realizovala celá stavba najednou bude fakturována 1/8</t>
  </si>
  <si>
    <t>TS</t>
  </si>
  <si>
    <t>zahrnuje veškeré náklady spojené s objednatelem požadovanými zařízeními</t>
  </si>
  <si>
    <t>KPL</t>
  </si>
  <si>
    <t>prvizorní vyvěšení sítív místě zemních prací, čerpáno se souhlasem TDI</t>
  </si>
  <si>
    <t>8=8,000 [A] 
*bude čerpáno dle skutečného průběhu. V případě, že by se realizovala celá stavba najednou bude fakturována 1/8</t>
  </si>
  <si>
    <t>02911</t>
  </si>
  <si>
    <t>OSTATNÍ POŽADAVKY - GEODETICKÉ ZAMĚŘENÍ</t>
  </si>
  <si>
    <t>Geometrický plán pro majetkové vypořádání vlastnických vztahů, potrvzený  
katastrálním úřadem.</t>
  </si>
  <si>
    <t>zahrnuje veškeré náklady spojené s objednatelem požadovanými pracemi</t>
  </si>
  <si>
    <t>HM</t>
  </si>
  <si>
    <t>Věškerá nutná zaměření k realizaci díla (např. zaměření stavby před výstavbou,  
vytčení stavby, obvodu staveniště,...) a k uvedení stavby do úžívání a předání  
dokončeného díla.</t>
  </si>
  <si>
    <t>Zaměření vrstev pro určení kubatur sanací a pro určení kubatur konstrukčeních  
vrstev a celkových plošných a délkových výměr.</t>
  </si>
  <si>
    <t>02940</t>
  </si>
  <si>
    <t/>
  </si>
  <si>
    <t>OSTATNÍ POŽADAVKY - VYPRACOVÁNÍ DOKUMENTACE</t>
  </si>
  <si>
    <t>KČ</t>
  </si>
  <si>
    <t>Dokumentace skutečného provedení stavby. Výkresy a související písemnosti  
zhotovené stavby potřebné pro evidenci pozemní komunikace. Výkresy odchylek a  
změn stavby oproti DSP+PDPS. Ověření podpisem odpovědného zástupce  
zhotovitele a správce stavby. Zadavatel poskytne projektovou dokumentaci v  
otevřené formátu *.dwg.</t>
  </si>
  <si>
    <t>7</t>
  </si>
  <si>
    <t>02943</t>
  </si>
  <si>
    <t>OSTATNÍ POŽADAVKY - VYPRACOVÁNÍ RDS</t>
  </si>
  <si>
    <t>Realizační dokumentace stavby (4x tištěné paré + 1x CD). Obsah dle směrnice pro  
dokumentaci staveb PK, v souladu s PDPS, Řeší podrobnosti pro kvalitní a  
bezpečné zhotovení stavby. Mimo jiné zahrnuje vypracování souřadnicového a  
výškového pokrytí komunikace, zahuštění příčných řezů pro plynulé řešení, detaily  
oprav poruch dle TP 82 - Katalog poruch netuhých vozovek, aktualizace  
dopracování dopravního značení. Vypracuje autorizovaná osoba. Odsouhlasí  
správce stavby. Zadavatel poskytne projektovou dokumentaci v otevřené  
formátu *.dwg.  
Pevná cena</t>
  </si>
  <si>
    <t>8</t>
  </si>
  <si>
    <t>02946</t>
  </si>
  <si>
    <t>OSTAT POŽADAVKY - FOTODOKUMENTACE</t>
  </si>
  <si>
    <t>1x měsíčně sada barevných fotografií v tištěné i elektronické formě  
3x závěrečná fotodokumentace v albu s popisem v tištěné i elektronické podobě  
Pevná cena</t>
  </si>
  <si>
    <t>fotodokumentace - měsíčně barevné fotografie v tištěné a elektronické formě,závěrečná fotodokumentace v albu s popisem v tištěné i elektronické formě 
v rozsahu dle SOD 
8=8,000 [A] 
*bude čerpáno dle skutečného průběhu. V případě, že by se realizovala celá stavba najednou bude fakturována 1/8</t>
  </si>
  <si>
    <t>položka zahrnuje:  
- fotodokumentaci zadavatelem požadovaného děje a konstrukcí v požadovaných časových intervalech  
- zadavatelem specifikované výstupy (fotografie v papírovém a digitálním formátu) v požadovaném počtu - předpoklad 2 ks</t>
  </si>
  <si>
    <t>02950</t>
  </si>
  <si>
    <t>OSTATNÍ POŽADAVKY - POSUDKY, KONTROLY, REVIZNÍ ZPRÁVY</t>
  </si>
  <si>
    <t>"Pasportizace nemovitostí v zájmovém území celé akce před zahájením a po dokončení prací, dopravního značení , vybavení komunikace - odvodnění příkopu, vodní tok, přilehlé pozemky, nemovitosti a objekty inženýrských sítí (v zájmovém prostoru). Projednání pasportizace provedené před zahájením prací. Následně pasportizace po dokončení akce s projednáním a prokázáním  stavů konstrukcí, objektů a pozemků před a po akci.  
Celkem pasportizace včetně kompletní dokumentace v tištěné podobě a předání na CD dle SOD."</t>
  </si>
  <si>
    <t>03720</t>
  </si>
  <si>
    <t>POMOC PRÁCE ZAJIŠŤ NEBO ZŘÍZ REGULACI A OCHRANU DOPRAVY</t>
  </si>
  <si>
    <t>Úhrnná částka musí obsahovat veškeré náklady na dočasné úpravy a regulaci dopravy ( i pěší ) na staveništi a nezbytné značení a opatření vyplývající z požadavků BOZP na staveništi. Trasy pro pěší v souladu s vyhl. č. 398/2009 Sb. o obecných technických požadavcích zabezpečujících bezbariérové užívání staveb. Po dobu realizace stavby zajištěn přístup k objektům pro požární techniku, policii, záchranné služby .</t>
  </si>
  <si>
    <t>zahrnuje objednatelem povolené náklady na požadovaná zařízení zhotovitele</t>
  </si>
  <si>
    <t>11</t>
  </si>
  <si>
    <t>R</t>
  </si>
  <si>
    <t>01</t>
  </si>
  <si>
    <t>kompletní ochrana trakčního vedení a stožárů po celou dobu výstavby</t>
  </si>
  <si>
    <t>SO 101.1</t>
  </si>
  <si>
    <t>Komunikace a zpevněné plochy - ÚSEK 1</t>
  </si>
  <si>
    <t>014102</t>
  </si>
  <si>
    <t>POPLATKY ZA SKLÁDKU</t>
  </si>
  <si>
    <t>T</t>
  </si>
  <si>
    <t>Zemina a kamení (17 05 04) 
pol. 12110 
62,924/100*50=31,462 [A] 
pol. 12373 
výkopy pro drenáže = 39,527=39,527 [B] 
odkopy bez AZ: 296,318- pol. 17110 46,41=249,908 [C] 
odkopy pro AZ: 981=981,000 [D] (realizováno dle skutečnosti po odsouhlasení TDI a investora) 
pol. 13173 
4,5=4,500 [E] 
pol. 13273 
51,96=51,960 [F] 
celkem bez AZ: (A+B+C+E+F)*2=754,714 [G] 
celkem pro AZ: D*2=1 962,000 [H] (realizováno dle skutečnosti po odsouhlasení TDI a investora) 
Celkem: G+H=2 716,714 [I]</t>
  </si>
  <si>
    <t>zahrnuje veškeré poplatky provozovateli skládky související s uložením odpadu na skládce.</t>
  </si>
  <si>
    <t>014112</t>
  </si>
  <si>
    <t>POPLATKY ZA SKLÁDKU TYP S-IO (INERTNÍ ODPAD)</t>
  </si>
  <si>
    <t>pol.11318 
1,449*2,4=3,478 [A] 
pol. 11332 nestmelené kamenivo 
212,437*2,2=467,361 [B] 
pol. 11352 
obruby délky 18,375*0,1=1,838 [C] 
pol. 96687 
3*1*1*1,5*2,4=10,800 [D] 
Celkem: A+B+C+D=483,477 [E]</t>
  </si>
  <si>
    <t>014122</t>
  </si>
  <si>
    <t>POPLATKY ZA SKLÁDKU TYP S-OO (OSTATNÍ ODPAD)</t>
  </si>
  <si>
    <t>poplatky za uložení konstrukčních vrstev s asf. pojivy - skládka dle zadávacích   
podmínek v režii dodavatele s poplatkem a evidencí   
převod : 1m3 =2,5 t</t>
  </si>
  <si>
    <t>pol. 11372 
115,696*2,5=289,240 [A] 
pol. 11313 
2,993*2,2=6,585 [B] 
Celkem: A+B=295,825 [C]</t>
  </si>
  <si>
    <t>014132</t>
  </si>
  <si>
    <t>POPLATKY ZA SKLÁDKU TYP S-NO (NEBEZPEČNÝ ODPAD)</t>
  </si>
  <si>
    <t>poplatky za uložení materiálů s obsahem dehtu - skládka dle zadávacích podmínek v režii dodavatele s poplatkem a evidencí   
bude čerpáno dle skutečnosti s povolením TDI</t>
  </si>
  <si>
    <t>014211</t>
  </si>
  <si>
    <t>POPLATKY ZA ZEMNÍK - ORNICE</t>
  </si>
  <si>
    <t>M3</t>
  </si>
  <si>
    <t>celková potřeba ornice  (397,215*tl.0,15)- 50% ze sejmuté protříděné ornice(62,924/2)=28,120 [A]</t>
  </si>
  <si>
    <t>zahrnuje veškeré poplatky majiteli zemníku související s nákupem zeminy (nikoliv s otvírkou zemníku)</t>
  </si>
  <si>
    <t>015140</t>
  </si>
  <si>
    <t>POPLATKY ZA LIKVIDACŮ ODPADŮ NEKONTAMINOVANÝCH - 17 01 01  BETON Z DEMOLIC OBJEKTŮ, ZÁKLADŮ TV</t>
  </si>
  <si>
    <t>viz položka č. 11335 442,584*2,4=1 062,202 [A]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</si>
  <si>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</si>
  <si>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63</t>
  </si>
  <si>
    <t>02</t>
  </si>
  <si>
    <t>INDUKČNÍ SMYČKY</t>
  </si>
  <si>
    <t>1kus</t>
  </si>
  <si>
    <t>kompletní výměna vč. materiálu</t>
  </si>
  <si>
    <t>Zemní práce</t>
  </si>
  <si>
    <t>11313</t>
  </si>
  <si>
    <t>ODSTRANĚNÍ KRYTU ZPEVNĚNÝCH PLOCH S ASFALTOVÝM POJIVEM</t>
  </si>
  <si>
    <t>demolice stávajících asfaltových chodníků</t>
  </si>
  <si>
    <t>plocha 59,85* tl.0,05=2,993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</si>
  <si>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</si>
  <si>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11318</t>
  </si>
  <si>
    <t>ODSTRANĚNÍ KRYTU ZPEVNĚNÝCH PLOCH Z DLAŽDIC</t>
  </si>
  <si>
    <t>stávající dl. chodníky vyměněny za nové - plocha 24,15* tl 0,06=1,449 [A]</t>
  </si>
  <si>
    <t>11332</t>
  </si>
  <si>
    <t>ODSTRANĚNÍ PODKLADŮ ZPEVNĚNÝCH PLOCH Z KAMENIVA NESTMELENÉHO</t>
  </si>
  <si>
    <t>odstranění vrstvy pod betonovou deskou</t>
  </si>
  <si>
    <t>plocha 1912,8*tl. = 0,1=191,280 [A] (stávající komunikace) 
plocha 68,4* tl. 0,15=10,260 [B] (stávající asf. chodník) 
plocha 27,6* tl. 0,18=4,968 [C] (stávající dl.. chodník) 
plocha 46,5* tl. 0,12=5,580 [D] (napojení sjezdů) 
plocha 1,395* tl. 0,25=0,349 [E] napojení sjezdů) 
Celkem: A+B+C+D+E=212,437 [F]</t>
  </si>
  <si>
    <t>11335</t>
  </si>
  <si>
    <t>ODSTRANĚNÍ PODKLADU ZPEVNĚNÝCH PLOCH Z BETONU</t>
  </si>
  <si>
    <t>plocha betonu - hlavní trasa = 1673,7*tl. = 0,241=403,362 [A] 
plocha betonu - napojení na připojení okolních komunikací/sjezdů 162,75*tl. = 0,241=39,223 [B] 
Celkem: A+B=442,585 [C]</t>
  </si>
  <si>
    <t>11352</t>
  </si>
  <si>
    <t>ODSTRANĚNÍ CHODNÍKOVÝCH A SILNIČNÍCH OBRUBNÍKŮ BETONOVÝCH</t>
  </si>
  <si>
    <t>M</t>
  </si>
  <si>
    <t>obruby délky 18,375 m=18,375 [A]</t>
  </si>
  <si>
    <t>12</t>
  </si>
  <si>
    <t>11353</t>
  </si>
  <si>
    <t>ODSTRANĚNÍ CHODNÍKOVÝCH KAMENNÝCH OBRUBNÍKŮ</t>
  </si>
  <si>
    <t>vč. odvozu na deponii dle pokynů invetsora (vzdálenost do 10 km)</t>
  </si>
  <si>
    <t>kamenné obruby široké - délka 302,4 m =302,400 [A] 
kamenné obruby úzké - délka 64,05 m =64,050 [B] 
Celkem: A+B=366,450 [C]</t>
  </si>
  <si>
    <t>13</t>
  </si>
  <si>
    <t>11372</t>
  </si>
  <si>
    <t>FRÉZOVÁNÍ ZPEVNĚNÝCH PLOCH ASFALTOVÝCH</t>
  </si>
  <si>
    <t>zpětné použití, odkup zhotovitelem</t>
  </si>
  <si>
    <t>frézovaná plocha - hlavní trasa = 1673,7*tl. = 0,063=105,443 [A] 
frézovaná plocha - napojení na připojení okolních komunikací/sjezdů = 162,75*tl. = 0,063=10,253 [B] 
Celkem: A+B=115,696 [C]</t>
  </si>
  <si>
    <t>14</t>
  </si>
  <si>
    <t>12110</t>
  </si>
  <si>
    <t>SEJMUTÍ ORNICE NEBO LESNÍ PŮDY</t>
  </si>
  <si>
    <t>protřídění a uložení na mezideponii - předpoklad 50% zpětného využití, 50% odvoz na skládku</t>
  </si>
  <si>
    <t>sejmutí stávající ornice v místě stávající zeleně a nové komunikace - plocha = 43,05*tl. 0,15=6,458 [A] 
sejmutí stávající ornice v místě stávající zeleně a nové zeleně - plocha = 366,84*tl. 0,15=55,026 [B] 
(sejmutí z důvodu realizace nových obrub) 
sejmutí stávající ornice v místě stávající zeleně a nového chodníku - plocha = 9,6*tl. 0,15=1,440 [C] 
Celkem: A+B+C=62,924 [D]</t>
  </si>
  <si>
    <t>položka zahrnuje sejmutí ornice bez ohledu na tloušťku vrstvy a její vodorovnou dopravu  
nezahrnuje uložení na trvalou skládku</t>
  </si>
  <si>
    <t>15</t>
  </si>
  <si>
    <t>12373</t>
  </si>
  <si>
    <t>ODKOP PRO SPOD STAVBU SILNIC A ŽELEZNIC TŘ. I</t>
  </si>
  <si>
    <t>vč. odvozu na trvalou skládku.</t>
  </si>
  <si>
    <t>odkop pro novou konstrukci vozovky tl. = 0,143*v ploše = 1912,8=273,530 [A] 
odkop pro pláň = 0,5*v ploše = 1912,8=956,400 [B]  (realizováno dle skutečnosti po odsouhlasení TDI a investora) 
odkop pro novou konstrukci vozovky v místě stávající zeleně tl. = 0,39*v ploše = 49,2=19,188 [C] 
odkop pro pláň v místě stávající zeleně = 0,5*v ploše = 49,2=24,600 [D] (realizováno dle skutečnosti po odsouhlasení TDI a investora) 
odkop pro dl. chodník v místě stávajícícho asfaltového 68,4* tl. 0,04=2,736 [E] 
odkop pro dl. chodník v místě stávající zeleně 9,6*tl.0,09=0,864 [F] 
odkopy bez AZ: A+C+E+F=296,318 [G] 
odkopy pro AZ: B+D=981,000 [H]  (realizováno dle skutečnosti po odsouhlasení TDI a investora) 
Celkem: G+H=1 277,318 [I]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</si>
  <si>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</si>
  <si>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16</t>
  </si>
  <si>
    <t>12573</t>
  </si>
  <si>
    <t>VYKOPÁVKY ZE ZEMNÍKŮ A SKLÁDEK TŘ. I</t>
  </si>
  <si>
    <t>ornice pro ohumusování, zpětné natěžení ornice ze zemníku vč. manipulace a dopravy na stavbu</t>
  </si>
  <si>
    <t>celková plocha zeleně 397,215*tl.0,15=59,582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</si>
  <si>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</si>
  <si>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17</t>
  </si>
  <si>
    <t>13173</t>
  </si>
  <si>
    <t>HLOUBENÍ JAM ZAPAŽ I NEPAŽ TŘ. I</t>
  </si>
  <si>
    <t>hloubení jam pro uliční vpusti, vč. odvozu na skládku</t>
  </si>
  <si>
    <t>počet UV = 3*(1*1*1,5)=4,500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</si>
  <si>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</si>
  <si>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18</t>
  </si>
  <si>
    <t>13273</t>
  </si>
  <si>
    <t>HLOUBENÍ RÝH ŠÍŘ DO 2M PAŽ I NEPAŽ TŘ. I</t>
  </si>
  <si>
    <t>výkopy pro přípojky k UV</t>
  </si>
  <si>
    <t>délka přípojek = 43,3*1,2*1=51,960 [A]</t>
  </si>
  <si>
    <t>19</t>
  </si>
  <si>
    <t>17110</t>
  </si>
  <si>
    <t>ULOŽENÍ SYPANINY DO NÁSYPŮ SE ZHUTNĚNÍM</t>
  </si>
  <si>
    <t>násyp - využítí materiálu z pol. č. 12373</t>
  </si>
  <si>
    <t>násyp v místě, kde stávající komunikaci nahradí zeleň - plocha 111*tl.0,374=41,514 [A] 
násyp v místě, kde stávající komunikaci nahradí chodník - plocha 9*tl.0,284=2,556 [B] 
násyp v místě, kde stávající asf. chodník nahradí zeleň- plocha 46,8*tl.0,05=2,340 [C] 
Celkem: A+B+C=46,410 [D]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</si>
  <si>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</si>
  <si>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20</t>
  </si>
  <si>
    <t>17180</t>
  </si>
  <si>
    <t>ULOŽENÍ SYPANINY DO NÁSYPŮ Z NAKUPOVANÝCH MATERIÁLŮ</t>
  </si>
  <si>
    <t>aktivní zóna (realizováno dle skutečnosti po odsouhlasení TDI a investora)  
zemina nenamrzavá vhodná dle ČSN 73 6133 nebo drcené kamenivo a ŠD (dle zhodnocení geologa na stavbě)</t>
  </si>
  <si>
    <t>celková plocha komunikace 1569,75* tl. 0,5=784,875 [A]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</si>
  <si>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</si>
  <si>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21</t>
  </si>
  <si>
    <t>17481</t>
  </si>
  <si>
    <t>ZÁSYP JAM A RÝH Z NAKUPOVANÝCH MATERIÁLŮ</t>
  </si>
  <si>
    <t>zásyp uličních vpustí (3*1*1*1,5)-(3*0,6*0,6*1,5)=2,880 [A] 
zásyp přípojek 43,3*0,4*1,2=20,784 [B] 
Celkem: A+B=23,664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</si>
  <si>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</si>
  <si>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22</t>
  </si>
  <si>
    <t>17581</t>
  </si>
  <si>
    <t>OBSYP POTRUBÍ A OBJEKTŮ Z NAKUPOVANÝCH MATERIÁLŮ</t>
  </si>
  <si>
    <t>přípojky - obsyp potrubí 
43,3*((0,6*1,2)-(3,14*0,1*0,1))=29,816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</si>
  <si>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</si>
  <si>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23</t>
  </si>
  <si>
    <t>18110</t>
  </si>
  <si>
    <t>ÚPRAVA PLÁNĚ SE ZHUTNĚNÍM V HORNINĚ TŘ. I</t>
  </si>
  <si>
    <t>M2</t>
  </si>
  <si>
    <t>úprava pláně na ploše komunikace a 1569,75=1 569,750 [A] 
úprava pláně na ploše chodníků 53,655+9,03=62,685 [B] 
Celkem: A+B=1 632,435 [C]</t>
  </si>
  <si>
    <t>položka zahrnuje úpravu pláně včetně vyrovnání výškových rozdílů. Míru zhutnění určuje projekt.</t>
  </si>
  <si>
    <t>24</t>
  </si>
  <si>
    <t>18222</t>
  </si>
  <si>
    <t>ROZPROSTŘENÍ ORNICE VE SVAHU V TL DO 0,15M</t>
  </si>
  <si>
    <t>plochy zeleně z výkresu = 397,215=397,215 [A]</t>
  </si>
  <si>
    <t>položka zahrnuje:  
nutné přemístění ornice z dočasných skládek vzdálených do 50m  
rozprostření ornice v předepsané tloušťce ve svahu přes 1:5</t>
  </si>
  <si>
    <t>25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</si>
  <si>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</si>
  <si>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</si>
  <si>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</si>
  <si>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26</t>
  </si>
  <si>
    <t>18247</t>
  </si>
  <si>
    <t>OŠETŘOVÁNÍ TRÁVNÍKU</t>
  </si>
  <si>
    <t>Zahrnuje pokosení se shrabáním, naložení shrabků na dopravní prostředek, s odvozem a se složením, to vše bez ohledu na sklon terénu  
zahrnuje nutné zalití a hnojení</t>
  </si>
  <si>
    <t>Základy</t>
  </si>
  <si>
    <t>28</t>
  </si>
  <si>
    <t>21461</t>
  </si>
  <si>
    <t>SEPARAČNÍ GEOTEXTILIE</t>
  </si>
  <si>
    <t>netkaná geotextilie zajišťující seperační a filtrační funkci, 400g/m2,     
v místě výměny zeminy aktivní zóny, trativodu    
Položka bude realizována pouze na přímý příkaz TDI a investora v pípadě výměny    
zeminy v aktivné zóně.</t>
  </si>
  <si>
    <t>aktivní zóna pod vozovkou - plocha 1569,75=1 569,750 [A] 
trativody - plocha 136,29*2,5=340,725 [B] 
Celkem: A+B=1 910,475 [C]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</si>
  <si>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</si>
  <si>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Komunikace</t>
  </si>
  <si>
    <t>29</t>
  </si>
  <si>
    <t>56310</t>
  </si>
  <si>
    <t>VOZOVKOVÉ VRSTVY Z MECHANICKY ZPEVNĚNÉHO KAMENIVA</t>
  </si>
  <si>
    <t>napojení na komunikace I. třídy</t>
  </si>
  <si>
    <t>viz výkresy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</si>
  <si>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</si>
  <si>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30</t>
  </si>
  <si>
    <t>56330</t>
  </si>
  <si>
    <t>VOZOVKOVÉ VRSTVY ZE ŠTĚRKODRTI</t>
  </si>
  <si>
    <t>31</t>
  </si>
  <si>
    <t>56333</t>
  </si>
  <si>
    <t>VOZOVKOVÉ VRSTVY ZE ŠTĚRKODRTI TL. DO 150MM</t>
  </si>
  <si>
    <t>plocha = 1569,75*1,1(rozšíření vrstev)=1 726,725 [A] 
plocha pod novými chodníky = 53,655+9,03=62,685 [B] 
Celkem: A+B=1 789,410 [C]</t>
  </si>
  <si>
    <t>32</t>
  </si>
  <si>
    <t>56334</t>
  </si>
  <si>
    <t>VOZOVKOVÉ VRSTVY ZE ŠTĚRKODRTI TL. DO 200MM</t>
  </si>
  <si>
    <t>plocha = 1569,75*1,1(rozšíření vrstev)=1 726,725 [A]</t>
  </si>
  <si>
    <t>33</t>
  </si>
  <si>
    <t>572121</t>
  </si>
  <si>
    <t>INFILTRAČNÍ POSTŘIK ASFALTOVÝ DO 1,0KG/M2</t>
  </si>
  <si>
    <t>plocha komunikace = 1569,75=1 569,750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</si>
  <si>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</si>
  <si>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34</t>
  </si>
  <si>
    <t>35</t>
  </si>
  <si>
    <t>572213</t>
  </si>
  <si>
    <t>SPOJOVACÍ POSTŘIK Z EMULZE DO 0,5KG/M2</t>
  </si>
  <si>
    <t>viz výkresy 75,42+61,74=137,160 [A]</t>
  </si>
  <si>
    <t>36</t>
  </si>
  <si>
    <t>572214</t>
  </si>
  <si>
    <t>SPOJOVACÍ POSTŘIK Z MODIFIK EMULZE DO 0,5KG/M2</t>
  </si>
  <si>
    <t>(plocha komunikace = 1569,75+ plocha sjezdů = 171,99)*2=3 483,480 [A]</t>
  </si>
  <si>
    <t>37</t>
  </si>
  <si>
    <t>574A04</t>
  </si>
  <si>
    <t>ASFALTOVÝ BETON PRO OBRUSNÉ VRSTVY ACO 11+, 11S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</si>
  <si>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</si>
  <si>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38</t>
  </si>
  <si>
    <t>574B34</t>
  </si>
  <si>
    <t>ASFALTOVÝ BETON PRO OBRUSNÉ VRSTVY MODIFIK ACO 11+, 11S TL. 40MM</t>
  </si>
  <si>
    <t>plocha komunikace = 1569,75=1 569,750 [A] 
plocha sjezdů = 171,99=171,990 [B] 
Celkem: A+B=1 741,740 [C]</t>
  </si>
  <si>
    <t>39</t>
  </si>
  <si>
    <t>574C06</t>
  </si>
  <si>
    <t>ASFALTOVÝ BETON PRO LOŽNÍ VRSTVY ACL 16+, 16S</t>
  </si>
  <si>
    <t>40</t>
  </si>
  <si>
    <t>574C56</t>
  </si>
  <si>
    <t>ASFALTOVÝ BETON PRO LOŽNÍ VRSTVY ACL 16+, 16S TL. 60MM</t>
  </si>
  <si>
    <t>41</t>
  </si>
  <si>
    <t>574E07</t>
  </si>
  <si>
    <t>ASFALTOVÝ BETON PRO PODKLADNÍ VRSTVY ACP 22+, 22S</t>
  </si>
  <si>
    <t>42</t>
  </si>
  <si>
    <t>574E88</t>
  </si>
  <si>
    <t>ASFALTOVÝ BETON PRO PODKLADNÍ VRSTVY ACP 22+, 22S TL. 90MM</t>
  </si>
  <si>
    <t>plocha komunikace = 1569,75=1 569,750 [A] 
plocha sjezdů = (171,99*0,25)=42,998 [B] 
Celkem: A+B=1 612,748 [C]</t>
  </si>
  <si>
    <t>43</t>
  </si>
  <si>
    <t>58260A</t>
  </si>
  <si>
    <t>KRYTY Z BETON DLAŽDIC SE ZÁMKEM BAREV RELIÉFNÍCH TL 60MM BEZ LOŽE</t>
  </si>
  <si>
    <t>celková plocha = 9,03=9,030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</si>
  <si>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</si>
  <si>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44</t>
  </si>
  <si>
    <t>582611</t>
  </si>
  <si>
    <t>KRYTY Z BETON DLAŽDIC SE ZÁMKEM ŠEDÝCH TL 60MM DO LOŽE Z KAM</t>
  </si>
  <si>
    <t>celková plocha chodníků = 53,655=53,655 [A]</t>
  </si>
  <si>
    <t>Potrubí</t>
  </si>
  <si>
    <t>27</t>
  </si>
  <si>
    <t>21263</t>
  </si>
  <si>
    <t>TRATIVODY KOMPLET Z TRUB Z PLAST HMOT DN DO 150MM</t>
  </si>
  <si>
    <t>celková délka drenáží = 136,3=136,300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</si>
  <si>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</si>
  <si>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45</t>
  </si>
  <si>
    <t>87434</t>
  </si>
  <si>
    <t>POTRUBÍ Z TRUB PLASTOVÝCH ODPADNÍCH DN DO 200MM</t>
  </si>
  <si>
    <t>přípojky UV</t>
  </si>
  <si>
    <t>celková délka = 43,3=43,300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</si>
  <si>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</si>
  <si>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46</t>
  </si>
  <si>
    <t>87634</t>
  </si>
  <si>
    <t>CHRÁNIČKY Z TRUB PLASTOVÝCH DN DO 200MM</t>
  </si>
  <si>
    <t>celková délka = 92,3=92,300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</si>
  <si>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</si>
  <si>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47</t>
  </si>
  <si>
    <t>89712</t>
  </si>
  <si>
    <t>VPUSŤ KANALIZAČNÍ ULIČNÍ KOMPLETNÍ Z BETONOVÝCH DÍLCŮ</t>
  </si>
  <si>
    <t>KUS</t>
  </si>
  <si>
    <t>3ks=3,000 [A]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</si>
  <si>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</si>
  <si>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48</t>
  </si>
  <si>
    <t>89921</t>
  </si>
  <si>
    <t>VÝŠKOVÁ ÚPRAVA POKLOPŮ</t>
  </si>
  <si>
    <t>4=4,000 [A]</t>
  </si>
  <si>
    <t>- položka výškové úpravy zahrnuje všechny nutné práce a materiály pro zvýšení nebo snížení zařízení (včetně nutné úpravy stávajícího povrchu vozovky nebo chodníku).</t>
  </si>
  <si>
    <t>49</t>
  </si>
  <si>
    <t>899642</t>
  </si>
  <si>
    <t>ZKOUŠKA VODOTĚSNOSTI POTRUBÍ DN DO 200MM</t>
  </si>
  <si>
    <t>viz položka 87434 = 43,3=43,300 [A]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</si>
  <si>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</si>
  <si>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Ostatní konstrukce a práce</t>
  </si>
  <si>
    <t>50</t>
  </si>
  <si>
    <t>914121</t>
  </si>
  <si>
    <t>DOPRAVNÍ ZNAČKY ZÁKLADNÍ VELIKOSTI OCELOVÉ FÓLIE TŘ 1 - DODÁVKA A MONTÁŽ</t>
  </si>
  <si>
    <t>celkem kusů viz situace = 20=20,000 [A]</t>
  </si>
  <si>
    <t>položka zahrnuje:  
- dodávku a montáž značek v požadovaném provedení</t>
  </si>
  <si>
    <t>51</t>
  </si>
  <si>
    <t>914123</t>
  </si>
  <si>
    <t>DOPRAVNÍ ZNAČKY ZÁKLADNÍ VELIKOSTI OCELOVÉ FÓLIE TŘ 1 - DEMONTÁŽ</t>
  </si>
  <si>
    <t>celkem 21 ks=21,000 [A]</t>
  </si>
  <si>
    <t>Položka zahrnuje odstranění, demontáž a odklizení materiálu s odvozem na předepsané místo</t>
  </si>
  <si>
    <t>52</t>
  </si>
  <si>
    <t>914921</t>
  </si>
  <si>
    <t>SLOUPKY A STOJKY DOPRAVNÍCH ZNAČEK Z OCEL TRUBEK DO PATKY - DODÁVKA A MONTÁŽ</t>
  </si>
  <si>
    <t>položka zahrnuje:  
- sloupky a upevňovací zařízení včetně jejich osazení (betonová patka, zemní práce)</t>
  </si>
  <si>
    <t>53</t>
  </si>
  <si>
    <t>914923</t>
  </si>
  <si>
    <t>SLOUPKY A STOJKY DZ Z OCEL TRUBEK DO PATKY DEMONTÁŽ</t>
  </si>
  <si>
    <t>54</t>
  </si>
  <si>
    <t>915111</t>
  </si>
  <si>
    <t>VODOROVNÉ DOPRAVNÍ ZNAČENÍ BARVOU HLADKÉ - DODÁVKA A POKLÁDKA</t>
  </si>
  <si>
    <t>předznačení barvou</t>
  </si>
  <si>
    <t>celkem odměřeno ze situace = 63,7=63,700 [A]</t>
  </si>
  <si>
    <t>položka zahrnuje:  
- dodání a pokládku nátěrového materiálu (měří se pouze natíraná plocha)  
- předznačení a reflexní úpravu</t>
  </si>
  <si>
    <t>55</t>
  </si>
  <si>
    <t>915211</t>
  </si>
  <si>
    <t>VODOROVNÉ DOPRAVNÍ ZNAČENÍ PLASTEM HLADKÉ - DODÁVKA A POKLÁDKA</t>
  </si>
  <si>
    <t>finální úprava VDZ</t>
  </si>
  <si>
    <t>56</t>
  </si>
  <si>
    <t>91551</t>
  </si>
  <si>
    <t>VODOROVNÉ DOPRAVNÍ ZNAČENÍ - PŘEDEM PŘIPRAVENÉ SYMBOLY</t>
  </si>
  <si>
    <t>symbol - šipky 4ks=4,000 [A]</t>
  </si>
  <si>
    <t>položka zahrnuje:  
- dodání a pokládku předepsaného symbolu  
- zahrnuje předznačení a reflexní úpravu</t>
  </si>
  <si>
    <t>57</t>
  </si>
  <si>
    <t>91710</t>
  </si>
  <si>
    <t>OBRUBY Z BETONOVÝCH PALISÁD</t>
  </si>
  <si>
    <t>vyrovnání svahu dl. 5m=5,000 [A]</t>
  </si>
  <si>
    <t>Položka zahrnuje:  
dodání a pokládku betonových palisád o rozměrech předepsaných zadávací dokumentací  
betonové lože i boční betonovou opěrku.</t>
  </si>
  <si>
    <t>58</t>
  </si>
  <si>
    <t>917211</t>
  </si>
  <si>
    <t>ZÁHONOVÉ OBRUBY Z BETONOVÝCH OBRUBNÍKŮ ŠÍŘ 50MM</t>
  </si>
  <si>
    <t>celková délka z výkresu = 43,26=43,260 [A]</t>
  </si>
  <si>
    <t>Položka zahrnuje:  
dodání a pokládku betonových obrubníků o rozměrech předepsaných zadávací dokumentací  
betonové lože i boční betonovou opěrku.</t>
  </si>
  <si>
    <t>59</t>
  </si>
  <si>
    <t>917224</t>
  </si>
  <si>
    <t>SILNIČNÍ A CHODNÍKOVÉ OBRUBY Z BETONOVÝCH OBRUBNÍKŮ ŠÍŘ 150MM</t>
  </si>
  <si>
    <t>celková délka z výkresu = 326,655=326,655 [A]</t>
  </si>
  <si>
    <t>60</t>
  </si>
  <si>
    <t>919112</t>
  </si>
  <si>
    <t>ŘEZÁNÍ ASFALTOVÉHO KRYTU VOZOVEK TL DO 100MM</t>
  </si>
  <si>
    <t>řezání asfaltu - celkové délky 91,2=91,200 [A]</t>
  </si>
  <si>
    <t>položka zahrnuje řezání vozovkové vrstvy v předepsané tloušťce, včetně spotřeby vody</t>
  </si>
  <si>
    <t>61</t>
  </si>
  <si>
    <t>931324</t>
  </si>
  <si>
    <t>TĚSNĚNÍ DILATAČ SPAR ASF ZÁLIVKOU MODIFIK PRŮŘ DO 400MM2</t>
  </si>
  <si>
    <t>řezání asfaltu - pol. 919112 91,2=91,200 [A] 
podél obrub - pol. 917224 326,655=326,655 [B] 
kolem UV - pol. 89712 3*(0,5*4)=6,000 [C] 
Celkem: A+B+C=423,855 [D]</t>
  </si>
  <si>
    <t>položka zahrnuje dodávku a osazení předepsaného materiálu, očištění ploch spáry před úpravou, očištění okolí spáry po úpravě  
nezahrnuje těsnící profil</t>
  </si>
  <si>
    <t>62</t>
  </si>
  <si>
    <t>96687</t>
  </si>
  <si>
    <t>VYBOURÁNÍ ULIČNÍCH VPUSTÍ KOMPLETNÍCH</t>
  </si>
  <si>
    <t>celk. počet = 3=3,000 [A]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</si>
  <si>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</si>
  <si>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101.2</t>
  </si>
  <si>
    <t>Komunikace a zpevněné plochy - ÚSEK 2</t>
  </si>
  <si>
    <t>Zemina a kamení (17 05 04) 
pol. 12110 
72,72/100*50=36,360 [A] 
pol. 12373 
odkop pro drenáž 151=151,000 [B] 
odkopy bez AZ: 426,3-pol. 17110 73,296=353,004 [C] 
odkopy pro AZ: 1330,8=1 330,800 [D] (realizováno dle skutečnosti po odsouhlasení TDI a investora) 
pol. 13173 
12=12,000 [E] 
pol.13273 
106,848=106,848 [F] 
celkem bez AZ:(A+B+C+E+F)*2=1 318,424 [G] 
celkem pro AZ: D*2=2 661,600 [H] (realizováno dle skutečnosti po odsouhlasení TDI a investora) 
Celkem: G+H=3 980,024 [I]</t>
  </si>
  <si>
    <t>pol. 11318 
0,410*2,4=0,984 [A] 
pol. 11332 nestmelené kamenivo 
381,788*2,2=839,934 [B] 
pol. 11351 
166,95*0,02=3,339 [C] 
pol. 96687 
8*1*1,5*2,4=28,800 [D] 
Celkem: A+B+C+D=873,057 [E]</t>
  </si>
  <si>
    <t>pol. 11372 
151,583*2,5=378,958 [A] 
pol. 11313 
27,72*2,2=60,984 [B] 
Celkem: A+B=439,942 [C]</t>
  </si>
  <si>
    <t>celková potřeba ornice  (564,9*tl.0,15)- 50% ze sejmuté protříděné ornice(72,72/2)=48,375 [A]</t>
  </si>
  <si>
    <t>viz položka č. 11335 579,864*2,4=1 391,674 [A]</t>
  </si>
  <si>
    <t>03</t>
  </si>
  <si>
    <t>OPRAVA STÁVAJÍCÍCH OPĚRNÝCH ZDÍ</t>
  </si>
  <si>
    <t>sanace stávajících zdí + nátěr</t>
  </si>
  <si>
    <t>Bude čerpáno dle skutečnosti se souhlasem TDI.</t>
  </si>
  <si>
    <t>plocha 554,4* tl.0,05=27,720 [A]</t>
  </si>
  <si>
    <t>stávající dl. chodníky vyměněny za nové - plocha 6,825* tl 0,06=0,410 [A]</t>
  </si>
  <si>
    <t>plocha 2661,6*tl. = 0,1=266,160 [A] (stávající komunikace) 
plocha 633,6* tl. 0,15=95,040 [B] (stávající asf. chodník) 
plocha 7,8* tl. 0,18=1,404 [C] (stávající dl. chodník) 
plocha 22,05* tl. 0,12=2,646 [D] (napojení sjezdů) 
plocha 66,15* tl. 0,25=16,538 [E] (napojení sjezdů) 
Celkem: A+B+C+D+E=381,788 [F]</t>
  </si>
  <si>
    <t>plocha betonu - hlavní trasa = 2328,9*tl. = 0,241=561,265 [A] 
plocha betonu - napojení na připojení okolních komunikací/sjezdů 77,17*tl. = 0,241=18,598 [B] 
Celkem: A+B=579,863 [C]</t>
  </si>
  <si>
    <t>11351</t>
  </si>
  <si>
    <t>ODSTRANĚNÍ ZÁHONOVÝCH OBRUBNÍKŮ</t>
  </si>
  <si>
    <t>celková délka 166,95=166,950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</si>
  <si>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 
jednotkové ceny bourání – tento fakt musí být uveden v doplňujícím textu k položce).</t>
  </si>
  <si>
    <t>kamenné obruby široké - délka 383,25 m =383,250 [A] 
kamenné obruby úzké - délka 29,4 m =29,400 [B] 
Celkem: A+B=412,650 [C]</t>
  </si>
  <si>
    <t>frézovaná plocha - hlavní trasa = 2328,9*tl. = 0,063=146,721 [A] 
frézovaná plocha - napojení na připojení okolních komunikací/sjezdů = 77,175*tl. = 0,063=4,862 [B] 
Celkem: A+B=151,583 [C]</t>
  </si>
  <si>
    <t>protřídění a uložení na mezideponii - předpoklad 50% zpětného využití</t>
  </si>
  <si>
    <t>sejmutí stávající ornice v místě stávající zeleně a nové zeleně - plocha = 484,8*tl. 0,15=72,720 [A] 
(sejmutí z důvodu realizace nových obrub)</t>
  </si>
  <si>
    <t>odkop pro novou konstrukci vozovky tl. = 0,143*v ploše = (2661,6-129,6)=362,076 [A] 
odkop pro pláň = 0,5*v ploše = (2661,6-129,6)=1 266,000 [B]   (realizováno dle skutečnosti po odsouhlasení TDI a investora) 
odkop pro konstrukci zastávek tl. 0,3*v ploše 129,6=38,880 [C] 
odkop pro pláň konstrukci zastávek tl. 0,5*v ploše 129,6=64,800 [D]  (realizováno dle skutečnosti po odsouhlasení TDI a investora) 
odkop pro dl. chodník v místě stávajícícho asfaltového 633,6* tl. 0,04=25,344 [E] 
odkopy bez AZ: A+C+E=426,300 [F] 
odkopy pro AZ: B+D=1 330,800 [G] (realizováno dle skutečnosti po odsouhlasení TDI a investora) 
Celkem: F+G=1 757,100 [H]</t>
  </si>
  <si>
    <t>celková plocha zeleně 564,9*tl.0,15=84,735 [A]</t>
  </si>
  <si>
    <t>počet UV = 8*(1*1*1,5)=12,000 [A]</t>
  </si>
  <si>
    <t>délka přípojek = 89,04*1,2*1=106,848 [A]</t>
  </si>
  <si>
    <t>násyp v místě, kde stávající komunikaci nahradí zeleň - plocha 79,8*tl.0,374=29,845 [A] 
násyp v místě, kde stávající komunikaci nahradí chodník - plocha 136,2*tl.0,284=38,681 [B] 
násyp v místě, kde stávající asf. chodník nahradí zeleň- plocha 95,4*tl.0,05=4,770 [C] 
Celkem: A+B+C=73,296 [D]</t>
  </si>
  <si>
    <t>celková plocha komunikace  1995,525* tl. 0,5=997,763 [A] 
plocha zastávek 113,4*0,5=56,700 [B] 
Celkem: A+B=1 054,463 [C]</t>
  </si>
  <si>
    <t>zásyp uličních vpustí (8*1*1*1,5)-(8*0,6*0,6*1,5)=7,680 [A]_ 
zásyp přípojek 89,04*0,4*1,2=42,739 [B]_ 
Celkem: A+B=50,419 [C]</t>
  </si>
  <si>
    <t>přípojky - obsyp potrubí 
89,04*((0,6*1,2)-(3,14*0,1*0,1))=61,313 [A]</t>
  </si>
  <si>
    <t>úprava pláně na ploše komunikace a 1995,525=1 995,525 [A]_ 
úprava pláně na ploše chodníků 585,69+16,17+15,12=616,980 [B]_ 
Celkem: A+B=2 612,505 [C]</t>
  </si>
  <si>
    <t>plochy zeleně z výkresu = 564,9=564,900 [A]_</t>
  </si>
  <si>
    <t>plochy zeleně z výkresu = 564,9=564,900 [A]</t>
  </si>
  <si>
    <t>aktivní zóna pod vozovkou - plocha 1995,525=1 995,525 [A]_ 
trativody - plocha 520,695*2,5=1 301,738 [B]_ 
Celkem: A+B=3 297,263 [C]</t>
  </si>
  <si>
    <t>plocha = 1995,525*1,1(rozšíření vrstev)=2 195,078 [A] 
plocha pod novými chodníky = 585,69+16,17+15,12=616,980 [B] 
Celkem: A+B=2 812,058 [C]</t>
  </si>
  <si>
    <t>plocha = 1995,525*1,1(rozšíření vrstev)=2 195,078 [A] 
plocha autobusových zastávek = (56,7+56,7)*1,1 (rozšíření vrstev)=124,740 [B] 
Celkem: A+B=2 319,818 [C]</t>
  </si>
  <si>
    <t>plocha komunikace = 1995,525=1 995,525 [A]</t>
  </si>
  <si>
    <t>plocha komunikace = (1995,525+ plocha sjezdů = 82,11)*2=4 155,270 [A]</t>
  </si>
  <si>
    <t>plocha komunikace = 1995,525=1 995,525 [A] 
plocha sjezdů = 82,11=82,110 [B] 
Celkem: A+B=2 077,635 [C]</t>
  </si>
  <si>
    <t>plocha komunikace = 1995,525=1 995,525 [A] 
plocha sjezdů = (82,11*0,25)=20,528 [B] 
Celkem: A+B=2 016,053 [C]</t>
  </si>
  <si>
    <t>58101</t>
  </si>
  <si>
    <t>PŘÍPLATEK ZA ÚPRAVU POVRCHU CEMENTOBET KRYTU RAŽBOU</t>
  </si>
  <si>
    <t>autobusové zastávky - povrch</t>
  </si>
  <si>
    <t>plochy zastávek 113,4=113,400 [A]</t>
  </si>
  <si>
    <t>- položka zahrnuje pouze předepsanou povrchovou úpravu  
- nezahrnuje žádný materiál</t>
  </si>
  <si>
    <t>581153</t>
  </si>
  <si>
    <t>CEMENTOBETONOVÝ KRYT JEDNOVRSTVÝ NEVYZTUŽENÝ TŘ.II TL. DO 250MM</t>
  </si>
  <si>
    <t>autobusové zastávky - podkladní deska z bt. směsi C16/20</t>
  </si>
  <si>
    <t>plocha zastávek 113,4=113,400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</si>
  <si>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úpravu povrchu krytu uvedenou v kapitole 7.10 ČSN 73 6123-1  
- navrtání otvorů a osazení kotev a kluzných trnů v napojovacích spárách  
- nezahrnuje postřiky, nátěry</t>
  </si>
  <si>
    <t>581353</t>
  </si>
  <si>
    <t>CEMENTOBETONOVÝ KRYT JEDNOVRSTVÝ VYZTUŽENÝ TŘ.II TL. DO 250MM</t>
  </si>
  <si>
    <t>autobusové zastávky - deska beton C30/37  
separační PE fólie  
armaturní síť 8/150/150  
dilatační spáry hl. 30-40 mm  
uzavírací lak  
vč. řezání a utěsnění dilatačních spar</t>
  </si>
  <si>
    <t>plocha 113,4=113,400 [A]</t>
  </si>
  <si>
    <t>- dodání směsi v požadované kvalitě a výztuže v předepsaném množství  
- očištění podkladu  
- uložení směsi a výztuže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úpravu povrchu krytu uvedenou v kapitole 7.10 ČSN 73 6123-1  
- navrtání otvorů a osazení kotev a kluzných trnů v napojovacích spárách  
- nezahrnuje postřiky, nátěry</t>
  </si>
  <si>
    <t>celková plocha = 16,17=16,170 [A]</t>
  </si>
  <si>
    <t>celková plocha chodníků = 585,69=585,690 [A]</t>
  </si>
  <si>
    <t>582614</t>
  </si>
  <si>
    <t>KRYTY Z BETON DLAŽDIC SE ZÁMKEM BAREV TL 60MM DO LOŽE Z KAM</t>
  </si>
  <si>
    <t>15,12=15,120 [A]</t>
  </si>
  <si>
    <t>celková délka drenáží = 520,695=520,695 [A]</t>
  </si>
  <si>
    <t>celková délka = 89,04=89,040 [A]</t>
  </si>
  <si>
    <t>celková délka = 42=42,000 [A]</t>
  </si>
  <si>
    <t>8ks=8,000 [A]</t>
  </si>
  <si>
    <t>viz položka 87434 = 89,04=89,040 [A]</t>
  </si>
  <si>
    <t>celkem kusů viz situace = 25=25,000 [A]_</t>
  </si>
  <si>
    <t>celkem 25 ks=25,000 [A]_</t>
  </si>
  <si>
    <t>celkem odměřeno ze situace = 159=159,000 [A]</t>
  </si>
  <si>
    <t>symbol - písmena 12ks=12,000 [A]</t>
  </si>
  <si>
    <t>celková délka z výkresu = 204,12=204,120 [A]</t>
  </si>
  <si>
    <t>celková délka z výkresu = 451,815=451,815 [A]</t>
  </si>
  <si>
    <t>91725</t>
  </si>
  <si>
    <t>NÁSTUPIŠTNÍ OBRUBNÍKY BETONOVÉ</t>
  </si>
  <si>
    <t>vč. náběhů</t>
  </si>
  <si>
    <t>celková délka (18+1+1)*2=40,000 [A]</t>
  </si>
  <si>
    <t>řezání asfaltu - celkové délky 47,7=47,700 [A]</t>
  </si>
  <si>
    <t>924911</t>
  </si>
  <si>
    <t>NÁSTUPIŠTĚ - VODICÍ LINIE ŠÍŘKY 0,40 M Z DLAŽDIC S PODÉLNÝMI DRÁŽKAMI</t>
  </si>
  <si>
    <t>délka 5,88=5,880 [A]</t>
  </si>
  <si>
    <t>1. Položka obsahuje:  
 – všechny práce pro zřízení plně funkčního dlážděného bezpečnostního pásu s varovnými a vodicími prvky, tj. včetně lože, ukončení dlažby, její provedení do předepsaného tvaru a pohledové úpravy, výplně spar a otvorů apod.  
 – dodání dlažeb a lože v požadované kvalitě  
 – očištění podkladu, případně zřízení spojovací vrstvy  
 – uložení směsi, dlažby nebo dílců dle předepsaného technologického předpisu  
 – zřízení vrstvy bez rozlišení šířky, pokládání vrstvy po etapách, včetně pracovních spar a spojů  
 – úpravu napojení, ukončení a těsnění podél obrubníků, DILATAČNÍích zařízení, odvodňovacích proužků, odvodňovačů, vpustí, šachet ap.  
 – těsnění, tmelení a výplň spar a otvorů  
 – úpravu dilatačních spar a povrchu vrstvy  
2. Položka neobsahuje:  
 – úpravu a hutnění podloží  
 – podkladní a konstrukční vrstvy  
3. Způsob měření:  
Měří se metr délkový.</t>
  </si>
  <si>
    <t>řezání asfaltu - pol. 919112 47,7=47,700 [A] 
podél obrub - pol. 917224 451,815=451,815 [B] 
kolem UV - pol. 89712 8*(0,5*4)=16,000 [C] 
desky autobusových zastávek 102=102,000 [D] 
Celkem: A+B+C+D=617,515 [E]</t>
  </si>
  <si>
    <t>celk. počet = 8=8,000 [A]</t>
  </si>
  <si>
    <t>SO 101.3</t>
  </si>
  <si>
    <t>Komunikace a zpevněné plochy - ÚSEK 3</t>
  </si>
  <si>
    <t>Zemina a kamení (17 05 04) 
pol. 12110 
80,46/100*50=40,230 [A] 
pol. 12373 
odkop pro drenáž 85,93=85,930 [B] 
odkopy bez AZ: 348,49-pol. 17110 40,365=308,125 [C] 
odkopy pro AZ: 1209,6=1 209,600 [D] (realizováno dle skutečnosti po odsouhlasení TDI a investora) 
pol. 13173 
13,5=13,500 [E] 
pol.13273 
108,996=108,996 [F] 
celkem bez AZ:(A+B+C+E+F)*2=1 113,562 [G] 
celkem pro AZ: D*2=2 419,200 [H](realizováno dle skutečnosti po odsouhlasení TDI a investora) 
Celkem: G+H=3 532,762 [I]</t>
  </si>
  <si>
    <t>pol. 11318 
1,827*2,4=4,385 [A] 
pol. 11332 nestmelené kamenivo 
262,161*2,2=576,754 [B] 
pol.11351 
32,025*0,02=0,641 [C] 
pol. 96687 
9*1*1,5*2,4=32,400 [D] 
pol. 9113A3 
216*0,02=4,320 [E] 
Celkem: A+B+C+D+E=618,500 [F]</t>
  </si>
  <si>
    <t>pol. 11372 
134,483*2,5=336,208 [A] 
pol. 11313 
2,783*2,2=6,123 [B] 
Celkem: A+B=342,331 [C]</t>
  </si>
  <si>
    <t>celková potřeba ornice  (519,225*tl.0,15)- 50% ze sejmuté protříděné ornice(80,46/2)=37,654 [A]</t>
  </si>
  <si>
    <t>viz položka č. 11335 514,451*2,4=1 234,682 [A]</t>
  </si>
  <si>
    <t>Oprava stávajících opěrných zdí</t>
  </si>
  <si>
    <t>plocha 55,65* tl.0,05=2,783 [A]</t>
  </si>
  <si>
    <t>stávající dl. chodníky vyměněny za nové - plocha 30,45* tl 0,06=1,827 [A]</t>
  </si>
  <si>
    <t>plocha 2419,2*tl. = 0,1=241,920 [A] (stávající komunikace) 
plocha 63,6* tl. 0,15=9,540 [B] (stávající asf. chodník) 
plocha 34,8* tl. 0,18=6,264 [C] (stávající dl. chodník) 
plocha 5,1* tl. 0,12=0,612 [D] (napojení sjezdů) 
plocha 15,3* tl. 0,25=3,825 [E] (napojení sjezdů) 
Celkem: A+B+C+D+E=262,161 [F]</t>
  </si>
  <si>
    <t>plocha betonu - hlavní trasa = 2116,8*tl. = 0,241=510,149 [A] 
plocha betonu - napojení na připojení okolních komunikací/sjezdů 17,85*tl. = 0,241=4,302 [B] 
Celkem: A+B=514,451 [C]</t>
  </si>
  <si>
    <t>celková délka 32,025=32,025 [A]</t>
  </si>
  <si>
    <t>kamenné obruby široké - délka 502,95 m =502,950 [A]</t>
  </si>
  <si>
    <t>frézovaná plocha - hlavní trasa = 2116,8*tl. = 0,063=133,358 [A] 
frézovaná plocha - napojení na připojení okolních komunikací/sjezdů = 17,85*tl. = 0,063=1,125 [B] 
Celkem: A+B=134,483 [C]</t>
  </si>
  <si>
    <t>sejmutí stávající ornice v místě stávající zeleně a nové zeleně - plocha = 536,4*tl. 0,15=80,460 [A] 
(sejmutí z důvodu realizace nových obrub)</t>
  </si>
  <si>
    <t>odkop pro novou konstrukci vozovky tl. = 0,143*v ploše = 2419,2=345,946 [A] 
odkop pro pláň = 0,5*v ploše = 2419,2=1 209,600 [B]   (realizováno dle skutečnosti po odsouhlasení TDI a investora) 
odkop pro dl. chodník v místě stávajícícho asfaltového 63,6* tl. 0,04=2,544 [C] 
odkopy bez AZ: A+C=348,490 [D] 
odkopy pro AZ: B=1 209,600 [E] (realizováno dle skutečnosti po odsouhlasení TDI a investora) 
Celkem:D+E=1 558,090 [F]</t>
  </si>
  <si>
    <t>celková plocha zeleně 519,225*tl.0,15=77,884 [A]</t>
  </si>
  <si>
    <t>počet UV = 9*(1*1*1,5)=13,500 [A]</t>
  </si>
  <si>
    <t>délka přípojek = 90,83*1,2*1=108,996 [A]</t>
  </si>
  <si>
    <t>násyp v místě, kde stávající komunikaci nahradí zeleň - plocha 52,8*tl.0,374=19,747 [A] 
násyp v místě, kde stávající komunikaci nahradí chodník - plocha 72,6*tl.0,284=20,618 [B] 
Celkem: A+B=40,365 [C]</t>
  </si>
  <si>
    <t>celková plocha komunikace  1985,655* tl. 0,5=992,828 [A]</t>
  </si>
  <si>
    <t>zásyp uličních vpustí (9*1*1*1,5)-(9*0,6*0,6*1,5)=8,640 [A] 
zásyp přípojek 90,83*0,4*1,2=43,598 [B] 
Celkem: A+B=52,238 [C]</t>
  </si>
  <si>
    <t>přípojky - obsyp potrubí 
90,83*((0,6*1,2)-(3,14*0,1*0,1))=62,546 [A]</t>
  </si>
  <si>
    <t>úprava pláně na ploše komunikace a 1985,655=1 985,655 [A] 
úprava pláně na ploše chodníků 98,49+13,23+33,705=145,425 [B] 
Celkem: A+B=2 131,080 [C]</t>
  </si>
  <si>
    <t>plochy zeleně z výkresu = 519,225=519,225 [A]</t>
  </si>
  <si>
    <t>aktivní zóna pod vozovkou - plocha 1985,655=1 985,655 [A] 
trativody - plocha 296,31*2,5=740,775 [B] 
Celkem: A+B=2 726,430 [C]</t>
  </si>
  <si>
    <t>plocha = 1985,655*1,1(rozšíření vrstev)=2 184,221 [A] 
plocha pod novými chodníky = 98,49+13,23=111,720 [B] 
plocha ostrůvky (přechody) 33,7=33,700 [C] 
Celkem: A+B+C=2 329,641 [D]</t>
  </si>
  <si>
    <t>plocha = 1985,655*1,1(rozšíření vrstev)=2 184,221 [A]</t>
  </si>
  <si>
    <t>plocha komunikace = 1985,655=1 985,655 [A]</t>
  </si>
  <si>
    <t>plocha komunikace = (1985,655+ plocha sjezdů = 17,43)*2=4 006,170 [A]</t>
  </si>
  <si>
    <t>plocha komunikace = 1985,655=1 985,655 [A] 
plocha sjezdů = 17,43=17,430 [B] 
Celkem: A+B=2 003,085 [C]</t>
  </si>
  <si>
    <t>plocha komunikace = 1985,655=1 985,655 [A] 
plocha sjezdů = (17,43*0,25)=4,358 [B] 
Celkem: A+B=1 990,013 [C]</t>
  </si>
  <si>
    <t>58221</t>
  </si>
  <si>
    <t>DLÁŽDĚNÉ KRYTY Z DROBNÝCH KOSTEK DO LOŽE Z KAMENIVA</t>
  </si>
  <si>
    <t>dlažba 8/10, L50</t>
  </si>
  <si>
    <t>ostrůvky u přechodů, plocha 33,7=33,700 [A]</t>
  </si>
  <si>
    <t>celková plocha = 13,23=13,230 [A]</t>
  </si>
  <si>
    <t>celková plocha chodníků = 98,49=98,490 [A]</t>
  </si>
  <si>
    <t>celková délka drenáží = 296,31=296,310 [A]</t>
  </si>
  <si>
    <t>celková délka = 90,83=90,830 [A]</t>
  </si>
  <si>
    <t>celková délka = 68,25=68,250 [A]</t>
  </si>
  <si>
    <t>9ks=9,000 [A]</t>
  </si>
  <si>
    <t>viz položka 87434 = 90,83=90,830 [A]</t>
  </si>
  <si>
    <t>9113A1</t>
  </si>
  <si>
    <t>SVODIDLO OCEL SILNIČ JEDNOSTR, ÚROVEŇ ZADRŽ N1, N2 - DODÁVKA A MONTÁŽ</t>
  </si>
  <si>
    <t>obnova svodidel dle situace</t>
  </si>
  <si>
    <t>celková délka 200=200,000 [A]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</si>
  <si>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</si>
  <si>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9113A3</t>
  </si>
  <si>
    <t>SVODIDLO OCEL SILNIČ JEDNOSTR, ÚROVEŇ ZADRŽ N1, N2 - DEMONTÁŽ S PŘESUNEM</t>
  </si>
  <si>
    <t>demontáž svodidla a odvoz na skládku</t>
  </si>
  <si>
    <t>celková délka 216=216,000 [A]</t>
  </si>
  <si>
    <t>položka zahrnuje:  
- demontáž a odstranění zařízení  
- jeho odvoz na předepsané místo</t>
  </si>
  <si>
    <t>celkem kusů viz situace = 16=16,000 [A]</t>
  </si>
  <si>
    <t>celkem 14 ks=14,000 [A]</t>
  </si>
  <si>
    <t>celkem odměřeno ze situace = 150=150,000 [A]</t>
  </si>
  <si>
    <t>celková délka z výkresu = 55,125=55,125 [A]</t>
  </si>
  <si>
    <t>celková délka z výkresu = 553,035=553,035 [A]</t>
  </si>
  <si>
    <t>řezání asfaltu - celkové délky 33,5=33,500 [A]</t>
  </si>
  <si>
    <t>řezání asfaltu - pol. 919112 33,5=33,500 [A] 
podél obrub - pol. 917224 553,035=553,035 [B] 
kolem UV - pol. 89712 9*(0,5*4)=18,000 [C] 
Celkem: A+B+C=604,535 [D]</t>
  </si>
  <si>
    <t>celk. počet = 9=9,000 [A]</t>
  </si>
  <si>
    <t>SO 101.4</t>
  </si>
  <si>
    <t>Komunikace a zpevněné plochy - ÚSEK 4</t>
  </si>
  <si>
    <t>Zemina a kamení (17 05 04) 
pol. 12110 
50,94/100*50=25,470 [A] 
pol. 12373 
odkop pro drenáž 59,01=59,010 [B] 
odkopy bez AZ: 321,953-pol. 17110 49,368=272,585 [C] 
odkopy pro AZ: 1099,8=1 099,800 [D] (realizováno dle skutečnosti po odsouhlasení TDI a investora) 
pol. 13173 
6=6,000 [E] 
pol.13273 
21,924=21,924 [F] 
celkem bez AZ:(A+B+C+E+F)*2=769,978 [G] 
celkem pro AZ: D*2 =2 199,600 [H](realizováno dle skutečnosti po odsouhlasení TDI a investora) 
Celkem: G+H=2 969,578 [I]</t>
  </si>
  <si>
    <t>pol. 11332 nestmelené kamenivo 
234,839*2,2=516,646 [A] 
pol. 96687 
4*1*1,5*2,4=14,400 [B] 
pol. 9113A3 
144*0,02=2,880 [C] 
Celkem: A+B+C=533,926 [D]</t>
  </si>
  <si>
    <t>pol. 11372 
124,130*2,5=310,325 [A] 
pol. 11313 
2,783*2,2=6,123 [B] 
Celkem: A+B=316,448 [C]</t>
  </si>
  <si>
    <t>celková potřeba ornice  (393,645*tl.0,15)- 50% ze sejmuté protříděné ornice(50,94/2)=33,577 [A]</t>
  </si>
  <si>
    <t>viz položka č. 11335 474,848*2,4=1 139,635 [A]</t>
  </si>
  <si>
    <t>plocha 2169,6*tl. = 0,1=216,960 [A] (stávající komunikace) 
plocha 20,55* tl. 0,12=2,466 [B] (napojení sjezdů) 
plocha 61,65* tl. 0,25 =15,413 [C](napojení sjezdů) 
Celkem: A+B+C=234,839 [D]</t>
  </si>
  <si>
    <t>plocha betonu - hlavní trasa = 1898,4*tl. = 0,241=457,514 [A] 
plocha betonu - napojení na připojení okolních komunikací/sjezdů 71,925*tl. = 0,241=17,334 [B] 
Celkem: A+B=474,848 [C]</t>
  </si>
  <si>
    <t>kamenné obruby široké - délka 367,5 m =367,500 [A] 
kamenné obruby úzké - délka 13,65 m =13,650 [B] 
Celkem: A+B=381,150 [C]</t>
  </si>
  <si>
    <t>frézovaná plocha - hlavní trasa = 1898,4*tl. = 0,063=119,599 [A] 
frézovaná plocha - napojení na připojení okolních komunikací/sjezdů = 71,925*tl. = 0,063=4,531 [B] 
Celkem: A+B=124,130 [C]</t>
  </si>
  <si>
    <t>sejmutí stávající ornice v místě stávající zeleně a nové zeleně - plocha = 339,6*tl. 0,15=50,940 [A] 
(sejmutí z důvodu realizace nových obrub)</t>
  </si>
  <si>
    <t>odkop pro novou konstrukci vozovky tl. = 0,143*v ploše = 2169,6=310,253 [A] 
odkop pro pláň = 0,5*v ploše = 2169,6=1 084,800 [B]   (realizováno dle skutečnosti po odsouhlasení TDI a investora) 
odkop pro konstrukci vozovky pod stávající zelení (po pláň) 30*0,39=11,700 [C] 
odkop pro konstrukci vozovky pod stávající zelení (pro pláň) 30*0,5 =15,000 [D](realizováno dle skutečnosti po odsouhlasení TDI a investora) 
odkopy bez AZ: A+C=321,953 [E] 
odkopy pro AZ: B+D=1 099,800 [F] (realizováno dle skutečnosti po odsouhlasení TDI a investora) 
Celkem: E+F=1 421,753 [G]</t>
  </si>
  <si>
    <t>celková plocha zeleně 393,645*tl.0,15=59,047 [A]</t>
  </si>
  <si>
    <t>počet UV = 4*(1*1*1,5)=6,000 [A]</t>
  </si>
  <si>
    <t>délka přípojek = 18,27*1,2*1=21,924 [A]</t>
  </si>
  <si>
    <t>násyp v místě, kde stávající komunikaci nahradí zeleň - plocha 132*tl.0,374=49,368 [A]</t>
  </si>
  <si>
    <t>celková plocha komunikace  1776,81* tl. 0,5=888,405 [A]</t>
  </si>
  <si>
    <t>zásyp uličních vpustí (4*1*1*1,5)-(4*0,6*0,6*1,5)=3,840 [A] 
zásyp přípojek 18,27*0,4*1,2=8,770 [B] 
Celkem: A+B=12,610 [C]</t>
  </si>
  <si>
    <t>přípojky - obsyp potrubí 
18,27*((0,6*1,2)-(3,14*0,1*0,1))=12,581 [A]</t>
  </si>
  <si>
    <t>úprava pláně na ploše komunikace 1776,81=1 776,810 [A]</t>
  </si>
  <si>
    <t>plochy zeleně z výkresu = 393,645=393,645 [A]</t>
  </si>
  <si>
    <t>aktivní zóna pod vozovkou - plocha 1776,81=1 776,810 [A] 
trativody - plocha 203,49*2,5=508,725 [B] 
Celkem: A+B=2 285,535 [C]</t>
  </si>
  <si>
    <t>plocha = 1776,81*1,1(rozšíření vrstev)=1 954,491 [A]</t>
  </si>
  <si>
    <t>plocha komunikace = 1776,81=1 776,810 [A]</t>
  </si>
  <si>
    <t>plocha komunikace = (1776,81+ plocha sjezdů = 121,38)*2=3 796,380 [A]</t>
  </si>
  <si>
    <t>plocha komunikace = 1776,81=1 776,810 [A] 
plocha sjezdů = 121,38=121,380 [B] 
Celkem: A+B=1 898,190 [C]</t>
  </si>
  <si>
    <t>plocha komunikace = 1776,81=1 776,810 [A] 
plocha sjezdů = (121,38*0,25)=30,345 [B] 
Celkem: A+B=1 807,155 [C]</t>
  </si>
  <si>
    <t>celková délka drenáží = 203,49=203,490 [A]</t>
  </si>
  <si>
    <t>celková délka = 18,27=18,270 [A]</t>
  </si>
  <si>
    <t>4ks=4,000 [A]</t>
  </si>
  <si>
    <t>viz položka 87434 = 18,27=18,270 [A]</t>
  </si>
  <si>
    <t>celková délka 120=120,000 [A]</t>
  </si>
  <si>
    <t>celková délka 144=144,000 [A]</t>
  </si>
  <si>
    <t>celkem kusů viz situace = 5=5,000 [A]</t>
  </si>
  <si>
    <t>celkem 5 ks=5,000 [A]</t>
  </si>
  <si>
    <t>celkem odměřeno ze situace = 123,2=123,200 [A]</t>
  </si>
  <si>
    <t>celková délka z výkresu = 401,415=401,415 [A]</t>
  </si>
  <si>
    <t>řezání asfaltu - celkové délky 57=57,000 [A]</t>
  </si>
  <si>
    <t>řezání asfaltu - pol. 919112 57=57,000 [A] 
podél obrub - pol. 917224 401,415=401,415 [B] 
kolem UV - pol. 89712 4*(0,5*4)=8,000 [C] 
Celkem: A+B+C=466,415 [D]</t>
  </si>
  <si>
    <t>celk. počet = 4=4,000 [A]</t>
  </si>
  <si>
    <t>SO 101.5</t>
  </si>
  <si>
    <t>Komunikace a zpevněné plochy - ÚSEK 5</t>
  </si>
  <si>
    <t>Zemina a kamení (17 05 04) 
pol. 12110 
62,910/100*50=31,455 [A] 
pol. 12373 
odkop pro drenáž 59,01=59,010 [B] 
odkopy bez AZ: 208,684-pol. 17110 21,043=187,641 [C] 
odkopy pro AZ: 720,6=720,600 [D] (realizováno dle skutečnosti po odsouhlasení TDI a investora) 
pol. 13173 
9=9,000 [E] 
pol.13273 
40,824=40,824 [F] 
celkem bez AZ:(A+B+C+E+F)*2=655,860 [G] 
celkem pro AZ: D*2=1 441,200 [H] (realizováno dle skutečnosti po odsouhlasení TDI a investora) 
Celkem: G+H=2 097,060 [I]</t>
  </si>
  <si>
    <t>pol. 11318 
2,08*2,4=4,992 [A] 
pol. 11332 nestmelené kamenivo 
179,697*2,2=395,333 [B] 
pol. 11351 
45,675*0,02=0,914 [C] 
pol. 96687 
4*1*1,5*2,4=14,400 [D] 
Celkem: A+B+C+D=415,639 [E]</t>
  </si>
  <si>
    <t>pol. 11372 
86,656*2,5=216,640 [A]</t>
  </si>
  <si>
    <t>celková potřeba ornice  (314,895*tl.0,15)- 50% ze sejmuté protříděné ornice(62,91/2)=15,779 [A]</t>
  </si>
  <si>
    <t>viz položka č. 11335 331,495*2,4=795,588 [A]</t>
  </si>
  <si>
    <t>stávající dl. chodníky vyměněny za nové - plocha 15,225* tl 0,06=0,914 [A] 
stávající dl. chodníky nahrazeny zelení - plocha 19,425* tl 0,06=1,166 [B] 
Celkem: A+B=2,080 [C]</t>
  </si>
  <si>
    <t>plocha 1441,2*tl. = 0,1=144,120 [A] (stávající komunikace) 
plocha 17,4* tl. 0,18=3,132 [B] (stávající dl. chodník) 
plocha 22,2*tl. 0,18 =3,996 [C](stávající dl. chodník nahrazen zelení) 
plocha 32,7* tl. 0,12=3,924 [D] (napojení sjezdů) 
plocha 98,1* tl. 0,25 =24,525 [E](napojení sjezdů) 
Celkem: A+B+C+D+E=179,697 [F]</t>
  </si>
  <si>
    <t>plocha betonu - hlavní trasa = 1261,05*tl. = 0,241=303,913 [A] 
plocha betonu - napojení na připojení okolních komunikací/sjezdů 114,45*tl. = 0,241=27,582 [B] 
Celkem: A+B=331,495 [C]</t>
  </si>
  <si>
    <t>celková délka 45,675=45,675 [A]</t>
  </si>
  <si>
    <t>kamenné obruby široké - délka 261,45 m =261,450 [A] 
kamenné obruby úzké - délka 33,075 m =33,075 [B] 
Celkem: A+B=294,525 [C]</t>
  </si>
  <si>
    <t>frézovaná plocha - hlavní trasa = 1261,05*tl. = 0,063=79,446 [A] 
frézovaná plocha - napojení na připojení okolních komunikací/sjezdů = 114,45*tl. = 0,063=7,210 [B] 
Celkem: A+B=86,656 [C]</t>
  </si>
  <si>
    <t>sejmutí stávající ornice v místě stávající zeleně a nové zeleně - plocha = 390,6*tl. 0,15=58,590 [A] 
(sejmutí z důvodu realizace nových obrub) 
v místech, kde je stávající zeleň a nově bude chodník 28,8*0,15=4,320 [B] 
Celkem: A+B=62,910 [C]</t>
  </si>
  <si>
    <t>odkop pro novou konstrukci vozovky tl. = 0,143*v ploše = 1441,2=206,092 [A] 
odkop pro pláň = 0,5*v ploše = 1441,2 =720,600 [B]  (realizováno dle skutečnosti po odsouhlasení TDI a investora) 
odkop pro dl. chodník v místě stávající zeleně 28,8*0,09=2,592 [C] 
odkopy bez AZ: A+C=208,684 [D] 
odkopy pro AZ: B=720,600 [E] (realizováno dle skutečnosti po odsouhlasení TDI a investora) 
Celkem: D+E=929,284 [F]</t>
  </si>
  <si>
    <t>celková plocha zeleně 314,895*tl.0,15=47,234 [A]</t>
  </si>
  <si>
    <t>počet UV = 6*(1*1*1,5)=9,000 [A]</t>
  </si>
  <si>
    <t>délka přípojek = 34,02*1,2*1=40,824 [A]</t>
  </si>
  <si>
    <t>násyp v místě, kde stávající komunikaci nahradí zeleň - plocha 45*tl.0,374=16,830 [A] 
násyp v místě, kde stávající komunikaci nahradí chodník - plocha 7,8*tl.0,284=2,215 [B] 
násyp v místě, kde stávající  chodník nahradí zeleň - plocha 22,2*tl.0,09=1,998 [C] 
Celkem: A+B+C=21,043 [D]</t>
  </si>
  <si>
    <t>celková plocha komunikace  1200,15* tl. 0,5=600,075 [A]</t>
  </si>
  <si>
    <t>zásyp uličních vpustí (6*1*1*1,5)-(6*0,6*0,6*1,5)=5,760 [A] 
zásyp přípojek 34,02*0,4*1,2=16,330 [B] 
Celkem: A+B=22,090 [C]</t>
  </si>
  <si>
    <t>přípojky - obsyp potrubí 
34,02*((0,6*1,2)-(3,14*0,1*0,1))=23,426 [A]</t>
  </si>
  <si>
    <t>úprava pláně na ploše komunikace a 1200,15=1 200,150 [A]_ 
úprava pláně na ploše chodníků 43,05+5,775=48,825 [B] 
Celkem: A+B=1 248,975 [C]</t>
  </si>
  <si>
    <t>plochy zeleně z výkresu = 314,895=314,895 [A]</t>
  </si>
  <si>
    <t>aktivní zóna pod vozovkou - plocha 1200,15=1 200,150 [A]_ 
trativody - plocha 214,935*2,5=537,338 [B] 
Celkem: A+B=1 737,488 [C]</t>
  </si>
  <si>
    <t>plocha = 1200,15*1,1(rozšíření vrstev)=1 320,165 [A] 
plocha pod novými chodníky = 43,05+5,775=48,825 [B] 
Celkem: A+B=1 368,990 [C]</t>
  </si>
  <si>
    <t>plocha = 1200,15*1,1(rozšíření vrstev)=1 320,165 [A]</t>
  </si>
  <si>
    <t>plocha komunikace = 1200,15=1 200,150 [A]</t>
  </si>
  <si>
    <t>plocha komunikace = (1200,15+ plocha sjezdů = 80,01)*2=2 560,320 [A]</t>
  </si>
  <si>
    <t>plocha komunikace = 1200,15=1 200,150 [A] 
plocha sjezdů = 80,01=80,010 [B] 
Celkem: A+B=1 280,160 [C]</t>
  </si>
  <si>
    <t>plocha komunikace = 1200,15=1 200,150 [A] 
plocha sjezdů = (80,01*0,25)=20,003 [B] 
Celkem: A+B=1 220,153 [C]</t>
  </si>
  <si>
    <t>celková plocha = 5,775=5,775 [A]</t>
  </si>
  <si>
    <t>celková plocha chodníků = 43,05=43,050 [A]</t>
  </si>
  <si>
    <t>celková délka drenáží = 214,935=214,935 [A]</t>
  </si>
  <si>
    <t>celková délka = 34,02=34,020 [A]</t>
  </si>
  <si>
    <t>6ks=6,000 [A]</t>
  </si>
  <si>
    <t>viz položka 87434 = 34,02=34,020 [A]</t>
  </si>
  <si>
    <t>914911</t>
  </si>
  <si>
    <t>SLOUPKY A STOJKY DOPRAVNÍCH ZNAČEK Z OCEL TRUBEK SE ZABETONOVÁNÍM - DODÁVKA A MONTÁŽ</t>
  </si>
  <si>
    <t>1ks=1,000 [A]</t>
  </si>
  <si>
    <t>celkem odměřeno ze situace = 84=84,000 [A]</t>
  </si>
  <si>
    <t>celková délka z výkresu = 30,03=30,030 [A]</t>
  </si>
  <si>
    <t>celková délka z výkresu = 279,93=279,930 [A]</t>
  </si>
  <si>
    <t>řezání asfaltu - celkové délky 62=62,000 [A]</t>
  </si>
  <si>
    <t>řezání asfaltu - pol. 919112 62=62,000 [A] 
podél obrub - pol. 917224 279,93=279,930 [B] 
kolem UV - pol. 89712 6*(0,5*4)=12,000 [C] 
Celkem: A+B+C=353,930 [D]</t>
  </si>
  <si>
    <t>celk. počet = 6=6,000 [A]</t>
  </si>
  <si>
    <t>SO 101.6</t>
  </si>
  <si>
    <t>Komunikace a zpevněné plochy - ÚSEK 6</t>
  </si>
  <si>
    <t>Zemina a kamení (17 05 04) 
pol. 12110 
132,773/100*50=66,387 [A] 
pol. 12373 
odkop pro drenáž 151,82=151,820 [B] 
odkopy bez AZ: 631,413-pol. 17110 86,904=544,509 [C] 
odkopy pro AZ: 2075,7=2 075,700 [D] (realizováno dle skutečnosti po odsouhlasení TDI a investora) 
pol. 13173 
22,5=22,500 [E] 
pol.13273 
145,656=145,656 [F] 
celkem bez AZ:(A+B+C+E+F)*2=1 861,744 [G] 
celkem pro AZ: D*2=4 151,400 [H] (realizováno dle skutečnosti po odsouhlasení TDI a investora) 
Celkem: G+H=6 013,144 [I]</t>
  </si>
  <si>
    <t>pol. 11318 
6,93*2,4=16,632 [A] 
pol. 11332 nestmelené kamenivo 
569,945*2,2=1 253,879 [B] 
pol. 11352 
81,375*0,1=8,138 [C] 
pol. 11351 
66,15*0,02=1,323 [D] 
pol. 96687 
14*1*1,5*2,4=42,000 [E] 
pol. 9113A3 
108*0,02=2,160 [F] 
Celkem: A+B+C+D+E+F=1 324,132 [G]</t>
  </si>
  <si>
    <t>pol. 11372 
255,273*2,5=638,183 [A] 
pol. 11313 
7,193*2,2=15,825 [B] 
Celkem: A+B=654,008 [C]</t>
  </si>
  <si>
    <t>celková potřeba ornice  (809,445*tl.0,15)- 50% ze sejmuté protříděné ornice(132,773/2)=55,030 [A]</t>
  </si>
  <si>
    <t>viz položka č. 11335 976,519*2,4=2 343,646 [A]</t>
  </si>
  <si>
    <t>64</t>
  </si>
  <si>
    <t>04</t>
  </si>
  <si>
    <t>TEPLOTNÍ ČIDLO VE VOZOVCE</t>
  </si>
  <si>
    <t>kompletní výměna</t>
  </si>
  <si>
    <t>plocha 143,85* tl.0,05=7,193 [A]</t>
  </si>
  <si>
    <t>stávající dl. chodníky vyměněny za nové - plocha 98,7* tl 0,06=5,922 [A] 
zrušení stávajících dl. chodníků 16,8*0,06=1,008 [B] 
Celkem: A+B=6,930 [C]</t>
  </si>
  <si>
    <t>plocha 4133,4*tl. = 0,1=413,340 [A] (stávající komunikace) 
plocha 164,4* tl. 0,15=24,660 [B] (stávající asf. chodník) 
plocha 112,8* tl. 0,18=20,304 [C] (stávající dl. chodník) 
plocha 19,2*tl. 0,18=3,456 [D] (rušený dl. chodník) 
plocha 124,35* tl. 0,12=14,922 [E](napojení sjezdů) 
plocha 373,05* tl. 0,25=93,263 [F] (napojení sjezdů) 
Celkem: A+B+C+D+E+F=569,945 [G]</t>
  </si>
  <si>
    <t>plocha betonu - hlavní trasa = 3616,725*tl. = 0,241=871,631 [A] 
plocha betonu - napojení na připojení okolních komunikací/sjezdů 435,225*tl. = 0,241=104,889 [B] 
Celkem: A+B=976,520 [C]</t>
  </si>
  <si>
    <t>celková délka 66,15=66,150 [A]</t>
  </si>
  <si>
    <t>celková délka 81,375=81,375 [A]</t>
  </si>
  <si>
    <t>kamenné obruby široké - délka 667,8 m =667,800 [A] 
kamenné obruby úzké - délka 25,725 m =25,725 [B] 
Celkem: A+B=693,525 [C]</t>
  </si>
  <si>
    <t>frézovaná plocha - hlavní trasa = 3616,725*tl. = 0,063=227,854 [A] 
frézovaná plocha - napojení na připojení okolních komunikací/sjezdů = 435,225*tl. = 0,063=27,419 [B] 
Celkem: A+B=255,273 [C]</t>
  </si>
  <si>
    <t>sejmutí stávající ornice v místě stávající zeleně a nové zeleně - plocha = 817,2*tl. 0,15=122,580 [A] 
(sejmutí z důvodu realizace nových obrub) 
sejmutí ornice v místě stávající zeleně pro konstrukci vozovky 15,75*0,15=2,363 [B] 
sejmutí ornice v místě stávající zeleně 52,2*0,15=7,830 [C] 
Celkem: A+B+C=132,773 [D]</t>
  </si>
  <si>
    <t>odkop pro novou konstrukci vozovky tl. = 0,143*v ploše = (4133,4-140,4)=570,999 [A] 
odkop pro pláň = 0,5*v ploše = (4133,4-140,4)=1 996,500 [B]   (realizováno dle skutečnosti po odsouhlasení TDI a investora) 
odkop pro konstrukci zastávek tl. 0,3*v ploše 140,4=42,120 [C] 
odkop pro pláň konstrukci zastávek tl. 0,5*v ploše 140,4=70,200 [D]  (realizováno dle skutečnosti po odsouhlasení TDI a investora) 
odkop pro konstrukci vozovky v místě stávající zeleně 18*0,39=7,020 [E] 
odkop pro konstrukci vozovky v místě stávající zeleně (po pláň) 18*0,5=9,000 [F]  (realizováno dle skutečnosti po odsouhlasení TDI a investora) 
odkop pro dl. chodník v místě stávajícícho asfaltového 164,4*0,04=6,576 [G] 
odkop pro dl. chodník v místě stávající zeleně 52,2*0,09=4,698 [H] 
odkopy bez AZ: A+C+E+G+H=631,413 [I] 
odkopy pro AZ: B+D+F=2 075,700 [J] (realizováno dle skutečnosti po odsouhlasení TDI a investora) 
Celkem: I+J=2 707,113 [K]</t>
  </si>
  <si>
    <t>celková plocha zeleně 809,445*tl.0,15=121,417 [A]</t>
  </si>
  <si>
    <t>počet UV = 15*(1*1*1,5)=22,500 [A]</t>
  </si>
  <si>
    <t>délka přípojek = 121,38*1,2*1=145,656 [A]</t>
  </si>
  <si>
    <t>násyp v místě, kde stávající komunikaci nahradí zeleň - plocha 66*tl.0,374=24,684 [A] 
násyp v místě, kde stávající komunikaci nahradí chodník - plocha 213*tl.0,284=60,492 [B] 
násyp v místě, kde stávající dl. chodník nahradí zeleň- plocha 19,2*tl.0,09=1,728 [C] 
Celkem: A+B+C=86,904 [D]</t>
  </si>
  <si>
    <t>celková plocha komunikace  3195,78* tl. 0,5=1 597,890 [A] 
plocha zastávek 123,27*0,5=61,635 [B] 
Celkem: A+B=1 659,525 [C]</t>
  </si>
  <si>
    <t>zásyp uličních vpustí (15*1*1*1,5)-(15*0,6*0,6*1,5)=14,400 [A] 
zásyp přípojek 121,38*0,4*1,2=58,262 [B] 
Celkem: A+B=72,662 [C]</t>
  </si>
  <si>
    <t>přípojky - obsyp potrubí 
121,38*((0,6*1,2)-(3,14*0,1*0,1))=83,582 [A]</t>
  </si>
  <si>
    <t>úprava pláně na ploše komunikace a 3195,78=3 195,780 [A] 
úprava pláně na ploše chodníků 414,12+22,89+15,015+47,25=499,275 [B] 
Celkem: A+B=3 695,055 [C]</t>
  </si>
  <si>
    <t>plochy zeleně z výkresu = 809,445=809,445 [A]</t>
  </si>
  <si>
    <t>aktivní zóna pod vozovkou - plocha 3195,78=3 195,780 [A] 
trativody - plocha 523,53*2,5=1 308,825 [B] 
Celkem: A+B=4 504,605 [C]</t>
  </si>
  <si>
    <t>plocha = 3195,78*1,1(rozšíření vrstev)=3 515,358 [A] 
plocha pod novými chodníky 414,12+22,89+15,015=452,025 [B] 
plocha ostrůvky (přechody) 47,25=47,250 [C] 
Celkem: A+B+C=4 014,633 [D]</t>
  </si>
  <si>
    <t>plocha = 3195,78*1,1(rozšíření vrstev)=3 515,358 [A] 
plocha autobusových zastávek = 117,4*1,1 (rozšíření vrstev)=129,140 [B] 
Celkem: A+B=3 644,498 [C]</t>
  </si>
  <si>
    <t>plocha komunikace = 3195,78=3 195,780 [A]</t>
  </si>
  <si>
    <t>plocha komunikace = (3195,78+ plocha sjezdů = 438,69)*2=7 268,940 [A]</t>
  </si>
  <si>
    <t>plocha komunikace = 3195,78=3 195,780 [A] 
plocha sjezdů = 438,69=438,690 [B] 
Celkem: A+B=3 634,470 [C]</t>
  </si>
  <si>
    <t>plocha komunikace = 3195,78=3 195,780 [A] 
plocha sjezdů = (438,69*0,25)=109,673 [B] 
Celkem: A+B=3 305,453 [C]</t>
  </si>
  <si>
    <t>plochy zastávek 123,27=123,270 [A]</t>
  </si>
  <si>
    <t>plocha zastávek 123,27=123,270 [A]</t>
  </si>
  <si>
    <t>plocha 123,27=123,270 [A]</t>
  </si>
  <si>
    <t>ostrůvky u přechodů, plocha 47,25=47,250 [A]</t>
  </si>
  <si>
    <t>celková plocha = 22,89=22,890 [A]</t>
  </si>
  <si>
    <t>celková plocha chodníků = 414,12=414,120 [A]</t>
  </si>
  <si>
    <t>nástupiště 15,015=15,015 [A]</t>
  </si>
  <si>
    <t>celková délka drenáží = 523,53=523,530 [A]</t>
  </si>
  <si>
    <t>celková délka = 121,38=121,380 [A]</t>
  </si>
  <si>
    <t>celková délka = 110,25=110,250 [A]</t>
  </si>
  <si>
    <t>15ks=15,000 [A]</t>
  </si>
  <si>
    <t>viz položka 87434 = 121,38=121,380 [A]</t>
  </si>
  <si>
    <t>celková délka svodidla 108=108,000 [A]</t>
  </si>
  <si>
    <t>celkem kusů viz situace = 22=22,000 [A]</t>
  </si>
  <si>
    <t>celkem 22 ks=22,000 [A]</t>
  </si>
  <si>
    <t>celkem odměřeno ze situace = 266=266,000 [A]</t>
  </si>
  <si>
    <t>celková délka z výkresu = 167,055=167,055 [A]</t>
  </si>
  <si>
    <t>celková délka z výkresu = 807,135=807,135 [A]</t>
  </si>
  <si>
    <t>řezání asfaltu - celkové délky 84=84,000 [A]</t>
  </si>
  <si>
    <t>délka 9,24=9,240 [A]</t>
  </si>
  <si>
    <t>řezání asfaltu - pol. 919112 84=84,000 [A] 
podél obrub - pol. 917224 807,135=807,135 [B] 
kolem UV - pol. 89712 15*(0,5*4)=30,000 [C] 
desky autobusových zastávek 104,5=104,500 [D] 
Celkem: A+B+C+D=1 025,635 [E]</t>
  </si>
  <si>
    <t>celk. počet = 15=15,000 [A]</t>
  </si>
  <si>
    <t>SO 101.7</t>
  </si>
  <si>
    <t>Komunikace a zpevněné plochy - ÚSEK 7</t>
  </si>
  <si>
    <t>Zemina a kamení (17 05 04) 
pol. 12110 
103,770/100*50=51,885 [A] 
pol. 12373 
odkop pro drenáž 114,58=114,580 [B] 
odkopy bez AZ: 510,796-pol. 17110 102,747=408,049 [C] 
odkopy pro AZ: 1652,4=1 652,400 [D] (realizováno dle skutečnosti po odsouhlasení TDI a investora) 
pol. 13173 
10,5=10,500 [E] 
pol.13273 
77,742=77,742 [F] 
celkem bez AZ:(A+B+C+E+F)*2=1 325,512 [G] 
celkem pro AZ: D*2=3 304,800 [H] (realizováno dle skutečnosti po odsouhlasení TDI a investora) 
Celkem: G+H=4 630,312 [I]</t>
  </si>
  <si>
    <t>pol. 11318 
2,835*2,4=6,804 [A] 
pol. 11332 nestmelené kamenivo 
425,691*2,2=936,520 [B] 
pol. 11352 
5,25*0,1=0,525 [C] 
pol. 11351 
21,525*0,02=0,431 [D] 
pol. 96687 
8*1*1,5*2,4=24,000 [E] 
Celkem: A+B+C+D+E=968,280 [F]</t>
  </si>
  <si>
    <t>pol. 11372 
193,489*2,5=483,723 [A] 
pol. 11313 
11,918*2,2=26,220 [B] 
Celkem: A+B=509,943 [C]</t>
  </si>
  <si>
    <t>celková potřeba ornice  (698,355*tl.0,15)- 50% ze sejmuté protříděné ornice(103,77/2)=52,868 [A]</t>
  </si>
  <si>
    <t>viz položka č. 11335 757,812*2,4=1 818,749 [A]</t>
  </si>
  <si>
    <t>65</t>
  </si>
  <si>
    <t>05</t>
  </si>
  <si>
    <t>ZÁBRADLÍ - demontáž</t>
  </si>
  <si>
    <t>kompletní demontáž zábradlí vč. skládky</t>
  </si>
  <si>
    <t>plocha 238,35* tl.0,05=11,918 [A]</t>
  </si>
  <si>
    <t>stávající dl. chodníky vyměněny za nové - plocha 47,25* tl 0,06=2,835 [A]</t>
  </si>
  <si>
    <t>plocha 3304,8*tl. = 0,1=330,480 [A] (stávající komunikace) 
plocha 272,4*tl. 0,15=40,860 [B](stávající asf. chodník) 
plocha 54* tl. 0,18=9,720 [C](stávající dl. chodník) 
plocha 51,3* tl. 0,12=6,156 [D](napojení sjezdů) 
plocha 153,9* tl. 0,25=38,475 [E](napojení sjezdů) 
Celkem: A+B+C+D+E=425,691 [F]</t>
  </si>
  <si>
    <t>plocha betonu - hlavní trasa = 2891,7*tl. = 0,241=696,900 [A] 
plocha betonu - napojení na připojení okolních komunikací/sjezdů 179,55*tl. = 0,241=43,272 [B] 
vybourání bet. panelů podél komunikace 17,64=17,640 [C] 
Celkem: A+B+C=757,812 [D]</t>
  </si>
  <si>
    <t>celková délka 21,525=21,525 [A]</t>
  </si>
  <si>
    <t>celková délka 5,25=5,250 [A]</t>
  </si>
  <si>
    <t>kamenné obruby široké - délka 589,05 m =589,050 [A] 
kamenné obruby úzké - délka 41,475 m =41,475 [B] 
Celkem: A+B=630,525 [C]</t>
  </si>
  <si>
    <t>frézovaná plocha - hlavní trasa = 2891,7*tl. = 0,063=182,177 [A] 
frézovaná plocha - napojení na připojení okolních komunikací/sjezdů = 179,55*tl. = 0,063=11,312 [B] 
Celkem: A+B=193,489 [C]</t>
  </si>
  <si>
    <t>sejmutí stávající ornice v místě stávající zeleně a nové zeleně - plocha = 614,4*tl. 0,15=92,160 [A] 
(sejmutí z důvodu realizace nových obrub) 
sejmutí ornice v místě stávající zeleně pro chodník 77,4*0,15=11,610 [B] 
Celkem: A+B=103,770 [C]</t>
  </si>
  <si>
    <t>odkop pro novou konstrukci vozovky tl. = 0,143*v ploše = (3304,8-129,6)=454,054 [A] 
odkop pro pláň = 0,5*v ploše = (3304,8-129,6)=1 587,600 [B]  (realizováno dle skutečnosti po odsouhlasení TDI a investora) 
odkop pro konstrukci zastávek tl. 0,3*v ploše 129,6=38,880 [C] 
odkop pro pláň konstrukci zastávek tl. 0,5*v ploše 129,6=64,800 [D]  (realizováno dle skutečnosti po odsouhlasení TDI a investora) 
odkop pro dl. chodník v místě stávajícícho asfaltového 272,4*0,04=10,896 [E] 
odkop pro dl. chodník v místě stávající zeleně 77,4*0,09=6,966 [F] 
odkopy bez AZ: A+C+E+F=510,796 [G] 
odkopy pro AZ:B+D=1 652,400 [H] (realizováno dle skutečnosti po odsouhlasení TDI a investora) 
Celkem: G+H=2 163,196 [I]</t>
  </si>
  <si>
    <t>celková plocha zeleně 698,355*tl.0,15=104,753 [A]</t>
  </si>
  <si>
    <t>počet UV = 7*(1*1*1,5)=10,500 [A]</t>
  </si>
  <si>
    <t>délka přípojek = 64,785*1,2*1=77,742 [A]</t>
  </si>
  <si>
    <t>násyp v místě, kde stávající komunikaci nahradí zeleň - plocha 180,6*tl.0,374=67,544 [A] 
násyp v místě, kde stávající komunikaci nahradí chodník - plocha 109,8*tl.0,284=31,183 [B] 
zrušení stávajícího asfaltového chodníku- plocha 80,4*tl.0,05=4,020 [C] 
Celkem: A+B+C=102,747 [D]</t>
  </si>
  <si>
    <t>celková plocha komunikace  2436,315* tl. 0,5=1 218,158 [A] 
plocha zastávek 113,4*0,5=56,700 [B] 
Celkem: A+B=1 274,858 [C]</t>
  </si>
  <si>
    <t>zásyp uličních vpustí (7*1*1*1,5)-(7*0,6*0,6*1,5)=6,720 [A] 
zásyp přípojek 64,785*0,4*1,2=31,097 [B] 
Celkem: A+B=37,817 [C]</t>
  </si>
  <si>
    <t>přípojky - obsyp potrubí 
64,785*((0,6*1,2)-(3,14*0,1*0,1))=44,611 [A]</t>
  </si>
  <si>
    <t>úprava pláně na ploše komunikace a 2436,315=2 436,315 [A] 
úprava pláně na ploše chodníků 387,345+26,775+15,12+11,55=440,790 [B] 
Celkem: A+B=2 877,105 [C]</t>
  </si>
  <si>
    <t>plochy zeleně z výkresu = 698,355=698,355 [A]</t>
  </si>
  <si>
    <t>aktivní zóna pod vozovkou - plocha 2436,315=2 436,315 [A] 
trativody - plocha 395,115*2,5=987,788 [B] 
Celkem: A+B=3 424,103 [C]</t>
  </si>
  <si>
    <t>27231</t>
  </si>
  <si>
    <t>ZÁKLADY Z PROSTÉHO BETONU</t>
  </si>
  <si>
    <t>vybetonování schodišťových stupňů 0,6=0,600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</si>
  <si>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</si>
  <si>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Svislé konstrukce</t>
  </si>
  <si>
    <t>348171</t>
  </si>
  <si>
    <t>ZÁBRADLÍ Z DÍLCŮ KOVOVÝCH S NÁTĚREM</t>
  </si>
  <si>
    <t>KG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</si>
  <si>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</si>
  <si>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plocha = 2436,315*1,1(rozšíření vrstev)=2 679,947 [A] 
plocha pod novými chodníky 387,345+26,775+15,12+11,55=440,790 [B] 
Celkem: A+B=3 120,737 [C]</t>
  </si>
  <si>
    <t>plocha = 2436,315*1,1(rozšíření vrstev)=2 679,947 [A] 
plocha autobusových zastávek = 108*1,1 (rozšíření vrstev)=118,800 [B] 
plocha pod pojezdovým chodníkem = 11,55=11,550 [C] 
Celkem: A+B+C=2 810,297 [D]</t>
  </si>
  <si>
    <t>plocha komunikace = 2436,315=2 436,315 [A]</t>
  </si>
  <si>
    <t>plocha komunikace = (2436,315+ plocha sjezdů = 178,92)*2=5 230,470 [A]</t>
  </si>
  <si>
    <t>plocha komunikace = 2436,315=2 436,315 [A] 
plocha sjezdů = 178,92=178,920 [B] 
Celkem: A+B=2 615,235 [C]</t>
  </si>
  <si>
    <t>plocha komunikace = 2436,315=2 436,315 [A] 
plocha sjezdů = (178,92*0,25)=44,730 [B] 
Celkem: A+B=2 481,045 [C]</t>
  </si>
  <si>
    <t>autobusové zastávky - deska beton C30/37  
separační PE fólie  
armaturní síť 8/150/150  
dilatační spáry hl. 30-40 mm  
uzavírací lak</t>
  </si>
  <si>
    <t>celková plocha = 26,775=26,775 [A]</t>
  </si>
  <si>
    <t>celková plocha chodníků = 387,345=387,345 [A]</t>
  </si>
  <si>
    <t>582612</t>
  </si>
  <si>
    <t>KRYTY Z BETON DLAŽDIC SE ZÁMKEM ŠEDÝCH TL 80MM DO LOŽE Z KAM</t>
  </si>
  <si>
    <t>přejezdový chodník</t>
  </si>
  <si>
    <t>plocha 11,55=11,550 [A]</t>
  </si>
  <si>
    <t>barevná dlažba - nástupiště</t>
  </si>
  <si>
    <t>celková plocha 15,12=15,120 [A]</t>
  </si>
  <si>
    <t>celková délka drenáží = 395,115=395,115 [A]</t>
  </si>
  <si>
    <t>celková délka = 64,785=64,785 [A]</t>
  </si>
  <si>
    <t>celková délka = 25,2=25,200 [A]</t>
  </si>
  <si>
    <t>7ks=7,000 [A]</t>
  </si>
  <si>
    <t>viz položka 87434 = 64,785=64,785 [A]</t>
  </si>
  <si>
    <t>celkem kusů viz situace = 18=18,000 [A]</t>
  </si>
  <si>
    <t>celkem 16 ks=16,000 [A]</t>
  </si>
  <si>
    <t>celkem odměřeno ze situace = 209=209,000 [A]</t>
  </si>
  <si>
    <t>palisády viz výkres 2,1=2,100 [B] 
(vyrovnání chodníku)</t>
  </si>
  <si>
    <t>celková délka z výkresu = 163,38=163,380 [A]</t>
  </si>
  <si>
    <t>celková délka z výkresu = 575,82=575,820 [A]</t>
  </si>
  <si>
    <t>řezání asfaltu - celkové délky 50,5=50,500 [A]</t>
  </si>
  <si>
    <t>délka 28,5=28,500 [A]</t>
  </si>
  <si>
    <t>řezání asfaltu - pol. 919112 50,5=50,500 [A] 
podél obrub - pol. 917224 575,82=575,820 [B] 
kolem UV - pol. 89712 7*(0,5*4)=14,000 [C] 
desky autobusových zastávek 102=102,000 [D] 
Celkem: A+B+C+D=742,320 [E]</t>
  </si>
  <si>
    <t>celk. počet = 7=7,000 [A]</t>
  </si>
  <si>
    <t>SO 101.8</t>
  </si>
  <si>
    <t>Komunikace a zpevněné plochy - ÚSEK 8</t>
  </si>
  <si>
    <t>Zemina a kamení (17 05 04) 
pol. 12110 
107,550/100*50=53,775 [A] 
pol. 12373 
odkop pro drenáž 85,02=85,020 [B] 
odkopy bez AZ: 407,821 -pol. 17110 32,106=375,715 [C] 
odkopy pro AZ: 1408,2=1 408,200 [D] (realizováno dle skutečnosti po odsouhlasení TDI a investora) 
pol. 13173 
9=9,000 [E] 
pol.13273 
32,508=32,508 [F] 
celkem bez AZ:(A+B+C+E+F)*2=1 112,036 [G] 
celkem pro AZ: D*2=2 816,400 [H] (realizováno dle skutečnosti po odsouhlasení TDI a investora) 
Celkem: G+H=3 928,436 [I]</t>
  </si>
  <si>
    <t>pol. 11318 
2,016*2,4=4,838 [A] 
pol. 11332 nestmelené kamenivo 
340,491*2,2=749,080 [B] 
pol. 96687 
4*1*1,5*2,4=14,400 [C] 
Celkem: A+B+C=768,318 [D]</t>
  </si>
  <si>
    <t>pol. 11372 
168,418*2,5=421,045 [A]</t>
  </si>
  <si>
    <t>celková potřeba ornice  (628,635*tl.0,15)- 50% ze sejmuté protříděné ornice(104,4/2)=42,095 [A]</t>
  </si>
  <si>
    <t>viz položka č. 11335 644,265*2,4=1 546,236 [A]</t>
  </si>
  <si>
    <t>stávající dl. chodníky vyměněny za nové - plocha 18,9* tl 0,06=1,134 [A] 
stávající dl. chodníky nahrazeny zelení - plocha 14,7* tl 0,06=0,882 [B] 
Celkem: A+B=2,016 [C]</t>
  </si>
  <si>
    <t>plocha 2816,4*tl. = 0,1=281,640 [A] (stávající komunikace) 
plocha 21,6* tl. 0,18=3,888 [B] (stávající dl. chodník) 
plocha 16,8*tl. 0,18 =3,024 [C](stávající dl. chodník nahrazen zelení) 
plocha 59,7* tl. 0,12=7,164 [D] (napojení sjezdů) 
plocha 179,1* tl. 0,25 =44,775 [E](napojení sjezdů) 
Celkem: A+B+C+D+E=340,491 [F]</t>
  </si>
  <si>
    <t>plocha betonu - hlavní trasa = 2464,35*tl. = 0,241=593,908 [A] 
plocha betonu - napojení na připojení okolních komunikací/sjezdů 208,95*tl. = 0,241=50,357 [B] 
Celkem: A+B=644,265 [C]</t>
  </si>
  <si>
    <t>kamenné obruby široké - délka 543,9 m =543,900 [A] 
kamenné obruby úzké - délka 26,775 m =26,775 [B] 
Celkem: A+B=570,675 [C]</t>
  </si>
  <si>
    <t>frézovaná plocha - hlavní trasa = 2464,35*tl. = 0,063=155,254 [A] 
frézovaná plocha - napojení na připojení okolních komunikací/sjezdů = 208,95*tl. = 0,063=13,164 [B] 
Celkem: A+B=168,418 [C]</t>
  </si>
  <si>
    <t>sejmutí stávající ornice v místě stávající zeleně a nové zeleně - plocha = 644,4*tl. 0,15=96,660 [A] 
(sejmutí z důvodu realizace nových obrub) 
v místech, kde je stávající zeleň a nově bude chodník51,6*0,15=7,740 [B] 
Celkem: A+B=104,400 [C]</t>
  </si>
  <si>
    <t>odkop pro novou konstrukci vozovky tl. = 0,143*v ploše = 2816,4=402,745 [A] 
odkop pro pláň = 0,5*v ploše = 2816,4=1 408,200 [B]   (realizováno dle skutečnosti po odsouhlasení TDI a investora) 
odkop pro dl. chodník v místě stávající zeleně 56,4*0,09=5,076 [C] 
odkopy bez AZ: A+C=407,821 [D] 
odkopy pro AZ: B=1 408,200 [E] (realizováno dle skutečnosti po odsouhlasení TDI a investora) 
Celkem: D+E=1 816,021 [F]</t>
  </si>
  <si>
    <t>celková plocha zeleně 628,635*tl.0,15=94,295 [A]</t>
  </si>
  <si>
    <t>délka přípojek = 27,09*1,2*1=32,508 [A]</t>
  </si>
  <si>
    <t>násyp v místě, kde stávající komunikaci nahradí zeleň - plocha 12*tl.0,374=4,488 [A] 
násyp v místě, kde stávající komunikaci nahradí chodník - plocha 49,8*tl.0,284=14,143 [B] 
násyp v místě, kde stávající  chodník nahradí zeleň - plocha 16,8*tl.0,09=1,512 [C] 
Celkem: A+B+C=20,143 [D]</t>
  </si>
  <si>
    <t>celková plocha komunikace  2397,255* tl. 0,5=1 198,628 [A]</t>
  </si>
  <si>
    <t>zásyp uličních vpustí (6*1*1*1,5)-(6*0,6*0,6*1,5)=5,760 [A] 
zásyp přípojek 27,09*0,4*1,2=13,003 [B] 
Celkem: A+B=18,763 [C]</t>
  </si>
  <si>
    <t>přípojky - obsyp potrubí 
27,09*((0,6*1,2)-(3,14*0,1*0,1))=18,654 [A]</t>
  </si>
  <si>
    <t>úprava pláně na ploše komunikace a 2397,255=2 397,255 [A] 
úprava pláně na ploše chodníků 71,505+8,295=79,800 [B] 
úprava pláně pod ostrůvky 22,47=22,470 [C] 
Celkem: A+B+C=2 499,525 [D]</t>
  </si>
  <si>
    <t>plochy zeleně z výkresu = 628,635=628,635 [A]</t>
  </si>
  <si>
    <t>aktivní zóna pod vozovkou - plocha 2397,255=2 397,255 [A] 
trativody - plocha 293,16*2,5=732,900 [B] 
Celkem: A+B=3 130,155 [C]</t>
  </si>
  <si>
    <t>plocha = 2397,255*1,1(rozšíření vrstev)=2 636,981 [A] 
plocha pod novými chodníky = 79,8=79,800 [B] 
plocha ostrůvky (přechody) 22,47=22,470 [C] 
Celkem: A+B+C=2 739,251 [D]</t>
  </si>
  <si>
    <t>plocha = 2397,255*1,1(rozšíření vrstev)=2 636,981 [A]</t>
  </si>
  <si>
    <t>plocha komunikace = 2397,255=2 397,255 [A]</t>
  </si>
  <si>
    <t>plocha komunikace = (2397,255+ plocha sjezdů = 208,215)*2=5 210,940 [A]</t>
  </si>
  <si>
    <t>plocha komunikace = 2397,255=2 397,255 [A] 
plocha sjezdů = 208,215=208,215 [B] 
Celkem: A+B=2 605,470 [C]</t>
  </si>
  <si>
    <t>plocha komunikace = 2397,255=2 397,255 [A] 
plocha sjezdů = (208,215*0,25)=52,054 [B] 
Celkem: A+B=2 449,309 [C]</t>
  </si>
  <si>
    <t>ostrůvky u přechodů, plocha 22,47=22,470 [A]</t>
  </si>
  <si>
    <t>celková plocha = 71,505=71,505 [A]</t>
  </si>
  <si>
    <t>celková plocha chodníků = 82,95=82,950 [A]</t>
  </si>
  <si>
    <t>celková délka drenáží = 293,16=293,160 [A]</t>
  </si>
  <si>
    <t>celková délka = 27,09=27,090 [A]</t>
  </si>
  <si>
    <t>celková délka 10,5=10,500 [A]</t>
  </si>
  <si>
    <t>viz položka 87434 = 27,09=27,090 [A]</t>
  </si>
  <si>
    <t>celkem kusů viz situace = 28=28,000 [A]</t>
  </si>
  <si>
    <t>celkem 35 ks=35,000 [A]</t>
  </si>
  <si>
    <t>celkem odměřeno ze situace = 165=165,000 [A]</t>
  </si>
  <si>
    <t>celková délka z výkresu = 36,225=36,225 [A]</t>
  </si>
  <si>
    <t>celková délka z výkresu = 624,54=624,540 [A]</t>
  </si>
  <si>
    <t>řezání asfaltu - celkové délky 68=68,000 [A]</t>
  </si>
  <si>
    <t>řezání asfaltu - pol. 919112 68=68,000 [A] 
podél obrub - pol. 917224 624,54=624,540 [B] 
kolem UV - pol. 89712 6*(0,5*4)=12,000 [C] 
Celkem: A+B+C=704,540 [D]</t>
  </si>
  <si>
    <t>SO 401.1</t>
  </si>
  <si>
    <t>Veřejné osvětlení - ÚSEK 1</t>
  </si>
  <si>
    <t>Přidružená stavební výroba</t>
  </si>
  <si>
    <t>740000R</t>
  </si>
  <si>
    <t>PŘELOŽKA VEŘEJNÉHO OSVĚTLENÍ</t>
  </si>
  <si>
    <t>Souhrnná položka za provedení SO 401 - samostatný výkaz</t>
  </si>
  <si>
    <t>Cena bude získána oceněním VV předmětného objektu a fakturace bude probíhat 
dle tohoto ocenění 
KALKULACE DLE SAMOSTATNÉHO VÝKAZU VÝMĚR</t>
  </si>
  <si>
    <t>SO 401.2</t>
  </si>
  <si>
    <t>Veřejné osvětlení - ÚSEK 2</t>
  </si>
  <si>
    <t>SO 401.3</t>
  </si>
  <si>
    <t>Veřejné osvětlení - ÚSEK 3</t>
  </si>
  <si>
    <t>SO 401.4</t>
  </si>
  <si>
    <t>Veřejné osvětlení - ÚSEK 4</t>
  </si>
  <si>
    <t>SO 401.5</t>
  </si>
  <si>
    <t>Veřejné osvětlení - ÚSEK 5</t>
  </si>
  <si>
    <t>SO 401.6</t>
  </si>
  <si>
    <t>Veřejné osvětlení - ÚSEK 6</t>
  </si>
  <si>
    <t>SO 401.7</t>
  </si>
  <si>
    <t>Veřejné osvětlení - ÚSEK 7</t>
  </si>
  <si>
    <t>SO 401.8</t>
  </si>
  <si>
    <t>Veřejné osvětlení - ÚSEK 8</t>
  </si>
  <si>
    <t>SO185</t>
  </si>
  <si>
    <t>DIO</t>
  </si>
  <si>
    <t>02720</t>
  </si>
  <si>
    <t>POMOC PRÁCE ZŘÍZ NEBO ZAJIŠŤ REGULACI A OCHRANU DOPRAVY</t>
  </si>
  <si>
    <t>položka zahrnuje dopravně inženýrská opatření v průběhu celé stavby (dle   
schváleného plánu ZOV, DIO a vyjádření DI PČR), zahrnuje pronájem dopravního   
znační - tzn. osazení, přesuny a odvoz provizorního dopravního značení. Zahrnuje   
dočasné dopravní značení, semafory, dopravní zařízení (např citybloky, provizorní   
betonová a ocelová svodidla, světelné výstražné zařízení atd.) oplocení a všechny   
související práce po dobu trvání stavby. Zahrnuje přesun betonových svodidel a úpravu   
DZ ve všech etapách výstavby, vč. bet.sv. u mostů. Součástí položky je i údržba a péče   
o dopravně inženýrská opatření v průběhu celé stavby. Součástí položky je vyřízení   
DIR včetně jeho projednání</t>
  </si>
  <si>
    <t>celkem úseků = 8=8,000 [A] 
*bude čerpáno dle skutečného průběhu. V případě, že by se realizovala celá stavba najednou bude fakturována 1/8.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</si>
</sst>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8" x14ac:knownFonts="1">
    <font>
      <sz val="10"/>
      <name val="Arial"/>
    </font>
    <font>
      <b/>
      <sz val="16"/>
      <color rgb="FF000000"/>
      <name val="Arial"/>
    </font>
    <font>
      <b/>
      <sz val="16"/>
      <name val="Arial"/>
    </font>
    <font>
      <b/>
      <sz val="10"/>
      <name val="Arial"/>
    </font>
    <font>
      <sz val="10"/>
      <color rgb="FFFFFFFF"/>
      <name val="Arial"/>
    </font>
    <font>
      <b/>
      <sz val="11"/>
      <name val="Arial"/>
    </font>
    <font>
      <i/>
      <sz val="10"/>
      <name val="Arial"/>
    </font>
    <font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" fillId="0" borderId="0"/>
  </cellStyleXfs>
  <cellXfs count="41">
    <xf numFmtId="0" fontId="0" fillId="0" borderId="0" xfId="0"/>
    <xf numFmtId="0" fontId="4" fillId="3" borderId="1" xfId="6" applyFont="1" applyFill="1" applyBorder="1" applyAlignment="1">
      <alignment horizontal="center" vertical="center" wrapText="1"/>
    </xf>
    <xf numFmtId="0" fontId="0" fillId="2" borderId="2" xfId="6" applyFont="1" applyFill="1" applyBorder="1"/>
    <xf numFmtId="0" fontId="1" fillId="2" borderId="0" xfId="6" applyFont="1" applyFill="1" applyAlignment="1">
      <alignment horizontal="center" vertical="center"/>
    </xf>
    <xf numFmtId="0" fontId="0" fillId="2" borderId="0" xfId="6" applyFont="1" applyFill="1"/>
    <xf numFmtId="0" fontId="3" fillId="2" borderId="0" xfId="6" applyFont="1" applyFill="1" applyAlignment="1">
      <alignment horizontal="right"/>
    </xf>
    <xf numFmtId="0" fontId="4" fillId="3" borderId="1" xfId="6" applyFont="1" applyFill="1" applyBorder="1" applyAlignment="1">
      <alignment horizontal="center"/>
    </xf>
    <xf numFmtId="4" fontId="3" fillId="2" borderId="0" xfId="6" applyNumberFormat="1" applyFont="1" applyFill="1" applyAlignment="1">
      <alignment horizontal="right"/>
    </xf>
    <xf numFmtId="0" fontId="0" fillId="2" borderId="1" xfId="6" applyFont="1" applyFill="1" applyBorder="1" applyAlignment="1">
      <alignment horizontal="center"/>
    </xf>
    <xf numFmtId="0" fontId="0" fillId="2" borderId="3" xfId="6" applyFont="1" applyFill="1" applyBorder="1"/>
    <xf numFmtId="0" fontId="5" fillId="2" borderId="0" xfId="6" applyFont="1" applyFill="1"/>
    <xf numFmtId="0" fontId="5" fillId="2" borderId="0" xfId="6" applyFont="1" applyFill="1" applyAlignment="1">
      <alignment horizontal="left"/>
    </xf>
    <xf numFmtId="0" fontId="5" fillId="2" borderId="2" xfId="6" applyFont="1" applyFill="1" applyBorder="1"/>
    <xf numFmtId="0" fontId="5" fillId="2" borderId="2" xfId="6" applyFont="1" applyFill="1" applyBorder="1" applyAlignment="1">
      <alignment horizontal="left"/>
    </xf>
    <xf numFmtId="0" fontId="0" fillId="2" borderId="5" xfId="6" applyFont="1" applyFill="1" applyBorder="1"/>
    <xf numFmtId="0" fontId="3" fillId="0" borderId="1" xfId="6" applyFont="1" applyBorder="1" applyAlignment="1">
      <alignment horizontal="left"/>
    </xf>
    <xf numFmtId="4" fontId="3" fillId="0" borderId="1" xfId="6" applyNumberFormat="1" applyFont="1" applyBorder="1" applyAlignment="1">
      <alignment horizontal="right"/>
    </xf>
    <xf numFmtId="0" fontId="0" fillId="0" borderId="1" xfId="6" applyFont="1" applyBorder="1"/>
    <xf numFmtId="0" fontId="3" fillId="2" borderId="5" xfId="6" applyFont="1" applyFill="1" applyBorder="1" applyAlignment="1">
      <alignment horizontal="right"/>
    </xf>
    <xf numFmtId="0" fontId="3" fillId="2" borderId="5" xfId="6" applyFont="1" applyFill="1" applyBorder="1" applyAlignment="1">
      <alignment wrapText="1"/>
    </xf>
    <xf numFmtId="4" fontId="3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4" borderId="1" xfId="6" applyNumberFormat="1" applyFont="1" applyFill="1" applyBorder="1" applyAlignment="1" applyProtection="1">
      <alignment horizontal="center"/>
      <protection locked="0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6" fillId="0" borderId="1" xfId="6" applyFont="1" applyBorder="1" applyAlignment="1">
      <alignment horizontal="left" vertical="center" wrapText="1"/>
    </xf>
    <xf numFmtId="4" fontId="0" fillId="2" borderId="1" xfId="6" applyNumberFormat="1" applyFont="1" applyFill="1" applyBorder="1" applyAlignment="1">
      <alignment horizontal="center"/>
    </xf>
    <xf numFmtId="0" fontId="3" fillId="2" borderId="2" xfId="6" applyFont="1" applyFill="1" applyBorder="1" applyAlignment="1">
      <alignment horizontal="right"/>
    </xf>
    <xf numFmtId="4" fontId="3" fillId="2" borderId="2" xfId="6" applyNumberFormat="1" applyFont="1" applyFill="1" applyBorder="1" applyAlignment="1">
      <alignment horizontal="center"/>
    </xf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2" fillId="2" borderId="0" xfId="6" applyFont="1" applyFill="1"/>
    <xf numFmtId="0" fontId="4" fillId="3" borderId="1" xfId="6" applyFont="1" applyFill="1" applyBorder="1" applyAlignment="1">
      <alignment horizontal="center" vertical="center" wrapText="1"/>
    </xf>
    <xf numFmtId="0" fontId="5" fillId="2" borderId="0" xfId="6" applyFont="1" applyFill="1" applyAlignment="1">
      <alignment horizontal="right"/>
    </xf>
    <xf numFmtId="0" fontId="5" fillId="2" borderId="2" xfId="6" applyFont="1" applyFill="1" applyBorder="1" applyAlignment="1">
      <alignment horizontal="right"/>
    </xf>
    <xf numFmtId="0" fontId="0" fillId="2" borderId="2" xfId="6" applyFont="1" applyFill="1" applyBorder="1"/>
  </cellXfs>
  <cellStyles count="7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Normal" xfId="6" xr:uid="{00000000-0005-0000-0000-000000000000}"/>
    <cellStyle name="Normální" xfId="0" builtinId="0"/>
    <cellStyle name="Percent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7"/>
  <sheetViews>
    <sheetView workbookViewId="0">
      <selection sqref="A1:A3"/>
    </sheetView>
  </sheetViews>
  <sheetFormatPr defaultColWidth="9.140625" defaultRowHeight="12.75" customHeight="1" x14ac:dyDescent="0.2"/>
  <cols>
    <col min="1" max="1" width="25.7109375" customWidth="1"/>
    <col min="2" max="2" width="66.7109375" customWidth="1"/>
    <col min="3" max="5" width="20.7109375" customWidth="1"/>
  </cols>
  <sheetData>
    <row r="1" spans="1:5" ht="12.75" customHeight="1" x14ac:dyDescent="0.2">
      <c r="A1" s="34"/>
      <c r="B1" s="4" t="s">
        <v>0</v>
      </c>
      <c r="C1" s="4"/>
      <c r="D1" s="4"/>
      <c r="E1" s="4"/>
    </row>
    <row r="2" spans="1:5" ht="12.75" customHeight="1" x14ac:dyDescent="0.2">
      <c r="A2" s="34"/>
      <c r="B2" s="35" t="s">
        <v>1</v>
      </c>
      <c r="C2" s="4"/>
      <c r="D2" s="4"/>
      <c r="E2" s="4"/>
    </row>
    <row r="3" spans="1:5" ht="20.100000000000001" customHeight="1" x14ac:dyDescent="0.2">
      <c r="A3" s="34"/>
      <c r="B3" s="34"/>
      <c r="C3" s="4"/>
      <c r="D3" s="4"/>
      <c r="E3" s="4"/>
    </row>
    <row r="4" spans="1:5" ht="20.100000000000001" customHeight="1" x14ac:dyDescent="0.3">
      <c r="A4" s="4"/>
      <c r="B4" s="36" t="s">
        <v>2</v>
      </c>
      <c r="C4" s="34"/>
      <c r="D4" s="34"/>
      <c r="E4" s="4"/>
    </row>
    <row r="5" spans="1:5" ht="12.75" customHeight="1" x14ac:dyDescent="0.2">
      <c r="A5" s="4"/>
      <c r="B5" s="34" t="s">
        <v>3</v>
      </c>
      <c r="C5" s="34"/>
      <c r="D5" s="34"/>
      <c r="E5" s="4"/>
    </row>
    <row r="6" spans="1:5" ht="12.75" customHeight="1" x14ac:dyDescent="0.2">
      <c r="A6" s="4"/>
      <c r="B6" s="5" t="s">
        <v>4</v>
      </c>
      <c r="C6" s="7">
        <f>SUM(C10:C27)</f>
        <v>0</v>
      </c>
      <c r="D6" s="4"/>
      <c r="E6" s="4"/>
    </row>
    <row r="7" spans="1:5" ht="12.75" customHeight="1" x14ac:dyDescent="0.2">
      <c r="A7" s="4"/>
      <c r="B7" s="5" t="s">
        <v>5</v>
      </c>
      <c r="C7" s="7">
        <f>SUM(E10:E27)</f>
        <v>0</v>
      </c>
      <c r="D7" s="4"/>
      <c r="E7" s="4"/>
    </row>
    <row r="8" spans="1:5" ht="12.75" customHeight="1" x14ac:dyDescent="0.2">
      <c r="A8" s="2"/>
      <c r="B8" s="2"/>
      <c r="C8" s="2"/>
      <c r="D8" s="2"/>
      <c r="E8" s="2"/>
    </row>
    <row r="9" spans="1:5" ht="12.75" customHeight="1" x14ac:dyDescent="0.2">
      <c r="A9" s="6" t="s">
        <v>6</v>
      </c>
      <c r="B9" s="6" t="s">
        <v>7</v>
      </c>
      <c r="C9" s="6" t="s">
        <v>8</v>
      </c>
      <c r="D9" s="6" t="s">
        <v>9</v>
      </c>
      <c r="E9" s="6" t="s">
        <v>10</v>
      </c>
    </row>
    <row r="10" spans="1:5" ht="12.75" customHeight="1" x14ac:dyDescent="0.2">
      <c r="A10" s="15" t="s">
        <v>24</v>
      </c>
      <c r="B10" s="15" t="s">
        <v>25</v>
      </c>
      <c r="C10" s="16">
        <f>'000'!I3</f>
        <v>0</v>
      </c>
      <c r="D10" s="16">
        <f>'000'!O2</f>
        <v>0</v>
      </c>
      <c r="E10" s="16">
        <f t="shared" ref="E10:E27" si="0">C10+D10</f>
        <v>0</v>
      </c>
    </row>
    <row r="11" spans="1:5" ht="12.75" customHeight="1" x14ac:dyDescent="0.2">
      <c r="A11" s="15" t="s">
        <v>91</v>
      </c>
      <c r="B11" s="15" t="s">
        <v>92</v>
      </c>
      <c r="C11" s="16">
        <f>'SO 101.1-NEVYPLŇOVAT'!I3</f>
        <v>0</v>
      </c>
      <c r="D11" s="16">
        <f>'SO 101.1-NEVYPLŇOVAT'!O2</f>
        <v>0</v>
      </c>
      <c r="E11" s="16">
        <f t="shared" si="0"/>
        <v>0</v>
      </c>
    </row>
    <row r="12" spans="1:5" ht="12.75" customHeight="1" x14ac:dyDescent="0.2">
      <c r="A12" s="15" t="s">
        <v>386</v>
      </c>
      <c r="B12" s="15" t="s">
        <v>387</v>
      </c>
      <c r="C12" s="16">
        <f>'SO 101.2-NEVYPLŇOVAT'!I3</f>
        <v>0</v>
      </c>
      <c r="D12" s="16">
        <f>'SO 101.2-NEVYPLŇOVAT'!O2</f>
        <v>0</v>
      </c>
      <c r="E12" s="16">
        <f t="shared" si="0"/>
        <v>0</v>
      </c>
    </row>
    <row r="13" spans="1:5" ht="12.75" customHeight="1" x14ac:dyDescent="0.2">
      <c r="A13" s="15" t="s">
        <v>469</v>
      </c>
      <c r="B13" s="15" t="s">
        <v>470</v>
      </c>
      <c r="C13" s="16">
        <f>'SO 101.3'!I3</f>
        <v>0</v>
      </c>
      <c r="D13" s="16">
        <f>'SO 101.3'!O2</f>
        <v>0</v>
      </c>
      <c r="E13" s="16">
        <f t="shared" si="0"/>
        <v>0</v>
      </c>
    </row>
    <row r="14" spans="1:5" ht="12.75" customHeight="1" x14ac:dyDescent="0.2">
      <c r="A14" s="15" t="s">
        <v>531</v>
      </c>
      <c r="B14" s="15" t="s">
        <v>532</v>
      </c>
      <c r="C14" s="16">
        <f>'SO 101.4'!I3</f>
        <v>0</v>
      </c>
      <c r="D14" s="16">
        <f>'SO 101.4'!O2</f>
        <v>0</v>
      </c>
      <c r="E14" s="16">
        <f t="shared" si="0"/>
        <v>0</v>
      </c>
    </row>
    <row r="15" spans="1:5" ht="12.75" customHeight="1" x14ac:dyDescent="0.2">
      <c r="A15" s="15" t="s">
        <v>572</v>
      </c>
      <c r="B15" s="15" t="s">
        <v>573</v>
      </c>
      <c r="C15" s="16">
        <f>'SO 101.5'!I3</f>
        <v>0</v>
      </c>
      <c r="D15" s="16">
        <f>'SO 101.5'!O2</f>
        <v>0</v>
      </c>
      <c r="E15" s="16">
        <f t="shared" si="0"/>
        <v>0</v>
      </c>
    </row>
    <row r="16" spans="1:5" ht="12.75" customHeight="1" x14ac:dyDescent="0.2">
      <c r="A16" s="15" t="s">
        <v>618</v>
      </c>
      <c r="B16" s="15" t="s">
        <v>619</v>
      </c>
      <c r="C16" s="16">
        <f>'SO 101.6-NEVYPLŇOVAT'!I3</f>
        <v>0</v>
      </c>
      <c r="D16" s="16">
        <f>'SO 101.6-NEVYPLŇOVAT'!O2</f>
        <v>0</v>
      </c>
      <c r="E16" s="16">
        <f t="shared" si="0"/>
        <v>0</v>
      </c>
    </row>
    <row r="17" spans="1:5" ht="12.75" customHeight="1" x14ac:dyDescent="0.2">
      <c r="A17" s="15" t="s">
        <v>677</v>
      </c>
      <c r="B17" s="15" t="s">
        <v>678</v>
      </c>
      <c r="C17" s="16">
        <f>'SO 101.7-NEVYPLŇOVAT'!I3</f>
        <v>0</v>
      </c>
      <c r="D17" s="16">
        <f>'SO 101.7-NEVYPLŇOVAT'!O2</f>
        <v>0</v>
      </c>
      <c r="E17" s="16">
        <f t="shared" si="0"/>
        <v>0</v>
      </c>
    </row>
    <row r="18" spans="1:5" ht="12.75" customHeight="1" x14ac:dyDescent="0.2">
      <c r="A18" s="15" t="s">
        <v>747</v>
      </c>
      <c r="B18" s="15" t="s">
        <v>748</v>
      </c>
      <c r="C18" s="16">
        <f>'SO 101.8-NEVYPLŇOVAT'!I3</f>
        <v>0</v>
      </c>
      <c r="D18" s="16">
        <f>'SO 101.8-NEVYPLŇOVAT'!O2</f>
        <v>0</v>
      </c>
      <c r="E18" s="16">
        <f t="shared" si="0"/>
        <v>0</v>
      </c>
    </row>
    <row r="19" spans="1:5" ht="12.75" customHeight="1" x14ac:dyDescent="0.2">
      <c r="A19" s="15" t="s">
        <v>790</v>
      </c>
      <c r="B19" s="15" t="s">
        <v>791</v>
      </c>
      <c r="C19" s="16">
        <f>'SO 401.1-NEVYPLŇOVAT'!I3</f>
        <v>0</v>
      </c>
      <c r="D19" s="16">
        <f>'SO 401.1-NEVYPLŇOVAT'!O2</f>
        <v>0</v>
      </c>
      <c r="E19" s="16">
        <f t="shared" si="0"/>
        <v>0</v>
      </c>
    </row>
    <row r="20" spans="1:5" ht="12.75" customHeight="1" x14ac:dyDescent="0.2">
      <c r="A20" s="15" t="s">
        <v>797</v>
      </c>
      <c r="B20" s="15" t="s">
        <v>798</v>
      </c>
      <c r="C20" s="16">
        <f>'SO 401.2-NEVYPLŇOVAT'!I3</f>
        <v>0</v>
      </c>
      <c r="D20" s="16">
        <f>'SO 401.2-NEVYPLŇOVAT'!O2</f>
        <v>0</v>
      </c>
      <c r="E20" s="16">
        <f t="shared" si="0"/>
        <v>0</v>
      </c>
    </row>
    <row r="21" spans="1:5" ht="12.75" customHeight="1" x14ac:dyDescent="0.2">
      <c r="A21" s="15" t="s">
        <v>799</v>
      </c>
      <c r="B21" s="15" t="s">
        <v>800</v>
      </c>
      <c r="C21" s="16">
        <f>'SO 401.3-NEVYPLŇOVAT'!I3</f>
        <v>0</v>
      </c>
      <c r="D21" s="16">
        <f>'SO 401.3-NEVYPLŇOVAT'!O2</f>
        <v>0</v>
      </c>
      <c r="E21" s="16">
        <f t="shared" si="0"/>
        <v>0</v>
      </c>
    </row>
    <row r="22" spans="1:5" ht="12.75" customHeight="1" x14ac:dyDescent="0.2">
      <c r="A22" s="15" t="s">
        <v>801</v>
      </c>
      <c r="B22" s="15" t="s">
        <v>802</v>
      </c>
      <c r="C22" s="16">
        <f>'SO 401.4-NEVYPLŇOVAT'!I3</f>
        <v>0</v>
      </c>
      <c r="D22" s="16">
        <f>'SO 401.4-NEVYPLŇOVAT'!O2</f>
        <v>0</v>
      </c>
      <c r="E22" s="16">
        <f t="shared" si="0"/>
        <v>0</v>
      </c>
    </row>
    <row r="23" spans="1:5" ht="12.75" customHeight="1" x14ac:dyDescent="0.2">
      <c r="A23" s="15" t="s">
        <v>803</v>
      </c>
      <c r="B23" s="15" t="s">
        <v>804</v>
      </c>
      <c r="C23" s="16">
        <f>'SO 401.5-NEVYPLŇOVAT'!I3</f>
        <v>0</v>
      </c>
      <c r="D23" s="16">
        <f>'SO 401.5-NEVYPLŇOVAT'!O2</f>
        <v>0</v>
      </c>
      <c r="E23" s="16">
        <f t="shared" si="0"/>
        <v>0</v>
      </c>
    </row>
    <row r="24" spans="1:5" ht="12.75" customHeight="1" x14ac:dyDescent="0.2">
      <c r="A24" s="15" t="s">
        <v>805</v>
      </c>
      <c r="B24" s="15" t="s">
        <v>806</v>
      </c>
      <c r="C24" s="16">
        <f>'SO 401.6-NEVYPLŇOVAT'!I3</f>
        <v>0</v>
      </c>
      <c r="D24" s="16">
        <f>'SO 401.6-NEVYPLŇOVAT'!O2</f>
        <v>0</v>
      </c>
      <c r="E24" s="16">
        <f t="shared" si="0"/>
        <v>0</v>
      </c>
    </row>
    <row r="25" spans="1:5" ht="12.75" customHeight="1" x14ac:dyDescent="0.2">
      <c r="A25" s="15" t="s">
        <v>807</v>
      </c>
      <c r="B25" s="15" t="s">
        <v>808</v>
      </c>
      <c r="C25" s="16">
        <f>'SO 401.7-NEVYPLŇOVAT'!I3</f>
        <v>0</v>
      </c>
      <c r="D25" s="16">
        <f>'SO 401.7-NEVYPLŇOVAT'!O2</f>
        <v>0</v>
      </c>
      <c r="E25" s="16">
        <f t="shared" si="0"/>
        <v>0</v>
      </c>
    </row>
    <row r="26" spans="1:5" ht="12.75" customHeight="1" x14ac:dyDescent="0.2">
      <c r="A26" s="15" t="s">
        <v>809</v>
      </c>
      <c r="B26" s="15" t="s">
        <v>810</v>
      </c>
      <c r="C26" s="16">
        <f>'SO 401.8-NEVYPLŇOVAT'!I3</f>
        <v>0</v>
      </c>
      <c r="D26" s="16">
        <f>'SO 401.8-NEVYPLŇOVAT'!O2</f>
        <v>0</v>
      </c>
      <c r="E26" s="16">
        <f t="shared" si="0"/>
        <v>0</v>
      </c>
    </row>
    <row r="27" spans="1:5" ht="12.75" customHeight="1" x14ac:dyDescent="0.2">
      <c r="A27" s="15" t="s">
        <v>811</v>
      </c>
      <c r="B27" s="15" t="s">
        <v>812</v>
      </c>
      <c r="C27" s="16">
        <f>'SO185'!I3</f>
        <v>0</v>
      </c>
      <c r="D27" s="16">
        <f>'SO185'!O2</f>
        <v>0</v>
      </c>
      <c r="E27" s="16">
        <f t="shared" si="0"/>
        <v>0</v>
      </c>
    </row>
  </sheetData>
  <sheetProtection sheet="1" objects="1" scenarios="1"/>
  <mergeCells count="4">
    <mergeCell ref="A1:A3"/>
    <mergeCell ref="B2:B3"/>
    <mergeCell ref="B4:D4"/>
    <mergeCell ref="B5:D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R217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4"/>
      <c r="C1" s="4"/>
      <c r="D1" s="4"/>
      <c r="E1" s="4" t="s">
        <v>0</v>
      </c>
      <c r="F1" s="4"/>
      <c r="G1" s="4"/>
      <c r="H1" s="4"/>
      <c r="I1" s="4"/>
      <c r="P1" t="s">
        <v>22</v>
      </c>
    </row>
    <row r="2" spans="1:18" ht="24.95" customHeight="1" x14ac:dyDescent="0.2">
      <c r="B2" s="4"/>
      <c r="C2" s="4"/>
      <c r="D2" s="4"/>
      <c r="E2" s="3" t="s">
        <v>13</v>
      </c>
      <c r="F2" s="4"/>
      <c r="G2" s="4"/>
      <c r="H2" s="2"/>
      <c r="I2" s="2"/>
      <c r="O2">
        <f>0+O8+O33+O106+O111+O152+O173</f>
        <v>0</v>
      </c>
      <c r="P2" t="s">
        <v>22</v>
      </c>
    </row>
    <row r="3" spans="1:18" ht="15" customHeight="1" x14ac:dyDescent="0.25">
      <c r="A3" t="s">
        <v>12</v>
      </c>
      <c r="B3" s="10" t="s">
        <v>14</v>
      </c>
      <c r="C3" s="38" t="s">
        <v>15</v>
      </c>
      <c r="D3" s="34"/>
      <c r="E3" s="11" t="s">
        <v>16</v>
      </c>
      <c r="F3" s="4"/>
      <c r="G3" s="9"/>
      <c r="H3" s="8" t="s">
        <v>747</v>
      </c>
      <c r="I3" s="31">
        <f>0+I8+I33+I106+I111+I152+I173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2" t="s">
        <v>18</v>
      </c>
      <c r="C4" s="39" t="s">
        <v>747</v>
      </c>
      <c r="D4" s="40"/>
      <c r="E4" s="13" t="s">
        <v>748</v>
      </c>
      <c r="F4" s="2"/>
      <c r="G4" s="2"/>
      <c r="H4" s="14"/>
      <c r="I4" s="14"/>
      <c r="O4" t="s">
        <v>20</v>
      </c>
      <c r="P4" t="s">
        <v>23</v>
      </c>
    </row>
    <row r="5" spans="1:18" ht="12.75" customHeight="1" x14ac:dyDescent="0.2">
      <c r="A5" s="37" t="s">
        <v>26</v>
      </c>
      <c r="B5" s="37" t="s">
        <v>28</v>
      </c>
      <c r="C5" s="37" t="s">
        <v>30</v>
      </c>
      <c r="D5" s="37" t="s">
        <v>31</v>
      </c>
      <c r="E5" s="37" t="s">
        <v>32</v>
      </c>
      <c r="F5" s="37" t="s">
        <v>34</v>
      </c>
      <c r="G5" s="37" t="s">
        <v>36</v>
      </c>
      <c r="H5" s="37" t="s">
        <v>38</v>
      </c>
      <c r="I5" s="37"/>
      <c r="O5" t="s">
        <v>21</v>
      </c>
      <c r="P5" t="s">
        <v>23</v>
      </c>
    </row>
    <row r="6" spans="1:18" ht="12.75" customHeight="1" x14ac:dyDescent="0.2">
      <c r="A6" s="37"/>
      <c r="B6" s="37"/>
      <c r="C6" s="37"/>
      <c r="D6" s="37"/>
      <c r="E6" s="37"/>
      <c r="F6" s="37"/>
      <c r="G6" s="37"/>
      <c r="H6" s="1" t="s">
        <v>39</v>
      </c>
      <c r="I6" s="1" t="s">
        <v>41</v>
      </c>
    </row>
    <row r="7" spans="1:18" ht="12.75" customHeight="1" x14ac:dyDescent="0.2">
      <c r="A7" s="1" t="s">
        <v>27</v>
      </c>
      <c r="B7" s="1" t="s">
        <v>29</v>
      </c>
      <c r="C7" s="1" t="s">
        <v>23</v>
      </c>
      <c r="D7" s="1" t="s">
        <v>22</v>
      </c>
      <c r="E7" s="1" t="s">
        <v>33</v>
      </c>
      <c r="F7" s="1" t="s">
        <v>35</v>
      </c>
      <c r="G7" s="1" t="s">
        <v>37</v>
      </c>
      <c r="H7" s="1" t="s">
        <v>40</v>
      </c>
      <c r="I7" s="1" t="s">
        <v>42</v>
      </c>
    </row>
    <row r="8" spans="1:18" ht="12.75" customHeight="1" x14ac:dyDescent="0.2">
      <c r="A8" s="14" t="s">
        <v>43</v>
      </c>
      <c r="B8" s="14"/>
      <c r="C8" s="18" t="s">
        <v>27</v>
      </c>
      <c r="D8" s="14"/>
      <c r="E8" s="19" t="s">
        <v>44</v>
      </c>
      <c r="F8" s="14"/>
      <c r="G8" s="14"/>
      <c r="H8" s="14"/>
      <c r="I8" s="20">
        <f>0+Q8</f>
        <v>0</v>
      </c>
      <c r="O8">
        <f>0+R8</f>
        <v>0</v>
      </c>
      <c r="Q8">
        <f>0+I9+I13+I17+I21+I25+I29</f>
        <v>0</v>
      </c>
      <c r="R8">
        <f>0+O9+O13+O17+O21+O25+O29</f>
        <v>0</v>
      </c>
    </row>
    <row r="9" spans="1:18" x14ac:dyDescent="0.2">
      <c r="A9" s="17" t="s">
        <v>45</v>
      </c>
      <c r="B9" s="21" t="s">
        <v>29</v>
      </c>
      <c r="C9" s="21" t="s">
        <v>93</v>
      </c>
      <c r="D9" s="17" t="s">
        <v>66</v>
      </c>
      <c r="E9" s="22" t="s">
        <v>94</v>
      </c>
      <c r="F9" s="23" t="s">
        <v>95</v>
      </c>
      <c r="G9" s="24">
        <v>3928.4360000000001</v>
      </c>
      <c r="H9" s="25">
        <v>0</v>
      </c>
      <c r="I9" s="26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27" t="s">
        <v>49</v>
      </c>
      <c r="E10" s="28" t="s">
        <v>66</v>
      </c>
    </row>
    <row r="11" spans="1:18" ht="280.5" x14ac:dyDescent="0.2">
      <c r="A11" s="29" t="s">
        <v>51</v>
      </c>
      <c r="E11" s="30" t="s">
        <v>749</v>
      </c>
    </row>
    <row r="12" spans="1:18" ht="25.5" x14ac:dyDescent="0.2">
      <c r="A12" t="s">
        <v>53</v>
      </c>
      <c r="E12" s="28" t="s">
        <v>97</v>
      </c>
    </row>
    <row r="13" spans="1:18" x14ac:dyDescent="0.2">
      <c r="A13" s="17" t="s">
        <v>45</v>
      </c>
      <c r="B13" s="21" t="s">
        <v>23</v>
      </c>
      <c r="C13" s="21" t="s">
        <v>98</v>
      </c>
      <c r="D13" s="17" t="s">
        <v>66</v>
      </c>
      <c r="E13" s="22" t="s">
        <v>99</v>
      </c>
      <c r="F13" s="23" t="s">
        <v>95</v>
      </c>
      <c r="G13" s="24">
        <v>768.31799999999998</v>
      </c>
      <c r="H13" s="25">
        <v>0</v>
      </c>
      <c r="I13" s="26">
        <f>ROUND(ROUND(H13,2)*ROUND(G13,3),2)</f>
        <v>0</v>
      </c>
      <c r="O13">
        <f>(I13*21)/100</f>
        <v>0</v>
      </c>
      <c r="P13" t="s">
        <v>23</v>
      </c>
    </row>
    <row r="14" spans="1:18" x14ac:dyDescent="0.2">
      <c r="A14" s="27" t="s">
        <v>49</v>
      </c>
      <c r="E14" s="28" t="s">
        <v>66</v>
      </c>
    </row>
    <row r="15" spans="1:18" ht="127.5" x14ac:dyDescent="0.2">
      <c r="A15" s="29" t="s">
        <v>51</v>
      </c>
      <c r="E15" s="30" t="s">
        <v>750</v>
      </c>
    </row>
    <row r="16" spans="1:18" ht="25.5" x14ac:dyDescent="0.2">
      <c r="A16" t="s">
        <v>53</v>
      </c>
      <c r="E16" s="28" t="s">
        <v>97</v>
      </c>
    </row>
    <row r="17" spans="1:16" x14ac:dyDescent="0.2">
      <c r="A17" s="17" t="s">
        <v>45</v>
      </c>
      <c r="B17" s="21" t="s">
        <v>22</v>
      </c>
      <c r="C17" s="21" t="s">
        <v>101</v>
      </c>
      <c r="D17" s="17" t="s">
        <v>66</v>
      </c>
      <c r="E17" s="22" t="s">
        <v>102</v>
      </c>
      <c r="F17" s="23" t="s">
        <v>95</v>
      </c>
      <c r="G17" s="24">
        <v>421.04500000000002</v>
      </c>
      <c r="H17" s="25">
        <v>0</v>
      </c>
      <c r="I17" s="26">
        <f>ROUND(ROUND(H17,2)*ROUND(G17,3),2)</f>
        <v>0</v>
      </c>
      <c r="O17">
        <f>(I17*21)/100</f>
        <v>0</v>
      </c>
      <c r="P17" t="s">
        <v>23</v>
      </c>
    </row>
    <row r="18" spans="1:16" ht="38.25" x14ac:dyDescent="0.2">
      <c r="A18" s="27" t="s">
        <v>49</v>
      </c>
      <c r="E18" s="28" t="s">
        <v>103</v>
      </c>
    </row>
    <row r="19" spans="1:16" ht="25.5" x14ac:dyDescent="0.2">
      <c r="A19" s="29" t="s">
        <v>51</v>
      </c>
      <c r="E19" s="30" t="s">
        <v>751</v>
      </c>
    </row>
    <row r="20" spans="1:16" ht="25.5" x14ac:dyDescent="0.2">
      <c r="A20" t="s">
        <v>53</v>
      </c>
      <c r="E20" s="28" t="s">
        <v>97</v>
      </c>
    </row>
    <row r="21" spans="1:16" x14ac:dyDescent="0.2">
      <c r="A21" s="17" t="s">
        <v>45</v>
      </c>
      <c r="B21" s="21" t="s">
        <v>33</v>
      </c>
      <c r="C21" s="21" t="s">
        <v>105</v>
      </c>
      <c r="D21" s="17" t="s">
        <v>66</v>
      </c>
      <c r="E21" s="22" t="s">
        <v>106</v>
      </c>
      <c r="F21" s="23" t="s">
        <v>95</v>
      </c>
      <c r="G21" s="24">
        <v>1</v>
      </c>
      <c r="H21" s="25">
        <v>0</v>
      </c>
      <c r="I21" s="26">
        <f>ROUND(ROUND(H21,2)*ROUND(G21,3),2)</f>
        <v>0</v>
      </c>
      <c r="O21">
        <f>(I21*21)/100</f>
        <v>0</v>
      </c>
      <c r="P21" t="s">
        <v>23</v>
      </c>
    </row>
    <row r="22" spans="1:16" ht="38.25" x14ac:dyDescent="0.2">
      <c r="A22" s="27" t="s">
        <v>49</v>
      </c>
      <c r="E22" s="28" t="s">
        <v>107</v>
      </c>
    </row>
    <row r="23" spans="1:16" x14ac:dyDescent="0.2">
      <c r="A23" s="29" t="s">
        <v>51</v>
      </c>
      <c r="E23" s="30" t="s">
        <v>66</v>
      </c>
    </row>
    <row r="24" spans="1:16" ht="25.5" x14ac:dyDescent="0.2">
      <c r="A24" t="s">
        <v>53</v>
      </c>
      <c r="E24" s="28" t="s">
        <v>97</v>
      </c>
    </row>
    <row r="25" spans="1:16" x14ac:dyDescent="0.2">
      <c r="A25" s="17" t="s">
        <v>45</v>
      </c>
      <c r="B25" s="21" t="s">
        <v>35</v>
      </c>
      <c r="C25" s="21" t="s">
        <v>108</v>
      </c>
      <c r="D25" s="17" t="s">
        <v>66</v>
      </c>
      <c r="E25" s="22" t="s">
        <v>109</v>
      </c>
      <c r="F25" s="23" t="s">
        <v>110</v>
      </c>
      <c r="G25" s="24">
        <v>42.094999999999999</v>
      </c>
      <c r="H25" s="25">
        <v>0</v>
      </c>
      <c r="I25" s="26">
        <f>ROUND(ROUND(H25,2)*ROUND(G25,3),2)</f>
        <v>0</v>
      </c>
      <c r="O25">
        <f>(I25*21)/100</f>
        <v>0</v>
      </c>
      <c r="P25" t="s">
        <v>23</v>
      </c>
    </row>
    <row r="26" spans="1:16" x14ac:dyDescent="0.2">
      <c r="A26" s="27" t="s">
        <v>49</v>
      </c>
      <c r="E26" s="28" t="s">
        <v>66</v>
      </c>
    </row>
    <row r="27" spans="1:16" ht="25.5" x14ac:dyDescent="0.2">
      <c r="A27" s="29" t="s">
        <v>51</v>
      </c>
      <c r="E27" s="30" t="s">
        <v>752</v>
      </c>
    </row>
    <row r="28" spans="1:16" ht="25.5" x14ac:dyDescent="0.2">
      <c r="A28" t="s">
        <v>53</v>
      </c>
      <c r="E28" s="28" t="s">
        <v>112</v>
      </c>
    </row>
    <row r="29" spans="1:16" ht="25.5" x14ac:dyDescent="0.2">
      <c r="A29" s="17" t="s">
        <v>45</v>
      </c>
      <c r="B29" s="21" t="s">
        <v>37</v>
      </c>
      <c r="C29" s="21" t="s">
        <v>113</v>
      </c>
      <c r="D29" s="17" t="s">
        <v>66</v>
      </c>
      <c r="E29" s="22" t="s">
        <v>114</v>
      </c>
      <c r="F29" s="23" t="s">
        <v>95</v>
      </c>
      <c r="G29" s="24">
        <v>1546.2360000000001</v>
      </c>
      <c r="H29" s="25">
        <v>0</v>
      </c>
      <c r="I29" s="26">
        <f>ROUND(ROUND(H29,2)*ROUND(G29,3),2)</f>
        <v>0</v>
      </c>
      <c r="O29">
        <f>(I29*21)/100</f>
        <v>0</v>
      </c>
      <c r="P29" t="s">
        <v>23</v>
      </c>
    </row>
    <row r="30" spans="1:16" x14ac:dyDescent="0.2">
      <c r="A30" s="27" t="s">
        <v>49</v>
      </c>
      <c r="E30" s="28" t="s">
        <v>66</v>
      </c>
    </row>
    <row r="31" spans="1:16" x14ac:dyDescent="0.2">
      <c r="A31" s="29" t="s">
        <v>51</v>
      </c>
      <c r="E31" s="30" t="s">
        <v>753</v>
      </c>
    </row>
    <row r="32" spans="1:16" ht="140.25" x14ac:dyDescent="0.2">
      <c r="A32" t="s">
        <v>53</v>
      </c>
      <c r="E32" s="28" t="s">
        <v>116</v>
      </c>
    </row>
    <row r="33" spans="1:18" ht="12.75" customHeight="1" x14ac:dyDescent="0.2">
      <c r="A33" s="2" t="s">
        <v>43</v>
      </c>
      <c r="B33" s="2"/>
      <c r="C33" s="32" t="s">
        <v>29</v>
      </c>
      <c r="D33" s="2"/>
      <c r="E33" s="19" t="s">
        <v>122</v>
      </c>
      <c r="F33" s="2"/>
      <c r="G33" s="2"/>
      <c r="H33" s="2"/>
      <c r="I33" s="33">
        <f>0+Q33</f>
        <v>0</v>
      </c>
      <c r="O33">
        <f>0+R33</f>
        <v>0</v>
      </c>
      <c r="Q33">
        <f>0+I34+I38+I42+I46+I50+I54+I58+I62+I66+I70+I74+I78+I82+I86+I90+I94+I98+I102</f>
        <v>0</v>
      </c>
      <c r="R33">
        <f>0+O34+O38+O42+O46+O50+O54+O58+O62+O66+O70+O74+O78+O82+O86+O90+O94+O98+O102</f>
        <v>0</v>
      </c>
    </row>
    <row r="34" spans="1:18" x14ac:dyDescent="0.2">
      <c r="A34" s="17" t="s">
        <v>45</v>
      </c>
      <c r="B34" s="21" t="s">
        <v>70</v>
      </c>
      <c r="C34" s="21" t="s">
        <v>128</v>
      </c>
      <c r="D34" s="17" t="s">
        <v>66</v>
      </c>
      <c r="E34" s="22" t="s">
        <v>129</v>
      </c>
      <c r="F34" s="23" t="s">
        <v>110</v>
      </c>
      <c r="G34" s="24">
        <v>2.016</v>
      </c>
      <c r="H34" s="25">
        <v>0</v>
      </c>
      <c r="I34" s="26">
        <f>ROUND(ROUND(H34,2)*ROUND(G34,3),2)</f>
        <v>0</v>
      </c>
      <c r="O34">
        <f>(I34*21)/100</f>
        <v>0</v>
      </c>
      <c r="P34" t="s">
        <v>23</v>
      </c>
    </row>
    <row r="35" spans="1:18" x14ac:dyDescent="0.2">
      <c r="A35" s="27" t="s">
        <v>49</v>
      </c>
      <c r="E35" s="28" t="s">
        <v>66</v>
      </c>
    </row>
    <row r="36" spans="1:18" ht="38.25" x14ac:dyDescent="0.2">
      <c r="A36" s="29" t="s">
        <v>51</v>
      </c>
      <c r="E36" s="30" t="s">
        <v>754</v>
      </c>
    </row>
    <row r="37" spans="1:18" ht="63.75" x14ac:dyDescent="0.2">
      <c r="A37" t="s">
        <v>53</v>
      </c>
      <c r="E37" s="28" t="s">
        <v>127</v>
      </c>
    </row>
    <row r="38" spans="1:18" ht="25.5" x14ac:dyDescent="0.2">
      <c r="A38" s="17" t="s">
        <v>45</v>
      </c>
      <c r="B38" s="21" t="s">
        <v>74</v>
      </c>
      <c r="C38" s="21" t="s">
        <v>131</v>
      </c>
      <c r="D38" s="17" t="s">
        <v>66</v>
      </c>
      <c r="E38" s="22" t="s">
        <v>132</v>
      </c>
      <c r="F38" s="23" t="s">
        <v>110</v>
      </c>
      <c r="G38" s="24">
        <v>340.49099999999999</v>
      </c>
      <c r="H38" s="25">
        <v>0</v>
      </c>
      <c r="I38" s="26">
        <f>ROUND(ROUND(H38,2)*ROUND(G38,3),2)</f>
        <v>0</v>
      </c>
      <c r="O38">
        <f>(I38*21)/100</f>
        <v>0</v>
      </c>
      <c r="P38" t="s">
        <v>23</v>
      </c>
    </row>
    <row r="39" spans="1:18" x14ac:dyDescent="0.2">
      <c r="A39" s="27" t="s">
        <v>49</v>
      </c>
      <c r="E39" s="28" t="s">
        <v>133</v>
      </c>
    </row>
    <row r="40" spans="1:18" ht="76.5" x14ac:dyDescent="0.2">
      <c r="A40" s="29" t="s">
        <v>51</v>
      </c>
      <c r="E40" s="30" t="s">
        <v>755</v>
      </c>
    </row>
    <row r="41" spans="1:18" ht="63.75" x14ac:dyDescent="0.2">
      <c r="A41" t="s">
        <v>53</v>
      </c>
      <c r="E41" s="28" t="s">
        <v>127</v>
      </c>
    </row>
    <row r="42" spans="1:18" x14ac:dyDescent="0.2">
      <c r="A42" s="17" t="s">
        <v>45</v>
      </c>
      <c r="B42" s="21" t="s">
        <v>40</v>
      </c>
      <c r="C42" s="21" t="s">
        <v>135</v>
      </c>
      <c r="D42" s="17" t="s">
        <v>66</v>
      </c>
      <c r="E42" s="22" t="s">
        <v>136</v>
      </c>
      <c r="F42" s="23" t="s">
        <v>110</v>
      </c>
      <c r="G42" s="24">
        <v>644.26499999999999</v>
      </c>
      <c r="H42" s="25">
        <v>0</v>
      </c>
      <c r="I42" s="26">
        <f>ROUND(ROUND(H42,2)*ROUND(G42,3),2)</f>
        <v>0</v>
      </c>
      <c r="O42">
        <f>(I42*21)/100</f>
        <v>0</v>
      </c>
      <c r="P42" t="s">
        <v>23</v>
      </c>
    </row>
    <row r="43" spans="1:18" x14ac:dyDescent="0.2">
      <c r="A43" s="27" t="s">
        <v>49</v>
      </c>
      <c r="E43" s="28" t="s">
        <v>66</v>
      </c>
    </row>
    <row r="44" spans="1:18" ht="51" x14ac:dyDescent="0.2">
      <c r="A44" s="29" t="s">
        <v>51</v>
      </c>
      <c r="E44" s="30" t="s">
        <v>756</v>
      </c>
    </row>
    <row r="45" spans="1:18" ht="63.75" x14ac:dyDescent="0.2">
      <c r="A45" t="s">
        <v>53</v>
      </c>
      <c r="E45" s="28" t="s">
        <v>127</v>
      </c>
    </row>
    <row r="46" spans="1:18" x14ac:dyDescent="0.2">
      <c r="A46" s="17" t="s">
        <v>45</v>
      </c>
      <c r="B46" s="21" t="s">
        <v>42</v>
      </c>
      <c r="C46" s="21" t="s">
        <v>143</v>
      </c>
      <c r="D46" s="17" t="s">
        <v>66</v>
      </c>
      <c r="E46" s="22" t="s">
        <v>144</v>
      </c>
      <c r="F46" s="23" t="s">
        <v>140</v>
      </c>
      <c r="G46" s="24">
        <v>570.67499999999995</v>
      </c>
      <c r="H46" s="25">
        <v>0</v>
      </c>
      <c r="I46" s="26">
        <f>ROUND(ROUND(H46,2)*ROUND(G46,3),2)</f>
        <v>0</v>
      </c>
      <c r="O46">
        <f>(I46*21)/100</f>
        <v>0</v>
      </c>
      <c r="P46" t="s">
        <v>23</v>
      </c>
    </row>
    <row r="47" spans="1:18" x14ac:dyDescent="0.2">
      <c r="A47" s="27" t="s">
        <v>49</v>
      </c>
      <c r="E47" s="28" t="s">
        <v>145</v>
      </c>
    </row>
    <row r="48" spans="1:18" ht="38.25" x14ac:dyDescent="0.2">
      <c r="A48" s="29" t="s">
        <v>51</v>
      </c>
      <c r="E48" s="30" t="s">
        <v>757</v>
      </c>
    </row>
    <row r="49" spans="1:16" ht="63.75" x14ac:dyDescent="0.2">
      <c r="A49" t="s">
        <v>53</v>
      </c>
      <c r="E49" s="28" t="s">
        <v>127</v>
      </c>
    </row>
    <row r="50" spans="1:16" x14ac:dyDescent="0.2">
      <c r="A50" s="17" t="s">
        <v>45</v>
      </c>
      <c r="B50" s="21" t="s">
        <v>87</v>
      </c>
      <c r="C50" s="21" t="s">
        <v>148</v>
      </c>
      <c r="D50" s="17" t="s">
        <v>66</v>
      </c>
      <c r="E50" s="22" t="s">
        <v>149</v>
      </c>
      <c r="F50" s="23" t="s">
        <v>110</v>
      </c>
      <c r="G50" s="24">
        <v>168.41800000000001</v>
      </c>
      <c r="H50" s="25">
        <v>0</v>
      </c>
      <c r="I50" s="26">
        <f>ROUND(ROUND(H50,2)*ROUND(G50,3),2)</f>
        <v>0</v>
      </c>
      <c r="O50">
        <f>(I50*21)/100</f>
        <v>0</v>
      </c>
      <c r="P50" t="s">
        <v>23</v>
      </c>
    </row>
    <row r="51" spans="1:16" x14ac:dyDescent="0.2">
      <c r="A51" s="27" t="s">
        <v>49</v>
      </c>
      <c r="E51" s="28" t="s">
        <v>150</v>
      </c>
    </row>
    <row r="52" spans="1:16" ht="51" x14ac:dyDescent="0.2">
      <c r="A52" s="29" t="s">
        <v>51</v>
      </c>
      <c r="E52" s="30" t="s">
        <v>758</v>
      </c>
    </row>
    <row r="53" spans="1:16" ht="63.75" x14ac:dyDescent="0.2">
      <c r="A53" t="s">
        <v>53</v>
      </c>
      <c r="E53" s="28" t="s">
        <v>127</v>
      </c>
    </row>
    <row r="54" spans="1:16" x14ac:dyDescent="0.2">
      <c r="A54" s="17" t="s">
        <v>45</v>
      </c>
      <c r="B54" s="21" t="s">
        <v>142</v>
      </c>
      <c r="C54" s="21" t="s">
        <v>153</v>
      </c>
      <c r="D54" s="17" t="s">
        <v>66</v>
      </c>
      <c r="E54" s="22" t="s">
        <v>154</v>
      </c>
      <c r="F54" s="23" t="s">
        <v>110</v>
      </c>
      <c r="G54" s="24">
        <v>104.4</v>
      </c>
      <c r="H54" s="25">
        <v>0</v>
      </c>
      <c r="I54" s="26">
        <f>ROUND(ROUND(H54,2)*ROUND(G54,3),2)</f>
        <v>0</v>
      </c>
      <c r="O54">
        <f>(I54*21)/100</f>
        <v>0</v>
      </c>
      <c r="P54" t="s">
        <v>23</v>
      </c>
    </row>
    <row r="55" spans="1:16" x14ac:dyDescent="0.2">
      <c r="A55" s="27" t="s">
        <v>49</v>
      </c>
      <c r="E55" s="28" t="s">
        <v>407</v>
      </c>
    </row>
    <row r="56" spans="1:16" ht="63.75" x14ac:dyDescent="0.2">
      <c r="A56" s="29" t="s">
        <v>51</v>
      </c>
      <c r="E56" s="30" t="s">
        <v>759</v>
      </c>
    </row>
    <row r="57" spans="1:16" ht="38.25" x14ac:dyDescent="0.2">
      <c r="A57" t="s">
        <v>53</v>
      </c>
      <c r="E57" s="28" t="s">
        <v>157</v>
      </c>
    </row>
    <row r="58" spans="1:16" x14ac:dyDescent="0.2">
      <c r="A58" s="17" t="s">
        <v>45</v>
      </c>
      <c r="B58" s="21" t="s">
        <v>147</v>
      </c>
      <c r="C58" s="21" t="s">
        <v>159</v>
      </c>
      <c r="D58" s="17" t="s">
        <v>66</v>
      </c>
      <c r="E58" s="22" t="s">
        <v>160</v>
      </c>
      <c r="F58" s="23" t="s">
        <v>110</v>
      </c>
      <c r="G58" s="24">
        <v>1816.021</v>
      </c>
      <c r="H58" s="25">
        <v>0</v>
      </c>
      <c r="I58" s="26">
        <f>ROUND(ROUND(H58,2)*ROUND(G58,3),2)</f>
        <v>0</v>
      </c>
      <c r="O58">
        <f>(I58*21)/100</f>
        <v>0</v>
      </c>
      <c r="P58" t="s">
        <v>23</v>
      </c>
    </row>
    <row r="59" spans="1:16" x14ac:dyDescent="0.2">
      <c r="A59" s="27" t="s">
        <v>49</v>
      </c>
      <c r="E59" s="28" t="s">
        <v>161</v>
      </c>
    </row>
    <row r="60" spans="1:16" ht="140.25" x14ac:dyDescent="0.2">
      <c r="A60" s="29" t="s">
        <v>51</v>
      </c>
      <c r="E60" s="30" t="s">
        <v>760</v>
      </c>
    </row>
    <row r="61" spans="1:16" ht="369.75" x14ac:dyDescent="0.2">
      <c r="A61" t="s">
        <v>53</v>
      </c>
      <c r="E61" s="28" t="s">
        <v>163</v>
      </c>
    </row>
    <row r="62" spans="1:16" x14ac:dyDescent="0.2">
      <c r="A62" s="17" t="s">
        <v>45</v>
      </c>
      <c r="B62" s="21" t="s">
        <v>152</v>
      </c>
      <c r="C62" s="21" t="s">
        <v>165</v>
      </c>
      <c r="D62" s="17" t="s">
        <v>66</v>
      </c>
      <c r="E62" s="22" t="s">
        <v>166</v>
      </c>
      <c r="F62" s="23" t="s">
        <v>110</v>
      </c>
      <c r="G62" s="24">
        <v>94.295000000000002</v>
      </c>
      <c r="H62" s="25">
        <v>0</v>
      </c>
      <c r="I62" s="26">
        <f>ROUND(ROUND(H62,2)*ROUND(G62,3),2)</f>
        <v>0</v>
      </c>
      <c r="O62">
        <f>(I62*21)/100</f>
        <v>0</v>
      </c>
      <c r="P62" t="s">
        <v>23</v>
      </c>
    </row>
    <row r="63" spans="1:16" ht="25.5" x14ac:dyDescent="0.2">
      <c r="A63" s="27" t="s">
        <v>49</v>
      </c>
      <c r="E63" s="28" t="s">
        <v>167</v>
      </c>
    </row>
    <row r="64" spans="1:16" x14ac:dyDescent="0.2">
      <c r="A64" s="29" t="s">
        <v>51</v>
      </c>
      <c r="E64" s="30" t="s">
        <v>761</v>
      </c>
    </row>
    <row r="65" spans="1:16" ht="306" x14ac:dyDescent="0.2">
      <c r="A65" t="s">
        <v>53</v>
      </c>
      <c r="E65" s="28" t="s">
        <v>169</v>
      </c>
    </row>
    <row r="66" spans="1:16" x14ac:dyDescent="0.2">
      <c r="A66" s="17" t="s">
        <v>45</v>
      </c>
      <c r="B66" s="21" t="s">
        <v>158</v>
      </c>
      <c r="C66" s="21" t="s">
        <v>171</v>
      </c>
      <c r="D66" s="17" t="s">
        <v>66</v>
      </c>
      <c r="E66" s="22" t="s">
        <v>172</v>
      </c>
      <c r="F66" s="23" t="s">
        <v>110</v>
      </c>
      <c r="G66" s="24">
        <v>9</v>
      </c>
      <c r="H66" s="25">
        <v>0</v>
      </c>
      <c r="I66" s="26">
        <f>ROUND(ROUND(H66,2)*ROUND(G66,3),2)</f>
        <v>0</v>
      </c>
      <c r="O66">
        <f>(I66*21)/100</f>
        <v>0</v>
      </c>
      <c r="P66" t="s">
        <v>23</v>
      </c>
    </row>
    <row r="67" spans="1:16" x14ac:dyDescent="0.2">
      <c r="A67" s="27" t="s">
        <v>49</v>
      </c>
      <c r="E67" s="28" t="s">
        <v>173</v>
      </c>
    </row>
    <row r="68" spans="1:16" x14ac:dyDescent="0.2">
      <c r="A68" s="29" t="s">
        <v>51</v>
      </c>
      <c r="E68" s="30" t="s">
        <v>588</v>
      </c>
    </row>
    <row r="69" spans="1:16" ht="318.75" x14ac:dyDescent="0.2">
      <c r="A69" t="s">
        <v>53</v>
      </c>
      <c r="E69" s="28" t="s">
        <v>175</v>
      </c>
    </row>
    <row r="70" spans="1:16" x14ac:dyDescent="0.2">
      <c r="A70" s="17" t="s">
        <v>45</v>
      </c>
      <c r="B70" s="21" t="s">
        <v>164</v>
      </c>
      <c r="C70" s="21" t="s">
        <v>177</v>
      </c>
      <c r="D70" s="17" t="s">
        <v>66</v>
      </c>
      <c r="E70" s="22" t="s">
        <v>178</v>
      </c>
      <c r="F70" s="23" t="s">
        <v>110</v>
      </c>
      <c r="G70" s="24">
        <v>32.508000000000003</v>
      </c>
      <c r="H70" s="25">
        <v>0</v>
      </c>
      <c r="I70" s="26">
        <f>ROUND(ROUND(H70,2)*ROUND(G70,3),2)</f>
        <v>0</v>
      </c>
      <c r="O70">
        <f>(I70*21)/100</f>
        <v>0</v>
      </c>
      <c r="P70" t="s">
        <v>23</v>
      </c>
    </row>
    <row r="71" spans="1:16" x14ac:dyDescent="0.2">
      <c r="A71" s="27" t="s">
        <v>49</v>
      </c>
      <c r="E71" s="28" t="s">
        <v>179</v>
      </c>
    </row>
    <row r="72" spans="1:16" x14ac:dyDescent="0.2">
      <c r="A72" s="29" t="s">
        <v>51</v>
      </c>
      <c r="E72" s="30" t="s">
        <v>762</v>
      </c>
    </row>
    <row r="73" spans="1:16" ht="318.75" x14ac:dyDescent="0.2">
      <c r="A73" t="s">
        <v>53</v>
      </c>
      <c r="E73" s="28" t="s">
        <v>175</v>
      </c>
    </row>
    <row r="74" spans="1:16" x14ac:dyDescent="0.2">
      <c r="A74" s="17" t="s">
        <v>45</v>
      </c>
      <c r="B74" s="21" t="s">
        <v>170</v>
      </c>
      <c r="C74" s="21" t="s">
        <v>182</v>
      </c>
      <c r="D74" s="17" t="s">
        <v>66</v>
      </c>
      <c r="E74" s="22" t="s">
        <v>183</v>
      </c>
      <c r="F74" s="23" t="s">
        <v>110</v>
      </c>
      <c r="G74" s="24">
        <v>20.143000000000001</v>
      </c>
      <c r="H74" s="25">
        <v>0</v>
      </c>
      <c r="I74" s="26">
        <f>ROUND(ROUND(H74,2)*ROUND(G74,3),2)</f>
        <v>0</v>
      </c>
      <c r="O74">
        <f>(I74*21)/100</f>
        <v>0</v>
      </c>
      <c r="P74" t="s">
        <v>23</v>
      </c>
    </row>
    <row r="75" spans="1:16" x14ac:dyDescent="0.2">
      <c r="A75" s="27" t="s">
        <v>49</v>
      </c>
      <c r="E75" s="28" t="s">
        <v>184</v>
      </c>
    </row>
    <row r="76" spans="1:16" ht="89.25" x14ac:dyDescent="0.2">
      <c r="A76" s="29" t="s">
        <v>51</v>
      </c>
      <c r="E76" s="30" t="s">
        <v>763</v>
      </c>
    </row>
    <row r="77" spans="1:16" ht="267.75" x14ac:dyDescent="0.2">
      <c r="A77" t="s">
        <v>53</v>
      </c>
      <c r="E77" s="28" t="s">
        <v>186</v>
      </c>
    </row>
    <row r="78" spans="1:16" x14ac:dyDescent="0.2">
      <c r="A78" s="17" t="s">
        <v>45</v>
      </c>
      <c r="B78" s="21" t="s">
        <v>176</v>
      </c>
      <c r="C78" s="21" t="s">
        <v>188</v>
      </c>
      <c r="D78" s="17" t="s">
        <v>66</v>
      </c>
      <c r="E78" s="22" t="s">
        <v>189</v>
      </c>
      <c r="F78" s="23" t="s">
        <v>110</v>
      </c>
      <c r="G78" s="24">
        <v>1198.6279999999999</v>
      </c>
      <c r="H78" s="25">
        <v>0</v>
      </c>
      <c r="I78" s="26">
        <f>ROUND(ROUND(H78,2)*ROUND(G78,3),2)</f>
        <v>0</v>
      </c>
      <c r="O78">
        <f>(I78*21)/100</f>
        <v>0</v>
      </c>
      <c r="P78" t="s">
        <v>23</v>
      </c>
    </row>
    <row r="79" spans="1:16" ht="38.25" x14ac:dyDescent="0.2">
      <c r="A79" s="27" t="s">
        <v>49</v>
      </c>
      <c r="E79" s="28" t="s">
        <v>190</v>
      </c>
    </row>
    <row r="80" spans="1:16" x14ac:dyDescent="0.2">
      <c r="A80" s="29" t="s">
        <v>51</v>
      </c>
      <c r="E80" s="30" t="s">
        <v>764</v>
      </c>
    </row>
    <row r="81" spans="1:16" ht="280.5" x14ac:dyDescent="0.2">
      <c r="A81" t="s">
        <v>53</v>
      </c>
      <c r="E81" s="28" t="s">
        <v>192</v>
      </c>
    </row>
    <row r="82" spans="1:16" x14ac:dyDescent="0.2">
      <c r="A82" s="17" t="s">
        <v>45</v>
      </c>
      <c r="B82" s="21" t="s">
        <v>181</v>
      </c>
      <c r="C82" s="21" t="s">
        <v>194</v>
      </c>
      <c r="D82" s="17" t="s">
        <v>66</v>
      </c>
      <c r="E82" s="22" t="s">
        <v>195</v>
      </c>
      <c r="F82" s="23" t="s">
        <v>110</v>
      </c>
      <c r="G82" s="24">
        <v>18.763000000000002</v>
      </c>
      <c r="H82" s="25">
        <v>0</v>
      </c>
      <c r="I82" s="26">
        <f>ROUND(ROUND(H82,2)*ROUND(G82,3),2)</f>
        <v>0</v>
      </c>
      <c r="O82">
        <f>(I82*21)/100</f>
        <v>0</v>
      </c>
      <c r="P82" t="s">
        <v>23</v>
      </c>
    </row>
    <row r="83" spans="1:16" x14ac:dyDescent="0.2">
      <c r="A83" s="27" t="s">
        <v>49</v>
      </c>
      <c r="E83" s="28" t="s">
        <v>66</v>
      </c>
    </row>
    <row r="84" spans="1:16" ht="38.25" x14ac:dyDescent="0.2">
      <c r="A84" s="29" t="s">
        <v>51</v>
      </c>
      <c r="E84" s="30" t="s">
        <v>765</v>
      </c>
    </row>
    <row r="85" spans="1:16" ht="229.5" x14ac:dyDescent="0.2">
      <c r="A85" t="s">
        <v>53</v>
      </c>
      <c r="E85" s="28" t="s">
        <v>197</v>
      </c>
    </row>
    <row r="86" spans="1:16" x14ac:dyDescent="0.2">
      <c r="A86" s="17" t="s">
        <v>45</v>
      </c>
      <c r="B86" s="21" t="s">
        <v>187</v>
      </c>
      <c r="C86" s="21" t="s">
        <v>199</v>
      </c>
      <c r="D86" s="17" t="s">
        <v>66</v>
      </c>
      <c r="E86" s="22" t="s">
        <v>200</v>
      </c>
      <c r="F86" s="23" t="s">
        <v>110</v>
      </c>
      <c r="G86" s="24">
        <v>18.654</v>
      </c>
      <c r="H86" s="25">
        <v>0</v>
      </c>
      <c r="I86" s="26">
        <f>ROUND(ROUND(H86,2)*ROUND(G86,3),2)</f>
        <v>0</v>
      </c>
      <c r="O86">
        <f>(I86*21)/100</f>
        <v>0</v>
      </c>
      <c r="P86" t="s">
        <v>23</v>
      </c>
    </row>
    <row r="87" spans="1:16" x14ac:dyDescent="0.2">
      <c r="A87" s="27" t="s">
        <v>49</v>
      </c>
      <c r="E87" s="28" t="s">
        <v>66</v>
      </c>
    </row>
    <row r="88" spans="1:16" ht="25.5" x14ac:dyDescent="0.2">
      <c r="A88" s="29" t="s">
        <v>51</v>
      </c>
      <c r="E88" s="30" t="s">
        <v>766</v>
      </c>
    </row>
    <row r="89" spans="1:16" ht="293.25" x14ac:dyDescent="0.2">
      <c r="A89" t="s">
        <v>53</v>
      </c>
      <c r="E89" s="28" t="s">
        <v>202</v>
      </c>
    </row>
    <row r="90" spans="1:16" x14ac:dyDescent="0.2">
      <c r="A90" s="17" t="s">
        <v>45</v>
      </c>
      <c r="B90" s="21" t="s">
        <v>193</v>
      </c>
      <c r="C90" s="21" t="s">
        <v>204</v>
      </c>
      <c r="D90" s="17" t="s">
        <v>66</v>
      </c>
      <c r="E90" s="22" t="s">
        <v>205</v>
      </c>
      <c r="F90" s="23" t="s">
        <v>206</v>
      </c>
      <c r="G90" s="24">
        <v>2499.5250000000001</v>
      </c>
      <c r="H90" s="25">
        <v>0</v>
      </c>
      <c r="I90" s="26">
        <f>ROUND(ROUND(H90,2)*ROUND(G90,3),2)</f>
        <v>0</v>
      </c>
      <c r="O90">
        <f>(I90*21)/100</f>
        <v>0</v>
      </c>
      <c r="P90" t="s">
        <v>23</v>
      </c>
    </row>
    <row r="91" spans="1:16" x14ac:dyDescent="0.2">
      <c r="A91" s="27" t="s">
        <v>49</v>
      </c>
      <c r="E91" s="28" t="s">
        <v>66</v>
      </c>
    </row>
    <row r="92" spans="1:16" ht="51" x14ac:dyDescent="0.2">
      <c r="A92" s="29" t="s">
        <v>51</v>
      </c>
      <c r="E92" s="30" t="s">
        <v>767</v>
      </c>
    </row>
    <row r="93" spans="1:16" ht="25.5" x14ac:dyDescent="0.2">
      <c r="A93" t="s">
        <v>53</v>
      </c>
      <c r="E93" s="28" t="s">
        <v>208</v>
      </c>
    </row>
    <row r="94" spans="1:16" x14ac:dyDescent="0.2">
      <c r="A94" s="17" t="s">
        <v>45</v>
      </c>
      <c r="B94" s="21" t="s">
        <v>198</v>
      </c>
      <c r="C94" s="21" t="s">
        <v>210</v>
      </c>
      <c r="D94" s="17" t="s">
        <v>66</v>
      </c>
      <c r="E94" s="22" t="s">
        <v>211</v>
      </c>
      <c r="F94" s="23" t="s">
        <v>206</v>
      </c>
      <c r="G94" s="24">
        <v>628.63499999999999</v>
      </c>
      <c r="H94" s="25">
        <v>0</v>
      </c>
      <c r="I94" s="26">
        <f>ROUND(ROUND(H94,2)*ROUND(G94,3),2)</f>
        <v>0</v>
      </c>
      <c r="O94">
        <f>(I94*21)/100</f>
        <v>0</v>
      </c>
      <c r="P94" t="s">
        <v>23</v>
      </c>
    </row>
    <row r="95" spans="1:16" x14ac:dyDescent="0.2">
      <c r="A95" s="27" t="s">
        <v>49</v>
      </c>
      <c r="E95" s="28" t="s">
        <v>66</v>
      </c>
    </row>
    <row r="96" spans="1:16" x14ac:dyDescent="0.2">
      <c r="A96" s="29" t="s">
        <v>51</v>
      </c>
      <c r="E96" s="30" t="s">
        <v>768</v>
      </c>
    </row>
    <row r="97" spans="1:18" ht="38.25" x14ac:dyDescent="0.2">
      <c r="A97" t="s">
        <v>53</v>
      </c>
      <c r="E97" s="28" t="s">
        <v>213</v>
      </c>
    </row>
    <row r="98" spans="1:18" x14ac:dyDescent="0.2">
      <c r="A98" s="17" t="s">
        <v>45</v>
      </c>
      <c r="B98" s="21" t="s">
        <v>203</v>
      </c>
      <c r="C98" s="21" t="s">
        <v>215</v>
      </c>
      <c r="D98" s="17" t="s">
        <v>66</v>
      </c>
      <c r="E98" s="22" t="s">
        <v>216</v>
      </c>
      <c r="F98" s="23" t="s">
        <v>206</v>
      </c>
      <c r="G98" s="24">
        <v>628.63499999999999</v>
      </c>
      <c r="H98" s="25">
        <v>0</v>
      </c>
      <c r="I98" s="26">
        <f>ROUND(ROUND(H98,2)*ROUND(G98,3),2)</f>
        <v>0</v>
      </c>
      <c r="O98">
        <f>(I98*21)/100</f>
        <v>0</v>
      </c>
      <c r="P98" t="s">
        <v>23</v>
      </c>
    </row>
    <row r="99" spans="1:18" x14ac:dyDescent="0.2">
      <c r="A99" s="27" t="s">
        <v>49</v>
      </c>
      <c r="E99" s="28" t="s">
        <v>66</v>
      </c>
    </row>
    <row r="100" spans="1:18" x14ac:dyDescent="0.2">
      <c r="A100" s="29" t="s">
        <v>51</v>
      </c>
      <c r="E100" s="30" t="s">
        <v>768</v>
      </c>
    </row>
    <row r="101" spans="1:18" ht="25.5" x14ac:dyDescent="0.2">
      <c r="A101" t="s">
        <v>53</v>
      </c>
      <c r="E101" s="28" t="s">
        <v>217</v>
      </c>
    </row>
    <row r="102" spans="1:18" x14ac:dyDescent="0.2">
      <c r="A102" s="17" t="s">
        <v>45</v>
      </c>
      <c r="B102" s="21" t="s">
        <v>209</v>
      </c>
      <c r="C102" s="21" t="s">
        <v>219</v>
      </c>
      <c r="D102" s="17" t="s">
        <v>66</v>
      </c>
      <c r="E102" s="22" t="s">
        <v>220</v>
      </c>
      <c r="F102" s="23" t="s">
        <v>206</v>
      </c>
      <c r="G102" s="24">
        <v>628.63499999999999</v>
      </c>
      <c r="H102" s="25">
        <v>0</v>
      </c>
      <c r="I102" s="26">
        <f>ROUND(ROUND(H102,2)*ROUND(G102,3),2)</f>
        <v>0</v>
      </c>
      <c r="O102">
        <f>(I102*21)/100</f>
        <v>0</v>
      </c>
      <c r="P102" t="s">
        <v>23</v>
      </c>
    </row>
    <row r="103" spans="1:18" x14ac:dyDescent="0.2">
      <c r="A103" s="27" t="s">
        <v>49</v>
      </c>
      <c r="E103" s="28" t="s">
        <v>66</v>
      </c>
    </row>
    <row r="104" spans="1:18" x14ac:dyDescent="0.2">
      <c r="A104" s="29" t="s">
        <v>51</v>
      </c>
      <c r="E104" s="30" t="s">
        <v>768</v>
      </c>
    </row>
    <row r="105" spans="1:18" ht="38.25" x14ac:dyDescent="0.2">
      <c r="A105" t="s">
        <v>53</v>
      </c>
      <c r="E105" s="28" t="s">
        <v>221</v>
      </c>
    </row>
    <row r="106" spans="1:18" ht="12.75" customHeight="1" x14ac:dyDescent="0.2">
      <c r="A106" s="2" t="s">
        <v>43</v>
      </c>
      <c r="B106" s="2"/>
      <c r="C106" s="32" t="s">
        <v>23</v>
      </c>
      <c r="D106" s="2"/>
      <c r="E106" s="19" t="s">
        <v>222</v>
      </c>
      <c r="F106" s="2"/>
      <c r="G106" s="2"/>
      <c r="H106" s="2"/>
      <c r="I106" s="33">
        <f>0+Q106</f>
        <v>0</v>
      </c>
      <c r="O106">
        <f>0+R106</f>
        <v>0</v>
      </c>
      <c r="Q106">
        <f>0+I107</f>
        <v>0</v>
      </c>
      <c r="R106">
        <f>0+O107</f>
        <v>0</v>
      </c>
    </row>
    <row r="107" spans="1:18" x14ac:dyDescent="0.2">
      <c r="A107" s="17" t="s">
        <v>45</v>
      </c>
      <c r="B107" s="21" t="s">
        <v>218</v>
      </c>
      <c r="C107" s="21" t="s">
        <v>224</v>
      </c>
      <c r="D107" s="17" t="s">
        <v>66</v>
      </c>
      <c r="E107" s="22" t="s">
        <v>225</v>
      </c>
      <c r="F107" s="23" t="s">
        <v>206</v>
      </c>
      <c r="G107" s="24">
        <v>3130.1550000000002</v>
      </c>
      <c r="H107" s="25">
        <v>0</v>
      </c>
      <c r="I107" s="26">
        <f>ROUND(ROUND(H107,2)*ROUND(G107,3),2)</f>
        <v>0</v>
      </c>
      <c r="O107">
        <f>(I107*21)/100</f>
        <v>0</v>
      </c>
      <c r="P107" t="s">
        <v>23</v>
      </c>
    </row>
    <row r="108" spans="1:18" ht="51" x14ac:dyDescent="0.2">
      <c r="A108" s="27" t="s">
        <v>49</v>
      </c>
      <c r="E108" s="28" t="s">
        <v>226</v>
      </c>
    </row>
    <row r="109" spans="1:18" ht="38.25" x14ac:dyDescent="0.2">
      <c r="A109" s="29" t="s">
        <v>51</v>
      </c>
      <c r="E109" s="30" t="s">
        <v>769</v>
      </c>
    </row>
    <row r="110" spans="1:18" ht="102" x14ac:dyDescent="0.2">
      <c r="A110" t="s">
        <v>53</v>
      </c>
      <c r="E110" s="28" t="s">
        <v>228</v>
      </c>
    </row>
    <row r="111" spans="1:18" ht="12.75" customHeight="1" x14ac:dyDescent="0.2">
      <c r="A111" s="2" t="s">
        <v>43</v>
      </c>
      <c r="B111" s="2"/>
      <c r="C111" s="32" t="s">
        <v>35</v>
      </c>
      <c r="D111" s="2"/>
      <c r="E111" s="19" t="s">
        <v>229</v>
      </c>
      <c r="F111" s="2"/>
      <c r="G111" s="2"/>
      <c r="H111" s="2"/>
      <c r="I111" s="33">
        <f>0+Q111</f>
        <v>0</v>
      </c>
      <c r="O111">
        <f>0+R111</f>
        <v>0</v>
      </c>
      <c r="Q111">
        <f>0+I112+I116+I120+I124+I128+I132+I136+I140+I144+I148</f>
        <v>0</v>
      </c>
      <c r="R111">
        <f>0+O112+O116+O120+O124+O128+O132+O136+O140+O144+O148</f>
        <v>0</v>
      </c>
    </row>
    <row r="112" spans="1:18" x14ac:dyDescent="0.2">
      <c r="A112" s="17" t="s">
        <v>45</v>
      </c>
      <c r="B112" s="21" t="s">
        <v>292</v>
      </c>
      <c r="C112" s="21" t="s">
        <v>240</v>
      </c>
      <c r="D112" s="17" t="s">
        <v>66</v>
      </c>
      <c r="E112" s="22" t="s">
        <v>241</v>
      </c>
      <c r="F112" s="23" t="s">
        <v>206</v>
      </c>
      <c r="G112" s="24">
        <v>2739.2510000000002</v>
      </c>
      <c r="H112" s="25">
        <v>0</v>
      </c>
      <c r="I112" s="26">
        <f>ROUND(ROUND(H112,2)*ROUND(G112,3),2)</f>
        <v>0</v>
      </c>
      <c r="O112">
        <f>(I112*21)/100</f>
        <v>0</v>
      </c>
      <c r="P112" t="s">
        <v>23</v>
      </c>
    </row>
    <row r="113" spans="1:16" x14ac:dyDescent="0.2">
      <c r="A113" s="27" t="s">
        <v>49</v>
      </c>
      <c r="E113" s="28" t="s">
        <v>66</v>
      </c>
    </row>
    <row r="114" spans="1:16" ht="51" x14ac:dyDescent="0.2">
      <c r="A114" s="29" t="s">
        <v>51</v>
      </c>
      <c r="E114" s="30" t="s">
        <v>770</v>
      </c>
    </row>
    <row r="115" spans="1:16" ht="51" x14ac:dyDescent="0.2">
      <c r="A115" t="s">
        <v>53</v>
      </c>
      <c r="E115" s="28" t="s">
        <v>235</v>
      </c>
    </row>
    <row r="116" spans="1:16" x14ac:dyDescent="0.2">
      <c r="A116" s="17" t="s">
        <v>45</v>
      </c>
      <c r="B116" s="21" t="s">
        <v>223</v>
      </c>
      <c r="C116" s="21" t="s">
        <v>244</v>
      </c>
      <c r="D116" s="17" t="s">
        <v>66</v>
      </c>
      <c r="E116" s="22" t="s">
        <v>245</v>
      </c>
      <c r="F116" s="23" t="s">
        <v>206</v>
      </c>
      <c r="G116" s="24">
        <v>2636.9810000000002</v>
      </c>
      <c r="H116" s="25">
        <v>0</v>
      </c>
      <c r="I116" s="26">
        <f>ROUND(ROUND(H116,2)*ROUND(G116,3),2)</f>
        <v>0</v>
      </c>
      <c r="O116">
        <f>(I116*21)/100</f>
        <v>0</v>
      </c>
      <c r="P116" t="s">
        <v>23</v>
      </c>
    </row>
    <row r="117" spans="1:16" x14ac:dyDescent="0.2">
      <c r="A117" s="27" t="s">
        <v>49</v>
      </c>
      <c r="E117" s="28" t="s">
        <v>66</v>
      </c>
    </row>
    <row r="118" spans="1:16" x14ac:dyDescent="0.2">
      <c r="A118" s="29" t="s">
        <v>51</v>
      </c>
      <c r="E118" s="30" t="s">
        <v>771</v>
      </c>
    </row>
    <row r="119" spans="1:16" ht="51" x14ac:dyDescent="0.2">
      <c r="A119" t="s">
        <v>53</v>
      </c>
      <c r="E119" s="28" t="s">
        <v>235</v>
      </c>
    </row>
    <row r="120" spans="1:16" x14ac:dyDescent="0.2">
      <c r="A120" s="17" t="s">
        <v>45</v>
      </c>
      <c r="B120" s="21" t="s">
        <v>230</v>
      </c>
      <c r="C120" s="21" t="s">
        <v>248</v>
      </c>
      <c r="D120" s="17" t="s">
        <v>66</v>
      </c>
      <c r="E120" s="22" t="s">
        <v>249</v>
      </c>
      <c r="F120" s="23" t="s">
        <v>206</v>
      </c>
      <c r="G120" s="24">
        <v>2397.2550000000001</v>
      </c>
      <c r="H120" s="25">
        <v>0</v>
      </c>
      <c r="I120" s="26">
        <f>ROUND(ROUND(H120,2)*ROUND(G120,3),2)</f>
        <v>0</v>
      </c>
      <c r="O120">
        <f>(I120*21)/100</f>
        <v>0</v>
      </c>
      <c r="P120" t="s">
        <v>23</v>
      </c>
    </row>
    <row r="121" spans="1:16" x14ac:dyDescent="0.2">
      <c r="A121" s="27" t="s">
        <v>49</v>
      </c>
      <c r="E121" s="28" t="s">
        <v>66</v>
      </c>
    </row>
    <row r="122" spans="1:16" x14ac:dyDescent="0.2">
      <c r="A122" s="29" t="s">
        <v>51</v>
      </c>
      <c r="E122" s="30" t="s">
        <v>772</v>
      </c>
    </row>
    <row r="123" spans="1:16" ht="51" x14ac:dyDescent="0.2">
      <c r="A123" t="s">
        <v>53</v>
      </c>
      <c r="E123" s="28" t="s">
        <v>251</v>
      </c>
    </row>
    <row r="124" spans="1:16" x14ac:dyDescent="0.2">
      <c r="A124" s="17" t="s">
        <v>45</v>
      </c>
      <c r="B124" s="21" t="s">
        <v>236</v>
      </c>
      <c r="C124" s="21" t="s">
        <v>258</v>
      </c>
      <c r="D124" s="17" t="s">
        <v>66</v>
      </c>
      <c r="E124" s="22" t="s">
        <v>259</v>
      </c>
      <c r="F124" s="23" t="s">
        <v>206</v>
      </c>
      <c r="G124" s="24">
        <v>5210.9399999999996</v>
      </c>
      <c r="H124" s="25">
        <v>0</v>
      </c>
      <c r="I124" s="26">
        <f>ROUND(ROUND(H124,2)*ROUND(G124,3),2)</f>
        <v>0</v>
      </c>
      <c r="O124">
        <f>(I124*21)/100</f>
        <v>0</v>
      </c>
      <c r="P124" t="s">
        <v>23</v>
      </c>
    </row>
    <row r="125" spans="1:16" x14ac:dyDescent="0.2">
      <c r="A125" s="27" t="s">
        <v>49</v>
      </c>
      <c r="E125" s="28" t="s">
        <v>66</v>
      </c>
    </row>
    <row r="126" spans="1:16" x14ac:dyDescent="0.2">
      <c r="A126" s="29" t="s">
        <v>51</v>
      </c>
      <c r="E126" s="30" t="s">
        <v>773</v>
      </c>
    </row>
    <row r="127" spans="1:16" ht="51" x14ac:dyDescent="0.2">
      <c r="A127" t="s">
        <v>53</v>
      </c>
      <c r="E127" s="28" t="s">
        <v>251</v>
      </c>
    </row>
    <row r="128" spans="1:16" ht="25.5" x14ac:dyDescent="0.2">
      <c r="A128" s="17" t="s">
        <v>45</v>
      </c>
      <c r="B128" s="21" t="s">
        <v>239</v>
      </c>
      <c r="C128" s="21" t="s">
        <v>266</v>
      </c>
      <c r="D128" s="17" t="s">
        <v>66</v>
      </c>
      <c r="E128" s="22" t="s">
        <v>267</v>
      </c>
      <c r="F128" s="23" t="s">
        <v>206</v>
      </c>
      <c r="G128" s="24">
        <v>2605.4699999999998</v>
      </c>
      <c r="H128" s="25">
        <v>0</v>
      </c>
      <c r="I128" s="26">
        <f>ROUND(ROUND(H128,2)*ROUND(G128,3),2)</f>
        <v>0</v>
      </c>
      <c r="O128">
        <f>(I128*21)/100</f>
        <v>0</v>
      </c>
      <c r="P128" t="s">
        <v>23</v>
      </c>
    </row>
    <row r="129" spans="1:16" x14ac:dyDescent="0.2">
      <c r="A129" s="27" t="s">
        <v>49</v>
      </c>
      <c r="E129" s="28" t="s">
        <v>66</v>
      </c>
    </row>
    <row r="130" spans="1:16" ht="38.25" x14ac:dyDescent="0.2">
      <c r="A130" s="29" t="s">
        <v>51</v>
      </c>
      <c r="E130" s="30" t="s">
        <v>774</v>
      </c>
    </row>
    <row r="131" spans="1:16" ht="140.25" x14ac:dyDescent="0.2">
      <c r="A131" t="s">
        <v>53</v>
      </c>
      <c r="E131" s="28" t="s">
        <v>264</v>
      </c>
    </row>
    <row r="132" spans="1:16" x14ac:dyDescent="0.2">
      <c r="A132" s="17" t="s">
        <v>45</v>
      </c>
      <c r="B132" s="21" t="s">
        <v>243</v>
      </c>
      <c r="C132" s="21" t="s">
        <v>273</v>
      </c>
      <c r="D132" s="17" t="s">
        <v>66</v>
      </c>
      <c r="E132" s="22" t="s">
        <v>274</v>
      </c>
      <c r="F132" s="23" t="s">
        <v>206</v>
      </c>
      <c r="G132" s="24">
        <v>2605.4699999999998</v>
      </c>
      <c r="H132" s="25">
        <v>0</v>
      </c>
      <c r="I132" s="26">
        <f>ROUND(ROUND(H132,2)*ROUND(G132,3),2)</f>
        <v>0</v>
      </c>
      <c r="O132">
        <f>(I132*21)/100</f>
        <v>0</v>
      </c>
      <c r="P132" t="s">
        <v>23</v>
      </c>
    </row>
    <row r="133" spans="1:16" x14ac:dyDescent="0.2">
      <c r="A133" s="27" t="s">
        <v>49</v>
      </c>
      <c r="E133" s="28" t="s">
        <v>66</v>
      </c>
    </row>
    <row r="134" spans="1:16" ht="38.25" x14ac:dyDescent="0.2">
      <c r="A134" s="29" t="s">
        <v>51</v>
      </c>
      <c r="E134" s="30" t="s">
        <v>774</v>
      </c>
    </row>
    <row r="135" spans="1:16" ht="140.25" x14ac:dyDescent="0.2">
      <c r="A135" t="s">
        <v>53</v>
      </c>
      <c r="E135" s="28" t="s">
        <v>264</v>
      </c>
    </row>
    <row r="136" spans="1:16" x14ac:dyDescent="0.2">
      <c r="A136" s="17" t="s">
        <v>45</v>
      </c>
      <c r="B136" s="21" t="s">
        <v>247</v>
      </c>
      <c r="C136" s="21" t="s">
        <v>279</v>
      </c>
      <c r="D136" s="17" t="s">
        <v>66</v>
      </c>
      <c r="E136" s="22" t="s">
        <v>280</v>
      </c>
      <c r="F136" s="23" t="s">
        <v>206</v>
      </c>
      <c r="G136" s="24">
        <v>2449.3090000000002</v>
      </c>
      <c r="H136" s="25">
        <v>0</v>
      </c>
      <c r="I136" s="26">
        <f>ROUND(ROUND(H136,2)*ROUND(G136,3),2)</f>
        <v>0</v>
      </c>
      <c r="O136">
        <f>(I136*21)/100</f>
        <v>0</v>
      </c>
      <c r="P136" t="s">
        <v>23</v>
      </c>
    </row>
    <row r="137" spans="1:16" x14ac:dyDescent="0.2">
      <c r="A137" s="27" t="s">
        <v>49</v>
      </c>
      <c r="E137" s="28" t="s">
        <v>66</v>
      </c>
    </row>
    <row r="138" spans="1:16" ht="38.25" x14ac:dyDescent="0.2">
      <c r="A138" s="29" t="s">
        <v>51</v>
      </c>
      <c r="E138" s="30" t="s">
        <v>775</v>
      </c>
    </row>
    <row r="139" spans="1:16" ht="140.25" x14ac:dyDescent="0.2">
      <c r="A139" t="s">
        <v>53</v>
      </c>
      <c r="E139" s="28" t="s">
        <v>264</v>
      </c>
    </row>
    <row r="140" spans="1:16" x14ac:dyDescent="0.2">
      <c r="A140" s="17" t="s">
        <v>45</v>
      </c>
      <c r="B140" s="21" t="s">
        <v>252</v>
      </c>
      <c r="C140" s="21" t="s">
        <v>502</v>
      </c>
      <c r="D140" s="17" t="s">
        <v>66</v>
      </c>
      <c r="E140" s="22" t="s">
        <v>503</v>
      </c>
      <c r="F140" s="23" t="s">
        <v>206</v>
      </c>
      <c r="G140" s="24">
        <v>22.47</v>
      </c>
      <c r="H140" s="25">
        <v>0</v>
      </c>
      <c r="I140" s="26">
        <f>ROUND(ROUND(H140,2)*ROUND(G140,3),2)</f>
        <v>0</v>
      </c>
      <c r="O140">
        <f>(I140*21)/100</f>
        <v>0</v>
      </c>
      <c r="P140" t="s">
        <v>23</v>
      </c>
    </row>
    <row r="141" spans="1:16" x14ac:dyDescent="0.2">
      <c r="A141" s="27" t="s">
        <v>49</v>
      </c>
      <c r="E141" s="28" t="s">
        <v>504</v>
      </c>
    </row>
    <row r="142" spans="1:16" x14ac:dyDescent="0.2">
      <c r="A142" s="29" t="s">
        <v>51</v>
      </c>
      <c r="E142" s="30" t="s">
        <v>776</v>
      </c>
    </row>
    <row r="143" spans="1:16" ht="165.75" x14ac:dyDescent="0.2">
      <c r="A143" t="s">
        <v>53</v>
      </c>
      <c r="E143" s="28" t="s">
        <v>286</v>
      </c>
    </row>
    <row r="144" spans="1:16" ht="25.5" x14ac:dyDescent="0.2">
      <c r="A144" s="17" t="s">
        <v>45</v>
      </c>
      <c r="B144" s="21" t="s">
        <v>253</v>
      </c>
      <c r="C144" s="21" t="s">
        <v>283</v>
      </c>
      <c r="D144" s="17" t="s">
        <v>66</v>
      </c>
      <c r="E144" s="22" t="s">
        <v>284</v>
      </c>
      <c r="F144" s="23" t="s">
        <v>206</v>
      </c>
      <c r="G144" s="24">
        <v>71.504999999999995</v>
      </c>
      <c r="H144" s="25">
        <v>0</v>
      </c>
      <c r="I144" s="26">
        <f>ROUND(ROUND(H144,2)*ROUND(G144,3),2)</f>
        <v>0</v>
      </c>
      <c r="O144">
        <f>(I144*21)/100</f>
        <v>0</v>
      </c>
      <c r="P144" t="s">
        <v>23</v>
      </c>
    </row>
    <row r="145" spans="1:18" x14ac:dyDescent="0.2">
      <c r="A145" s="27" t="s">
        <v>49</v>
      </c>
      <c r="E145" s="28" t="s">
        <v>66</v>
      </c>
    </row>
    <row r="146" spans="1:18" x14ac:dyDescent="0.2">
      <c r="A146" s="29" t="s">
        <v>51</v>
      </c>
      <c r="E146" s="30" t="s">
        <v>777</v>
      </c>
    </row>
    <row r="147" spans="1:18" ht="165.75" x14ac:dyDescent="0.2">
      <c r="A147" t="s">
        <v>53</v>
      </c>
      <c r="E147" s="28" t="s">
        <v>286</v>
      </c>
    </row>
    <row r="148" spans="1:18" x14ac:dyDescent="0.2">
      <c r="A148" s="17" t="s">
        <v>45</v>
      </c>
      <c r="B148" s="21" t="s">
        <v>257</v>
      </c>
      <c r="C148" s="21" t="s">
        <v>288</v>
      </c>
      <c r="D148" s="17" t="s">
        <v>66</v>
      </c>
      <c r="E148" s="22" t="s">
        <v>289</v>
      </c>
      <c r="F148" s="23" t="s">
        <v>206</v>
      </c>
      <c r="G148" s="24">
        <v>82.95</v>
      </c>
      <c r="H148" s="25">
        <v>0</v>
      </c>
      <c r="I148" s="26">
        <f>ROUND(ROUND(H148,2)*ROUND(G148,3),2)</f>
        <v>0</v>
      </c>
      <c r="O148">
        <f>(I148*21)/100</f>
        <v>0</v>
      </c>
      <c r="P148" t="s">
        <v>23</v>
      </c>
    </row>
    <row r="149" spans="1:18" x14ac:dyDescent="0.2">
      <c r="A149" s="27" t="s">
        <v>49</v>
      </c>
      <c r="E149" s="28" t="s">
        <v>66</v>
      </c>
    </row>
    <row r="150" spans="1:18" x14ac:dyDescent="0.2">
      <c r="A150" s="29" t="s">
        <v>51</v>
      </c>
      <c r="E150" s="30" t="s">
        <v>778</v>
      </c>
    </row>
    <row r="151" spans="1:18" ht="165.75" x14ac:dyDescent="0.2">
      <c r="A151" t="s">
        <v>53</v>
      </c>
      <c r="E151" s="28" t="s">
        <v>286</v>
      </c>
    </row>
    <row r="152" spans="1:18" ht="12.75" customHeight="1" x14ac:dyDescent="0.2">
      <c r="A152" s="2" t="s">
        <v>43</v>
      </c>
      <c r="B152" s="2"/>
      <c r="C152" s="32" t="s">
        <v>74</v>
      </c>
      <c r="D152" s="2"/>
      <c r="E152" s="19" t="s">
        <v>291</v>
      </c>
      <c r="F152" s="2"/>
      <c r="G152" s="2"/>
      <c r="H152" s="2"/>
      <c r="I152" s="33">
        <f>0+Q152</f>
        <v>0</v>
      </c>
      <c r="O152">
        <f>0+R152</f>
        <v>0</v>
      </c>
      <c r="Q152">
        <f>0+I153+I157+I161+I165+I169</f>
        <v>0</v>
      </c>
      <c r="R152">
        <f>0+O153+O157+O161+O165+O169</f>
        <v>0</v>
      </c>
    </row>
    <row r="153" spans="1:18" x14ac:dyDescent="0.2">
      <c r="A153" s="17" t="s">
        <v>45</v>
      </c>
      <c r="B153" s="21" t="s">
        <v>214</v>
      </c>
      <c r="C153" s="21" t="s">
        <v>293</v>
      </c>
      <c r="D153" s="17" t="s">
        <v>66</v>
      </c>
      <c r="E153" s="22" t="s">
        <v>294</v>
      </c>
      <c r="F153" s="23" t="s">
        <v>140</v>
      </c>
      <c r="G153" s="24">
        <v>293.16000000000003</v>
      </c>
      <c r="H153" s="25">
        <v>0</v>
      </c>
      <c r="I153" s="26">
        <f>ROUND(ROUND(H153,2)*ROUND(G153,3),2)</f>
        <v>0</v>
      </c>
      <c r="O153">
        <f>(I153*21)/100</f>
        <v>0</v>
      </c>
      <c r="P153" t="s">
        <v>23</v>
      </c>
    </row>
    <row r="154" spans="1:18" x14ac:dyDescent="0.2">
      <c r="A154" s="27" t="s">
        <v>49</v>
      </c>
      <c r="E154" s="28" t="s">
        <v>66</v>
      </c>
    </row>
    <row r="155" spans="1:18" x14ac:dyDescent="0.2">
      <c r="A155" s="29" t="s">
        <v>51</v>
      </c>
      <c r="E155" s="30" t="s">
        <v>779</v>
      </c>
    </row>
    <row r="156" spans="1:18" ht="165.75" x14ac:dyDescent="0.2">
      <c r="A156" t="s">
        <v>53</v>
      </c>
      <c r="E156" s="28" t="s">
        <v>296</v>
      </c>
    </row>
    <row r="157" spans="1:18" x14ac:dyDescent="0.2">
      <c r="A157" s="17" t="s">
        <v>45</v>
      </c>
      <c r="B157" s="21" t="s">
        <v>261</v>
      </c>
      <c r="C157" s="21" t="s">
        <v>298</v>
      </c>
      <c r="D157" s="17" t="s">
        <v>66</v>
      </c>
      <c r="E157" s="22" t="s">
        <v>299</v>
      </c>
      <c r="F157" s="23" t="s">
        <v>140</v>
      </c>
      <c r="G157" s="24">
        <v>27.09</v>
      </c>
      <c r="H157" s="25">
        <v>0</v>
      </c>
      <c r="I157" s="26">
        <f>ROUND(ROUND(H157,2)*ROUND(G157,3),2)</f>
        <v>0</v>
      </c>
      <c r="O157">
        <f>(I157*21)/100</f>
        <v>0</v>
      </c>
      <c r="P157" t="s">
        <v>23</v>
      </c>
    </row>
    <row r="158" spans="1:18" x14ac:dyDescent="0.2">
      <c r="A158" s="27" t="s">
        <v>49</v>
      </c>
      <c r="E158" s="28" t="s">
        <v>300</v>
      </c>
    </row>
    <row r="159" spans="1:18" x14ac:dyDescent="0.2">
      <c r="A159" s="29" t="s">
        <v>51</v>
      </c>
      <c r="E159" s="30" t="s">
        <v>780</v>
      </c>
    </row>
    <row r="160" spans="1:18" ht="255" x14ac:dyDescent="0.2">
      <c r="A160" t="s">
        <v>53</v>
      </c>
      <c r="E160" s="28" t="s">
        <v>302</v>
      </c>
    </row>
    <row r="161" spans="1:18" x14ac:dyDescent="0.2">
      <c r="A161" s="17" t="s">
        <v>45</v>
      </c>
      <c r="B161" s="21" t="s">
        <v>265</v>
      </c>
      <c r="C161" s="21" t="s">
        <v>304</v>
      </c>
      <c r="D161" s="17" t="s">
        <v>66</v>
      </c>
      <c r="E161" s="22" t="s">
        <v>305</v>
      </c>
      <c r="F161" s="23" t="s">
        <v>140</v>
      </c>
      <c r="G161" s="24">
        <v>10.5</v>
      </c>
      <c r="H161" s="25">
        <v>0</v>
      </c>
      <c r="I161" s="26">
        <f>ROUND(ROUND(H161,2)*ROUND(G161,3),2)</f>
        <v>0</v>
      </c>
      <c r="O161">
        <f>(I161*21)/100</f>
        <v>0</v>
      </c>
      <c r="P161" t="s">
        <v>23</v>
      </c>
    </row>
    <row r="162" spans="1:18" x14ac:dyDescent="0.2">
      <c r="A162" s="27" t="s">
        <v>49</v>
      </c>
      <c r="E162" s="28" t="s">
        <v>66</v>
      </c>
    </row>
    <row r="163" spans="1:18" x14ac:dyDescent="0.2">
      <c r="A163" s="29" t="s">
        <v>51</v>
      </c>
      <c r="E163" s="30" t="s">
        <v>781</v>
      </c>
    </row>
    <row r="164" spans="1:18" ht="242.25" x14ac:dyDescent="0.2">
      <c r="A164" t="s">
        <v>53</v>
      </c>
      <c r="E164" s="28" t="s">
        <v>307</v>
      </c>
    </row>
    <row r="165" spans="1:18" x14ac:dyDescent="0.2">
      <c r="A165" s="17" t="s">
        <v>45</v>
      </c>
      <c r="B165" s="21" t="s">
        <v>269</v>
      </c>
      <c r="C165" s="21" t="s">
        <v>309</v>
      </c>
      <c r="D165" s="17" t="s">
        <v>66</v>
      </c>
      <c r="E165" s="22" t="s">
        <v>310</v>
      </c>
      <c r="F165" s="23" t="s">
        <v>311</v>
      </c>
      <c r="G165" s="24">
        <v>6</v>
      </c>
      <c r="H165" s="25">
        <v>0</v>
      </c>
      <c r="I165" s="26">
        <f>ROUND(ROUND(H165,2)*ROUND(G165,3),2)</f>
        <v>0</v>
      </c>
      <c r="O165">
        <f>(I165*21)/100</f>
        <v>0</v>
      </c>
      <c r="P165" t="s">
        <v>23</v>
      </c>
    </row>
    <row r="166" spans="1:18" x14ac:dyDescent="0.2">
      <c r="A166" s="27" t="s">
        <v>49</v>
      </c>
      <c r="E166" s="28" t="s">
        <v>66</v>
      </c>
    </row>
    <row r="167" spans="1:18" x14ac:dyDescent="0.2">
      <c r="A167" s="29" t="s">
        <v>51</v>
      </c>
      <c r="E167" s="30" t="s">
        <v>607</v>
      </c>
    </row>
    <row r="168" spans="1:18" ht="76.5" x14ac:dyDescent="0.2">
      <c r="A168" t="s">
        <v>53</v>
      </c>
      <c r="E168" s="28" t="s">
        <v>313</v>
      </c>
    </row>
    <row r="169" spans="1:18" x14ac:dyDescent="0.2">
      <c r="A169" s="17" t="s">
        <v>45</v>
      </c>
      <c r="B169" s="21" t="s">
        <v>272</v>
      </c>
      <c r="C169" s="21" t="s">
        <v>320</v>
      </c>
      <c r="D169" s="17" t="s">
        <v>66</v>
      </c>
      <c r="E169" s="22" t="s">
        <v>321</v>
      </c>
      <c r="F169" s="23" t="s">
        <v>140</v>
      </c>
      <c r="G169" s="24">
        <v>27.09</v>
      </c>
      <c r="H169" s="25">
        <v>0</v>
      </c>
      <c r="I169" s="26">
        <f>ROUND(ROUND(H169,2)*ROUND(G169,3),2)</f>
        <v>0</v>
      </c>
      <c r="O169">
        <f>(I169*21)/100</f>
        <v>0</v>
      </c>
      <c r="P169" t="s">
        <v>23</v>
      </c>
    </row>
    <row r="170" spans="1:18" x14ac:dyDescent="0.2">
      <c r="A170" s="27" t="s">
        <v>49</v>
      </c>
      <c r="E170" s="28" t="s">
        <v>66</v>
      </c>
    </row>
    <row r="171" spans="1:18" x14ac:dyDescent="0.2">
      <c r="A171" s="29" t="s">
        <v>51</v>
      </c>
      <c r="E171" s="30" t="s">
        <v>782</v>
      </c>
    </row>
    <row r="172" spans="1:18" ht="63.75" x14ac:dyDescent="0.2">
      <c r="A172" t="s">
        <v>53</v>
      </c>
      <c r="E172" s="28" t="s">
        <v>323</v>
      </c>
    </row>
    <row r="173" spans="1:18" ht="12.75" customHeight="1" x14ac:dyDescent="0.2">
      <c r="A173" s="2" t="s">
        <v>43</v>
      </c>
      <c r="B173" s="2"/>
      <c r="C173" s="32" t="s">
        <v>40</v>
      </c>
      <c r="D173" s="2"/>
      <c r="E173" s="19" t="s">
        <v>324</v>
      </c>
      <c r="F173" s="2"/>
      <c r="G173" s="2"/>
      <c r="H173" s="2"/>
      <c r="I173" s="33">
        <f>0+Q173</f>
        <v>0</v>
      </c>
      <c r="O173">
        <f>0+R173</f>
        <v>0</v>
      </c>
      <c r="Q173">
        <f>0+I174+I178+I182+I186+I190+I194+I198+I202+I206+I210+I214</f>
        <v>0</v>
      </c>
      <c r="R173">
        <f>0+O174+O178+O182+O186+O190+O194+O198+O202+O206+O210+O214</f>
        <v>0</v>
      </c>
    </row>
    <row r="174" spans="1:18" ht="25.5" x14ac:dyDescent="0.2">
      <c r="A174" s="17" t="s">
        <v>45</v>
      </c>
      <c r="B174" s="21" t="s">
        <v>275</v>
      </c>
      <c r="C174" s="21" t="s">
        <v>326</v>
      </c>
      <c r="D174" s="17" t="s">
        <v>66</v>
      </c>
      <c r="E174" s="22" t="s">
        <v>327</v>
      </c>
      <c r="F174" s="23" t="s">
        <v>311</v>
      </c>
      <c r="G174" s="24">
        <v>28</v>
      </c>
      <c r="H174" s="25">
        <v>0</v>
      </c>
      <c r="I174" s="26">
        <f>ROUND(ROUND(H174,2)*ROUND(G174,3),2)</f>
        <v>0</v>
      </c>
      <c r="O174">
        <f>(I174*21)/100</f>
        <v>0</v>
      </c>
      <c r="P174" t="s">
        <v>23</v>
      </c>
    </row>
    <row r="175" spans="1:18" x14ac:dyDescent="0.2">
      <c r="A175" s="27" t="s">
        <v>49</v>
      </c>
      <c r="E175" s="28" t="s">
        <v>66</v>
      </c>
    </row>
    <row r="176" spans="1:18" x14ac:dyDescent="0.2">
      <c r="A176" s="29" t="s">
        <v>51</v>
      </c>
      <c r="E176" s="30" t="s">
        <v>783</v>
      </c>
    </row>
    <row r="177" spans="1:16" ht="25.5" x14ac:dyDescent="0.2">
      <c r="A177" t="s">
        <v>53</v>
      </c>
      <c r="E177" s="28" t="s">
        <v>329</v>
      </c>
    </row>
    <row r="178" spans="1:16" ht="25.5" x14ac:dyDescent="0.2">
      <c r="A178" s="17" t="s">
        <v>45</v>
      </c>
      <c r="B178" s="21" t="s">
        <v>278</v>
      </c>
      <c r="C178" s="21" t="s">
        <v>331</v>
      </c>
      <c r="D178" s="17" t="s">
        <v>66</v>
      </c>
      <c r="E178" s="22" t="s">
        <v>332</v>
      </c>
      <c r="F178" s="23" t="s">
        <v>311</v>
      </c>
      <c r="G178" s="24">
        <v>35</v>
      </c>
      <c r="H178" s="25">
        <v>0</v>
      </c>
      <c r="I178" s="26">
        <f>ROUND(ROUND(H178,2)*ROUND(G178,3),2)</f>
        <v>0</v>
      </c>
      <c r="O178">
        <f>(I178*21)/100</f>
        <v>0</v>
      </c>
      <c r="P178" t="s">
        <v>23</v>
      </c>
    </row>
    <row r="179" spans="1:16" x14ac:dyDescent="0.2">
      <c r="A179" s="27" t="s">
        <v>49</v>
      </c>
      <c r="E179" s="28" t="s">
        <v>66</v>
      </c>
    </row>
    <row r="180" spans="1:16" x14ac:dyDescent="0.2">
      <c r="A180" s="29" t="s">
        <v>51</v>
      </c>
      <c r="E180" s="30" t="s">
        <v>784</v>
      </c>
    </row>
    <row r="181" spans="1:16" ht="25.5" x14ac:dyDescent="0.2">
      <c r="A181" t="s">
        <v>53</v>
      </c>
      <c r="E181" s="28" t="s">
        <v>334</v>
      </c>
    </row>
    <row r="182" spans="1:16" ht="25.5" x14ac:dyDescent="0.2">
      <c r="A182" s="17" t="s">
        <v>45</v>
      </c>
      <c r="B182" s="21" t="s">
        <v>282</v>
      </c>
      <c r="C182" s="21" t="s">
        <v>336</v>
      </c>
      <c r="D182" s="17" t="s">
        <v>66</v>
      </c>
      <c r="E182" s="22" t="s">
        <v>337</v>
      </c>
      <c r="F182" s="23" t="s">
        <v>311</v>
      </c>
      <c r="G182" s="24">
        <v>7</v>
      </c>
      <c r="H182" s="25">
        <v>0</v>
      </c>
      <c r="I182" s="26">
        <f>ROUND(ROUND(H182,2)*ROUND(G182,3),2)</f>
        <v>0</v>
      </c>
      <c r="O182">
        <f>(I182*0)/100</f>
        <v>0</v>
      </c>
      <c r="P182" t="s">
        <v>27</v>
      </c>
    </row>
    <row r="183" spans="1:16" x14ac:dyDescent="0.2">
      <c r="A183" s="27" t="s">
        <v>49</v>
      </c>
      <c r="E183" s="28" t="s">
        <v>66</v>
      </c>
    </row>
    <row r="184" spans="1:16" x14ac:dyDescent="0.2">
      <c r="A184" s="29" t="s">
        <v>51</v>
      </c>
      <c r="E184" s="30" t="s">
        <v>66</v>
      </c>
    </row>
    <row r="185" spans="1:16" ht="38.25" x14ac:dyDescent="0.2">
      <c r="A185" t="s">
        <v>53</v>
      </c>
      <c r="E185" s="28" t="s">
        <v>338</v>
      </c>
    </row>
    <row r="186" spans="1:16" x14ac:dyDescent="0.2">
      <c r="A186" s="17" t="s">
        <v>45</v>
      </c>
      <c r="B186" s="21" t="s">
        <v>287</v>
      </c>
      <c r="C186" s="21" t="s">
        <v>340</v>
      </c>
      <c r="D186" s="17" t="s">
        <v>66</v>
      </c>
      <c r="E186" s="22" t="s">
        <v>341</v>
      </c>
      <c r="F186" s="23" t="s">
        <v>311</v>
      </c>
      <c r="G186" s="24">
        <v>8</v>
      </c>
      <c r="H186" s="25">
        <v>0</v>
      </c>
      <c r="I186" s="26">
        <f>ROUND(ROUND(H186,2)*ROUND(G186,3),2)</f>
        <v>0</v>
      </c>
      <c r="O186">
        <f>(I186*21)/100</f>
        <v>0</v>
      </c>
      <c r="P186" t="s">
        <v>23</v>
      </c>
    </row>
    <row r="187" spans="1:16" x14ac:dyDescent="0.2">
      <c r="A187" s="27" t="s">
        <v>49</v>
      </c>
      <c r="E187" s="28" t="s">
        <v>66</v>
      </c>
    </row>
    <row r="188" spans="1:16" x14ac:dyDescent="0.2">
      <c r="A188" s="29" t="s">
        <v>51</v>
      </c>
      <c r="E188" s="30" t="s">
        <v>66</v>
      </c>
    </row>
    <row r="189" spans="1:16" ht="25.5" x14ac:dyDescent="0.2">
      <c r="A189" t="s">
        <v>53</v>
      </c>
      <c r="E189" s="28" t="s">
        <v>334</v>
      </c>
    </row>
    <row r="190" spans="1:16" ht="25.5" x14ac:dyDescent="0.2">
      <c r="A190" s="17" t="s">
        <v>45</v>
      </c>
      <c r="B190" s="21" t="s">
        <v>297</v>
      </c>
      <c r="C190" s="21" t="s">
        <v>343</v>
      </c>
      <c r="D190" s="17" t="s">
        <v>66</v>
      </c>
      <c r="E190" s="22" t="s">
        <v>344</v>
      </c>
      <c r="F190" s="23" t="s">
        <v>206</v>
      </c>
      <c r="G190" s="24">
        <v>165</v>
      </c>
      <c r="H190" s="25">
        <v>0</v>
      </c>
      <c r="I190" s="26">
        <f>ROUND(ROUND(H190,2)*ROUND(G190,3),2)</f>
        <v>0</v>
      </c>
      <c r="O190">
        <f>(I190*21)/100</f>
        <v>0</v>
      </c>
      <c r="P190" t="s">
        <v>23</v>
      </c>
    </row>
    <row r="191" spans="1:16" x14ac:dyDescent="0.2">
      <c r="A191" s="27" t="s">
        <v>49</v>
      </c>
      <c r="E191" s="28" t="s">
        <v>345</v>
      </c>
    </row>
    <row r="192" spans="1:16" x14ac:dyDescent="0.2">
      <c r="A192" s="29" t="s">
        <v>51</v>
      </c>
      <c r="E192" s="30" t="s">
        <v>785</v>
      </c>
    </row>
    <row r="193" spans="1:16" ht="38.25" x14ac:dyDescent="0.2">
      <c r="A193" t="s">
        <v>53</v>
      </c>
      <c r="E193" s="28" t="s">
        <v>347</v>
      </c>
    </row>
    <row r="194" spans="1:16" ht="25.5" x14ac:dyDescent="0.2">
      <c r="A194" s="17" t="s">
        <v>45</v>
      </c>
      <c r="B194" s="21" t="s">
        <v>303</v>
      </c>
      <c r="C194" s="21" t="s">
        <v>349</v>
      </c>
      <c r="D194" s="17" t="s">
        <v>66</v>
      </c>
      <c r="E194" s="22" t="s">
        <v>350</v>
      </c>
      <c r="F194" s="23" t="s">
        <v>206</v>
      </c>
      <c r="G194" s="24">
        <v>165</v>
      </c>
      <c r="H194" s="25">
        <v>0</v>
      </c>
      <c r="I194" s="26">
        <f>ROUND(ROUND(H194,2)*ROUND(G194,3),2)</f>
        <v>0</v>
      </c>
      <c r="O194">
        <f>(I194*21)/100</f>
        <v>0</v>
      </c>
      <c r="P194" t="s">
        <v>23</v>
      </c>
    </row>
    <row r="195" spans="1:16" x14ac:dyDescent="0.2">
      <c r="A195" s="27" t="s">
        <v>49</v>
      </c>
      <c r="E195" s="28" t="s">
        <v>351</v>
      </c>
    </row>
    <row r="196" spans="1:16" x14ac:dyDescent="0.2">
      <c r="A196" s="29" t="s">
        <v>51</v>
      </c>
      <c r="E196" s="30" t="s">
        <v>785</v>
      </c>
    </row>
    <row r="197" spans="1:16" ht="38.25" x14ac:dyDescent="0.2">
      <c r="A197" t="s">
        <v>53</v>
      </c>
      <c r="E197" s="28" t="s">
        <v>347</v>
      </c>
    </row>
    <row r="198" spans="1:16" x14ac:dyDescent="0.2">
      <c r="A198" s="17" t="s">
        <v>45</v>
      </c>
      <c r="B198" s="21" t="s">
        <v>308</v>
      </c>
      <c r="C198" s="21" t="s">
        <v>363</v>
      </c>
      <c r="D198" s="17" t="s">
        <v>66</v>
      </c>
      <c r="E198" s="22" t="s">
        <v>364</v>
      </c>
      <c r="F198" s="23" t="s">
        <v>140</v>
      </c>
      <c r="G198" s="24">
        <v>36.225000000000001</v>
      </c>
      <c r="H198" s="25">
        <v>0</v>
      </c>
      <c r="I198" s="26">
        <f>ROUND(ROUND(H198,2)*ROUND(G198,3),2)</f>
        <v>0</v>
      </c>
      <c r="O198">
        <f>(I198*21)/100</f>
        <v>0</v>
      </c>
      <c r="P198" t="s">
        <v>23</v>
      </c>
    </row>
    <row r="199" spans="1:16" x14ac:dyDescent="0.2">
      <c r="A199" s="27" t="s">
        <v>49</v>
      </c>
      <c r="E199" s="28" t="s">
        <v>66</v>
      </c>
    </row>
    <row r="200" spans="1:16" x14ac:dyDescent="0.2">
      <c r="A200" s="29" t="s">
        <v>51</v>
      </c>
      <c r="E200" s="30" t="s">
        <v>786</v>
      </c>
    </row>
    <row r="201" spans="1:16" ht="51" x14ac:dyDescent="0.2">
      <c r="A201" t="s">
        <v>53</v>
      </c>
      <c r="E201" s="28" t="s">
        <v>366</v>
      </c>
    </row>
    <row r="202" spans="1:16" x14ac:dyDescent="0.2">
      <c r="A202" s="17" t="s">
        <v>45</v>
      </c>
      <c r="B202" s="21" t="s">
        <v>314</v>
      </c>
      <c r="C202" s="21" t="s">
        <v>368</v>
      </c>
      <c r="D202" s="17" t="s">
        <v>66</v>
      </c>
      <c r="E202" s="22" t="s">
        <v>369</v>
      </c>
      <c r="F202" s="23" t="s">
        <v>140</v>
      </c>
      <c r="G202" s="24">
        <v>624.54</v>
      </c>
      <c r="H202" s="25">
        <v>0</v>
      </c>
      <c r="I202" s="26">
        <f>ROUND(ROUND(H202,2)*ROUND(G202,3),2)</f>
        <v>0</v>
      </c>
      <c r="O202">
        <f>(I202*21)/100</f>
        <v>0</v>
      </c>
      <c r="P202" t="s">
        <v>23</v>
      </c>
    </row>
    <row r="203" spans="1:16" x14ac:dyDescent="0.2">
      <c r="A203" s="27" t="s">
        <v>49</v>
      </c>
      <c r="E203" s="28" t="s">
        <v>66</v>
      </c>
    </row>
    <row r="204" spans="1:16" x14ac:dyDescent="0.2">
      <c r="A204" s="29" t="s">
        <v>51</v>
      </c>
      <c r="E204" s="30" t="s">
        <v>787</v>
      </c>
    </row>
    <row r="205" spans="1:16" ht="51" x14ac:dyDescent="0.2">
      <c r="A205" t="s">
        <v>53</v>
      </c>
      <c r="E205" s="28" t="s">
        <v>366</v>
      </c>
    </row>
    <row r="206" spans="1:16" x14ac:dyDescent="0.2">
      <c r="A206" s="17" t="s">
        <v>45</v>
      </c>
      <c r="B206" s="21" t="s">
        <v>319</v>
      </c>
      <c r="C206" s="21" t="s">
        <v>372</v>
      </c>
      <c r="D206" s="17" t="s">
        <v>66</v>
      </c>
      <c r="E206" s="22" t="s">
        <v>373</v>
      </c>
      <c r="F206" s="23" t="s">
        <v>140</v>
      </c>
      <c r="G206" s="24">
        <v>68</v>
      </c>
      <c r="H206" s="25">
        <v>0</v>
      </c>
      <c r="I206" s="26">
        <f>ROUND(ROUND(H206,2)*ROUND(G206,3),2)</f>
        <v>0</v>
      </c>
      <c r="O206">
        <f>(I206*21)/100</f>
        <v>0</v>
      </c>
      <c r="P206" t="s">
        <v>23</v>
      </c>
    </row>
    <row r="207" spans="1:16" x14ac:dyDescent="0.2">
      <c r="A207" s="27" t="s">
        <v>49</v>
      </c>
      <c r="E207" s="28" t="s">
        <v>66</v>
      </c>
    </row>
    <row r="208" spans="1:16" x14ac:dyDescent="0.2">
      <c r="A208" s="29" t="s">
        <v>51</v>
      </c>
      <c r="E208" s="30" t="s">
        <v>788</v>
      </c>
    </row>
    <row r="209" spans="1:16" ht="25.5" x14ac:dyDescent="0.2">
      <c r="A209" t="s">
        <v>53</v>
      </c>
      <c r="E209" s="28" t="s">
        <v>375</v>
      </c>
    </row>
    <row r="210" spans="1:16" x14ac:dyDescent="0.2">
      <c r="A210" s="17" t="s">
        <v>45</v>
      </c>
      <c r="B210" s="21" t="s">
        <v>325</v>
      </c>
      <c r="C210" s="21" t="s">
        <v>377</v>
      </c>
      <c r="D210" s="17" t="s">
        <v>66</v>
      </c>
      <c r="E210" s="22" t="s">
        <v>378</v>
      </c>
      <c r="F210" s="23" t="s">
        <v>140</v>
      </c>
      <c r="G210" s="24">
        <v>704.54</v>
      </c>
      <c r="H210" s="25">
        <v>0</v>
      </c>
      <c r="I210" s="26">
        <f>ROUND(ROUND(H210,2)*ROUND(G210,3),2)</f>
        <v>0</v>
      </c>
      <c r="O210">
        <f>(I210*21)/100</f>
        <v>0</v>
      </c>
      <c r="P210" t="s">
        <v>23</v>
      </c>
    </row>
    <row r="211" spans="1:16" x14ac:dyDescent="0.2">
      <c r="A211" s="27" t="s">
        <v>49</v>
      </c>
      <c r="E211" s="28" t="s">
        <v>66</v>
      </c>
    </row>
    <row r="212" spans="1:16" ht="51" x14ac:dyDescent="0.2">
      <c r="A212" s="29" t="s">
        <v>51</v>
      </c>
      <c r="E212" s="30" t="s">
        <v>789</v>
      </c>
    </row>
    <row r="213" spans="1:16" ht="38.25" x14ac:dyDescent="0.2">
      <c r="A213" t="s">
        <v>53</v>
      </c>
      <c r="E213" s="28" t="s">
        <v>380</v>
      </c>
    </row>
    <row r="214" spans="1:16" x14ac:dyDescent="0.2">
      <c r="A214" s="17" t="s">
        <v>45</v>
      </c>
      <c r="B214" s="21" t="s">
        <v>330</v>
      </c>
      <c r="C214" s="21" t="s">
        <v>382</v>
      </c>
      <c r="D214" s="17" t="s">
        <v>66</v>
      </c>
      <c r="E214" s="22" t="s">
        <v>383</v>
      </c>
      <c r="F214" s="23" t="s">
        <v>311</v>
      </c>
      <c r="G214" s="24">
        <v>6</v>
      </c>
      <c r="H214" s="25">
        <v>0</v>
      </c>
      <c r="I214" s="26">
        <f>ROUND(ROUND(H214,2)*ROUND(G214,3),2)</f>
        <v>0</v>
      </c>
      <c r="O214">
        <f>(I214*21)/100</f>
        <v>0</v>
      </c>
      <c r="P214" t="s">
        <v>23</v>
      </c>
    </row>
    <row r="215" spans="1:16" x14ac:dyDescent="0.2">
      <c r="A215" s="27" t="s">
        <v>49</v>
      </c>
      <c r="E215" s="28" t="s">
        <v>66</v>
      </c>
    </row>
    <row r="216" spans="1:16" x14ac:dyDescent="0.2">
      <c r="A216" s="29" t="s">
        <v>51</v>
      </c>
      <c r="E216" s="30" t="s">
        <v>617</v>
      </c>
    </row>
    <row r="217" spans="1:16" ht="102" x14ac:dyDescent="0.2">
      <c r="A217" t="s">
        <v>53</v>
      </c>
      <c r="E217" s="28" t="s">
        <v>385</v>
      </c>
    </row>
  </sheetData>
  <sheetProtection algorithmName="SHA-512" hashValue="JHkPVKc7HS8y/srxP7GSBwPcIYV2mLBLBH6Ka8H8m0C6M9VWfNHZbkwKCmO+T00vIlkvbqmyKNxiktd6v1sFNw==" saltValue="RV7Jn1hoYD4d1h2vE6J9jg==" spinCount="100000" sheet="1" objects="1" scenarios="1"/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R12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4"/>
      <c r="C1" s="4"/>
      <c r="D1" s="4"/>
      <c r="E1" s="4" t="s">
        <v>0</v>
      </c>
      <c r="F1" s="4"/>
      <c r="G1" s="4"/>
      <c r="H1" s="4"/>
      <c r="I1" s="4"/>
      <c r="P1" t="s">
        <v>22</v>
      </c>
    </row>
    <row r="2" spans="1:18" ht="24.95" customHeight="1" x14ac:dyDescent="0.2">
      <c r="B2" s="4"/>
      <c r="C2" s="4"/>
      <c r="D2" s="4"/>
      <c r="E2" s="3" t="s">
        <v>13</v>
      </c>
      <c r="F2" s="4"/>
      <c r="G2" s="4"/>
      <c r="H2" s="2"/>
      <c r="I2" s="2"/>
      <c r="O2">
        <f>0+O8</f>
        <v>0</v>
      </c>
      <c r="P2" t="s">
        <v>22</v>
      </c>
    </row>
    <row r="3" spans="1:18" ht="15" customHeight="1" x14ac:dyDescent="0.25">
      <c r="A3" t="s">
        <v>12</v>
      </c>
      <c r="B3" s="10" t="s">
        <v>14</v>
      </c>
      <c r="C3" s="38" t="s">
        <v>15</v>
      </c>
      <c r="D3" s="34"/>
      <c r="E3" s="11" t="s">
        <v>16</v>
      </c>
      <c r="F3" s="4"/>
      <c r="G3" s="9"/>
      <c r="H3" s="8" t="s">
        <v>790</v>
      </c>
      <c r="I3" s="31">
        <f>0+I8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2" t="s">
        <v>18</v>
      </c>
      <c r="C4" s="39" t="s">
        <v>790</v>
      </c>
      <c r="D4" s="40"/>
      <c r="E4" s="13" t="s">
        <v>791</v>
      </c>
      <c r="F4" s="2"/>
      <c r="G4" s="2"/>
      <c r="H4" s="14"/>
      <c r="I4" s="14"/>
      <c r="O4" t="s">
        <v>20</v>
      </c>
      <c r="P4" t="s">
        <v>23</v>
      </c>
    </row>
    <row r="5" spans="1:18" ht="12.75" customHeight="1" x14ac:dyDescent="0.2">
      <c r="A5" s="37" t="s">
        <v>26</v>
      </c>
      <c r="B5" s="37" t="s">
        <v>28</v>
      </c>
      <c r="C5" s="37" t="s">
        <v>30</v>
      </c>
      <c r="D5" s="37" t="s">
        <v>31</v>
      </c>
      <c r="E5" s="37" t="s">
        <v>32</v>
      </c>
      <c r="F5" s="37" t="s">
        <v>34</v>
      </c>
      <c r="G5" s="37" t="s">
        <v>36</v>
      </c>
      <c r="H5" s="37" t="s">
        <v>38</v>
      </c>
      <c r="I5" s="37"/>
      <c r="O5" t="s">
        <v>21</v>
      </c>
      <c r="P5" t="s">
        <v>23</v>
      </c>
    </row>
    <row r="6" spans="1:18" ht="12.75" customHeight="1" x14ac:dyDescent="0.2">
      <c r="A6" s="37"/>
      <c r="B6" s="37"/>
      <c r="C6" s="37"/>
      <c r="D6" s="37"/>
      <c r="E6" s="37"/>
      <c r="F6" s="37"/>
      <c r="G6" s="37"/>
      <c r="H6" s="1" t="s">
        <v>39</v>
      </c>
      <c r="I6" s="1" t="s">
        <v>41</v>
      </c>
    </row>
    <row r="7" spans="1:18" ht="12.75" customHeight="1" x14ac:dyDescent="0.2">
      <c r="A7" s="1" t="s">
        <v>27</v>
      </c>
      <c r="B7" s="1" t="s">
        <v>29</v>
      </c>
      <c r="C7" s="1" t="s">
        <v>23</v>
      </c>
      <c r="D7" s="1" t="s">
        <v>22</v>
      </c>
      <c r="E7" s="1" t="s">
        <v>33</v>
      </c>
      <c r="F7" s="1" t="s">
        <v>35</v>
      </c>
      <c r="G7" s="1" t="s">
        <v>37</v>
      </c>
      <c r="H7" s="1" t="s">
        <v>40</v>
      </c>
      <c r="I7" s="1" t="s">
        <v>42</v>
      </c>
    </row>
    <row r="8" spans="1:18" ht="12.75" customHeight="1" x14ac:dyDescent="0.2">
      <c r="A8" s="14" t="s">
        <v>43</v>
      </c>
      <c r="B8" s="14"/>
      <c r="C8" s="18" t="s">
        <v>70</v>
      </c>
      <c r="D8" s="14"/>
      <c r="E8" s="19" t="s">
        <v>792</v>
      </c>
      <c r="F8" s="14"/>
      <c r="G8" s="14"/>
      <c r="H8" s="14"/>
      <c r="I8" s="20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x14ac:dyDescent="0.2">
      <c r="A9" s="17" t="s">
        <v>45</v>
      </c>
      <c r="B9" s="21" t="s">
        <v>29</v>
      </c>
      <c r="C9" s="21" t="s">
        <v>793</v>
      </c>
      <c r="D9" s="17" t="s">
        <v>66</v>
      </c>
      <c r="E9" s="22" t="s">
        <v>794</v>
      </c>
      <c r="F9" s="23" t="s">
        <v>48</v>
      </c>
      <c r="G9" s="24">
        <v>1</v>
      </c>
      <c r="H9" s="25">
        <v>0</v>
      </c>
      <c r="I9" s="26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27" t="s">
        <v>49</v>
      </c>
      <c r="E10" s="28" t="s">
        <v>795</v>
      </c>
    </row>
    <row r="11" spans="1:18" ht="51" x14ac:dyDescent="0.2">
      <c r="A11" s="29" t="s">
        <v>51</v>
      </c>
      <c r="E11" s="30" t="s">
        <v>796</v>
      </c>
    </row>
    <row r="12" spans="1:18" x14ac:dyDescent="0.2">
      <c r="A12" t="s">
        <v>53</v>
      </c>
      <c r="E12" s="28" t="s">
        <v>66</v>
      </c>
    </row>
  </sheetData>
  <sheetProtection algorithmName="SHA-512" hashValue="NlpiOIMZ2dlJNi++7RpWj/f6y0iDDHEC23khtyRUl/UR8JwlsjVv/3mh8a9ap/BDPNyDAQmx6/S78BW/Vlq4Tg==" saltValue="VgzVaqq8NvfG86d7D88tcQ==" spinCount="100000" sheet="1" objects="1" scenarios="1"/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R12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4"/>
      <c r="C1" s="4"/>
      <c r="D1" s="4"/>
      <c r="E1" s="4" t="s">
        <v>0</v>
      </c>
      <c r="F1" s="4"/>
      <c r="G1" s="4"/>
      <c r="H1" s="4"/>
      <c r="I1" s="4"/>
      <c r="P1" t="s">
        <v>22</v>
      </c>
    </row>
    <row r="2" spans="1:18" ht="24.95" customHeight="1" x14ac:dyDescent="0.2">
      <c r="B2" s="4"/>
      <c r="C2" s="4"/>
      <c r="D2" s="4"/>
      <c r="E2" s="3" t="s">
        <v>13</v>
      </c>
      <c r="F2" s="4"/>
      <c r="G2" s="4"/>
      <c r="H2" s="2"/>
      <c r="I2" s="2"/>
      <c r="O2">
        <f>0+O8</f>
        <v>0</v>
      </c>
      <c r="P2" t="s">
        <v>22</v>
      </c>
    </row>
    <row r="3" spans="1:18" ht="15" customHeight="1" x14ac:dyDescent="0.25">
      <c r="A3" t="s">
        <v>12</v>
      </c>
      <c r="B3" s="10" t="s">
        <v>14</v>
      </c>
      <c r="C3" s="38" t="s">
        <v>15</v>
      </c>
      <c r="D3" s="34"/>
      <c r="E3" s="11" t="s">
        <v>16</v>
      </c>
      <c r="F3" s="4"/>
      <c r="G3" s="9"/>
      <c r="H3" s="8" t="s">
        <v>797</v>
      </c>
      <c r="I3" s="31">
        <f>0+I8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2" t="s">
        <v>18</v>
      </c>
      <c r="C4" s="39" t="s">
        <v>797</v>
      </c>
      <c r="D4" s="40"/>
      <c r="E4" s="13" t="s">
        <v>798</v>
      </c>
      <c r="F4" s="2"/>
      <c r="G4" s="2"/>
      <c r="H4" s="14"/>
      <c r="I4" s="14"/>
      <c r="O4" t="s">
        <v>20</v>
      </c>
      <c r="P4" t="s">
        <v>23</v>
      </c>
    </row>
    <row r="5" spans="1:18" ht="12.75" customHeight="1" x14ac:dyDescent="0.2">
      <c r="A5" s="37" t="s">
        <v>26</v>
      </c>
      <c r="B5" s="37" t="s">
        <v>28</v>
      </c>
      <c r="C5" s="37" t="s">
        <v>30</v>
      </c>
      <c r="D5" s="37" t="s">
        <v>31</v>
      </c>
      <c r="E5" s="37" t="s">
        <v>32</v>
      </c>
      <c r="F5" s="37" t="s">
        <v>34</v>
      </c>
      <c r="G5" s="37" t="s">
        <v>36</v>
      </c>
      <c r="H5" s="37" t="s">
        <v>38</v>
      </c>
      <c r="I5" s="37"/>
      <c r="O5" t="s">
        <v>21</v>
      </c>
      <c r="P5" t="s">
        <v>23</v>
      </c>
    </row>
    <row r="6" spans="1:18" ht="12.75" customHeight="1" x14ac:dyDescent="0.2">
      <c r="A6" s="37"/>
      <c r="B6" s="37"/>
      <c r="C6" s="37"/>
      <c r="D6" s="37"/>
      <c r="E6" s="37"/>
      <c r="F6" s="37"/>
      <c r="G6" s="37"/>
      <c r="H6" s="1" t="s">
        <v>39</v>
      </c>
      <c r="I6" s="1" t="s">
        <v>41</v>
      </c>
    </row>
    <row r="7" spans="1:18" ht="12.75" customHeight="1" x14ac:dyDescent="0.2">
      <c r="A7" s="1" t="s">
        <v>27</v>
      </c>
      <c r="B7" s="1" t="s">
        <v>29</v>
      </c>
      <c r="C7" s="1" t="s">
        <v>23</v>
      </c>
      <c r="D7" s="1" t="s">
        <v>22</v>
      </c>
      <c r="E7" s="1" t="s">
        <v>33</v>
      </c>
      <c r="F7" s="1" t="s">
        <v>35</v>
      </c>
      <c r="G7" s="1" t="s">
        <v>37</v>
      </c>
      <c r="H7" s="1" t="s">
        <v>40</v>
      </c>
      <c r="I7" s="1" t="s">
        <v>42</v>
      </c>
    </row>
    <row r="8" spans="1:18" ht="12.75" customHeight="1" x14ac:dyDescent="0.2">
      <c r="A8" s="14" t="s">
        <v>43</v>
      </c>
      <c r="B8" s="14"/>
      <c r="C8" s="18" t="s">
        <v>70</v>
      </c>
      <c r="D8" s="14"/>
      <c r="E8" s="19" t="s">
        <v>792</v>
      </c>
      <c r="F8" s="14"/>
      <c r="G8" s="14"/>
      <c r="H8" s="14"/>
      <c r="I8" s="20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x14ac:dyDescent="0.2">
      <c r="A9" s="17" t="s">
        <v>45</v>
      </c>
      <c r="B9" s="21" t="s">
        <v>29</v>
      </c>
      <c r="C9" s="21" t="s">
        <v>793</v>
      </c>
      <c r="D9" s="17" t="s">
        <v>66</v>
      </c>
      <c r="E9" s="22" t="s">
        <v>794</v>
      </c>
      <c r="F9" s="23" t="s">
        <v>48</v>
      </c>
      <c r="G9" s="24">
        <v>1</v>
      </c>
      <c r="H9" s="25">
        <v>0</v>
      </c>
      <c r="I9" s="26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27" t="s">
        <v>49</v>
      </c>
      <c r="E10" s="28" t="s">
        <v>795</v>
      </c>
    </row>
    <row r="11" spans="1:18" ht="51" x14ac:dyDescent="0.2">
      <c r="A11" s="29" t="s">
        <v>51</v>
      </c>
      <c r="E11" s="30" t="s">
        <v>796</v>
      </c>
    </row>
    <row r="12" spans="1:18" x14ac:dyDescent="0.2">
      <c r="A12" t="s">
        <v>53</v>
      </c>
      <c r="E12" s="28" t="s">
        <v>66</v>
      </c>
    </row>
  </sheetData>
  <sheetProtection algorithmName="SHA-512" hashValue="fqnwAKSJxaIXedOalmTw9kndjH9gVSJXkRKmF2aQjr1v7A+atJJLfHN8VfsiUV83tV2k7ZlHMIS4czuD6Tujfg==" saltValue="9MY5vysoyOmCupYj6Cc6lQ==" spinCount="100000" sheet="1" objects="1" scenarios="1"/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R12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4"/>
      <c r="C1" s="4"/>
      <c r="D1" s="4"/>
      <c r="E1" s="4" t="s">
        <v>0</v>
      </c>
      <c r="F1" s="4"/>
      <c r="G1" s="4"/>
      <c r="H1" s="4"/>
      <c r="I1" s="4"/>
      <c r="P1" t="s">
        <v>22</v>
      </c>
    </row>
    <row r="2" spans="1:18" ht="24.95" customHeight="1" x14ac:dyDescent="0.2">
      <c r="B2" s="4"/>
      <c r="C2" s="4"/>
      <c r="D2" s="4"/>
      <c r="E2" s="3" t="s">
        <v>13</v>
      </c>
      <c r="F2" s="4"/>
      <c r="G2" s="4"/>
      <c r="H2" s="2"/>
      <c r="I2" s="2"/>
      <c r="O2">
        <f>0+O8</f>
        <v>0</v>
      </c>
      <c r="P2" t="s">
        <v>22</v>
      </c>
    </row>
    <row r="3" spans="1:18" ht="15" customHeight="1" x14ac:dyDescent="0.25">
      <c r="A3" t="s">
        <v>12</v>
      </c>
      <c r="B3" s="10" t="s">
        <v>14</v>
      </c>
      <c r="C3" s="38" t="s">
        <v>15</v>
      </c>
      <c r="D3" s="34"/>
      <c r="E3" s="11" t="s">
        <v>16</v>
      </c>
      <c r="F3" s="4"/>
      <c r="G3" s="9"/>
      <c r="H3" s="8" t="s">
        <v>799</v>
      </c>
      <c r="I3" s="31">
        <f>0+I8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2" t="s">
        <v>18</v>
      </c>
      <c r="C4" s="39" t="s">
        <v>799</v>
      </c>
      <c r="D4" s="40"/>
      <c r="E4" s="13" t="s">
        <v>800</v>
      </c>
      <c r="F4" s="2"/>
      <c r="G4" s="2"/>
      <c r="H4" s="14"/>
      <c r="I4" s="14"/>
      <c r="O4" t="s">
        <v>20</v>
      </c>
      <c r="P4" t="s">
        <v>23</v>
      </c>
    </row>
    <row r="5" spans="1:18" ht="12.75" customHeight="1" x14ac:dyDescent="0.2">
      <c r="A5" s="37" t="s">
        <v>26</v>
      </c>
      <c r="B5" s="37" t="s">
        <v>28</v>
      </c>
      <c r="C5" s="37" t="s">
        <v>30</v>
      </c>
      <c r="D5" s="37" t="s">
        <v>31</v>
      </c>
      <c r="E5" s="37" t="s">
        <v>32</v>
      </c>
      <c r="F5" s="37" t="s">
        <v>34</v>
      </c>
      <c r="G5" s="37" t="s">
        <v>36</v>
      </c>
      <c r="H5" s="37" t="s">
        <v>38</v>
      </c>
      <c r="I5" s="37"/>
      <c r="O5" t="s">
        <v>21</v>
      </c>
      <c r="P5" t="s">
        <v>23</v>
      </c>
    </row>
    <row r="6" spans="1:18" ht="12.75" customHeight="1" x14ac:dyDescent="0.2">
      <c r="A6" s="37"/>
      <c r="B6" s="37"/>
      <c r="C6" s="37"/>
      <c r="D6" s="37"/>
      <c r="E6" s="37"/>
      <c r="F6" s="37"/>
      <c r="G6" s="37"/>
      <c r="H6" s="1" t="s">
        <v>39</v>
      </c>
      <c r="I6" s="1" t="s">
        <v>41</v>
      </c>
    </row>
    <row r="7" spans="1:18" ht="12.75" customHeight="1" x14ac:dyDescent="0.2">
      <c r="A7" s="1" t="s">
        <v>27</v>
      </c>
      <c r="B7" s="1" t="s">
        <v>29</v>
      </c>
      <c r="C7" s="1" t="s">
        <v>23</v>
      </c>
      <c r="D7" s="1" t="s">
        <v>22</v>
      </c>
      <c r="E7" s="1" t="s">
        <v>33</v>
      </c>
      <c r="F7" s="1" t="s">
        <v>35</v>
      </c>
      <c r="G7" s="1" t="s">
        <v>37</v>
      </c>
      <c r="H7" s="1" t="s">
        <v>40</v>
      </c>
      <c r="I7" s="1" t="s">
        <v>42</v>
      </c>
    </row>
    <row r="8" spans="1:18" ht="12.75" customHeight="1" x14ac:dyDescent="0.2">
      <c r="A8" s="14" t="s">
        <v>43</v>
      </c>
      <c r="B8" s="14"/>
      <c r="C8" s="18" t="s">
        <v>70</v>
      </c>
      <c r="D8" s="14"/>
      <c r="E8" s="19" t="s">
        <v>792</v>
      </c>
      <c r="F8" s="14"/>
      <c r="G8" s="14"/>
      <c r="H8" s="14"/>
      <c r="I8" s="20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x14ac:dyDescent="0.2">
      <c r="A9" s="17" t="s">
        <v>45</v>
      </c>
      <c r="B9" s="21" t="s">
        <v>29</v>
      </c>
      <c r="C9" s="21" t="s">
        <v>793</v>
      </c>
      <c r="D9" s="17" t="s">
        <v>66</v>
      </c>
      <c r="E9" s="22" t="s">
        <v>794</v>
      </c>
      <c r="F9" s="23" t="s">
        <v>48</v>
      </c>
      <c r="G9" s="24">
        <v>1</v>
      </c>
      <c r="H9" s="25">
        <v>0</v>
      </c>
      <c r="I9" s="26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27" t="s">
        <v>49</v>
      </c>
      <c r="E10" s="28" t="s">
        <v>795</v>
      </c>
    </row>
    <row r="11" spans="1:18" ht="51" x14ac:dyDescent="0.2">
      <c r="A11" s="29" t="s">
        <v>51</v>
      </c>
      <c r="E11" s="30" t="s">
        <v>796</v>
      </c>
    </row>
    <row r="12" spans="1:18" x14ac:dyDescent="0.2">
      <c r="A12" t="s">
        <v>53</v>
      </c>
      <c r="E12" s="28" t="s">
        <v>66</v>
      </c>
    </row>
  </sheetData>
  <sheetProtection algorithmName="SHA-512" hashValue="vIu6aUFTKjT1+xxBwxs/FO+ZcKx+MWOnZAwo+rbh5kqh/+SFiSQetFelrsN8rEzSfbARDQ75CmKvYoUwkOg6cg==" saltValue="wXONl4t/yK0kgKoVOwZjkg==" spinCount="100000" sheet="1" objects="1" scenarios="1"/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R12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4"/>
      <c r="C1" s="4"/>
      <c r="D1" s="4"/>
      <c r="E1" s="4" t="s">
        <v>0</v>
      </c>
      <c r="F1" s="4"/>
      <c r="G1" s="4"/>
      <c r="H1" s="4"/>
      <c r="I1" s="4"/>
      <c r="P1" t="s">
        <v>22</v>
      </c>
    </row>
    <row r="2" spans="1:18" ht="24.95" customHeight="1" x14ac:dyDescent="0.2">
      <c r="B2" s="4"/>
      <c r="C2" s="4"/>
      <c r="D2" s="4"/>
      <c r="E2" s="3" t="s">
        <v>13</v>
      </c>
      <c r="F2" s="4"/>
      <c r="G2" s="4"/>
      <c r="H2" s="2"/>
      <c r="I2" s="2"/>
      <c r="O2">
        <f>0+O8</f>
        <v>0</v>
      </c>
      <c r="P2" t="s">
        <v>22</v>
      </c>
    </row>
    <row r="3" spans="1:18" ht="15" customHeight="1" x14ac:dyDescent="0.25">
      <c r="A3" t="s">
        <v>12</v>
      </c>
      <c r="B3" s="10" t="s">
        <v>14</v>
      </c>
      <c r="C3" s="38" t="s">
        <v>15</v>
      </c>
      <c r="D3" s="34"/>
      <c r="E3" s="11" t="s">
        <v>16</v>
      </c>
      <c r="F3" s="4"/>
      <c r="G3" s="9"/>
      <c r="H3" s="8" t="s">
        <v>801</v>
      </c>
      <c r="I3" s="31">
        <f>0+I8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2" t="s">
        <v>18</v>
      </c>
      <c r="C4" s="39" t="s">
        <v>801</v>
      </c>
      <c r="D4" s="40"/>
      <c r="E4" s="13" t="s">
        <v>802</v>
      </c>
      <c r="F4" s="2"/>
      <c r="G4" s="2"/>
      <c r="H4" s="14"/>
      <c r="I4" s="14"/>
      <c r="O4" t="s">
        <v>20</v>
      </c>
      <c r="P4" t="s">
        <v>23</v>
      </c>
    </row>
    <row r="5" spans="1:18" ht="12.75" customHeight="1" x14ac:dyDescent="0.2">
      <c r="A5" s="37" t="s">
        <v>26</v>
      </c>
      <c r="B5" s="37" t="s">
        <v>28</v>
      </c>
      <c r="C5" s="37" t="s">
        <v>30</v>
      </c>
      <c r="D5" s="37" t="s">
        <v>31</v>
      </c>
      <c r="E5" s="37" t="s">
        <v>32</v>
      </c>
      <c r="F5" s="37" t="s">
        <v>34</v>
      </c>
      <c r="G5" s="37" t="s">
        <v>36</v>
      </c>
      <c r="H5" s="37" t="s">
        <v>38</v>
      </c>
      <c r="I5" s="37"/>
      <c r="O5" t="s">
        <v>21</v>
      </c>
      <c r="P5" t="s">
        <v>23</v>
      </c>
    </row>
    <row r="6" spans="1:18" ht="12.75" customHeight="1" x14ac:dyDescent="0.2">
      <c r="A6" s="37"/>
      <c r="B6" s="37"/>
      <c r="C6" s="37"/>
      <c r="D6" s="37"/>
      <c r="E6" s="37"/>
      <c r="F6" s="37"/>
      <c r="G6" s="37"/>
      <c r="H6" s="1" t="s">
        <v>39</v>
      </c>
      <c r="I6" s="1" t="s">
        <v>41</v>
      </c>
    </row>
    <row r="7" spans="1:18" ht="12.75" customHeight="1" x14ac:dyDescent="0.2">
      <c r="A7" s="1" t="s">
        <v>27</v>
      </c>
      <c r="B7" s="1" t="s">
        <v>29</v>
      </c>
      <c r="C7" s="1" t="s">
        <v>23</v>
      </c>
      <c r="D7" s="1" t="s">
        <v>22</v>
      </c>
      <c r="E7" s="1" t="s">
        <v>33</v>
      </c>
      <c r="F7" s="1" t="s">
        <v>35</v>
      </c>
      <c r="G7" s="1" t="s">
        <v>37</v>
      </c>
      <c r="H7" s="1" t="s">
        <v>40</v>
      </c>
      <c r="I7" s="1" t="s">
        <v>42</v>
      </c>
    </row>
    <row r="8" spans="1:18" ht="12.75" customHeight="1" x14ac:dyDescent="0.2">
      <c r="A8" s="14" t="s">
        <v>43</v>
      </c>
      <c r="B8" s="14"/>
      <c r="C8" s="18" t="s">
        <v>70</v>
      </c>
      <c r="D8" s="14"/>
      <c r="E8" s="19" t="s">
        <v>792</v>
      </c>
      <c r="F8" s="14"/>
      <c r="G8" s="14"/>
      <c r="H8" s="14"/>
      <c r="I8" s="20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x14ac:dyDescent="0.2">
      <c r="A9" s="17" t="s">
        <v>45</v>
      </c>
      <c r="B9" s="21" t="s">
        <v>29</v>
      </c>
      <c r="C9" s="21" t="s">
        <v>793</v>
      </c>
      <c r="D9" s="17" t="s">
        <v>66</v>
      </c>
      <c r="E9" s="22" t="s">
        <v>794</v>
      </c>
      <c r="F9" s="23" t="s">
        <v>48</v>
      </c>
      <c r="G9" s="24">
        <v>1</v>
      </c>
      <c r="H9" s="25">
        <v>0</v>
      </c>
      <c r="I9" s="26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27" t="s">
        <v>49</v>
      </c>
      <c r="E10" s="28" t="s">
        <v>795</v>
      </c>
    </row>
    <row r="11" spans="1:18" ht="51" x14ac:dyDescent="0.2">
      <c r="A11" s="29" t="s">
        <v>51</v>
      </c>
      <c r="E11" s="30" t="s">
        <v>796</v>
      </c>
    </row>
    <row r="12" spans="1:18" x14ac:dyDescent="0.2">
      <c r="A12" t="s">
        <v>53</v>
      </c>
      <c r="E12" s="28" t="s">
        <v>66</v>
      </c>
    </row>
  </sheetData>
  <sheetProtection algorithmName="SHA-512" hashValue="SIkeeG/vJkiUesTQnEq11S4m92wgKDnMy345uFSNCML8I9vGHBpBPuVVnVDcATd2UJCSgSGQCW7O+wDw5o35tA==" saltValue="cS1MCV5dcAmDUvuesFMBlA==" spinCount="100000" sheet="1" objects="1" scenarios="1"/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R12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4"/>
      <c r="C1" s="4"/>
      <c r="D1" s="4"/>
      <c r="E1" s="4" t="s">
        <v>0</v>
      </c>
      <c r="F1" s="4"/>
      <c r="G1" s="4"/>
      <c r="H1" s="4"/>
      <c r="I1" s="4"/>
      <c r="P1" t="s">
        <v>22</v>
      </c>
    </row>
    <row r="2" spans="1:18" ht="24.95" customHeight="1" x14ac:dyDescent="0.2">
      <c r="B2" s="4"/>
      <c r="C2" s="4"/>
      <c r="D2" s="4"/>
      <c r="E2" s="3" t="s">
        <v>13</v>
      </c>
      <c r="F2" s="4"/>
      <c r="G2" s="4"/>
      <c r="H2" s="2"/>
      <c r="I2" s="2"/>
      <c r="O2">
        <f>0+O8</f>
        <v>0</v>
      </c>
      <c r="P2" t="s">
        <v>22</v>
      </c>
    </row>
    <row r="3" spans="1:18" ht="15" customHeight="1" x14ac:dyDescent="0.25">
      <c r="A3" t="s">
        <v>12</v>
      </c>
      <c r="B3" s="10" t="s">
        <v>14</v>
      </c>
      <c r="C3" s="38" t="s">
        <v>15</v>
      </c>
      <c r="D3" s="34"/>
      <c r="E3" s="11" t="s">
        <v>16</v>
      </c>
      <c r="F3" s="4"/>
      <c r="G3" s="9"/>
      <c r="H3" s="8" t="s">
        <v>803</v>
      </c>
      <c r="I3" s="31">
        <f>0+I8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2" t="s">
        <v>18</v>
      </c>
      <c r="C4" s="39" t="s">
        <v>803</v>
      </c>
      <c r="D4" s="40"/>
      <c r="E4" s="13" t="s">
        <v>804</v>
      </c>
      <c r="F4" s="2"/>
      <c r="G4" s="2"/>
      <c r="H4" s="14"/>
      <c r="I4" s="14"/>
      <c r="O4" t="s">
        <v>20</v>
      </c>
      <c r="P4" t="s">
        <v>23</v>
      </c>
    </row>
    <row r="5" spans="1:18" ht="12.75" customHeight="1" x14ac:dyDescent="0.2">
      <c r="A5" s="37" t="s">
        <v>26</v>
      </c>
      <c r="B5" s="37" t="s">
        <v>28</v>
      </c>
      <c r="C5" s="37" t="s">
        <v>30</v>
      </c>
      <c r="D5" s="37" t="s">
        <v>31</v>
      </c>
      <c r="E5" s="37" t="s">
        <v>32</v>
      </c>
      <c r="F5" s="37" t="s">
        <v>34</v>
      </c>
      <c r="G5" s="37" t="s">
        <v>36</v>
      </c>
      <c r="H5" s="37" t="s">
        <v>38</v>
      </c>
      <c r="I5" s="37"/>
      <c r="O5" t="s">
        <v>21</v>
      </c>
      <c r="P5" t="s">
        <v>23</v>
      </c>
    </row>
    <row r="6" spans="1:18" ht="12.75" customHeight="1" x14ac:dyDescent="0.2">
      <c r="A6" s="37"/>
      <c r="B6" s="37"/>
      <c r="C6" s="37"/>
      <c r="D6" s="37"/>
      <c r="E6" s="37"/>
      <c r="F6" s="37"/>
      <c r="G6" s="37"/>
      <c r="H6" s="1" t="s">
        <v>39</v>
      </c>
      <c r="I6" s="1" t="s">
        <v>41</v>
      </c>
    </row>
    <row r="7" spans="1:18" ht="12.75" customHeight="1" x14ac:dyDescent="0.2">
      <c r="A7" s="1" t="s">
        <v>27</v>
      </c>
      <c r="B7" s="1" t="s">
        <v>29</v>
      </c>
      <c r="C7" s="1" t="s">
        <v>23</v>
      </c>
      <c r="D7" s="1" t="s">
        <v>22</v>
      </c>
      <c r="E7" s="1" t="s">
        <v>33</v>
      </c>
      <c r="F7" s="1" t="s">
        <v>35</v>
      </c>
      <c r="G7" s="1" t="s">
        <v>37</v>
      </c>
      <c r="H7" s="1" t="s">
        <v>40</v>
      </c>
      <c r="I7" s="1" t="s">
        <v>42</v>
      </c>
    </row>
    <row r="8" spans="1:18" ht="12.75" customHeight="1" x14ac:dyDescent="0.2">
      <c r="A8" s="14" t="s">
        <v>43</v>
      </c>
      <c r="B8" s="14"/>
      <c r="C8" s="18" t="s">
        <v>70</v>
      </c>
      <c r="D8" s="14"/>
      <c r="E8" s="19" t="s">
        <v>792</v>
      </c>
      <c r="F8" s="14"/>
      <c r="G8" s="14"/>
      <c r="H8" s="14"/>
      <c r="I8" s="20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x14ac:dyDescent="0.2">
      <c r="A9" s="17" t="s">
        <v>45</v>
      </c>
      <c r="B9" s="21" t="s">
        <v>29</v>
      </c>
      <c r="C9" s="21" t="s">
        <v>793</v>
      </c>
      <c r="D9" s="17" t="s">
        <v>66</v>
      </c>
      <c r="E9" s="22" t="s">
        <v>794</v>
      </c>
      <c r="F9" s="23" t="s">
        <v>48</v>
      </c>
      <c r="G9" s="24">
        <v>1</v>
      </c>
      <c r="H9" s="25">
        <v>0</v>
      </c>
      <c r="I9" s="26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27" t="s">
        <v>49</v>
      </c>
      <c r="E10" s="28" t="s">
        <v>795</v>
      </c>
    </row>
    <row r="11" spans="1:18" ht="51" x14ac:dyDescent="0.2">
      <c r="A11" s="29" t="s">
        <v>51</v>
      </c>
      <c r="E11" s="30" t="s">
        <v>796</v>
      </c>
    </row>
    <row r="12" spans="1:18" x14ac:dyDescent="0.2">
      <c r="A12" t="s">
        <v>53</v>
      </c>
      <c r="E12" s="28" t="s">
        <v>66</v>
      </c>
    </row>
  </sheetData>
  <sheetProtection algorithmName="SHA-512" hashValue="2n0sQ03vbtt8yuLXaaqSla+rp3os1gRxYgrLvcuSO8QAjkWRkVF9dnpwF1Q6S3UalSXKd7B9/IXXLFFVCe1afw==" saltValue="Yj6f+KCzyo14NhTfxRW1ug==" spinCount="100000" sheet="1" objects="1" scenarios="1"/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R12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4"/>
      <c r="C1" s="4"/>
      <c r="D1" s="4"/>
      <c r="E1" s="4" t="s">
        <v>0</v>
      </c>
      <c r="F1" s="4"/>
      <c r="G1" s="4"/>
      <c r="H1" s="4"/>
      <c r="I1" s="4"/>
      <c r="P1" t="s">
        <v>22</v>
      </c>
    </row>
    <row r="2" spans="1:18" ht="24.95" customHeight="1" x14ac:dyDescent="0.2">
      <c r="B2" s="4"/>
      <c r="C2" s="4"/>
      <c r="D2" s="4"/>
      <c r="E2" s="3" t="s">
        <v>13</v>
      </c>
      <c r="F2" s="4"/>
      <c r="G2" s="4"/>
      <c r="H2" s="2"/>
      <c r="I2" s="2"/>
      <c r="O2">
        <f>0+O8</f>
        <v>0</v>
      </c>
      <c r="P2" t="s">
        <v>22</v>
      </c>
    </row>
    <row r="3" spans="1:18" ht="15" customHeight="1" x14ac:dyDescent="0.25">
      <c r="A3" t="s">
        <v>12</v>
      </c>
      <c r="B3" s="10" t="s">
        <v>14</v>
      </c>
      <c r="C3" s="38" t="s">
        <v>15</v>
      </c>
      <c r="D3" s="34"/>
      <c r="E3" s="11" t="s">
        <v>16</v>
      </c>
      <c r="F3" s="4"/>
      <c r="G3" s="9"/>
      <c r="H3" s="8" t="s">
        <v>805</v>
      </c>
      <c r="I3" s="31">
        <f>0+I8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2" t="s">
        <v>18</v>
      </c>
      <c r="C4" s="39" t="s">
        <v>805</v>
      </c>
      <c r="D4" s="40"/>
      <c r="E4" s="13" t="s">
        <v>806</v>
      </c>
      <c r="F4" s="2"/>
      <c r="G4" s="2"/>
      <c r="H4" s="14"/>
      <c r="I4" s="14"/>
      <c r="O4" t="s">
        <v>20</v>
      </c>
      <c r="P4" t="s">
        <v>23</v>
      </c>
    </row>
    <row r="5" spans="1:18" ht="12.75" customHeight="1" x14ac:dyDescent="0.2">
      <c r="A5" s="37" t="s">
        <v>26</v>
      </c>
      <c r="B5" s="37" t="s">
        <v>28</v>
      </c>
      <c r="C5" s="37" t="s">
        <v>30</v>
      </c>
      <c r="D5" s="37" t="s">
        <v>31</v>
      </c>
      <c r="E5" s="37" t="s">
        <v>32</v>
      </c>
      <c r="F5" s="37" t="s">
        <v>34</v>
      </c>
      <c r="G5" s="37" t="s">
        <v>36</v>
      </c>
      <c r="H5" s="37" t="s">
        <v>38</v>
      </c>
      <c r="I5" s="37"/>
      <c r="O5" t="s">
        <v>21</v>
      </c>
      <c r="P5" t="s">
        <v>23</v>
      </c>
    </row>
    <row r="6" spans="1:18" ht="12.75" customHeight="1" x14ac:dyDescent="0.2">
      <c r="A6" s="37"/>
      <c r="B6" s="37"/>
      <c r="C6" s="37"/>
      <c r="D6" s="37"/>
      <c r="E6" s="37"/>
      <c r="F6" s="37"/>
      <c r="G6" s="37"/>
      <c r="H6" s="1" t="s">
        <v>39</v>
      </c>
      <c r="I6" s="1" t="s">
        <v>41</v>
      </c>
    </row>
    <row r="7" spans="1:18" ht="12.75" customHeight="1" x14ac:dyDescent="0.2">
      <c r="A7" s="1" t="s">
        <v>27</v>
      </c>
      <c r="B7" s="1" t="s">
        <v>29</v>
      </c>
      <c r="C7" s="1" t="s">
        <v>23</v>
      </c>
      <c r="D7" s="1" t="s">
        <v>22</v>
      </c>
      <c r="E7" s="1" t="s">
        <v>33</v>
      </c>
      <c r="F7" s="1" t="s">
        <v>35</v>
      </c>
      <c r="G7" s="1" t="s">
        <v>37</v>
      </c>
      <c r="H7" s="1" t="s">
        <v>40</v>
      </c>
      <c r="I7" s="1" t="s">
        <v>42</v>
      </c>
    </row>
    <row r="8" spans="1:18" ht="12.75" customHeight="1" x14ac:dyDescent="0.2">
      <c r="A8" s="14" t="s">
        <v>43</v>
      </c>
      <c r="B8" s="14"/>
      <c r="C8" s="18" t="s">
        <v>70</v>
      </c>
      <c r="D8" s="14"/>
      <c r="E8" s="19" t="s">
        <v>792</v>
      </c>
      <c r="F8" s="14"/>
      <c r="G8" s="14"/>
      <c r="H8" s="14"/>
      <c r="I8" s="20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x14ac:dyDescent="0.2">
      <c r="A9" s="17" t="s">
        <v>45</v>
      </c>
      <c r="B9" s="21" t="s">
        <v>29</v>
      </c>
      <c r="C9" s="21" t="s">
        <v>793</v>
      </c>
      <c r="D9" s="17" t="s">
        <v>66</v>
      </c>
      <c r="E9" s="22" t="s">
        <v>794</v>
      </c>
      <c r="F9" s="23" t="s">
        <v>48</v>
      </c>
      <c r="G9" s="24">
        <v>1</v>
      </c>
      <c r="H9" s="25">
        <v>0</v>
      </c>
      <c r="I9" s="26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27" t="s">
        <v>49</v>
      </c>
      <c r="E10" s="28" t="s">
        <v>795</v>
      </c>
    </row>
    <row r="11" spans="1:18" ht="51" x14ac:dyDescent="0.2">
      <c r="A11" s="29" t="s">
        <v>51</v>
      </c>
      <c r="E11" s="30" t="s">
        <v>796</v>
      </c>
    </row>
    <row r="12" spans="1:18" x14ac:dyDescent="0.2">
      <c r="A12" t="s">
        <v>53</v>
      </c>
      <c r="E12" s="28" t="s">
        <v>66</v>
      </c>
    </row>
  </sheetData>
  <sheetProtection algorithmName="SHA-512" hashValue="SF/ZQF+rH1f0ho1EnzZsh1KlF6grVrzfTa9kGvzw19EHwtcM0qNdZfBETqMxv7RGb9y86v/nGnP+opar+O/TLA==" saltValue="CpbMR1LvTFnTrGbnVzZn9Q==" spinCount="100000" sheet="1" objects="1" scenarios="1"/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R12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4"/>
      <c r="C1" s="4"/>
      <c r="D1" s="4"/>
      <c r="E1" s="4" t="s">
        <v>0</v>
      </c>
      <c r="F1" s="4"/>
      <c r="G1" s="4"/>
      <c r="H1" s="4"/>
      <c r="I1" s="4"/>
      <c r="P1" t="s">
        <v>22</v>
      </c>
    </row>
    <row r="2" spans="1:18" ht="24.95" customHeight="1" x14ac:dyDescent="0.2">
      <c r="B2" s="4"/>
      <c r="C2" s="4"/>
      <c r="D2" s="4"/>
      <c r="E2" s="3" t="s">
        <v>13</v>
      </c>
      <c r="F2" s="4"/>
      <c r="G2" s="4"/>
      <c r="H2" s="2"/>
      <c r="I2" s="2"/>
      <c r="O2">
        <f>0+O8</f>
        <v>0</v>
      </c>
      <c r="P2" t="s">
        <v>22</v>
      </c>
    </row>
    <row r="3" spans="1:18" ht="15" customHeight="1" x14ac:dyDescent="0.25">
      <c r="A3" t="s">
        <v>12</v>
      </c>
      <c r="B3" s="10" t="s">
        <v>14</v>
      </c>
      <c r="C3" s="38" t="s">
        <v>15</v>
      </c>
      <c r="D3" s="34"/>
      <c r="E3" s="11" t="s">
        <v>16</v>
      </c>
      <c r="F3" s="4"/>
      <c r="G3" s="9"/>
      <c r="H3" s="8" t="s">
        <v>807</v>
      </c>
      <c r="I3" s="31">
        <f>0+I8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2" t="s">
        <v>18</v>
      </c>
      <c r="C4" s="39" t="s">
        <v>807</v>
      </c>
      <c r="D4" s="40"/>
      <c r="E4" s="13" t="s">
        <v>808</v>
      </c>
      <c r="F4" s="2"/>
      <c r="G4" s="2"/>
      <c r="H4" s="14"/>
      <c r="I4" s="14"/>
      <c r="O4" t="s">
        <v>20</v>
      </c>
      <c r="P4" t="s">
        <v>23</v>
      </c>
    </row>
    <row r="5" spans="1:18" ht="12.75" customHeight="1" x14ac:dyDescent="0.2">
      <c r="A5" s="37" t="s">
        <v>26</v>
      </c>
      <c r="B5" s="37" t="s">
        <v>28</v>
      </c>
      <c r="C5" s="37" t="s">
        <v>30</v>
      </c>
      <c r="D5" s="37" t="s">
        <v>31</v>
      </c>
      <c r="E5" s="37" t="s">
        <v>32</v>
      </c>
      <c r="F5" s="37" t="s">
        <v>34</v>
      </c>
      <c r="G5" s="37" t="s">
        <v>36</v>
      </c>
      <c r="H5" s="37" t="s">
        <v>38</v>
      </c>
      <c r="I5" s="37"/>
      <c r="O5" t="s">
        <v>21</v>
      </c>
      <c r="P5" t="s">
        <v>23</v>
      </c>
    </row>
    <row r="6" spans="1:18" ht="12.75" customHeight="1" x14ac:dyDescent="0.2">
      <c r="A6" s="37"/>
      <c r="B6" s="37"/>
      <c r="C6" s="37"/>
      <c r="D6" s="37"/>
      <c r="E6" s="37"/>
      <c r="F6" s="37"/>
      <c r="G6" s="37"/>
      <c r="H6" s="1" t="s">
        <v>39</v>
      </c>
      <c r="I6" s="1" t="s">
        <v>41</v>
      </c>
    </row>
    <row r="7" spans="1:18" ht="12.75" customHeight="1" x14ac:dyDescent="0.2">
      <c r="A7" s="1" t="s">
        <v>27</v>
      </c>
      <c r="B7" s="1" t="s">
        <v>29</v>
      </c>
      <c r="C7" s="1" t="s">
        <v>23</v>
      </c>
      <c r="D7" s="1" t="s">
        <v>22</v>
      </c>
      <c r="E7" s="1" t="s">
        <v>33</v>
      </c>
      <c r="F7" s="1" t="s">
        <v>35</v>
      </c>
      <c r="G7" s="1" t="s">
        <v>37</v>
      </c>
      <c r="H7" s="1" t="s">
        <v>40</v>
      </c>
      <c r="I7" s="1" t="s">
        <v>42</v>
      </c>
    </row>
    <row r="8" spans="1:18" ht="12.75" customHeight="1" x14ac:dyDescent="0.2">
      <c r="A8" s="14" t="s">
        <v>43</v>
      </c>
      <c r="B8" s="14"/>
      <c r="C8" s="18" t="s">
        <v>70</v>
      </c>
      <c r="D8" s="14"/>
      <c r="E8" s="19" t="s">
        <v>792</v>
      </c>
      <c r="F8" s="14"/>
      <c r="G8" s="14"/>
      <c r="H8" s="14"/>
      <c r="I8" s="20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x14ac:dyDescent="0.2">
      <c r="A9" s="17" t="s">
        <v>45</v>
      </c>
      <c r="B9" s="21" t="s">
        <v>29</v>
      </c>
      <c r="C9" s="21" t="s">
        <v>793</v>
      </c>
      <c r="D9" s="17" t="s">
        <v>66</v>
      </c>
      <c r="E9" s="22" t="s">
        <v>794</v>
      </c>
      <c r="F9" s="23" t="s">
        <v>48</v>
      </c>
      <c r="G9" s="24">
        <v>1</v>
      </c>
      <c r="H9" s="25">
        <v>0</v>
      </c>
      <c r="I9" s="26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27" t="s">
        <v>49</v>
      </c>
      <c r="E10" s="28" t="s">
        <v>795</v>
      </c>
    </row>
    <row r="11" spans="1:18" ht="51" x14ac:dyDescent="0.2">
      <c r="A11" s="29" t="s">
        <v>51</v>
      </c>
      <c r="E11" s="30" t="s">
        <v>796</v>
      </c>
    </row>
    <row r="12" spans="1:18" x14ac:dyDescent="0.2">
      <c r="A12" t="s">
        <v>53</v>
      </c>
      <c r="E12" s="28" t="s">
        <v>66</v>
      </c>
    </row>
  </sheetData>
  <sheetProtection algorithmName="SHA-512" hashValue="zTYoFssEydCL8+t1TTO8r42P+yq7pMdjyCV62jBl2XLKVP96yHMxGpOFlScZo3Xo/cnX5IRDxAM6Aa46eb8e+Q==" saltValue="l98fNSrcYLz77NaeUV7VuA==" spinCount="100000" sheet="1" objects="1" scenarios="1"/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R12"/>
  <sheetViews>
    <sheetView workbookViewId="0">
      <pane ySplit="7" topLeftCell="A8" activePane="bottomLeft" state="frozen"/>
      <selection pane="bottomLeft" activeCell="H39" sqref="H3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4"/>
      <c r="C1" s="4"/>
      <c r="D1" s="4"/>
      <c r="E1" s="4" t="s">
        <v>0</v>
      </c>
      <c r="F1" s="4"/>
      <c r="G1" s="4"/>
      <c r="H1" s="4"/>
      <c r="I1" s="4"/>
      <c r="P1" t="s">
        <v>22</v>
      </c>
    </row>
    <row r="2" spans="1:18" ht="24.95" customHeight="1" x14ac:dyDescent="0.2">
      <c r="B2" s="4"/>
      <c r="C2" s="4"/>
      <c r="D2" s="4"/>
      <c r="E2" s="3" t="s">
        <v>13</v>
      </c>
      <c r="F2" s="4"/>
      <c r="G2" s="4"/>
      <c r="H2" s="2"/>
      <c r="I2" s="2"/>
      <c r="O2">
        <f>0+O8</f>
        <v>0</v>
      </c>
      <c r="P2" t="s">
        <v>22</v>
      </c>
    </row>
    <row r="3" spans="1:18" ht="15" customHeight="1" x14ac:dyDescent="0.25">
      <c r="A3" t="s">
        <v>12</v>
      </c>
      <c r="B3" s="10" t="s">
        <v>14</v>
      </c>
      <c r="C3" s="38" t="s">
        <v>15</v>
      </c>
      <c r="D3" s="34"/>
      <c r="E3" s="11" t="s">
        <v>16</v>
      </c>
      <c r="F3" s="4"/>
      <c r="G3" s="9"/>
      <c r="H3" s="8" t="s">
        <v>809</v>
      </c>
      <c r="I3" s="31">
        <f>0+I8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2" t="s">
        <v>18</v>
      </c>
      <c r="C4" s="39" t="s">
        <v>809</v>
      </c>
      <c r="D4" s="40"/>
      <c r="E4" s="13" t="s">
        <v>810</v>
      </c>
      <c r="F4" s="2"/>
      <c r="G4" s="2"/>
      <c r="H4" s="14"/>
      <c r="I4" s="14"/>
      <c r="O4" t="s">
        <v>20</v>
      </c>
      <c r="P4" t="s">
        <v>23</v>
      </c>
    </row>
    <row r="5" spans="1:18" ht="12.75" customHeight="1" x14ac:dyDescent="0.2">
      <c r="A5" s="37" t="s">
        <v>26</v>
      </c>
      <c r="B5" s="37" t="s">
        <v>28</v>
      </c>
      <c r="C5" s="37" t="s">
        <v>30</v>
      </c>
      <c r="D5" s="37" t="s">
        <v>31</v>
      </c>
      <c r="E5" s="37" t="s">
        <v>32</v>
      </c>
      <c r="F5" s="37" t="s">
        <v>34</v>
      </c>
      <c r="G5" s="37" t="s">
        <v>36</v>
      </c>
      <c r="H5" s="37" t="s">
        <v>38</v>
      </c>
      <c r="I5" s="37"/>
      <c r="O5" t="s">
        <v>21</v>
      </c>
      <c r="P5" t="s">
        <v>23</v>
      </c>
    </row>
    <row r="6" spans="1:18" ht="12.75" customHeight="1" x14ac:dyDescent="0.2">
      <c r="A6" s="37"/>
      <c r="B6" s="37"/>
      <c r="C6" s="37"/>
      <c r="D6" s="37"/>
      <c r="E6" s="37"/>
      <c r="F6" s="37"/>
      <c r="G6" s="37"/>
      <c r="H6" s="1" t="s">
        <v>39</v>
      </c>
      <c r="I6" s="1" t="s">
        <v>41</v>
      </c>
    </row>
    <row r="7" spans="1:18" ht="12.75" customHeight="1" x14ac:dyDescent="0.2">
      <c r="A7" s="1" t="s">
        <v>27</v>
      </c>
      <c r="B7" s="1" t="s">
        <v>29</v>
      </c>
      <c r="C7" s="1" t="s">
        <v>23</v>
      </c>
      <c r="D7" s="1" t="s">
        <v>22</v>
      </c>
      <c r="E7" s="1" t="s">
        <v>33</v>
      </c>
      <c r="F7" s="1" t="s">
        <v>35</v>
      </c>
      <c r="G7" s="1" t="s">
        <v>37</v>
      </c>
      <c r="H7" s="1" t="s">
        <v>40</v>
      </c>
      <c r="I7" s="1" t="s">
        <v>42</v>
      </c>
    </row>
    <row r="8" spans="1:18" ht="12.75" customHeight="1" x14ac:dyDescent="0.2">
      <c r="A8" s="14" t="s">
        <v>43</v>
      </c>
      <c r="B8" s="14"/>
      <c r="C8" s="18" t="s">
        <v>70</v>
      </c>
      <c r="D8" s="14"/>
      <c r="E8" s="19" t="s">
        <v>792</v>
      </c>
      <c r="F8" s="14"/>
      <c r="G8" s="14"/>
      <c r="H8" s="14"/>
      <c r="I8" s="20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x14ac:dyDescent="0.2">
      <c r="A9" s="17" t="s">
        <v>45</v>
      </c>
      <c r="B9" s="21" t="s">
        <v>29</v>
      </c>
      <c r="C9" s="21" t="s">
        <v>793</v>
      </c>
      <c r="D9" s="17" t="s">
        <v>66</v>
      </c>
      <c r="E9" s="22" t="s">
        <v>794</v>
      </c>
      <c r="F9" s="23" t="s">
        <v>48</v>
      </c>
      <c r="G9" s="24">
        <v>1</v>
      </c>
      <c r="H9" s="25">
        <v>0</v>
      </c>
      <c r="I9" s="26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27" t="s">
        <v>49</v>
      </c>
      <c r="E10" s="28" t="s">
        <v>795</v>
      </c>
    </row>
    <row r="11" spans="1:18" ht="51" x14ac:dyDescent="0.2">
      <c r="A11" s="29" t="s">
        <v>51</v>
      </c>
      <c r="E11" s="30" t="s">
        <v>796</v>
      </c>
    </row>
    <row r="12" spans="1:18" x14ac:dyDescent="0.2">
      <c r="A12" t="s">
        <v>53</v>
      </c>
      <c r="E12" s="28" t="s">
        <v>66</v>
      </c>
    </row>
  </sheetData>
  <sheetProtection algorithmName="SHA-512" hashValue="7sfCutOKLO4UKW4DsKT6jE3KhexnO0JICxRO7nTcyJ9GEabt7LPDGHj0ccPLEYyKn4y7brUnD8ZnC+P56UEjEQ==" saltValue="EqN5XU8x+6c+kNfkiFCC1w==" spinCount="100000" sheet="1" objects="1" scenarios="1"/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R12"/>
  <sheetViews>
    <sheetView workbookViewId="0">
      <pane ySplit="7" topLeftCell="A8" activePane="bottomLeft" state="frozen"/>
      <selection pane="bottomLeft" activeCell="F14" sqref="F14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4"/>
      <c r="C1" s="4"/>
      <c r="D1" s="4"/>
      <c r="E1" s="4" t="s">
        <v>0</v>
      </c>
      <c r="F1" s="4"/>
      <c r="G1" s="4"/>
      <c r="H1" s="4"/>
      <c r="I1" s="4"/>
      <c r="P1" t="s">
        <v>22</v>
      </c>
    </row>
    <row r="2" spans="1:18" ht="24.95" customHeight="1" x14ac:dyDescent="0.2">
      <c r="B2" s="4"/>
      <c r="C2" s="4"/>
      <c r="D2" s="4"/>
      <c r="E2" s="3" t="s">
        <v>13</v>
      </c>
      <c r="F2" s="4"/>
      <c r="G2" s="4"/>
      <c r="H2" s="2"/>
      <c r="I2" s="2"/>
      <c r="O2">
        <f>0+O8</f>
        <v>0</v>
      </c>
      <c r="P2" t="s">
        <v>22</v>
      </c>
    </row>
    <row r="3" spans="1:18" ht="15" customHeight="1" x14ac:dyDescent="0.25">
      <c r="A3" t="s">
        <v>12</v>
      </c>
      <c r="B3" s="10" t="s">
        <v>14</v>
      </c>
      <c r="C3" s="38" t="s">
        <v>15</v>
      </c>
      <c r="D3" s="34"/>
      <c r="E3" s="11" t="s">
        <v>16</v>
      </c>
      <c r="F3" s="4"/>
      <c r="G3" s="9"/>
      <c r="H3" s="8" t="s">
        <v>811</v>
      </c>
      <c r="I3" s="31">
        <f>0+I8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2" t="s">
        <v>18</v>
      </c>
      <c r="C4" s="39" t="s">
        <v>811</v>
      </c>
      <c r="D4" s="40"/>
      <c r="E4" s="13" t="s">
        <v>812</v>
      </c>
      <c r="F4" s="2"/>
      <c r="G4" s="2"/>
      <c r="H4" s="14"/>
      <c r="I4" s="14"/>
      <c r="O4" t="s">
        <v>20</v>
      </c>
      <c r="P4" t="s">
        <v>23</v>
      </c>
    </row>
    <row r="5" spans="1:18" ht="12.75" customHeight="1" x14ac:dyDescent="0.2">
      <c r="A5" s="37" t="s">
        <v>26</v>
      </c>
      <c r="B5" s="37" t="s">
        <v>28</v>
      </c>
      <c r="C5" s="37" t="s">
        <v>30</v>
      </c>
      <c r="D5" s="37" t="s">
        <v>31</v>
      </c>
      <c r="E5" s="37" t="s">
        <v>32</v>
      </c>
      <c r="F5" s="37" t="s">
        <v>34</v>
      </c>
      <c r="G5" s="37" t="s">
        <v>36</v>
      </c>
      <c r="H5" s="37" t="s">
        <v>38</v>
      </c>
      <c r="I5" s="37"/>
      <c r="O5" t="s">
        <v>21</v>
      </c>
      <c r="P5" t="s">
        <v>23</v>
      </c>
    </row>
    <row r="6" spans="1:18" ht="12.75" customHeight="1" x14ac:dyDescent="0.2">
      <c r="A6" s="37"/>
      <c r="B6" s="37"/>
      <c r="C6" s="37"/>
      <c r="D6" s="37"/>
      <c r="E6" s="37"/>
      <c r="F6" s="37"/>
      <c r="G6" s="37"/>
      <c r="H6" s="1" t="s">
        <v>39</v>
      </c>
      <c r="I6" s="1" t="s">
        <v>41</v>
      </c>
    </row>
    <row r="7" spans="1:18" ht="12.75" customHeight="1" x14ac:dyDescent="0.2">
      <c r="A7" s="1" t="s">
        <v>27</v>
      </c>
      <c r="B7" s="1" t="s">
        <v>29</v>
      </c>
      <c r="C7" s="1" t="s">
        <v>23</v>
      </c>
      <c r="D7" s="1" t="s">
        <v>22</v>
      </c>
      <c r="E7" s="1" t="s">
        <v>33</v>
      </c>
      <c r="F7" s="1" t="s">
        <v>35</v>
      </c>
      <c r="G7" s="1" t="s">
        <v>37</v>
      </c>
      <c r="H7" s="1" t="s">
        <v>40</v>
      </c>
      <c r="I7" s="1" t="s">
        <v>42</v>
      </c>
    </row>
    <row r="8" spans="1:18" ht="12.75" customHeight="1" x14ac:dyDescent="0.2">
      <c r="A8" s="14" t="s">
        <v>43</v>
      </c>
      <c r="B8" s="14"/>
      <c r="C8" s="18" t="s">
        <v>27</v>
      </c>
      <c r="D8" s="14"/>
      <c r="E8" s="19" t="s">
        <v>44</v>
      </c>
      <c r="F8" s="14"/>
      <c r="G8" s="14"/>
      <c r="H8" s="14"/>
      <c r="I8" s="20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x14ac:dyDescent="0.2">
      <c r="A9" s="17" t="s">
        <v>45</v>
      </c>
      <c r="B9" s="21" t="s">
        <v>29</v>
      </c>
      <c r="C9" s="21" t="s">
        <v>813</v>
      </c>
      <c r="D9" s="17" t="s">
        <v>66</v>
      </c>
      <c r="E9" s="22" t="s">
        <v>814</v>
      </c>
      <c r="F9" s="23" t="s">
        <v>55</v>
      </c>
      <c r="G9" s="24">
        <v>3</v>
      </c>
      <c r="H9" s="25">
        <v>0</v>
      </c>
      <c r="I9" s="26">
        <f>ROUND(ROUND(H9,2)*ROUND(G9,3),2)</f>
        <v>0</v>
      </c>
      <c r="O9">
        <f>(I9*21)/100</f>
        <v>0</v>
      </c>
      <c r="P9" t="s">
        <v>23</v>
      </c>
    </row>
    <row r="10" spans="1:18" ht="153" x14ac:dyDescent="0.2">
      <c r="A10" s="27" t="s">
        <v>49</v>
      </c>
      <c r="E10" s="28" t="s">
        <v>815</v>
      </c>
    </row>
    <row r="11" spans="1:18" ht="51" x14ac:dyDescent="0.2">
      <c r="A11" s="29" t="s">
        <v>51</v>
      </c>
      <c r="E11" s="30" t="s">
        <v>816</v>
      </c>
    </row>
    <row r="12" spans="1:18" x14ac:dyDescent="0.2">
      <c r="A12" t="s">
        <v>53</v>
      </c>
      <c r="E12" s="28" t="s">
        <v>54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52"/>
  <sheetViews>
    <sheetView tabSelected="1" workbookViewId="0">
      <pane ySplit="7" topLeftCell="A42" activePane="bottomLeft" state="frozen"/>
      <selection pane="bottomLeft" activeCell="F51" sqref="F51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4"/>
      <c r="C1" s="4"/>
      <c r="D1" s="4"/>
      <c r="E1" s="4" t="s">
        <v>0</v>
      </c>
      <c r="F1" s="4"/>
      <c r="G1" s="4"/>
      <c r="H1" s="4"/>
      <c r="I1" s="4"/>
      <c r="P1" t="s">
        <v>22</v>
      </c>
    </row>
    <row r="2" spans="1:18" ht="24.95" customHeight="1" x14ac:dyDescent="0.2">
      <c r="B2" s="4"/>
      <c r="C2" s="4"/>
      <c r="D2" s="4"/>
      <c r="E2" s="3" t="s">
        <v>13</v>
      </c>
      <c r="F2" s="4"/>
      <c r="G2" s="4"/>
      <c r="H2" s="2"/>
      <c r="I2" s="2"/>
      <c r="O2">
        <f>0+O8</f>
        <v>0</v>
      </c>
      <c r="P2" t="s">
        <v>22</v>
      </c>
    </row>
    <row r="3" spans="1:18" ht="15" customHeight="1" x14ac:dyDescent="0.25">
      <c r="A3" t="s">
        <v>12</v>
      </c>
      <c r="B3" s="10" t="s">
        <v>14</v>
      </c>
      <c r="C3" s="38" t="s">
        <v>15</v>
      </c>
      <c r="D3" s="34"/>
      <c r="E3" s="11" t="s">
        <v>16</v>
      </c>
      <c r="F3" s="4"/>
      <c r="G3" s="9"/>
      <c r="H3" s="8" t="s">
        <v>24</v>
      </c>
      <c r="I3" s="31">
        <f>0+I8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2" t="s">
        <v>18</v>
      </c>
      <c r="C4" s="39" t="s">
        <v>24</v>
      </c>
      <c r="D4" s="40"/>
      <c r="E4" s="13" t="s">
        <v>25</v>
      </c>
      <c r="F4" s="2"/>
      <c r="G4" s="2"/>
      <c r="H4" s="14"/>
      <c r="I4" s="14"/>
      <c r="O4" t="s">
        <v>20</v>
      </c>
      <c r="P4" t="s">
        <v>23</v>
      </c>
    </row>
    <row r="5" spans="1:18" ht="12.75" customHeight="1" x14ac:dyDescent="0.2">
      <c r="A5" s="37" t="s">
        <v>26</v>
      </c>
      <c r="B5" s="37" t="s">
        <v>28</v>
      </c>
      <c r="C5" s="37" t="s">
        <v>30</v>
      </c>
      <c r="D5" s="37" t="s">
        <v>31</v>
      </c>
      <c r="E5" s="37" t="s">
        <v>32</v>
      </c>
      <c r="F5" s="37" t="s">
        <v>34</v>
      </c>
      <c r="G5" s="37" t="s">
        <v>36</v>
      </c>
      <c r="H5" s="37" t="s">
        <v>38</v>
      </c>
      <c r="I5" s="37"/>
      <c r="O5" t="s">
        <v>21</v>
      </c>
      <c r="P5" t="s">
        <v>23</v>
      </c>
    </row>
    <row r="6" spans="1:18" ht="12.75" customHeight="1" x14ac:dyDescent="0.2">
      <c r="A6" s="37"/>
      <c r="B6" s="37"/>
      <c r="C6" s="37"/>
      <c r="D6" s="37"/>
      <c r="E6" s="37"/>
      <c r="F6" s="37"/>
      <c r="G6" s="37"/>
      <c r="H6" s="1" t="s">
        <v>39</v>
      </c>
      <c r="I6" s="1" t="s">
        <v>41</v>
      </c>
    </row>
    <row r="7" spans="1:18" ht="12.75" customHeight="1" x14ac:dyDescent="0.2">
      <c r="A7" s="1" t="s">
        <v>27</v>
      </c>
      <c r="B7" s="1" t="s">
        <v>29</v>
      </c>
      <c r="C7" s="1" t="s">
        <v>23</v>
      </c>
      <c r="D7" s="1" t="s">
        <v>22</v>
      </c>
      <c r="E7" s="1" t="s">
        <v>33</v>
      </c>
      <c r="F7" s="1" t="s">
        <v>35</v>
      </c>
      <c r="G7" s="1" t="s">
        <v>37</v>
      </c>
      <c r="H7" s="1" t="s">
        <v>40</v>
      </c>
      <c r="I7" s="1" t="s">
        <v>42</v>
      </c>
    </row>
    <row r="8" spans="1:18" ht="12.75" customHeight="1" x14ac:dyDescent="0.2">
      <c r="A8" s="14" t="s">
        <v>43</v>
      </c>
      <c r="B8" s="14"/>
      <c r="C8" s="18" t="s">
        <v>27</v>
      </c>
      <c r="D8" s="14"/>
      <c r="E8" s="19" t="s">
        <v>44</v>
      </c>
      <c r="F8" s="14"/>
      <c r="G8" s="14"/>
      <c r="H8" s="14"/>
      <c r="I8" s="20">
        <f>0+Q8</f>
        <v>0</v>
      </c>
      <c r="O8">
        <f>0+R8</f>
        <v>0</v>
      </c>
      <c r="Q8">
        <f>0+I9+I13+I17+I21+I25+I29+I33+I37+I41+I45+I49</f>
        <v>0</v>
      </c>
      <c r="R8">
        <f>0+O9+O13+O17+O21+O25+O29+O33+O37+O41+O45+O49</f>
        <v>0</v>
      </c>
    </row>
    <row r="9" spans="1:18" x14ac:dyDescent="0.2">
      <c r="A9" s="17" t="s">
        <v>45</v>
      </c>
      <c r="B9" s="21" t="s">
        <v>29</v>
      </c>
      <c r="C9" s="21" t="s">
        <v>46</v>
      </c>
      <c r="D9" s="17" t="s">
        <v>29</v>
      </c>
      <c r="E9" s="22" t="s">
        <v>47</v>
      </c>
      <c r="F9" s="23" t="s">
        <v>48</v>
      </c>
      <c r="G9" s="24">
        <v>3</v>
      </c>
      <c r="H9" s="25">
        <v>0</v>
      </c>
      <c r="I9" s="26">
        <f>ROUND(ROUND(H9,2)*ROUND(G9,3),2)</f>
        <v>0</v>
      </c>
      <c r="O9">
        <f>(I9*21)/100</f>
        <v>0</v>
      </c>
      <c r="P9" t="s">
        <v>23</v>
      </c>
    </row>
    <row r="10" spans="1:18" ht="51" x14ac:dyDescent="0.2">
      <c r="A10" s="27" t="s">
        <v>49</v>
      </c>
      <c r="E10" s="28" t="s">
        <v>50</v>
      </c>
    </row>
    <row r="11" spans="1:18" ht="63.75" x14ac:dyDescent="0.2">
      <c r="A11" s="29" t="s">
        <v>51</v>
      </c>
      <c r="E11" s="30" t="s">
        <v>52</v>
      </c>
    </row>
    <row r="12" spans="1:18" x14ac:dyDescent="0.2">
      <c r="A12" t="s">
        <v>53</v>
      </c>
      <c r="E12" s="28" t="s">
        <v>54</v>
      </c>
    </row>
    <row r="13" spans="1:18" x14ac:dyDescent="0.2">
      <c r="A13" s="17" t="s">
        <v>45</v>
      </c>
      <c r="B13" s="21" t="s">
        <v>23</v>
      </c>
      <c r="C13" s="21" t="s">
        <v>46</v>
      </c>
      <c r="D13" s="17" t="s">
        <v>23</v>
      </c>
      <c r="E13" s="22" t="s">
        <v>47</v>
      </c>
      <c r="F13" s="23" t="s">
        <v>55</v>
      </c>
      <c r="G13" s="24">
        <v>3</v>
      </c>
      <c r="H13" s="25">
        <v>0</v>
      </c>
      <c r="I13" s="26">
        <f>ROUND(ROUND(H13,2)*ROUND(G13,3),2)</f>
        <v>0</v>
      </c>
      <c r="O13">
        <f>(I13*21)/100</f>
        <v>0</v>
      </c>
      <c r="P13" t="s">
        <v>23</v>
      </c>
    </row>
    <row r="14" spans="1:18" x14ac:dyDescent="0.2">
      <c r="A14" s="27" t="s">
        <v>49</v>
      </c>
      <c r="E14" s="28" t="s">
        <v>56</v>
      </c>
    </row>
    <row r="15" spans="1:18" ht="38.25" x14ac:dyDescent="0.2">
      <c r="A15" s="29" t="s">
        <v>51</v>
      </c>
      <c r="E15" s="30" t="s">
        <v>57</v>
      </c>
    </row>
    <row r="16" spans="1:18" x14ac:dyDescent="0.2">
      <c r="A16" t="s">
        <v>53</v>
      </c>
      <c r="E16" s="28" t="s">
        <v>54</v>
      </c>
    </row>
    <row r="17" spans="1:16" x14ac:dyDescent="0.2">
      <c r="A17" s="17" t="s">
        <v>45</v>
      </c>
      <c r="B17" s="21" t="s">
        <v>22</v>
      </c>
      <c r="C17" s="21" t="s">
        <v>58</v>
      </c>
      <c r="D17" s="17" t="s">
        <v>29</v>
      </c>
      <c r="E17" s="22" t="s">
        <v>59</v>
      </c>
      <c r="F17" s="23" t="s">
        <v>48</v>
      </c>
      <c r="G17" s="24">
        <v>3</v>
      </c>
      <c r="H17" s="25">
        <v>0</v>
      </c>
      <c r="I17" s="26">
        <f>ROUND(ROUND(H17,2)*ROUND(G17,3),2)</f>
        <v>0</v>
      </c>
      <c r="O17">
        <f>(I17*21)/100</f>
        <v>0</v>
      </c>
      <c r="P17" t="s">
        <v>23</v>
      </c>
    </row>
    <row r="18" spans="1:16" ht="25.5" x14ac:dyDescent="0.2">
      <c r="A18" s="27" t="s">
        <v>49</v>
      </c>
      <c r="E18" s="28" t="s">
        <v>60</v>
      </c>
    </row>
    <row r="19" spans="1:16" ht="38.25" x14ac:dyDescent="0.2">
      <c r="A19" s="29" t="s">
        <v>51</v>
      </c>
      <c r="E19" s="30" t="s">
        <v>57</v>
      </c>
    </row>
    <row r="20" spans="1:16" x14ac:dyDescent="0.2">
      <c r="A20" t="s">
        <v>53</v>
      </c>
      <c r="E20" s="28" t="s">
        <v>61</v>
      </c>
    </row>
    <row r="21" spans="1:16" x14ac:dyDescent="0.2">
      <c r="A21" s="17" t="s">
        <v>45</v>
      </c>
      <c r="B21" s="21" t="s">
        <v>33</v>
      </c>
      <c r="C21" s="21" t="s">
        <v>58</v>
      </c>
      <c r="D21" s="17" t="s">
        <v>23</v>
      </c>
      <c r="E21" s="22" t="s">
        <v>59</v>
      </c>
      <c r="F21" s="23" t="s">
        <v>62</v>
      </c>
      <c r="G21" s="24">
        <v>3</v>
      </c>
      <c r="H21" s="25">
        <v>0</v>
      </c>
      <c r="I21" s="26">
        <f>ROUND(ROUND(H21,2)*ROUND(G21,3),2)</f>
        <v>0</v>
      </c>
      <c r="O21">
        <f>(I21*21)/100</f>
        <v>0</v>
      </c>
      <c r="P21" t="s">
        <v>23</v>
      </c>
    </row>
    <row r="22" spans="1:16" ht="38.25" x14ac:dyDescent="0.2">
      <c r="A22" s="27" t="s">
        <v>49</v>
      </c>
      <c r="E22" s="28" t="s">
        <v>63</v>
      </c>
    </row>
    <row r="23" spans="1:16" ht="38.25" x14ac:dyDescent="0.2">
      <c r="A23" s="29" t="s">
        <v>51</v>
      </c>
      <c r="E23" s="30" t="s">
        <v>57</v>
      </c>
    </row>
    <row r="24" spans="1:16" x14ac:dyDescent="0.2">
      <c r="A24" t="s">
        <v>53</v>
      </c>
      <c r="E24" s="28" t="s">
        <v>61</v>
      </c>
    </row>
    <row r="25" spans="1:16" x14ac:dyDescent="0.2">
      <c r="A25" s="17" t="s">
        <v>45</v>
      </c>
      <c r="B25" s="21" t="s">
        <v>35</v>
      </c>
      <c r="C25" s="21" t="s">
        <v>58</v>
      </c>
      <c r="D25" s="17" t="s">
        <v>22</v>
      </c>
      <c r="E25" s="22" t="s">
        <v>59</v>
      </c>
      <c r="F25" s="23" t="s">
        <v>62</v>
      </c>
      <c r="G25" s="24">
        <v>3</v>
      </c>
      <c r="H25" s="25">
        <v>0</v>
      </c>
      <c r="I25" s="26">
        <f>ROUND(ROUND(H25,2)*ROUND(G25,3),2)</f>
        <v>0</v>
      </c>
      <c r="O25">
        <f>(I25*21)/100</f>
        <v>0</v>
      </c>
      <c r="P25" t="s">
        <v>23</v>
      </c>
    </row>
    <row r="26" spans="1:16" ht="25.5" x14ac:dyDescent="0.2">
      <c r="A26" s="27" t="s">
        <v>49</v>
      </c>
      <c r="E26" s="28" t="s">
        <v>64</v>
      </c>
    </row>
    <row r="27" spans="1:16" ht="38.25" x14ac:dyDescent="0.2">
      <c r="A27" s="29" t="s">
        <v>51</v>
      </c>
      <c r="E27" s="30" t="s">
        <v>57</v>
      </c>
    </row>
    <row r="28" spans="1:16" x14ac:dyDescent="0.2">
      <c r="A28" t="s">
        <v>53</v>
      </c>
      <c r="E28" s="28" t="s">
        <v>61</v>
      </c>
    </row>
    <row r="29" spans="1:16" x14ac:dyDescent="0.2">
      <c r="A29" s="17" t="s">
        <v>45</v>
      </c>
      <c r="B29" s="21" t="s">
        <v>37</v>
      </c>
      <c r="C29" s="21" t="s">
        <v>65</v>
      </c>
      <c r="D29" s="17" t="s">
        <v>66</v>
      </c>
      <c r="E29" s="22" t="s">
        <v>67</v>
      </c>
      <c r="F29" s="23" t="s">
        <v>68</v>
      </c>
      <c r="G29" s="24">
        <v>3</v>
      </c>
      <c r="H29" s="25">
        <v>0</v>
      </c>
      <c r="I29" s="26">
        <f>ROUND(ROUND(H29,2)*ROUND(G29,3),2)</f>
        <v>0</v>
      </c>
      <c r="O29">
        <f>(I29*21)/100</f>
        <v>0</v>
      </c>
      <c r="P29" t="s">
        <v>23</v>
      </c>
    </row>
    <row r="30" spans="1:16" ht="76.5" x14ac:dyDescent="0.2">
      <c r="A30" s="27" t="s">
        <v>49</v>
      </c>
      <c r="E30" s="28" t="s">
        <v>69</v>
      </c>
    </row>
    <row r="31" spans="1:16" ht="38.25" x14ac:dyDescent="0.2">
      <c r="A31" s="29" t="s">
        <v>51</v>
      </c>
      <c r="E31" s="30" t="s">
        <v>57</v>
      </c>
    </row>
    <row r="32" spans="1:16" x14ac:dyDescent="0.2">
      <c r="A32" t="s">
        <v>53</v>
      </c>
      <c r="E32" s="28" t="s">
        <v>61</v>
      </c>
    </row>
    <row r="33" spans="1:16" x14ac:dyDescent="0.2">
      <c r="A33" s="17" t="s">
        <v>45</v>
      </c>
      <c r="B33" s="21" t="s">
        <v>70</v>
      </c>
      <c r="C33" s="21" t="s">
        <v>71</v>
      </c>
      <c r="D33" s="17" t="s">
        <v>66</v>
      </c>
      <c r="E33" s="22" t="s">
        <v>72</v>
      </c>
      <c r="F33" s="23" t="s">
        <v>48</v>
      </c>
      <c r="G33" s="24">
        <v>3</v>
      </c>
      <c r="H33" s="25">
        <v>0</v>
      </c>
      <c r="I33" s="26">
        <f>ROUND(ROUND(H33,2)*ROUND(G33,3),2)</f>
        <v>0</v>
      </c>
      <c r="O33">
        <f>(I33*21)/100</f>
        <v>0</v>
      </c>
      <c r="P33" t="s">
        <v>23</v>
      </c>
    </row>
    <row r="34" spans="1:16" ht="127.5" x14ac:dyDescent="0.2">
      <c r="A34" s="27" t="s">
        <v>49</v>
      </c>
      <c r="E34" s="28" t="s">
        <v>73</v>
      </c>
    </row>
    <row r="35" spans="1:16" ht="38.25" x14ac:dyDescent="0.2">
      <c r="A35" s="29" t="s">
        <v>51</v>
      </c>
      <c r="E35" s="30" t="s">
        <v>57</v>
      </c>
    </row>
    <row r="36" spans="1:16" x14ac:dyDescent="0.2">
      <c r="A36" t="s">
        <v>53</v>
      </c>
      <c r="E36" s="28" t="s">
        <v>61</v>
      </c>
    </row>
    <row r="37" spans="1:16" x14ac:dyDescent="0.2">
      <c r="A37" s="17" t="s">
        <v>45</v>
      </c>
      <c r="B37" s="21" t="s">
        <v>74</v>
      </c>
      <c r="C37" s="21" t="s">
        <v>75</v>
      </c>
      <c r="D37" s="17" t="s">
        <v>66</v>
      </c>
      <c r="E37" s="22" t="s">
        <v>76</v>
      </c>
      <c r="F37" s="23" t="s">
        <v>55</v>
      </c>
      <c r="G37" s="24">
        <v>3</v>
      </c>
      <c r="H37" s="25">
        <v>0</v>
      </c>
      <c r="I37" s="26">
        <f>ROUND(ROUND(H37,2)*ROUND(G37,3),2)</f>
        <v>0</v>
      </c>
      <c r="O37">
        <f>(I37*21)/100</f>
        <v>0</v>
      </c>
      <c r="P37" t="s">
        <v>23</v>
      </c>
    </row>
    <row r="38" spans="1:16" ht="38.25" x14ac:dyDescent="0.2">
      <c r="A38" s="27" t="s">
        <v>49</v>
      </c>
      <c r="E38" s="28" t="s">
        <v>77</v>
      </c>
    </row>
    <row r="39" spans="1:16" ht="89.25" x14ac:dyDescent="0.2">
      <c r="A39" s="29" t="s">
        <v>51</v>
      </c>
      <c r="E39" s="30" t="s">
        <v>78</v>
      </c>
    </row>
    <row r="40" spans="1:16" ht="63.75" x14ac:dyDescent="0.2">
      <c r="A40" t="s">
        <v>53</v>
      </c>
      <c r="E40" s="28" t="s">
        <v>79</v>
      </c>
    </row>
    <row r="41" spans="1:16" x14ac:dyDescent="0.2">
      <c r="A41" s="17" t="s">
        <v>45</v>
      </c>
      <c r="B41" s="21" t="s">
        <v>40</v>
      </c>
      <c r="C41" s="21" t="s">
        <v>80</v>
      </c>
      <c r="D41" s="17" t="s">
        <v>23</v>
      </c>
      <c r="E41" s="22" t="s">
        <v>81</v>
      </c>
      <c r="F41" s="23" t="s">
        <v>48</v>
      </c>
      <c r="G41" s="24">
        <v>3</v>
      </c>
      <c r="H41" s="25">
        <v>0</v>
      </c>
      <c r="I41" s="26">
        <f>ROUND(ROUND(H41,2)*ROUND(G41,3),2)</f>
        <v>0</v>
      </c>
      <c r="O41">
        <f>(I41*21)/100</f>
        <v>0</v>
      </c>
      <c r="P41" t="s">
        <v>23</v>
      </c>
    </row>
    <row r="42" spans="1:16" ht="102" x14ac:dyDescent="0.2">
      <c r="A42" s="27" t="s">
        <v>49</v>
      </c>
      <c r="E42" s="28" t="s">
        <v>82</v>
      </c>
    </row>
    <row r="43" spans="1:16" ht="38.25" x14ac:dyDescent="0.2">
      <c r="A43" s="29" t="s">
        <v>51</v>
      </c>
      <c r="E43" s="30" t="s">
        <v>57</v>
      </c>
    </row>
    <row r="44" spans="1:16" x14ac:dyDescent="0.2">
      <c r="A44" t="s">
        <v>53</v>
      </c>
      <c r="E44" s="28" t="s">
        <v>61</v>
      </c>
    </row>
    <row r="45" spans="1:16" x14ac:dyDescent="0.2">
      <c r="A45" s="17" t="s">
        <v>45</v>
      </c>
      <c r="B45" s="21" t="s">
        <v>42</v>
      </c>
      <c r="C45" s="21" t="s">
        <v>83</v>
      </c>
      <c r="D45" s="17" t="s">
        <v>66</v>
      </c>
      <c r="E45" s="22" t="s">
        <v>84</v>
      </c>
      <c r="F45" s="23" t="s">
        <v>55</v>
      </c>
      <c r="G45" s="24">
        <v>3</v>
      </c>
      <c r="H45" s="25">
        <v>0</v>
      </c>
      <c r="I45" s="26">
        <f>ROUND(ROUND(H45,2)*ROUND(G45,3),2)</f>
        <v>0</v>
      </c>
      <c r="O45">
        <f>(I45*21)/100</f>
        <v>0</v>
      </c>
      <c r="P45" t="s">
        <v>23</v>
      </c>
    </row>
    <row r="46" spans="1:16" ht="76.5" x14ac:dyDescent="0.2">
      <c r="A46" s="27" t="s">
        <v>49</v>
      </c>
      <c r="E46" s="28" t="s">
        <v>85</v>
      </c>
    </row>
    <row r="47" spans="1:16" ht="38.25" x14ac:dyDescent="0.2">
      <c r="A47" s="29" t="s">
        <v>51</v>
      </c>
      <c r="E47" s="30" t="s">
        <v>57</v>
      </c>
    </row>
    <row r="48" spans="1:16" x14ac:dyDescent="0.2">
      <c r="A48" t="s">
        <v>53</v>
      </c>
      <c r="E48" s="28" t="s">
        <v>86</v>
      </c>
    </row>
    <row r="49" spans="1:16" x14ac:dyDescent="0.2">
      <c r="A49" s="17" t="s">
        <v>45</v>
      </c>
      <c r="B49" s="21" t="s">
        <v>87</v>
      </c>
      <c r="C49" s="21" t="s">
        <v>88</v>
      </c>
      <c r="D49" s="17" t="s">
        <v>89</v>
      </c>
      <c r="E49" s="22" t="s">
        <v>47</v>
      </c>
      <c r="F49" s="23" t="s">
        <v>55</v>
      </c>
      <c r="G49" s="24">
        <v>3</v>
      </c>
      <c r="H49" s="25">
        <v>0</v>
      </c>
      <c r="I49" s="26">
        <f>ROUND(ROUND(H49,2)*ROUND(G49,3),2)</f>
        <v>0</v>
      </c>
      <c r="O49">
        <f>(I49*21)/100</f>
        <v>0</v>
      </c>
      <c r="P49" t="s">
        <v>23</v>
      </c>
    </row>
    <row r="50" spans="1:16" x14ac:dyDescent="0.2">
      <c r="A50" s="27" t="s">
        <v>49</v>
      </c>
      <c r="E50" s="28" t="s">
        <v>90</v>
      </c>
    </row>
    <row r="51" spans="1:16" ht="38.25" x14ac:dyDescent="0.2">
      <c r="A51" s="29" t="s">
        <v>51</v>
      </c>
      <c r="E51" s="30" t="s">
        <v>57</v>
      </c>
    </row>
    <row r="52" spans="1:16" x14ac:dyDescent="0.2">
      <c r="A52" t="s">
        <v>53</v>
      </c>
      <c r="E52" s="28" t="s">
        <v>66</v>
      </c>
    </row>
  </sheetData>
  <sheetProtection algorithmName="SHA-512" hashValue="g/ZGiYQnUHquUrNj/JvvjG+Sa8A6lWeVaXj+RHqf+rdBDDVVpU7TZ17SsjlQB/k3FG96iLo4OcwBqN86HWyOOw==" saltValue="HK8vRAvvMHCN8WEDQGT1ug==" spinCount="100000" sheet="1" objects="1" scenarios="1"/>
  <protectedRanges>
    <protectedRange sqref="H9 H13 H17 H21 H25 H29 H33 H37 H41 H45 H49" name="Oblast1"/>
  </protectedRanges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265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4"/>
      <c r="C1" s="4"/>
      <c r="D1" s="4"/>
      <c r="E1" s="4" t="s">
        <v>0</v>
      </c>
      <c r="F1" s="4"/>
      <c r="G1" s="4"/>
      <c r="H1" s="4"/>
      <c r="I1" s="4"/>
      <c r="P1" t="s">
        <v>22</v>
      </c>
    </row>
    <row r="2" spans="1:18" ht="24.95" customHeight="1" x14ac:dyDescent="0.2">
      <c r="B2" s="4"/>
      <c r="C2" s="4"/>
      <c r="D2" s="4"/>
      <c r="E2" s="3" t="s">
        <v>13</v>
      </c>
      <c r="F2" s="4"/>
      <c r="G2" s="4"/>
      <c r="H2" s="2"/>
      <c r="I2" s="2"/>
      <c r="O2">
        <f>0+O8+O37+O118+O123+O188+O213</f>
        <v>0</v>
      </c>
      <c r="P2" t="s">
        <v>22</v>
      </c>
    </row>
    <row r="3" spans="1:18" ht="15" customHeight="1" x14ac:dyDescent="0.25">
      <c r="A3" t="s">
        <v>12</v>
      </c>
      <c r="B3" s="10" t="s">
        <v>14</v>
      </c>
      <c r="C3" s="38" t="s">
        <v>15</v>
      </c>
      <c r="D3" s="34"/>
      <c r="E3" s="11" t="s">
        <v>16</v>
      </c>
      <c r="F3" s="4"/>
      <c r="G3" s="9"/>
      <c r="H3" s="8" t="s">
        <v>91</v>
      </c>
      <c r="I3" s="31">
        <f>0+I8+I37+I118+I123+I188+I213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2" t="s">
        <v>18</v>
      </c>
      <c r="C4" s="39" t="s">
        <v>91</v>
      </c>
      <c r="D4" s="40"/>
      <c r="E4" s="13" t="s">
        <v>92</v>
      </c>
      <c r="F4" s="2"/>
      <c r="G4" s="2"/>
      <c r="H4" s="14"/>
      <c r="I4" s="14"/>
      <c r="O4" t="s">
        <v>20</v>
      </c>
      <c r="P4" t="s">
        <v>23</v>
      </c>
    </row>
    <row r="5" spans="1:18" ht="12.75" customHeight="1" x14ac:dyDescent="0.2">
      <c r="A5" s="37" t="s">
        <v>26</v>
      </c>
      <c r="B5" s="37" t="s">
        <v>28</v>
      </c>
      <c r="C5" s="37" t="s">
        <v>30</v>
      </c>
      <c r="D5" s="37" t="s">
        <v>31</v>
      </c>
      <c r="E5" s="37" t="s">
        <v>32</v>
      </c>
      <c r="F5" s="37" t="s">
        <v>34</v>
      </c>
      <c r="G5" s="37" t="s">
        <v>36</v>
      </c>
      <c r="H5" s="37" t="s">
        <v>38</v>
      </c>
      <c r="I5" s="37"/>
      <c r="O5" t="s">
        <v>21</v>
      </c>
      <c r="P5" t="s">
        <v>23</v>
      </c>
    </row>
    <row r="6" spans="1:18" ht="12.75" customHeight="1" x14ac:dyDescent="0.2">
      <c r="A6" s="37"/>
      <c r="B6" s="37"/>
      <c r="C6" s="37"/>
      <c r="D6" s="37"/>
      <c r="E6" s="37"/>
      <c r="F6" s="37"/>
      <c r="G6" s="37"/>
      <c r="H6" s="1" t="s">
        <v>39</v>
      </c>
      <c r="I6" s="1" t="s">
        <v>41</v>
      </c>
    </row>
    <row r="7" spans="1:18" ht="12.75" customHeight="1" x14ac:dyDescent="0.2">
      <c r="A7" s="1" t="s">
        <v>27</v>
      </c>
      <c r="B7" s="1" t="s">
        <v>29</v>
      </c>
      <c r="C7" s="1" t="s">
        <v>23</v>
      </c>
      <c r="D7" s="1" t="s">
        <v>22</v>
      </c>
      <c r="E7" s="1" t="s">
        <v>33</v>
      </c>
      <c r="F7" s="1" t="s">
        <v>35</v>
      </c>
      <c r="G7" s="1" t="s">
        <v>37</v>
      </c>
      <c r="H7" s="1" t="s">
        <v>40</v>
      </c>
      <c r="I7" s="1" t="s">
        <v>42</v>
      </c>
    </row>
    <row r="8" spans="1:18" ht="12.75" customHeight="1" x14ac:dyDescent="0.2">
      <c r="A8" s="14" t="s">
        <v>43</v>
      </c>
      <c r="B8" s="14"/>
      <c r="C8" s="18" t="s">
        <v>27</v>
      </c>
      <c r="D8" s="14"/>
      <c r="E8" s="19" t="s">
        <v>44</v>
      </c>
      <c r="F8" s="14"/>
      <c r="G8" s="14"/>
      <c r="H8" s="14"/>
      <c r="I8" s="20">
        <f>0+Q8</f>
        <v>0</v>
      </c>
      <c r="O8">
        <f>0+R8</f>
        <v>0</v>
      </c>
      <c r="Q8">
        <f>0+I9+I13+I17+I21+I25+I29+I33</f>
        <v>0</v>
      </c>
      <c r="R8">
        <f>0+O9+O13+O17+O21+O25+O29+O33</f>
        <v>0</v>
      </c>
    </row>
    <row r="9" spans="1:18" x14ac:dyDescent="0.2">
      <c r="A9" s="17" t="s">
        <v>45</v>
      </c>
      <c r="B9" s="21" t="s">
        <v>29</v>
      </c>
      <c r="C9" s="21" t="s">
        <v>93</v>
      </c>
      <c r="D9" s="17" t="s">
        <v>66</v>
      </c>
      <c r="E9" s="22" t="s">
        <v>94</v>
      </c>
      <c r="F9" s="23" t="s">
        <v>95</v>
      </c>
      <c r="G9" s="24">
        <v>2716.7139999999999</v>
      </c>
      <c r="H9" s="25">
        <v>0</v>
      </c>
      <c r="I9" s="26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27" t="s">
        <v>49</v>
      </c>
      <c r="E10" s="28" t="s">
        <v>66</v>
      </c>
    </row>
    <row r="11" spans="1:18" ht="280.5" x14ac:dyDescent="0.2">
      <c r="A11" s="29" t="s">
        <v>51</v>
      </c>
      <c r="E11" s="30" t="s">
        <v>96</v>
      </c>
    </row>
    <row r="12" spans="1:18" ht="25.5" x14ac:dyDescent="0.2">
      <c r="A12" t="s">
        <v>53</v>
      </c>
      <c r="E12" s="28" t="s">
        <v>97</v>
      </c>
    </row>
    <row r="13" spans="1:18" x14ac:dyDescent="0.2">
      <c r="A13" s="17" t="s">
        <v>45</v>
      </c>
      <c r="B13" s="21" t="s">
        <v>23</v>
      </c>
      <c r="C13" s="21" t="s">
        <v>98</v>
      </c>
      <c r="D13" s="17" t="s">
        <v>66</v>
      </c>
      <c r="E13" s="22" t="s">
        <v>99</v>
      </c>
      <c r="F13" s="23" t="s">
        <v>95</v>
      </c>
      <c r="G13" s="24">
        <v>483.47699999999998</v>
      </c>
      <c r="H13" s="25">
        <v>0</v>
      </c>
      <c r="I13" s="26">
        <f>ROUND(ROUND(H13,2)*ROUND(G13,3),2)</f>
        <v>0</v>
      </c>
      <c r="O13">
        <f>(I13*21)/100</f>
        <v>0</v>
      </c>
      <c r="P13" t="s">
        <v>23</v>
      </c>
    </row>
    <row r="14" spans="1:18" x14ac:dyDescent="0.2">
      <c r="A14" s="27" t="s">
        <v>49</v>
      </c>
      <c r="E14" s="28" t="s">
        <v>66</v>
      </c>
    </row>
    <row r="15" spans="1:18" ht="165.75" x14ac:dyDescent="0.2">
      <c r="A15" s="29" t="s">
        <v>51</v>
      </c>
      <c r="E15" s="30" t="s">
        <v>100</v>
      </c>
    </row>
    <row r="16" spans="1:18" ht="25.5" x14ac:dyDescent="0.2">
      <c r="A16" t="s">
        <v>53</v>
      </c>
      <c r="E16" s="28" t="s">
        <v>97</v>
      </c>
    </row>
    <row r="17" spans="1:16" x14ac:dyDescent="0.2">
      <c r="A17" s="17" t="s">
        <v>45</v>
      </c>
      <c r="B17" s="21" t="s">
        <v>22</v>
      </c>
      <c r="C17" s="21" t="s">
        <v>101</v>
      </c>
      <c r="D17" s="17" t="s">
        <v>66</v>
      </c>
      <c r="E17" s="22" t="s">
        <v>102</v>
      </c>
      <c r="F17" s="23" t="s">
        <v>95</v>
      </c>
      <c r="G17" s="24">
        <v>295.82499999999999</v>
      </c>
      <c r="H17" s="25">
        <v>0</v>
      </c>
      <c r="I17" s="26">
        <f>ROUND(ROUND(H17,2)*ROUND(G17,3),2)</f>
        <v>0</v>
      </c>
      <c r="O17">
        <f>(I17*21)/100</f>
        <v>0</v>
      </c>
      <c r="P17" t="s">
        <v>23</v>
      </c>
    </row>
    <row r="18" spans="1:16" ht="38.25" x14ac:dyDescent="0.2">
      <c r="A18" s="27" t="s">
        <v>49</v>
      </c>
      <c r="E18" s="28" t="s">
        <v>103</v>
      </c>
    </row>
    <row r="19" spans="1:16" ht="89.25" x14ac:dyDescent="0.2">
      <c r="A19" s="29" t="s">
        <v>51</v>
      </c>
      <c r="E19" s="30" t="s">
        <v>104</v>
      </c>
    </row>
    <row r="20" spans="1:16" ht="25.5" x14ac:dyDescent="0.2">
      <c r="A20" t="s">
        <v>53</v>
      </c>
      <c r="E20" s="28" t="s">
        <v>97</v>
      </c>
    </row>
    <row r="21" spans="1:16" x14ac:dyDescent="0.2">
      <c r="A21" s="17" t="s">
        <v>45</v>
      </c>
      <c r="B21" s="21" t="s">
        <v>33</v>
      </c>
      <c r="C21" s="21" t="s">
        <v>105</v>
      </c>
      <c r="D21" s="17" t="s">
        <v>66</v>
      </c>
      <c r="E21" s="22" t="s">
        <v>106</v>
      </c>
      <c r="F21" s="23" t="s">
        <v>95</v>
      </c>
      <c r="G21" s="24">
        <v>1</v>
      </c>
      <c r="H21" s="25">
        <v>0</v>
      </c>
      <c r="I21" s="26">
        <f>ROUND(ROUND(H21,2)*ROUND(G21,3),2)</f>
        <v>0</v>
      </c>
      <c r="O21">
        <f>(I21*21)/100</f>
        <v>0</v>
      </c>
      <c r="P21" t="s">
        <v>23</v>
      </c>
    </row>
    <row r="22" spans="1:16" ht="38.25" x14ac:dyDescent="0.2">
      <c r="A22" s="27" t="s">
        <v>49</v>
      </c>
      <c r="E22" s="28" t="s">
        <v>107</v>
      </c>
    </row>
    <row r="23" spans="1:16" x14ac:dyDescent="0.2">
      <c r="A23" s="29" t="s">
        <v>51</v>
      </c>
      <c r="E23" s="30" t="s">
        <v>66</v>
      </c>
    </row>
    <row r="24" spans="1:16" ht="25.5" x14ac:dyDescent="0.2">
      <c r="A24" t="s">
        <v>53</v>
      </c>
      <c r="E24" s="28" t="s">
        <v>97</v>
      </c>
    </row>
    <row r="25" spans="1:16" x14ac:dyDescent="0.2">
      <c r="A25" s="17" t="s">
        <v>45</v>
      </c>
      <c r="B25" s="21" t="s">
        <v>35</v>
      </c>
      <c r="C25" s="21" t="s">
        <v>108</v>
      </c>
      <c r="D25" s="17" t="s">
        <v>66</v>
      </c>
      <c r="E25" s="22" t="s">
        <v>109</v>
      </c>
      <c r="F25" s="23" t="s">
        <v>110</v>
      </c>
      <c r="G25" s="24">
        <v>28.12</v>
      </c>
      <c r="H25" s="25">
        <v>0</v>
      </c>
      <c r="I25" s="26">
        <f>ROUND(ROUND(H25,2)*ROUND(G25,3),2)</f>
        <v>0</v>
      </c>
      <c r="O25">
        <f>(I25*21)/100</f>
        <v>0</v>
      </c>
      <c r="P25" t="s">
        <v>23</v>
      </c>
    </row>
    <row r="26" spans="1:16" x14ac:dyDescent="0.2">
      <c r="A26" s="27" t="s">
        <v>49</v>
      </c>
      <c r="E26" s="28" t="s">
        <v>66</v>
      </c>
    </row>
    <row r="27" spans="1:16" ht="25.5" x14ac:dyDescent="0.2">
      <c r="A27" s="29" t="s">
        <v>51</v>
      </c>
      <c r="E27" s="30" t="s">
        <v>111</v>
      </c>
    </row>
    <row r="28" spans="1:16" ht="25.5" x14ac:dyDescent="0.2">
      <c r="A28" t="s">
        <v>53</v>
      </c>
      <c r="E28" s="28" t="s">
        <v>112</v>
      </c>
    </row>
    <row r="29" spans="1:16" ht="25.5" x14ac:dyDescent="0.2">
      <c r="A29" s="17" t="s">
        <v>45</v>
      </c>
      <c r="B29" s="21" t="s">
        <v>37</v>
      </c>
      <c r="C29" s="21" t="s">
        <v>113</v>
      </c>
      <c r="D29" s="17" t="s">
        <v>66</v>
      </c>
      <c r="E29" s="22" t="s">
        <v>114</v>
      </c>
      <c r="F29" s="23" t="s">
        <v>95</v>
      </c>
      <c r="G29" s="24">
        <v>1062.202</v>
      </c>
      <c r="H29" s="25">
        <v>0</v>
      </c>
      <c r="I29" s="26">
        <f>ROUND(ROUND(H29,2)*ROUND(G29,3),2)</f>
        <v>0</v>
      </c>
      <c r="O29">
        <f>(I29*21)/100</f>
        <v>0</v>
      </c>
      <c r="P29" t="s">
        <v>23</v>
      </c>
    </row>
    <row r="30" spans="1:16" x14ac:dyDescent="0.2">
      <c r="A30" s="27" t="s">
        <v>49</v>
      </c>
      <c r="E30" s="28" t="s">
        <v>66</v>
      </c>
    </row>
    <row r="31" spans="1:16" x14ac:dyDescent="0.2">
      <c r="A31" s="29" t="s">
        <v>51</v>
      </c>
      <c r="E31" s="30" t="s">
        <v>115</v>
      </c>
    </row>
    <row r="32" spans="1:16" ht="140.25" x14ac:dyDescent="0.2">
      <c r="A32" t="s">
        <v>53</v>
      </c>
      <c r="E32" s="28" t="s">
        <v>116</v>
      </c>
    </row>
    <row r="33" spans="1:18" x14ac:dyDescent="0.2">
      <c r="A33" s="17" t="s">
        <v>45</v>
      </c>
      <c r="B33" s="21" t="s">
        <v>117</v>
      </c>
      <c r="C33" s="21" t="s">
        <v>88</v>
      </c>
      <c r="D33" s="17" t="s">
        <v>118</v>
      </c>
      <c r="E33" s="22" t="s">
        <v>119</v>
      </c>
      <c r="F33" s="23" t="s">
        <v>120</v>
      </c>
      <c r="G33" s="24">
        <v>4</v>
      </c>
      <c r="H33" s="25">
        <v>0</v>
      </c>
      <c r="I33" s="26">
        <f>ROUND(ROUND(H33,2)*ROUND(G33,3),2)</f>
        <v>0</v>
      </c>
      <c r="O33">
        <f>(I33*0)/100</f>
        <v>0</v>
      </c>
      <c r="P33" t="s">
        <v>27</v>
      </c>
    </row>
    <row r="34" spans="1:18" x14ac:dyDescent="0.2">
      <c r="A34" s="27" t="s">
        <v>49</v>
      </c>
      <c r="E34" s="28" t="s">
        <v>121</v>
      </c>
    </row>
    <row r="35" spans="1:18" x14ac:dyDescent="0.2">
      <c r="A35" s="29" t="s">
        <v>51</v>
      </c>
      <c r="E35" s="30" t="s">
        <v>66</v>
      </c>
    </row>
    <row r="36" spans="1:18" x14ac:dyDescent="0.2">
      <c r="A36" t="s">
        <v>53</v>
      </c>
      <c r="E36" s="28" t="s">
        <v>66</v>
      </c>
    </row>
    <row r="37" spans="1:18" ht="12.75" customHeight="1" x14ac:dyDescent="0.2">
      <c r="A37" s="2" t="s">
        <v>43</v>
      </c>
      <c r="B37" s="2"/>
      <c r="C37" s="32" t="s">
        <v>29</v>
      </c>
      <c r="D37" s="2"/>
      <c r="E37" s="19" t="s">
        <v>122</v>
      </c>
      <c r="F37" s="2"/>
      <c r="G37" s="2"/>
      <c r="H37" s="2"/>
      <c r="I37" s="33">
        <f>0+Q37</f>
        <v>0</v>
      </c>
      <c r="O37">
        <f>0+R37</f>
        <v>0</v>
      </c>
      <c r="Q37">
        <f>0+I38+I42+I46+I50+I54+I58+I62+I66+I70+I74+I78+I82+I86+I90+I94+I98+I102+I106+I110+I114</f>
        <v>0</v>
      </c>
      <c r="R37">
        <f>0+O38+O42+O46+O50+O54+O58+O62+O66+O70+O74+O78+O82+O86+O90+O94+O98+O102+O106+O110+O114</f>
        <v>0</v>
      </c>
    </row>
    <row r="38" spans="1:18" x14ac:dyDescent="0.2">
      <c r="A38" s="17" t="s">
        <v>45</v>
      </c>
      <c r="B38" s="21" t="s">
        <v>70</v>
      </c>
      <c r="C38" s="21" t="s">
        <v>123</v>
      </c>
      <c r="D38" s="17" t="s">
        <v>66</v>
      </c>
      <c r="E38" s="22" t="s">
        <v>124</v>
      </c>
      <c r="F38" s="23" t="s">
        <v>110</v>
      </c>
      <c r="G38" s="24">
        <v>2.9929999999999999</v>
      </c>
      <c r="H38" s="25">
        <v>0</v>
      </c>
      <c r="I38" s="26">
        <f>ROUND(ROUND(H38,2)*ROUND(G38,3),2)</f>
        <v>0</v>
      </c>
      <c r="O38">
        <f>(I38*21)/100</f>
        <v>0</v>
      </c>
      <c r="P38" t="s">
        <v>23</v>
      </c>
    </row>
    <row r="39" spans="1:18" x14ac:dyDescent="0.2">
      <c r="A39" s="27" t="s">
        <v>49</v>
      </c>
      <c r="E39" s="28" t="s">
        <v>125</v>
      </c>
    </row>
    <row r="40" spans="1:18" x14ac:dyDescent="0.2">
      <c r="A40" s="29" t="s">
        <v>51</v>
      </c>
      <c r="E40" s="30" t="s">
        <v>126</v>
      </c>
    </row>
    <row r="41" spans="1:18" ht="63.75" x14ac:dyDescent="0.2">
      <c r="A41" t="s">
        <v>53</v>
      </c>
      <c r="E41" s="28" t="s">
        <v>127</v>
      </c>
    </row>
    <row r="42" spans="1:18" x14ac:dyDescent="0.2">
      <c r="A42" s="17" t="s">
        <v>45</v>
      </c>
      <c r="B42" s="21" t="s">
        <v>74</v>
      </c>
      <c r="C42" s="21" t="s">
        <v>128</v>
      </c>
      <c r="D42" s="17" t="s">
        <v>66</v>
      </c>
      <c r="E42" s="22" t="s">
        <v>129</v>
      </c>
      <c r="F42" s="23" t="s">
        <v>110</v>
      </c>
      <c r="G42" s="24">
        <v>1.4490000000000001</v>
      </c>
      <c r="H42" s="25">
        <v>0</v>
      </c>
      <c r="I42" s="26">
        <f>ROUND(ROUND(H42,2)*ROUND(G42,3),2)</f>
        <v>0</v>
      </c>
      <c r="O42">
        <f>(I42*21)/100</f>
        <v>0</v>
      </c>
      <c r="P42" t="s">
        <v>23</v>
      </c>
    </row>
    <row r="43" spans="1:18" x14ac:dyDescent="0.2">
      <c r="A43" s="27" t="s">
        <v>49</v>
      </c>
      <c r="E43" s="28" t="s">
        <v>66</v>
      </c>
    </row>
    <row r="44" spans="1:18" x14ac:dyDescent="0.2">
      <c r="A44" s="29" t="s">
        <v>51</v>
      </c>
      <c r="E44" s="30" t="s">
        <v>130</v>
      </c>
    </row>
    <row r="45" spans="1:18" ht="63.75" x14ac:dyDescent="0.2">
      <c r="A45" t="s">
        <v>53</v>
      </c>
      <c r="E45" s="28" t="s">
        <v>127</v>
      </c>
    </row>
    <row r="46" spans="1:18" ht="25.5" x14ac:dyDescent="0.2">
      <c r="A46" s="17" t="s">
        <v>45</v>
      </c>
      <c r="B46" s="21" t="s">
        <v>40</v>
      </c>
      <c r="C46" s="21" t="s">
        <v>131</v>
      </c>
      <c r="D46" s="17" t="s">
        <v>66</v>
      </c>
      <c r="E46" s="22" t="s">
        <v>132</v>
      </c>
      <c r="F46" s="23" t="s">
        <v>110</v>
      </c>
      <c r="G46" s="24">
        <v>212.43700000000001</v>
      </c>
      <c r="H46" s="25">
        <v>0</v>
      </c>
      <c r="I46" s="26">
        <f>ROUND(ROUND(H46,2)*ROUND(G46,3),2)</f>
        <v>0</v>
      </c>
      <c r="O46">
        <f>(I46*21)/100</f>
        <v>0</v>
      </c>
      <c r="P46" t="s">
        <v>23</v>
      </c>
    </row>
    <row r="47" spans="1:18" x14ac:dyDescent="0.2">
      <c r="A47" s="27" t="s">
        <v>49</v>
      </c>
      <c r="E47" s="28" t="s">
        <v>133</v>
      </c>
    </row>
    <row r="48" spans="1:18" ht="76.5" x14ac:dyDescent="0.2">
      <c r="A48" s="29" t="s">
        <v>51</v>
      </c>
      <c r="E48" s="30" t="s">
        <v>134</v>
      </c>
    </row>
    <row r="49" spans="1:16" ht="63.75" x14ac:dyDescent="0.2">
      <c r="A49" t="s">
        <v>53</v>
      </c>
      <c r="E49" s="28" t="s">
        <v>127</v>
      </c>
    </row>
    <row r="50" spans="1:16" x14ac:dyDescent="0.2">
      <c r="A50" s="17" t="s">
        <v>45</v>
      </c>
      <c r="B50" s="21" t="s">
        <v>42</v>
      </c>
      <c r="C50" s="21" t="s">
        <v>135</v>
      </c>
      <c r="D50" s="17" t="s">
        <v>66</v>
      </c>
      <c r="E50" s="22" t="s">
        <v>136</v>
      </c>
      <c r="F50" s="23" t="s">
        <v>110</v>
      </c>
      <c r="G50" s="24">
        <v>442.58499999999998</v>
      </c>
      <c r="H50" s="25">
        <v>0</v>
      </c>
      <c r="I50" s="26">
        <f>ROUND(ROUND(H50,2)*ROUND(G50,3),2)</f>
        <v>0</v>
      </c>
      <c r="O50">
        <f>(I50*21)/100</f>
        <v>0</v>
      </c>
      <c r="P50" t="s">
        <v>23</v>
      </c>
    </row>
    <row r="51" spans="1:16" x14ac:dyDescent="0.2">
      <c r="A51" s="27" t="s">
        <v>49</v>
      </c>
      <c r="E51" s="28" t="s">
        <v>66</v>
      </c>
    </row>
    <row r="52" spans="1:16" ht="51" x14ac:dyDescent="0.2">
      <c r="A52" s="29" t="s">
        <v>51</v>
      </c>
      <c r="E52" s="30" t="s">
        <v>137</v>
      </c>
    </row>
    <row r="53" spans="1:16" ht="63.75" x14ac:dyDescent="0.2">
      <c r="A53" t="s">
        <v>53</v>
      </c>
      <c r="E53" s="28" t="s">
        <v>127</v>
      </c>
    </row>
    <row r="54" spans="1:16" x14ac:dyDescent="0.2">
      <c r="A54" s="17" t="s">
        <v>45</v>
      </c>
      <c r="B54" s="21" t="s">
        <v>87</v>
      </c>
      <c r="C54" s="21" t="s">
        <v>138</v>
      </c>
      <c r="D54" s="17" t="s">
        <v>66</v>
      </c>
      <c r="E54" s="22" t="s">
        <v>139</v>
      </c>
      <c r="F54" s="23" t="s">
        <v>140</v>
      </c>
      <c r="G54" s="24">
        <v>18.375</v>
      </c>
      <c r="H54" s="25">
        <v>0</v>
      </c>
      <c r="I54" s="26">
        <f>ROUND(ROUND(H54,2)*ROUND(G54,3),2)</f>
        <v>0</v>
      </c>
      <c r="O54">
        <f>(I54*21)/100</f>
        <v>0</v>
      </c>
      <c r="P54" t="s">
        <v>23</v>
      </c>
    </row>
    <row r="55" spans="1:16" x14ac:dyDescent="0.2">
      <c r="A55" s="27" t="s">
        <v>49</v>
      </c>
      <c r="E55" s="28" t="s">
        <v>66</v>
      </c>
    </row>
    <row r="56" spans="1:16" x14ac:dyDescent="0.2">
      <c r="A56" s="29" t="s">
        <v>51</v>
      </c>
      <c r="E56" s="30" t="s">
        <v>141</v>
      </c>
    </row>
    <row r="57" spans="1:16" ht="63.75" x14ac:dyDescent="0.2">
      <c r="A57" t="s">
        <v>53</v>
      </c>
      <c r="E57" s="28" t="s">
        <v>127</v>
      </c>
    </row>
    <row r="58" spans="1:16" x14ac:dyDescent="0.2">
      <c r="A58" s="17" t="s">
        <v>45</v>
      </c>
      <c r="B58" s="21" t="s">
        <v>142</v>
      </c>
      <c r="C58" s="21" t="s">
        <v>143</v>
      </c>
      <c r="D58" s="17" t="s">
        <v>66</v>
      </c>
      <c r="E58" s="22" t="s">
        <v>144</v>
      </c>
      <c r="F58" s="23" t="s">
        <v>140</v>
      </c>
      <c r="G58" s="24">
        <v>366.45</v>
      </c>
      <c r="H58" s="25">
        <v>0</v>
      </c>
      <c r="I58" s="26">
        <f>ROUND(ROUND(H58,2)*ROUND(G58,3),2)</f>
        <v>0</v>
      </c>
      <c r="O58">
        <f>(I58*21)/100</f>
        <v>0</v>
      </c>
      <c r="P58" t="s">
        <v>23</v>
      </c>
    </row>
    <row r="59" spans="1:16" x14ac:dyDescent="0.2">
      <c r="A59" s="27" t="s">
        <v>49</v>
      </c>
      <c r="E59" s="28" t="s">
        <v>145</v>
      </c>
    </row>
    <row r="60" spans="1:16" ht="38.25" x14ac:dyDescent="0.2">
      <c r="A60" s="29" t="s">
        <v>51</v>
      </c>
      <c r="E60" s="30" t="s">
        <v>146</v>
      </c>
    </row>
    <row r="61" spans="1:16" ht="63.75" x14ac:dyDescent="0.2">
      <c r="A61" t="s">
        <v>53</v>
      </c>
      <c r="E61" s="28" t="s">
        <v>127</v>
      </c>
    </row>
    <row r="62" spans="1:16" x14ac:dyDescent="0.2">
      <c r="A62" s="17" t="s">
        <v>45</v>
      </c>
      <c r="B62" s="21" t="s">
        <v>147</v>
      </c>
      <c r="C62" s="21" t="s">
        <v>148</v>
      </c>
      <c r="D62" s="17" t="s">
        <v>66</v>
      </c>
      <c r="E62" s="22" t="s">
        <v>149</v>
      </c>
      <c r="F62" s="23" t="s">
        <v>110</v>
      </c>
      <c r="G62" s="24">
        <v>115.696</v>
      </c>
      <c r="H62" s="25">
        <v>0</v>
      </c>
      <c r="I62" s="26">
        <f>ROUND(ROUND(H62,2)*ROUND(G62,3),2)</f>
        <v>0</v>
      </c>
      <c r="O62">
        <f>(I62*21)/100</f>
        <v>0</v>
      </c>
      <c r="P62" t="s">
        <v>23</v>
      </c>
    </row>
    <row r="63" spans="1:16" x14ac:dyDescent="0.2">
      <c r="A63" s="27" t="s">
        <v>49</v>
      </c>
      <c r="E63" s="28" t="s">
        <v>150</v>
      </c>
    </row>
    <row r="64" spans="1:16" ht="51" x14ac:dyDescent="0.2">
      <c r="A64" s="29" t="s">
        <v>51</v>
      </c>
      <c r="E64" s="30" t="s">
        <v>151</v>
      </c>
    </row>
    <row r="65" spans="1:16" ht="63.75" x14ac:dyDescent="0.2">
      <c r="A65" t="s">
        <v>53</v>
      </c>
      <c r="E65" s="28" t="s">
        <v>127</v>
      </c>
    </row>
    <row r="66" spans="1:16" x14ac:dyDescent="0.2">
      <c r="A66" s="17" t="s">
        <v>45</v>
      </c>
      <c r="B66" s="21" t="s">
        <v>152</v>
      </c>
      <c r="C66" s="21" t="s">
        <v>153</v>
      </c>
      <c r="D66" s="17" t="s">
        <v>66</v>
      </c>
      <c r="E66" s="22" t="s">
        <v>154</v>
      </c>
      <c r="F66" s="23" t="s">
        <v>110</v>
      </c>
      <c r="G66" s="24">
        <v>62.923999999999999</v>
      </c>
      <c r="H66" s="25">
        <v>0</v>
      </c>
      <c r="I66" s="26">
        <f>ROUND(ROUND(H66,2)*ROUND(G66,3),2)</f>
        <v>0</v>
      </c>
      <c r="O66">
        <f>(I66*21)/100</f>
        <v>0</v>
      </c>
      <c r="P66" t="s">
        <v>23</v>
      </c>
    </row>
    <row r="67" spans="1:16" ht="25.5" x14ac:dyDescent="0.2">
      <c r="A67" s="27" t="s">
        <v>49</v>
      </c>
      <c r="E67" s="28" t="s">
        <v>155</v>
      </c>
    </row>
    <row r="68" spans="1:16" ht="102" x14ac:dyDescent="0.2">
      <c r="A68" s="29" t="s">
        <v>51</v>
      </c>
      <c r="E68" s="30" t="s">
        <v>156</v>
      </c>
    </row>
    <row r="69" spans="1:16" ht="38.25" x14ac:dyDescent="0.2">
      <c r="A69" t="s">
        <v>53</v>
      </c>
      <c r="E69" s="28" t="s">
        <v>157</v>
      </c>
    </row>
    <row r="70" spans="1:16" x14ac:dyDescent="0.2">
      <c r="A70" s="17" t="s">
        <v>45</v>
      </c>
      <c r="B70" s="21" t="s">
        <v>158</v>
      </c>
      <c r="C70" s="21" t="s">
        <v>159</v>
      </c>
      <c r="D70" s="17" t="s">
        <v>66</v>
      </c>
      <c r="E70" s="22" t="s">
        <v>160</v>
      </c>
      <c r="F70" s="23" t="s">
        <v>110</v>
      </c>
      <c r="G70" s="24">
        <v>1277.318</v>
      </c>
      <c r="H70" s="25">
        <v>0</v>
      </c>
      <c r="I70" s="26">
        <f>ROUND(ROUND(H70,2)*ROUND(G70,3),2)</f>
        <v>0</v>
      </c>
      <c r="O70">
        <f>(I70*21)/100</f>
        <v>0</v>
      </c>
      <c r="P70" t="s">
        <v>23</v>
      </c>
    </row>
    <row r="71" spans="1:16" x14ac:dyDescent="0.2">
      <c r="A71" s="27" t="s">
        <v>49</v>
      </c>
      <c r="E71" s="28" t="s">
        <v>161</v>
      </c>
    </row>
    <row r="72" spans="1:16" ht="216.75" x14ac:dyDescent="0.2">
      <c r="A72" s="29" t="s">
        <v>51</v>
      </c>
      <c r="E72" s="30" t="s">
        <v>162</v>
      </c>
    </row>
    <row r="73" spans="1:16" ht="369.75" x14ac:dyDescent="0.2">
      <c r="A73" t="s">
        <v>53</v>
      </c>
      <c r="E73" s="28" t="s">
        <v>163</v>
      </c>
    </row>
    <row r="74" spans="1:16" x14ac:dyDescent="0.2">
      <c r="A74" s="17" t="s">
        <v>45</v>
      </c>
      <c r="B74" s="21" t="s">
        <v>164</v>
      </c>
      <c r="C74" s="21" t="s">
        <v>165</v>
      </c>
      <c r="D74" s="17" t="s">
        <v>66</v>
      </c>
      <c r="E74" s="22" t="s">
        <v>166</v>
      </c>
      <c r="F74" s="23" t="s">
        <v>110</v>
      </c>
      <c r="G74" s="24">
        <v>59.582000000000001</v>
      </c>
      <c r="H74" s="25">
        <v>0</v>
      </c>
      <c r="I74" s="26">
        <f>ROUND(ROUND(H74,2)*ROUND(G74,3),2)</f>
        <v>0</v>
      </c>
      <c r="O74">
        <f>(I74*21)/100</f>
        <v>0</v>
      </c>
      <c r="P74" t="s">
        <v>23</v>
      </c>
    </row>
    <row r="75" spans="1:16" ht="25.5" x14ac:dyDescent="0.2">
      <c r="A75" s="27" t="s">
        <v>49</v>
      </c>
      <c r="E75" s="28" t="s">
        <v>167</v>
      </c>
    </row>
    <row r="76" spans="1:16" x14ac:dyDescent="0.2">
      <c r="A76" s="29" t="s">
        <v>51</v>
      </c>
      <c r="E76" s="30" t="s">
        <v>168</v>
      </c>
    </row>
    <row r="77" spans="1:16" ht="306" x14ac:dyDescent="0.2">
      <c r="A77" t="s">
        <v>53</v>
      </c>
      <c r="E77" s="28" t="s">
        <v>169</v>
      </c>
    </row>
    <row r="78" spans="1:16" x14ac:dyDescent="0.2">
      <c r="A78" s="17" t="s">
        <v>45</v>
      </c>
      <c r="B78" s="21" t="s">
        <v>170</v>
      </c>
      <c r="C78" s="21" t="s">
        <v>171</v>
      </c>
      <c r="D78" s="17" t="s">
        <v>66</v>
      </c>
      <c r="E78" s="22" t="s">
        <v>172</v>
      </c>
      <c r="F78" s="23" t="s">
        <v>110</v>
      </c>
      <c r="G78" s="24">
        <v>4.5</v>
      </c>
      <c r="H78" s="25">
        <v>0</v>
      </c>
      <c r="I78" s="26">
        <f>ROUND(ROUND(H78,2)*ROUND(G78,3),2)</f>
        <v>0</v>
      </c>
      <c r="O78">
        <f>(I78*21)/100</f>
        <v>0</v>
      </c>
      <c r="P78" t="s">
        <v>23</v>
      </c>
    </row>
    <row r="79" spans="1:16" x14ac:dyDescent="0.2">
      <c r="A79" s="27" t="s">
        <v>49</v>
      </c>
      <c r="E79" s="28" t="s">
        <v>173</v>
      </c>
    </row>
    <row r="80" spans="1:16" x14ac:dyDescent="0.2">
      <c r="A80" s="29" t="s">
        <v>51</v>
      </c>
      <c r="E80" s="30" t="s">
        <v>174</v>
      </c>
    </row>
    <row r="81" spans="1:16" ht="318.75" x14ac:dyDescent="0.2">
      <c r="A81" t="s">
        <v>53</v>
      </c>
      <c r="E81" s="28" t="s">
        <v>175</v>
      </c>
    </row>
    <row r="82" spans="1:16" x14ac:dyDescent="0.2">
      <c r="A82" s="17" t="s">
        <v>45</v>
      </c>
      <c r="B82" s="21" t="s">
        <v>176</v>
      </c>
      <c r="C82" s="21" t="s">
        <v>177</v>
      </c>
      <c r="D82" s="17" t="s">
        <v>66</v>
      </c>
      <c r="E82" s="22" t="s">
        <v>178</v>
      </c>
      <c r="F82" s="23" t="s">
        <v>110</v>
      </c>
      <c r="G82" s="24">
        <v>51.96</v>
      </c>
      <c r="H82" s="25">
        <v>0</v>
      </c>
      <c r="I82" s="26">
        <f>ROUND(ROUND(H82,2)*ROUND(G82,3),2)</f>
        <v>0</v>
      </c>
      <c r="O82">
        <f>(I82*21)/100</f>
        <v>0</v>
      </c>
      <c r="P82" t="s">
        <v>23</v>
      </c>
    </row>
    <row r="83" spans="1:16" x14ac:dyDescent="0.2">
      <c r="A83" s="27" t="s">
        <v>49</v>
      </c>
      <c r="E83" s="28" t="s">
        <v>179</v>
      </c>
    </row>
    <row r="84" spans="1:16" x14ac:dyDescent="0.2">
      <c r="A84" s="29" t="s">
        <v>51</v>
      </c>
      <c r="E84" s="30" t="s">
        <v>180</v>
      </c>
    </row>
    <row r="85" spans="1:16" ht="318.75" x14ac:dyDescent="0.2">
      <c r="A85" t="s">
        <v>53</v>
      </c>
      <c r="E85" s="28" t="s">
        <v>175</v>
      </c>
    </row>
    <row r="86" spans="1:16" x14ac:dyDescent="0.2">
      <c r="A86" s="17" t="s">
        <v>45</v>
      </c>
      <c r="B86" s="21" t="s">
        <v>181</v>
      </c>
      <c r="C86" s="21" t="s">
        <v>182</v>
      </c>
      <c r="D86" s="17" t="s">
        <v>66</v>
      </c>
      <c r="E86" s="22" t="s">
        <v>183</v>
      </c>
      <c r="F86" s="23" t="s">
        <v>110</v>
      </c>
      <c r="G86" s="24">
        <v>46.41</v>
      </c>
      <c r="H86" s="25">
        <v>0</v>
      </c>
      <c r="I86" s="26">
        <f>ROUND(ROUND(H86,2)*ROUND(G86,3),2)</f>
        <v>0</v>
      </c>
      <c r="O86">
        <f>(I86*21)/100</f>
        <v>0</v>
      </c>
      <c r="P86" t="s">
        <v>23</v>
      </c>
    </row>
    <row r="87" spans="1:16" x14ac:dyDescent="0.2">
      <c r="A87" s="27" t="s">
        <v>49</v>
      </c>
      <c r="E87" s="28" t="s">
        <v>184</v>
      </c>
    </row>
    <row r="88" spans="1:16" ht="89.25" x14ac:dyDescent="0.2">
      <c r="A88" s="29" t="s">
        <v>51</v>
      </c>
      <c r="E88" s="30" t="s">
        <v>185</v>
      </c>
    </row>
    <row r="89" spans="1:16" ht="267.75" x14ac:dyDescent="0.2">
      <c r="A89" t="s">
        <v>53</v>
      </c>
      <c r="E89" s="28" t="s">
        <v>186</v>
      </c>
    </row>
    <row r="90" spans="1:16" x14ac:dyDescent="0.2">
      <c r="A90" s="17" t="s">
        <v>45</v>
      </c>
      <c r="B90" s="21" t="s">
        <v>187</v>
      </c>
      <c r="C90" s="21" t="s">
        <v>188</v>
      </c>
      <c r="D90" s="17" t="s">
        <v>66</v>
      </c>
      <c r="E90" s="22" t="s">
        <v>189</v>
      </c>
      <c r="F90" s="23" t="s">
        <v>110</v>
      </c>
      <c r="G90" s="24">
        <v>784.875</v>
      </c>
      <c r="H90" s="25">
        <v>0</v>
      </c>
      <c r="I90" s="26">
        <f>ROUND(ROUND(H90,2)*ROUND(G90,3),2)</f>
        <v>0</v>
      </c>
      <c r="O90">
        <f>(I90*21)/100</f>
        <v>0</v>
      </c>
      <c r="P90" t="s">
        <v>23</v>
      </c>
    </row>
    <row r="91" spans="1:16" ht="38.25" x14ac:dyDescent="0.2">
      <c r="A91" s="27" t="s">
        <v>49</v>
      </c>
      <c r="E91" s="28" t="s">
        <v>190</v>
      </c>
    </row>
    <row r="92" spans="1:16" x14ac:dyDescent="0.2">
      <c r="A92" s="29" t="s">
        <v>51</v>
      </c>
      <c r="E92" s="30" t="s">
        <v>191</v>
      </c>
    </row>
    <row r="93" spans="1:16" ht="280.5" x14ac:dyDescent="0.2">
      <c r="A93" t="s">
        <v>53</v>
      </c>
      <c r="E93" s="28" t="s">
        <v>192</v>
      </c>
    </row>
    <row r="94" spans="1:16" x14ac:dyDescent="0.2">
      <c r="A94" s="17" t="s">
        <v>45</v>
      </c>
      <c r="B94" s="21" t="s">
        <v>193</v>
      </c>
      <c r="C94" s="21" t="s">
        <v>194</v>
      </c>
      <c r="D94" s="17" t="s">
        <v>66</v>
      </c>
      <c r="E94" s="22" t="s">
        <v>195</v>
      </c>
      <c r="F94" s="23" t="s">
        <v>110</v>
      </c>
      <c r="G94" s="24">
        <v>23.664000000000001</v>
      </c>
      <c r="H94" s="25">
        <v>0</v>
      </c>
      <c r="I94" s="26">
        <f>ROUND(ROUND(H94,2)*ROUND(G94,3),2)</f>
        <v>0</v>
      </c>
      <c r="O94">
        <f>(I94*21)/100</f>
        <v>0</v>
      </c>
      <c r="P94" t="s">
        <v>23</v>
      </c>
    </row>
    <row r="95" spans="1:16" x14ac:dyDescent="0.2">
      <c r="A95" s="27" t="s">
        <v>49</v>
      </c>
      <c r="E95" s="28" t="s">
        <v>66</v>
      </c>
    </row>
    <row r="96" spans="1:16" ht="38.25" x14ac:dyDescent="0.2">
      <c r="A96" s="29" t="s">
        <v>51</v>
      </c>
      <c r="E96" s="30" t="s">
        <v>196</v>
      </c>
    </row>
    <row r="97" spans="1:16" ht="229.5" x14ac:dyDescent="0.2">
      <c r="A97" t="s">
        <v>53</v>
      </c>
      <c r="E97" s="28" t="s">
        <v>197</v>
      </c>
    </row>
    <row r="98" spans="1:16" x14ac:dyDescent="0.2">
      <c r="A98" s="17" t="s">
        <v>45</v>
      </c>
      <c r="B98" s="21" t="s">
        <v>198</v>
      </c>
      <c r="C98" s="21" t="s">
        <v>199</v>
      </c>
      <c r="D98" s="17" t="s">
        <v>66</v>
      </c>
      <c r="E98" s="22" t="s">
        <v>200</v>
      </c>
      <c r="F98" s="23" t="s">
        <v>110</v>
      </c>
      <c r="G98" s="24">
        <v>29.815999999999999</v>
      </c>
      <c r="H98" s="25">
        <v>0</v>
      </c>
      <c r="I98" s="26">
        <f>ROUND(ROUND(H98,2)*ROUND(G98,3),2)</f>
        <v>0</v>
      </c>
      <c r="O98">
        <f>(I98*21)/100</f>
        <v>0</v>
      </c>
      <c r="P98" t="s">
        <v>23</v>
      </c>
    </row>
    <row r="99" spans="1:16" x14ac:dyDescent="0.2">
      <c r="A99" s="27" t="s">
        <v>49</v>
      </c>
      <c r="E99" s="28" t="s">
        <v>66</v>
      </c>
    </row>
    <row r="100" spans="1:16" ht="25.5" x14ac:dyDescent="0.2">
      <c r="A100" s="29" t="s">
        <v>51</v>
      </c>
      <c r="E100" s="30" t="s">
        <v>201</v>
      </c>
    </row>
    <row r="101" spans="1:16" ht="293.25" x14ac:dyDescent="0.2">
      <c r="A101" t="s">
        <v>53</v>
      </c>
      <c r="E101" s="28" t="s">
        <v>202</v>
      </c>
    </row>
    <row r="102" spans="1:16" x14ac:dyDescent="0.2">
      <c r="A102" s="17" t="s">
        <v>45</v>
      </c>
      <c r="B102" s="21" t="s">
        <v>203</v>
      </c>
      <c r="C102" s="21" t="s">
        <v>204</v>
      </c>
      <c r="D102" s="17" t="s">
        <v>66</v>
      </c>
      <c r="E102" s="22" t="s">
        <v>205</v>
      </c>
      <c r="F102" s="23" t="s">
        <v>206</v>
      </c>
      <c r="G102" s="24">
        <v>1632.4349999999999</v>
      </c>
      <c r="H102" s="25">
        <v>0</v>
      </c>
      <c r="I102" s="26">
        <f>ROUND(ROUND(H102,2)*ROUND(G102,3),2)</f>
        <v>0</v>
      </c>
      <c r="O102">
        <f>(I102*21)/100</f>
        <v>0</v>
      </c>
      <c r="P102" t="s">
        <v>23</v>
      </c>
    </row>
    <row r="103" spans="1:16" x14ac:dyDescent="0.2">
      <c r="A103" s="27" t="s">
        <v>49</v>
      </c>
      <c r="E103" s="28" t="s">
        <v>66</v>
      </c>
    </row>
    <row r="104" spans="1:16" ht="38.25" x14ac:dyDescent="0.2">
      <c r="A104" s="29" t="s">
        <v>51</v>
      </c>
      <c r="E104" s="30" t="s">
        <v>207</v>
      </c>
    </row>
    <row r="105" spans="1:16" ht="25.5" x14ac:dyDescent="0.2">
      <c r="A105" t="s">
        <v>53</v>
      </c>
      <c r="E105" s="28" t="s">
        <v>208</v>
      </c>
    </row>
    <row r="106" spans="1:16" x14ac:dyDescent="0.2">
      <c r="A106" s="17" t="s">
        <v>45</v>
      </c>
      <c r="B106" s="21" t="s">
        <v>209</v>
      </c>
      <c r="C106" s="21" t="s">
        <v>210</v>
      </c>
      <c r="D106" s="17" t="s">
        <v>66</v>
      </c>
      <c r="E106" s="22" t="s">
        <v>211</v>
      </c>
      <c r="F106" s="23" t="s">
        <v>206</v>
      </c>
      <c r="G106" s="24">
        <v>397.21499999999997</v>
      </c>
      <c r="H106" s="25">
        <v>0</v>
      </c>
      <c r="I106" s="26">
        <f>ROUND(ROUND(H106,2)*ROUND(G106,3),2)</f>
        <v>0</v>
      </c>
      <c r="O106">
        <f>(I106*21)/100</f>
        <v>0</v>
      </c>
      <c r="P106" t="s">
        <v>23</v>
      </c>
    </row>
    <row r="107" spans="1:16" x14ac:dyDescent="0.2">
      <c r="A107" s="27" t="s">
        <v>49</v>
      </c>
      <c r="E107" s="28" t="s">
        <v>66</v>
      </c>
    </row>
    <row r="108" spans="1:16" x14ac:dyDescent="0.2">
      <c r="A108" s="29" t="s">
        <v>51</v>
      </c>
      <c r="E108" s="30" t="s">
        <v>212</v>
      </c>
    </row>
    <row r="109" spans="1:16" ht="38.25" x14ac:dyDescent="0.2">
      <c r="A109" t="s">
        <v>53</v>
      </c>
      <c r="E109" s="28" t="s">
        <v>213</v>
      </c>
    </row>
    <row r="110" spans="1:16" x14ac:dyDescent="0.2">
      <c r="A110" s="17" t="s">
        <v>45</v>
      </c>
      <c r="B110" s="21" t="s">
        <v>214</v>
      </c>
      <c r="C110" s="21" t="s">
        <v>215</v>
      </c>
      <c r="D110" s="17" t="s">
        <v>66</v>
      </c>
      <c r="E110" s="22" t="s">
        <v>216</v>
      </c>
      <c r="F110" s="23" t="s">
        <v>206</v>
      </c>
      <c r="G110" s="24">
        <v>397.21499999999997</v>
      </c>
      <c r="H110" s="25">
        <v>0</v>
      </c>
      <c r="I110" s="26">
        <f>ROUND(ROUND(H110,2)*ROUND(G110,3),2)</f>
        <v>0</v>
      </c>
      <c r="O110">
        <f>(I110*21)/100</f>
        <v>0</v>
      </c>
      <c r="P110" t="s">
        <v>23</v>
      </c>
    </row>
    <row r="111" spans="1:16" x14ac:dyDescent="0.2">
      <c r="A111" s="27" t="s">
        <v>49</v>
      </c>
      <c r="E111" s="28" t="s">
        <v>66</v>
      </c>
    </row>
    <row r="112" spans="1:16" x14ac:dyDescent="0.2">
      <c r="A112" s="29" t="s">
        <v>51</v>
      </c>
      <c r="E112" s="30" t="s">
        <v>212</v>
      </c>
    </row>
    <row r="113" spans="1:18" ht="25.5" x14ac:dyDescent="0.2">
      <c r="A113" t="s">
        <v>53</v>
      </c>
      <c r="E113" s="28" t="s">
        <v>217</v>
      </c>
    </row>
    <row r="114" spans="1:18" x14ac:dyDescent="0.2">
      <c r="A114" s="17" t="s">
        <v>45</v>
      </c>
      <c r="B114" s="21" t="s">
        <v>218</v>
      </c>
      <c r="C114" s="21" t="s">
        <v>219</v>
      </c>
      <c r="D114" s="17" t="s">
        <v>66</v>
      </c>
      <c r="E114" s="22" t="s">
        <v>220</v>
      </c>
      <c r="F114" s="23" t="s">
        <v>206</v>
      </c>
      <c r="G114" s="24">
        <v>397.21499999999997</v>
      </c>
      <c r="H114" s="25">
        <v>0</v>
      </c>
      <c r="I114" s="26">
        <f>ROUND(ROUND(H114,2)*ROUND(G114,3),2)</f>
        <v>0</v>
      </c>
      <c r="O114">
        <f>(I114*21)/100</f>
        <v>0</v>
      </c>
      <c r="P114" t="s">
        <v>23</v>
      </c>
    </row>
    <row r="115" spans="1:18" x14ac:dyDescent="0.2">
      <c r="A115" s="27" t="s">
        <v>49</v>
      </c>
      <c r="E115" s="28" t="s">
        <v>66</v>
      </c>
    </row>
    <row r="116" spans="1:18" x14ac:dyDescent="0.2">
      <c r="A116" s="29" t="s">
        <v>51</v>
      </c>
      <c r="E116" s="30" t="s">
        <v>212</v>
      </c>
    </row>
    <row r="117" spans="1:18" ht="38.25" x14ac:dyDescent="0.2">
      <c r="A117" t="s">
        <v>53</v>
      </c>
      <c r="E117" s="28" t="s">
        <v>221</v>
      </c>
    </row>
    <row r="118" spans="1:18" ht="12.75" customHeight="1" x14ac:dyDescent="0.2">
      <c r="A118" s="2" t="s">
        <v>43</v>
      </c>
      <c r="B118" s="2"/>
      <c r="C118" s="32" t="s">
        <v>23</v>
      </c>
      <c r="D118" s="2"/>
      <c r="E118" s="19" t="s">
        <v>222</v>
      </c>
      <c r="F118" s="2"/>
      <c r="G118" s="2"/>
      <c r="H118" s="2"/>
      <c r="I118" s="33">
        <f>0+Q118</f>
        <v>0</v>
      </c>
      <c r="O118">
        <f>0+R118</f>
        <v>0</v>
      </c>
      <c r="Q118">
        <f>0+I119</f>
        <v>0</v>
      </c>
      <c r="R118">
        <f>0+O119</f>
        <v>0</v>
      </c>
    </row>
    <row r="119" spans="1:18" x14ac:dyDescent="0.2">
      <c r="A119" s="17" t="s">
        <v>45</v>
      </c>
      <c r="B119" s="21" t="s">
        <v>223</v>
      </c>
      <c r="C119" s="21" t="s">
        <v>224</v>
      </c>
      <c r="D119" s="17" t="s">
        <v>66</v>
      </c>
      <c r="E119" s="22" t="s">
        <v>225</v>
      </c>
      <c r="F119" s="23" t="s">
        <v>206</v>
      </c>
      <c r="G119" s="24">
        <v>1910.4749999999999</v>
      </c>
      <c r="H119" s="25">
        <v>0</v>
      </c>
      <c r="I119" s="26">
        <f>ROUND(ROUND(H119,2)*ROUND(G119,3),2)</f>
        <v>0</v>
      </c>
      <c r="O119">
        <f>(I119*21)/100</f>
        <v>0</v>
      </c>
      <c r="P119" t="s">
        <v>23</v>
      </c>
    </row>
    <row r="120" spans="1:18" ht="51" x14ac:dyDescent="0.2">
      <c r="A120" s="27" t="s">
        <v>49</v>
      </c>
      <c r="E120" s="28" t="s">
        <v>226</v>
      </c>
    </row>
    <row r="121" spans="1:18" ht="38.25" x14ac:dyDescent="0.2">
      <c r="A121" s="29" t="s">
        <v>51</v>
      </c>
      <c r="E121" s="30" t="s">
        <v>227</v>
      </c>
    </row>
    <row r="122" spans="1:18" ht="102" x14ac:dyDescent="0.2">
      <c r="A122" t="s">
        <v>53</v>
      </c>
      <c r="E122" s="28" t="s">
        <v>228</v>
      </c>
    </row>
    <row r="123" spans="1:18" ht="12.75" customHeight="1" x14ac:dyDescent="0.2">
      <c r="A123" s="2" t="s">
        <v>43</v>
      </c>
      <c r="B123" s="2"/>
      <c r="C123" s="32" t="s">
        <v>35</v>
      </c>
      <c r="D123" s="2"/>
      <c r="E123" s="19" t="s">
        <v>229</v>
      </c>
      <c r="F123" s="2"/>
      <c r="G123" s="2"/>
      <c r="H123" s="2"/>
      <c r="I123" s="33">
        <f>0+Q123</f>
        <v>0</v>
      </c>
      <c r="O123">
        <f>0+R123</f>
        <v>0</v>
      </c>
      <c r="Q123">
        <f>0+I124+I128+I132+I136+I140+I144+I148+I152+I156+I160+I164+I168+I172+I176+I180+I184</f>
        <v>0</v>
      </c>
      <c r="R123">
        <f>0+O124+O128+O132+O136+O140+O144+O148+O152+O156+O160+O164+O168+O172+O176+O180+O184</f>
        <v>0</v>
      </c>
    </row>
    <row r="124" spans="1:18" x14ac:dyDescent="0.2">
      <c r="A124" s="17" t="s">
        <v>45</v>
      </c>
      <c r="B124" s="21" t="s">
        <v>230</v>
      </c>
      <c r="C124" s="21" t="s">
        <v>231</v>
      </c>
      <c r="D124" s="17" t="s">
        <v>66</v>
      </c>
      <c r="E124" s="22" t="s">
        <v>232</v>
      </c>
      <c r="F124" s="23" t="s">
        <v>110</v>
      </c>
      <c r="G124" s="24">
        <v>8.6</v>
      </c>
      <c r="H124" s="25">
        <v>0</v>
      </c>
      <c r="I124" s="26">
        <f>ROUND(ROUND(H124,2)*ROUND(G124,3),2)</f>
        <v>0</v>
      </c>
      <c r="O124">
        <f>(I124*0)/100</f>
        <v>0</v>
      </c>
      <c r="P124" t="s">
        <v>27</v>
      </c>
    </row>
    <row r="125" spans="1:18" x14ac:dyDescent="0.2">
      <c r="A125" s="27" t="s">
        <v>49</v>
      </c>
      <c r="E125" s="28" t="s">
        <v>233</v>
      </c>
    </row>
    <row r="126" spans="1:18" x14ac:dyDescent="0.2">
      <c r="A126" s="29" t="s">
        <v>51</v>
      </c>
      <c r="E126" s="30" t="s">
        <v>234</v>
      </c>
    </row>
    <row r="127" spans="1:18" ht="51" x14ac:dyDescent="0.2">
      <c r="A127" t="s">
        <v>53</v>
      </c>
      <c r="E127" s="28" t="s">
        <v>235</v>
      </c>
    </row>
    <row r="128" spans="1:18" x14ac:dyDescent="0.2">
      <c r="A128" s="17" t="s">
        <v>45</v>
      </c>
      <c r="B128" s="21" t="s">
        <v>236</v>
      </c>
      <c r="C128" s="21" t="s">
        <v>237</v>
      </c>
      <c r="D128" s="17" t="s">
        <v>66</v>
      </c>
      <c r="E128" s="22" t="s">
        <v>238</v>
      </c>
      <c r="F128" s="23" t="s">
        <v>110</v>
      </c>
      <c r="G128" s="24">
        <v>5.5</v>
      </c>
      <c r="H128" s="25">
        <v>0</v>
      </c>
      <c r="I128" s="26">
        <f>ROUND(ROUND(H128,2)*ROUND(G128,3),2)</f>
        <v>0</v>
      </c>
      <c r="O128">
        <f>(I128*0)/100</f>
        <v>0</v>
      </c>
      <c r="P128" t="s">
        <v>27</v>
      </c>
    </row>
    <row r="129" spans="1:16" x14ac:dyDescent="0.2">
      <c r="A129" s="27" t="s">
        <v>49</v>
      </c>
      <c r="E129" s="28" t="s">
        <v>233</v>
      </c>
    </row>
    <row r="130" spans="1:16" x14ac:dyDescent="0.2">
      <c r="A130" s="29" t="s">
        <v>51</v>
      </c>
      <c r="E130" s="30" t="s">
        <v>234</v>
      </c>
    </row>
    <row r="131" spans="1:16" ht="51" x14ac:dyDescent="0.2">
      <c r="A131" t="s">
        <v>53</v>
      </c>
      <c r="E131" s="28" t="s">
        <v>235</v>
      </c>
    </row>
    <row r="132" spans="1:16" x14ac:dyDescent="0.2">
      <c r="A132" s="17" t="s">
        <v>45</v>
      </c>
      <c r="B132" s="21" t="s">
        <v>239</v>
      </c>
      <c r="C132" s="21" t="s">
        <v>240</v>
      </c>
      <c r="D132" s="17" t="s">
        <v>66</v>
      </c>
      <c r="E132" s="22" t="s">
        <v>241</v>
      </c>
      <c r="F132" s="23" t="s">
        <v>206</v>
      </c>
      <c r="G132" s="24">
        <v>1789.41</v>
      </c>
      <c r="H132" s="25">
        <v>0</v>
      </c>
      <c r="I132" s="26">
        <f>ROUND(ROUND(H132,2)*ROUND(G132,3),2)</f>
        <v>0</v>
      </c>
      <c r="O132">
        <f>(I132*21)/100</f>
        <v>0</v>
      </c>
      <c r="P132" t="s">
        <v>23</v>
      </c>
    </row>
    <row r="133" spans="1:16" x14ac:dyDescent="0.2">
      <c r="A133" s="27" t="s">
        <v>49</v>
      </c>
      <c r="E133" s="28" t="s">
        <v>66</v>
      </c>
    </row>
    <row r="134" spans="1:16" ht="38.25" x14ac:dyDescent="0.2">
      <c r="A134" s="29" t="s">
        <v>51</v>
      </c>
      <c r="E134" s="30" t="s">
        <v>242</v>
      </c>
    </row>
    <row r="135" spans="1:16" ht="51" x14ac:dyDescent="0.2">
      <c r="A135" t="s">
        <v>53</v>
      </c>
      <c r="E135" s="28" t="s">
        <v>235</v>
      </c>
    </row>
    <row r="136" spans="1:16" x14ac:dyDescent="0.2">
      <c r="A136" s="17" t="s">
        <v>45</v>
      </c>
      <c r="B136" s="21" t="s">
        <v>243</v>
      </c>
      <c r="C136" s="21" t="s">
        <v>244</v>
      </c>
      <c r="D136" s="17" t="s">
        <v>66</v>
      </c>
      <c r="E136" s="22" t="s">
        <v>245</v>
      </c>
      <c r="F136" s="23" t="s">
        <v>206</v>
      </c>
      <c r="G136" s="24">
        <v>1726.7249999999999</v>
      </c>
      <c r="H136" s="25">
        <v>0</v>
      </c>
      <c r="I136" s="26">
        <f>ROUND(ROUND(H136,2)*ROUND(G136,3),2)</f>
        <v>0</v>
      </c>
      <c r="O136">
        <f>(I136*21)/100</f>
        <v>0</v>
      </c>
      <c r="P136" t="s">
        <v>23</v>
      </c>
    </row>
    <row r="137" spans="1:16" x14ac:dyDescent="0.2">
      <c r="A137" s="27" t="s">
        <v>49</v>
      </c>
      <c r="E137" s="28" t="s">
        <v>66</v>
      </c>
    </row>
    <row r="138" spans="1:16" x14ac:dyDescent="0.2">
      <c r="A138" s="29" t="s">
        <v>51</v>
      </c>
      <c r="E138" s="30" t="s">
        <v>246</v>
      </c>
    </row>
    <row r="139" spans="1:16" ht="51" x14ac:dyDescent="0.2">
      <c r="A139" t="s">
        <v>53</v>
      </c>
      <c r="E139" s="28" t="s">
        <v>235</v>
      </c>
    </row>
    <row r="140" spans="1:16" x14ac:dyDescent="0.2">
      <c r="A140" s="17" t="s">
        <v>45</v>
      </c>
      <c r="B140" s="21" t="s">
        <v>247</v>
      </c>
      <c r="C140" s="21" t="s">
        <v>248</v>
      </c>
      <c r="D140" s="17" t="s">
        <v>66</v>
      </c>
      <c r="E140" s="22" t="s">
        <v>249</v>
      </c>
      <c r="F140" s="23" t="s">
        <v>206</v>
      </c>
      <c r="G140" s="24">
        <v>1569.75</v>
      </c>
      <c r="H140" s="25">
        <v>0</v>
      </c>
      <c r="I140" s="26">
        <f>ROUND(ROUND(H140,2)*ROUND(G140,3),2)</f>
        <v>0</v>
      </c>
      <c r="O140">
        <f>(I140*21)/100</f>
        <v>0</v>
      </c>
      <c r="P140" t="s">
        <v>23</v>
      </c>
    </row>
    <row r="141" spans="1:16" x14ac:dyDescent="0.2">
      <c r="A141" s="27" t="s">
        <v>49</v>
      </c>
      <c r="E141" s="28" t="s">
        <v>66</v>
      </c>
    </row>
    <row r="142" spans="1:16" x14ac:dyDescent="0.2">
      <c r="A142" s="29" t="s">
        <v>51</v>
      </c>
      <c r="E142" s="30" t="s">
        <v>250</v>
      </c>
    </row>
    <row r="143" spans="1:16" ht="51" x14ac:dyDescent="0.2">
      <c r="A143" t="s">
        <v>53</v>
      </c>
      <c r="E143" s="28" t="s">
        <v>251</v>
      </c>
    </row>
    <row r="144" spans="1:16" x14ac:dyDescent="0.2">
      <c r="A144" s="17" t="s">
        <v>45</v>
      </c>
      <c r="B144" s="21" t="s">
        <v>252</v>
      </c>
      <c r="C144" s="21" t="s">
        <v>248</v>
      </c>
      <c r="D144" s="17" t="s">
        <v>29</v>
      </c>
      <c r="E144" s="22" t="s">
        <v>249</v>
      </c>
      <c r="F144" s="23" t="s">
        <v>206</v>
      </c>
      <c r="G144" s="24">
        <v>48.51</v>
      </c>
      <c r="H144" s="25">
        <v>0</v>
      </c>
      <c r="I144" s="26">
        <f>ROUND(ROUND(H144,2)*ROUND(G144,3),2)</f>
        <v>0</v>
      </c>
      <c r="O144">
        <f>(I144*0)/100</f>
        <v>0</v>
      </c>
      <c r="P144" t="s">
        <v>27</v>
      </c>
    </row>
    <row r="145" spans="1:16" x14ac:dyDescent="0.2">
      <c r="A145" s="27" t="s">
        <v>49</v>
      </c>
      <c r="E145" s="28" t="s">
        <v>233</v>
      </c>
    </row>
    <row r="146" spans="1:16" x14ac:dyDescent="0.2">
      <c r="A146" s="29" t="s">
        <v>51</v>
      </c>
      <c r="E146" s="30" t="s">
        <v>234</v>
      </c>
    </row>
    <row r="147" spans="1:16" ht="51" x14ac:dyDescent="0.2">
      <c r="A147" t="s">
        <v>53</v>
      </c>
      <c r="E147" s="28" t="s">
        <v>251</v>
      </c>
    </row>
    <row r="148" spans="1:16" x14ac:dyDescent="0.2">
      <c r="A148" s="17" t="s">
        <v>45</v>
      </c>
      <c r="B148" s="21" t="s">
        <v>253</v>
      </c>
      <c r="C148" s="21" t="s">
        <v>254</v>
      </c>
      <c r="D148" s="17" t="s">
        <v>66</v>
      </c>
      <c r="E148" s="22" t="s">
        <v>255</v>
      </c>
      <c r="F148" s="23" t="s">
        <v>206</v>
      </c>
      <c r="G148" s="24">
        <v>137.16</v>
      </c>
      <c r="H148" s="25">
        <v>0</v>
      </c>
      <c r="I148" s="26">
        <f>ROUND(ROUND(H148,2)*ROUND(G148,3),2)</f>
        <v>0</v>
      </c>
      <c r="O148">
        <f>(I148*0)/100</f>
        <v>0</v>
      </c>
      <c r="P148" t="s">
        <v>27</v>
      </c>
    </row>
    <row r="149" spans="1:16" x14ac:dyDescent="0.2">
      <c r="A149" s="27" t="s">
        <v>49</v>
      </c>
      <c r="E149" s="28" t="s">
        <v>233</v>
      </c>
    </row>
    <row r="150" spans="1:16" x14ac:dyDescent="0.2">
      <c r="A150" s="29" t="s">
        <v>51</v>
      </c>
      <c r="E150" s="30" t="s">
        <v>256</v>
      </c>
    </row>
    <row r="151" spans="1:16" ht="51" x14ac:dyDescent="0.2">
      <c r="A151" t="s">
        <v>53</v>
      </c>
      <c r="E151" s="28" t="s">
        <v>251</v>
      </c>
    </row>
    <row r="152" spans="1:16" x14ac:dyDescent="0.2">
      <c r="A152" s="17" t="s">
        <v>45</v>
      </c>
      <c r="B152" s="21" t="s">
        <v>257</v>
      </c>
      <c r="C152" s="21" t="s">
        <v>258</v>
      </c>
      <c r="D152" s="17" t="s">
        <v>66</v>
      </c>
      <c r="E152" s="22" t="s">
        <v>259</v>
      </c>
      <c r="F152" s="23" t="s">
        <v>206</v>
      </c>
      <c r="G152" s="24">
        <v>3483.48</v>
      </c>
      <c r="H152" s="25">
        <v>0</v>
      </c>
      <c r="I152" s="26">
        <f>ROUND(ROUND(H152,2)*ROUND(G152,3),2)</f>
        <v>0</v>
      </c>
      <c r="O152">
        <f>(I152*21)/100</f>
        <v>0</v>
      </c>
      <c r="P152" t="s">
        <v>23</v>
      </c>
    </row>
    <row r="153" spans="1:16" x14ac:dyDescent="0.2">
      <c r="A153" s="27" t="s">
        <v>49</v>
      </c>
      <c r="E153" s="28" t="s">
        <v>66</v>
      </c>
    </row>
    <row r="154" spans="1:16" x14ac:dyDescent="0.2">
      <c r="A154" s="29" t="s">
        <v>51</v>
      </c>
      <c r="E154" s="30" t="s">
        <v>260</v>
      </c>
    </row>
    <row r="155" spans="1:16" ht="51" x14ac:dyDescent="0.2">
      <c r="A155" t="s">
        <v>53</v>
      </c>
      <c r="E155" s="28" t="s">
        <v>251</v>
      </c>
    </row>
    <row r="156" spans="1:16" x14ac:dyDescent="0.2">
      <c r="A156" s="17" t="s">
        <v>45</v>
      </c>
      <c r="B156" s="21" t="s">
        <v>261</v>
      </c>
      <c r="C156" s="21" t="s">
        <v>262</v>
      </c>
      <c r="D156" s="17" t="s">
        <v>66</v>
      </c>
      <c r="E156" s="22" t="s">
        <v>263</v>
      </c>
      <c r="F156" s="23" t="s">
        <v>110</v>
      </c>
      <c r="G156" s="24">
        <v>3.528</v>
      </c>
      <c r="H156" s="25">
        <v>0</v>
      </c>
      <c r="I156" s="26">
        <f>ROUND(ROUND(H156,2)*ROUND(G156,3),2)</f>
        <v>0</v>
      </c>
      <c r="O156">
        <f>(I156*0)/100</f>
        <v>0</v>
      </c>
      <c r="P156" t="s">
        <v>27</v>
      </c>
    </row>
    <row r="157" spans="1:16" x14ac:dyDescent="0.2">
      <c r="A157" s="27" t="s">
        <v>49</v>
      </c>
      <c r="E157" s="28" t="s">
        <v>233</v>
      </c>
    </row>
    <row r="158" spans="1:16" x14ac:dyDescent="0.2">
      <c r="A158" s="29" t="s">
        <v>51</v>
      </c>
      <c r="E158" s="30" t="s">
        <v>234</v>
      </c>
    </row>
    <row r="159" spans="1:16" ht="140.25" x14ac:dyDescent="0.2">
      <c r="A159" t="s">
        <v>53</v>
      </c>
      <c r="E159" s="28" t="s">
        <v>264</v>
      </c>
    </row>
    <row r="160" spans="1:16" ht="25.5" x14ac:dyDescent="0.2">
      <c r="A160" s="17" t="s">
        <v>45</v>
      </c>
      <c r="B160" s="21" t="s">
        <v>265</v>
      </c>
      <c r="C160" s="21" t="s">
        <v>266</v>
      </c>
      <c r="D160" s="17" t="s">
        <v>66</v>
      </c>
      <c r="E160" s="22" t="s">
        <v>267</v>
      </c>
      <c r="F160" s="23" t="s">
        <v>206</v>
      </c>
      <c r="G160" s="24">
        <v>1741.74</v>
      </c>
      <c r="H160" s="25">
        <v>0</v>
      </c>
      <c r="I160" s="26">
        <f>ROUND(ROUND(H160,2)*ROUND(G160,3),2)</f>
        <v>0</v>
      </c>
      <c r="O160">
        <f>(I160*21)/100</f>
        <v>0</v>
      </c>
      <c r="P160" t="s">
        <v>23</v>
      </c>
    </row>
    <row r="161" spans="1:16" x14ac:dyDescent="0.2">
      <c r="A161" s="27" t="s">
        <v>49</v>
      </c>
      <c r="E161" s="28" t="s">
        <v>66</v>
      </c>
    </row>
    <row r="162" spans="1:16" ht="38.25" x14ac:dyDescent="0.2">
      <c r="A162" s="29" t="s">
        <v>51</v>
      </c>
      <c r="E162" s="30" t="s">
        <v>268</v>
      </c>
    </row>
    <row r="163" spans="1:16" ht="140.25" x14ac:dyDescent="0.2">
      <c r="A163" t="s">
        <v>53</v>
      </c>
      <c r="E163" s="28" t="s">
        <v>264</v>
      </c>
    </row>
    <row r="164" spans="1:16" x14ac:dyDescent="0.2">
      <c r="A164" s="17" t="s">
        <v>45</v>
      </c>
      <c r="B164" s="21" t="s">
        <v>269</v>
      </c>
      <c r="C164" s="21" t="s">
        <v>270</v>
      </c>
      <c r="D164" s="17" t="s">
        <v>66</v>
      </c>
      <c r="E164" s="22" t="s">
        <v>271</v>
      </c>
      <c r="F164" s="23" t="s">
        <v>110</v>
      </c>
      <c r="G164" s="24">
        <v>4.41</v>
      </c>
      <c r="H164" s="25">
        <v>0</v>
      </c>
      <c r="I164" s="26">
        <f>ROUND(ROUND(H164,2)*ROUND(G164,3),2)</f>
        <v>0</v>
      </c>
      <c r="O164">
        <f>(I164*0)/100</f>
        <v>0</v>
      </c>
      <c r="P164" t="s">
        <v>27</v>
      </c>
    </row>
    <row r="165" spans="1:16" x14ac:dyDescent="0.2">
      <c r="A165" s="27" t="s">
        <v>49</v>
      </c>
      <c r="E165" s="28" t="s">
        <v>233</v>
      </c>
    </row>
    <row r="166" spans="1:16" x14ac:dyDescent="0.2">
      <c r="A166" s="29" t="s">
        <v>51</v>
      </c>
      <c r="E166" s="30" t="s">
        <v>234</v>
      </c>
    </row>
    <row r="167" spans="1:16" ht="140.25" x14ac:dyDescent="0.2">
      <c r="A167" t="s">
        <v>53</v>
      </c>
      <c r="E167" s="28" t="s">
        <v>264</v>
      </c>
    </row>
    <row r="168" spans="1:16" x14ac:dyDescent="0.2">
      <c r="A168" s="17" t="s">
        <v>45</v>
      </c>
      <c r="B168" s="21" t="s">
        <v>272</v>
      </c>
      <c r="C168" s="21" t="s">
        <v>273</v>
      </c>
      <c r="D168" s="17" t="s">
        <v>66</v>
      </c>
      <c r="E168" s="22" t="s">
        <v>274</v>
      </c>
      <c r="F168" s="23" t="s">
        <v>206</v>
      </c>
      <c r="G168" s="24">
        <v>1741.74</v>
      </c>
      <c r="H168" s="25">
        <v>0</v>
      </c>
      <c r="I168" s="26">
        <f>ROUND(ROUND(H168,2)*ROUND(G168,3),2)</f>
        <v>0</v>
      </c>
      <c r="O168">
        <f>(I168*21)/100</f>
        <v>0</v>
      </c>
      <c r="P168" t="s">
        <v>23</v>
      </c>
    </row>
    <row r="169" spans="1:16" x14ac:dyDescent="0.2">
      <c r="A169" s="27" t="s">
        <v>49</v>
      </c>
      <c r="E169" s="28" t="s">
        <v>66</v>
      </c>
    </row>
    <row r="170" spans="1:16" ht="38.25" x14ac:dyDescent="0.2">
      <c r="A170" s="29" t="s">
        <v>51</v>
      </c>
      <c r="E170" s="30" t="s">
        <v>268</v>
      </c>
    </row>
    <row r="171" spans="1:16" ht="140.25" x14ac:dyDescent="0.2">
      <c r="A171" t="s">
        <v>53</v>
      </c>
      <c r="E171" s="28" t="s">
        <v>264</v>
      </c>
    </row>
    <row r="172" spans="1:16" x14ac:dyDescent="0.2">
      <c r="A172" s="17" t="s">
        <v>45</v>
      </c>
      <c r="B172" s="21" t="s">
        <v>275</v>
      </c>
      <c r="C172" s="21" t="s">
        <v>276</v>
      </c>
      <c r="D172" s="17" t="s">
        <v>66</v>
      </c>
      <c r="E172" s="22" t="s">
        <v>277</v>
      </c>
      <c r="F172" s="23" t="s">
        <v>110</v>
      </c>
      <c r="G172" s="24">
        <v>4.24</v>
      </c>
      <c r="H172" s="25">
        <v>0</v>
      </c>
      <c r="I172" s="26">
        <f>ROUND(ROUND(H172,2)*ROUND(G172,3),2)</f>
        <v>0</v>
      </c>
      <c r="O172">
        <f>(I172*0)/100</f>
        <v>0</v>
      </c>
      <c r="P172" t="s">
        <v>27</v>
      </c>
    </row>
    <row r="173" spans="1:16" x14ac:dyDescent="0.2">
      <c r="A173" s="27" t="s">
        <v>49</v>
      </c>
      <c r="E173" s="28" t="s">
        <v>233</v>
      </c>
    </row>
    <row r="174" spans="1:16" x14ac:dyDescent="0.2">
      <c r="A174" s="29" t="s">
        <v>51</v>
      </c>
      <c r="E174" s="30" t="s">
        <v>234</v>
      </c>
    </row>
    <row r="175" spans="1:16" ht="140.25" x14ac:dyDescent="0.2">
      <c r="A175" t="s">
        <v>53</v>
      </c>
      <c r="E175" s="28" t="s">
        <v>264</v>
      </c>
    </row>
    <row r="176" spans="1:16" x14ac:dyDescent="0.2">
      <c r="A176" s="17" t="s">
        <v>45</v>
      </c>
      <c r="B176" s="21" t="s">
        <v>278</v>
      </c>
      <c r="C176" s="21" t="s">
        <v>279</v>
      </c>
      <c r="D176" s="17" t="s">
        <v>66</v>
      </c>
      <c r="E176" s="22" t="s">
        <v>280</v>
      </c>
      <c r="F176" s="23" t="s">
        <v>206</v>
      </c>
      <c r="G176" s="24">
        <v>1612.748</v>
      </c>
      <c r="H176" s="25">
        <v>0</v>
      </c>
      <c r="I176" s="26">
        <f>ROUND(ROUND(H176,2)*ROUND(G176,3),2)</f>
        <v>0</v>
      </c>
      <c r="O176">
        <f>(I176*21)/100</f>
        <v>0</v>
      </c>
      <c r="P176" t="s">
        <v>23</v>
      </c>
    </row>
    <row r="177" spans="1:18" x14ac:dyDescent="0.2">
      <c r="A177" s="27" t="s">
        <v>49</v>
      </c>
      <c r="E177" s="28" t="s">
        <v>66</v>
      </c>
    </row>
    <row r="178" spans="1:18" ht="38.25" x14ac:dyDescent="0.2">
      <c r="A178" s="29" t="s">
        <v>51</v>
      </c>
      <c r="E178" s="30" t="s">
        <v>281</v>
      </c>
    </row>
    <row r="179" spans="1:18" ht="140.25" x14ac:dyDescent="0.2">
      <c r="A179" t="s">
        <v>53</v>
      </c>
      <c r="E179" s="28" t="s">
        <v>264</v>
      </c>
    </row>
    <row r="180" spans="1:18" ht="25.5" x14ac:dyDescent="0.2">
      <c r="A180" s="17" t="s">
        <v>45</v>
      </c>
      <c r="B180" s="21" t="s">
        <v>282</v>
      </c>
      <c r="C180" s="21" t="s">
        <v>283</v>
      </c>
      <c r="D180" s="17" t="s">
        <v>66</v>
      </c>
      <c r="E180" s="22" t="s">
        <v>284</v>
      </c>
      <c r="F180" s="23" t="s">
        <v>206</v>
      </c>
      <c r="G180" s="24">
        <v>9.0299999999999994</v>
      </c>
      <c r="H180" s="25">
        <v>0</v>
      </c>
      <c r="I180" s="26">
        <f>ROUND(ROUND(H180,2)*ROUND(G180,3),2)</f>
        <v>0</v>
      </c>
      <c r="O180">
        <f>(I180*21)/100</f>
        <v>0</v>
      </c>
      <c r="P180" t="s">
        <v>23</v>
      </c>
    </row>
    <row r="181" spans="1:18" x14ac:dyDescent="0.2">
      <c r="A181" s="27" t="s">
        <v>49</v>
      </c>
      <c r="E181" s="28" t="s">
        <v>66</v>
      </c>
    </row>
    <row r="182" spans="1:18" x14ac:dyDescent="0.2">
      <c r="A182" s="29" t="s">
        <v>51</v>
      </c>
      <c r="E182" s="30" t="s">
        <v>285</v>
      </c>
    </row>
    <row r="183" spans="1:18" ht="165.75" x14ac:dyDescent="0.2">
      <c r="A183" t="s">
        <v>53</v>
      </c>
      <c r="E183" s="28" t="s">
        <v>286</v>
      </c>
    </row>
    <row r="184" spans="1:18" x14ac:dyDescent="0.2">
      <c r="A184" s="17" t="s">
        <v>45</v>
      </c>
      <c r="B184" s="21" t="s">
        <v>287</v>
      </c>
      <c r="C184" s="21" t="s">
        <v>288</v>
      </c>
      <c r="D184" s="17" t="s">
        <v>66</v>
      </c>
      <c r="E184" s="22" t="s">
        <v>289</v>
      </c>
      <c r="F184" s="23" t="s">
        <v>206</v>
      </c>
      <c r="G184" s="24">
        <v>53.655000000000001</v>
      </c>
      <c r="H184" s="25">
        <v>0</v>
      </c>
      <c r="I184" s="26">
        <f>ROUND(ROUND(H184,2)*ROUND(G184,3),2)</f>
        <v>0</v>
      </c>
      <c r="O184">
        <f>(I184*21)/100</f>
        <v>0</v>
      </c>
      <c r="P184" t="s">
        <v>23</v>
      </c>
    </row>
    <row r="185" spans="1:18" x14ac:dyDescent="0.2">
      <c r="A185" s="27" t="s">
        <v>49</v>
      </c>
      <c r="E185" s="28" t="s">
        <v>66</v>
      </c>
    </row>
    <row r="186" spans="1:18" x14ac:dyDescent="0.2">
      <c r="A186" s="29" t="s">
        <v>51</v>
      </c>
      <c r="E186" s="30" t="s">
        <v>290</v>
      </c>
    </row>
    <row r="187" spans="1:18" ht="165.75" x14ac:dyDescent="0.2">
      <c r="A187" t="s">
        <v>53</v>
      </c>
      <c r="E187" s="28" t="s">
        <v>286</v>
      </c>
    </row>
    <row r="188" spans="1:18" ht="12.75" customHeight="1" x14ac:dyDescent="0.2">
      <c r="A188" s="2" t="s">
        <v>43</v>
      </c>
      <c r="B188" s="2"/>
      <c r="C188" s="32" t="s">
        <v>74</v>
      </c>
      <c r="D188" s="2"/>
      <c r="E188" s="19" t="s">
        <v>291</v>
      </c>
      <c r="F188" s="2"/>
      <c r="G188" s="2"/>
      <c r="H188" s="2"/>
      <c r="I188" s="33">
        <f>0+Q188</f>
        <v>0</v>
      </c>
      <c r="O188">
        <f>0+R188</f>
        <v>0</v>
      </c>
      <c r="Q188">
        <f>0+I189+I193+I197+I201+I205+I209</f>
        <v>0</v>
      </c>
      <c r="R188">
        <f>0+O189+O193+O197+O201+O205+O209</f>
        <v>0</v>
      </c>
    </row>
    <row r="189" spans="1:18" x14ac:dyDescent="0.2">
      <c r="A189" s="17" t="s">
        <v>45</v>
      </c>
      <c r="B189" s="21" t="s">
        <v>292</v>
      </c>
      <c r="C189" s="21" t="s">
        <v>293</v>
      </c>
      <c r="D189" s="17" t="s">
        <v>66</v>
      </c>
      <c r="E189" s="22" t="s">
        <v>294</v>
      </c>
      <c r="F189" s="23" t="s">
        <v>140</v>
      </c>
      <c r="G189" s="24">
        <v>136.30000000000001</v>
      </c>
      <c r="H189" s="25">
        <v>0</v>
      </c>
      <c r="I189" s="26">
        <f>ROUND(ROUND(H189,2)*ROUND(G189,3),2)</f>
        <v>0</v>
      </c>
      <c r="O189">
        <f>(I189*21)/100</f>
        <v>0</v>
      </c>
      <c r="P189" t="s">
        <v>23</v>
      </c>
    </row>
    <row r="190" spans="1:18" x14ac:dyDescent="0.2">
      <c r="A190" s="27" t="s">
        <v>49</v>
      </c>
      <c r="E190" s="28" t="s">
        <v>66</v>
      </c>
    </row>
    <row r="191" spans="1:18" x14ac:dyDescent="0.2">
      <c r="A191" s="29" t="s">
        <v>51</v>
      </c>
      <c r="E191" s="30" t="s">
        <v>295</v>
      </c>
    </row>
    <row r="192" spans="1:18" ht="165.75" x14ac:dyDescent="0.2">
      <c r="A192" t="s">
        <v>53</v>
      </c>
      <c r="E192" s="28" t="s">
        <v>296</v>
      </c>
    </row>
    <row r="193" spans="1:16" x14ac:dyDescent="0.2">
      <c r="A193" s="17" t="s">
        <v>45</v>
      </c>
      <c r="B193" s="21" t="s">
        <v>297</v>
      </c>
      <c r="C193" s="21" t="s">
        <v>298</v>
      </c>
      <c r="D193" s="17" t="s">
        <v>66</v>
      </c>
      <c r="E193" s="22" t="s">
        <v>299</v>
      </c>
      <c r="F193" s="23" t="s">
        <v>140</v>
      </c>
      <c r="G193" s="24">
        <v>43.3</v>
      </c>
      <c r="H193" s="25">
        <v>0</v>
      </c>
      <c r="I193" s="26">
        <f>ROUND(ROUND(H193,2)*ROUND(G193,3),2)</f>
        <v>0</v>
      </c>
      <c r="O193">
        <f>(I193*21)/100</f>
        <v>0</v>
      </c>
      <c r="P193" t="s">
        <v>23</v>
      </c>
    </row>
    <row r="194" spans="1:16" x14ac:dyDescent="0.2">
      <c r="A194" s="27" t="s">
        <v>49</v>
      </c>
      <c r="E194" s="28" t="s">
        <v>300</v>
      </c>
    </row>
    <row r="195" spans="1:16" x14ac:dyDescent="0.2">
      <c r="A195" s="29" t="s">
        <v>51</v>
      </c>
      <c r="E195" s="30" t="s">
        <v>301</v>
      </c>
    </row>
    <row r="196" spans="1:16" ht="255" x14ac:dyDescent="0.2">
      <c r="A196" t="s">
        <v>53</v>
      </c>
      <c r="E196" s="28" t="s">
        <v>302</v>
      </c>
    </row>
    <row r="197" spans="1:16" x14ac:dyDescent="0.2">
      <c r="A197" s="17" t="s">
        <v>45</v>
      </c>
      <c r="B197" s="21" t="s">
        <v>303</v>
      </c>
      <c r="C197" s="21" t="s">
        <v>304</v>
      </c>
      <c r="D197" s="17" t="s">
        <v>66</v>
      </c>
      <c r="E197" s="22" t="s">
        <v>305</v>
      </c>
      <c r="F197" s="23" t="s">
        <v>140</v>
      </c>
      <c r="G197" s="24">
        <v>92.3</v>
      </c>
      <c r="H197" s="25">
        <v>0</v>
      </c>
      <c r="I197" s="26">
        <f>ROUND(ROUND(H197,2)*ROUND(G197,3),2)</f>
        <v>0</v>
      </c>
      <c r="O197">
        <f>(I197*21)/100</f>
        <v>0</v>
      </c>
      <c r="P197" t="s">
        <v>23</v>
      </c>
    </row>
    <row r="198" spans="1:16" x14ac:dyDescent="0.2">
      <c r="A198" s="27" t="s">
        <v>49</v>
      </c>
      <c r="E198" s="28" t="s">
        <v>66</v>
      </c>
    </row>
    <row r="199" spans="1:16" x14ac:dyDescent="0.2">
      <c r="A199" s="29" t="s">
        <v>51</v>
      </c>
      <c r="E199" s="30" t="s">
        <v>306</v>
      </c>
    </row>
    <row r="200" spans="1:16" ht="242.25" x14ac:dyDescent="0.2">
      <c r="A200" t="s">
        <v>53</v>
      </c>
      <c r="E200" s="28" t="s">
        <v>307</v>
      </c>
    </row>
    <row r="201" spans="1:16" x14ac:dyDescent="0.2">
      <c r="A201" s="17" t="s">
        <v>45</v>
      </c>
      <c r="B201" s="21" t="s">
        <v>308</v>
      </c>
      <c r="C201" s="21" t="s">
        <v>309</v>
      </c>
      <c r="D201" s="17" t="s">
        <v>66</v>
      </c>
      <c r="E201" s="22" t="s">
        <v>310</v>
      </c>
      <c r="F201" s="23" t="s">
        <v>311</v>
      </c>
      <c r="G201" s="24">
        <v>3</v>
      </c>
      <c r="H201" s="25">
        <v>0</v>
      </c>
      <c r="I201" s="26">
        <f>ROUND(ROUND(H201,2)*ROUND(G201,3),2)</f>
        <v>0</v>
      </c>
      <c r="O201">
        <f>(I201*21)/100</f>
        <v>0</v>
      </c>
      <c r="P201" t="s">
        <v>23</v>
      </c>
    </row>
    <row r="202" spans="1:16" x14ac:dyDescent="0.2">
      <c r="A202" s="27" t="s">
        <v>49</v>
      </c>
      <c r="E202" s="28" t="s">
        <v>66</v>
      </c>
    </row>
    <row r="203" spans="1:16" x14ac:dyDescent="0.2">
      <c r="A203" s="29" t="s">
        <v>51</v>
      </c>
      <c r="E203" s="30" t="s">
        <v>312</v>
      </c>
    </row>
    <row r="204" spans="1:16" ht="76.5" x14ac:dyDescent="0.2">
      <c r="A204" t="s">
        <v>53</v>
      </c>
      <c r="E204" s="28" t="s">
        <v>313</v>
      </c>
    </row>
    <row r="205" spans="1:16" x14ac:dyDescent="0.2">
      <c r="A205" s="17" t="s">
        <v>45</v>
      </c>
      <c r="B205" s="21" t="s">
        <v>314</v>
      </c>
      <c r="C205" s="21" t="s">
        <v>315</v>
      </c>
      <c r="D205" s="17" t="s">
        <v>66</v>
      </c>
      <c r="E205" s="22" t="s">
        <v>316</v>
      </c>
      <c r="F205" s="23" t="s">
        <v>311</v>
      </c>
      <c r="G205" s="24">
        <v>4</v>
      </c>
      <c r="H205" s="25">
        <v>0</v>
      </c>
      <c r="I205" s="26">
        <f>ROUND(ROUND(H205,2)*ROUND(G205,3),2)</f>
        <v>0</v>
      </c>
      <c r="O205">
        <f>(I205*21)/100</f>
        <v>0</v>
      </c>
      <c r="P205" t="s">
        <v>23</v>
      </c>
    </row>
    <row r="206" spans="1:16" x14ac:dyDescent="0.2">
      <c r="A206" s="27" t="s">
        <v>49</v>
      </c>
      <c r="E206" s="28" t="s">
        <v>66</v>
      </c>
    </row>
    <row r="207" spans="1:16" x14ac:dyDescent="0.2">
      <c r="A207" s="29" t="s">
        <v>51</v>
      </c>
      <c r="E207" s="30" t="s">
        <v>317</v>
      </c>
    </row>
    <row r="208" spans="1:16" ht="38.25" x14ac:dyDescent="0.2">
      <c r="A208" t="s">
        <v>53</v>
      </c>
      <c r="E208" s="28" t="s">
        <v>318</v>
      </c>
    </row>
    <row r="209" spans="1:18" x14ac:dyDescent="0.2">
      <c r="A209" s="17" t="s">
        <v>45</v>
      </c>
      <c r="B209" s="21" t="s">
        <v>319</v>
      </c>
      <c r="C209" s="21" t="s">
        <v>320</v>
      </c>
      <c r="D209" s="17" t="s">
        <v>66</v>
      </c>
      <c r="E209" s="22" t="s">
        <v>321</v>
      </c>
      <c r="F209" s="23" t="s">
        <v>140</v>
      </c>
      <c r="G209" s="24">
        <v>43.3</v>
      </c>
      <c r="H209" s="25">
        <v>0</v>
      </c>
      <c r="I209" s="26">
        <f>ROUND(ROUND(H209,2)*ROUND(G209,3),2)</f>
        <v>0</v>
      </c>
      <c r="O209">
        <f>(I209*21)/100</f>
        <v>0</v>
      </c>
      <c r="P209" t="s">
        <v>23</v>
      </c>
    </row>
    <row r="210" spans="1:18" x14ac:dyDescent="0.2">
      <c r="A210" s="27" t="s">
        <v>49</v>
      </c>
      <c r="E210" s="28" t="s">
        <v>66</v>
      </c>
    </row>
    <row r="211" spans="1:18" x14ac:dyDescent="0.2">
      <c r="A211" s="29" t="s">
        <v>51</v>
      </c>
      <c r="E211" s="30" t="s">
        <v>322</v>
      </c>
    </row>
    <row r="212" spans="1:18" ht="63.75" x14ac:dyDescent="0.2">
      <c r="A212" t="s">
        <v>53</v>
      </c>
      <c r="E212" s="28" t="s">
        <v>323</v>
      </c>
    </row>
    <row r="213" spans="1:18" ht="12.75" customHeight="1" x14ac:dyDescent="0.2">
      <c r="A213" s="2" t="s">
        <v>43</v>
      </c>
      <c r="B213" s="2"/>
      <c r="C213" s="32" t="s">
        <v>40</v>
      </c>
      <c r="D213" s="2"/>
      <c r="E213" s="19" t="s">
        <v>324</v>
      </c>
      <c r="F213" s="2"/>
      <c r="G213" s="2"/>
      <c r="H213" s="2"/>
      <c r="I213" s="33">
        <f>0+Q213</f>
        <v>0</v>
      </c>
      <c r="O213">
        <f>0+R213</f>
        <v>0</v>
      </c>
      <c r="Q213">
        <f>0+I214+I218+I222+I226+I230+I234+I238+I242+I246+I250+I254+I258+I262</f>
        <v>0</v>
      </c>
      <c r="R213">
        <f>0+O214+O218+O222+O226+O230+O234+O238+O242+O246+O250+O254+O258+O262</f>
        <v>0</v>
      </c>
    </row>
    <row r="214" spans="1:18" ht="25.5" x14ac:dyDescent="0.2">
      <c r="A214" s="17" t="s">
        <v>45</v>
      </c>
      <c r="B214" s="21" t="s">
        <v>325</v>
      </c>
      <c r="C214" s="21" t="s">
        <v>326</v>
      </c>
      <c r="D214" s="17" t="s">
        <v>66</v>
      </c>
      <c r="E214" s="22" t="s">
        <v>327</v>
      </c>
      <c r="F214" s="23" t="s">
        <v>311</v>
      </c>
      <c r="G214" s="24">
        <v>20</v>
      </c>
      <c r="H214" s="25">
        <v>0</v>
      </c>
      <c r="I214" s="26">
        <f>ROUND(ROUND(H214,2)*ROUND(G214,3),2)</f>
        <v>0</v>
      </c>
      <c r="O214">
        <f>(I214*21)/100</f>
        <v>0</v>
      </c>
      <c r="P214" t="s">
        <v>23</v>
      </c>
    </row>
    <row r="215" spans="1:18" x14ac:dyDescent="0.2">
      <c r="A215" s="27" t="s">
        <v>49</v>
      </c>
      <c r="E215" s="28" t="s">
        <v>66</v>
      </c>
    </row>
    <row r="216" spans="1:18" x14ac:dyDescent="0.2">
      <c r="A216" s="29" t="s">
        <v>51</v>
      </c>
      <c r="E216" s="30" t="s">
        <v>328</v>
      </c>
    </row>
    <row r="217" spans="1:18" ht="25.5" x14ac:dyDescent="0.2">
      <c r="A217" t="s">
        <v>53</v>
      </c>
      <c r="E217" s="28" t="s">
        <v>329</v>
      </c>
    </row>
    <row r="218" spans="1:18" ht="25.5" x14ac:dyDescent="0.2">
      <c r="A218" s="17" t="s">
        <v>45</v>
      </c>
      <c r="B218" s="21" t="s">
        <v>330</v>
      </c>
      <c r="C218" s="21" t="s">
        <v>331</v>
      </c>
      <c r="D218" s="17" t="s">
        <v>66</v>
      </c>
      <c r="E218" s="22" t="s">
        <v>332</v>
      </c>
      <c r="F218" s="23" t="s">
        <v>311</v>
      </c>
      <c r="G218" s="24">
        <v>21</v>
      </c>
      <c r="H218" s="25">
        <v>0</v>
      </c>
      <c r="I218" s="26">
        <f>ROUND(ROUND(H218,2)*ROUND(G218,3),2)</f>
        <v>0</v>
      </c>
      <c r="O218">
        <f>(I218*21)/100</f>
        <v>0</v>
      </c>
      <c r="P218" t="s">
        <v>23</v>
      </c>
    </row>
    <row r="219" spans="1:18" x14ac:dyDescent="0.2">
      <c r="A219" s="27" t="s">
        <v>49</v>
      </c>
      <c r="E219" s="28" t="s">
        <v>66</v>
      </c>
    </row>
    <row r="220" spans="1:18" x14ac:dyDescent="0.2">
      <c r="A220" s="29" t="s">
        <v>51</v>
      </c>
      <c r="E220" s="30" t="s">
        <v>333</v>
      </c>
    </row>
    <row r="221" spans="1:18" ht="25.5" x14ac:dyDescent="0.2">
      <c r="A221" t="s">
        <v>53</v>
      </c>
      <c r="E221" s="28" t="s">
        <v>334</v>
      </c>
    </row>
    <row r="222" spans="1:18" ht="25.5" x14ac:dyDescent="0.2">
      <c r="A222" s="17" t="s">
        <v>45</v>
      </c>
      <c r="B222" s="21" t="s">
        <v>335</v>
      </c>
      <c r="C222" s="21" t="s">
        <v>336</v>
      </c>
      <c r="D222" s="17" t="s">
        <v>66</v>
      </c>
      <c r="E222" s="22" t="s">
        <v>337</v>
      </c>
      <c r="F222" s="23" t="s">
        <v>311</v>
      </c>
      <c r="G222" s="24">
        <v>5</v>
      </c>
      <c r="H222" s="25">
        <v>0</v>
      </c>
      <c r="I222" s="26">
        <f>ROUND(ROUND(H222,2)*ROUND(G222,3),2)</f>
        <v>0</v>
      </c>
      <c r="O222">
        <f>(I222*21)/100</f>
        <v>0</v>
      </c>
      <c r="P222" t="s">
        <v>23</v>
      </c>
    </row>
    <row r="223" spans="1:18" x14ac:dyDescent="0.2">
      <c r="A223" s="27" t="s">
        <v>49</v>
      </c>
      <c r="E223" s="28" t="s">
        <v>66</v>
      </c>
    </row>
    <row r="224" spans="1:18" x14ac:dyDescent="0.2">
      <c r="A224" s="29" t="s">
        <v>51</v>
      </c>
      <c r="E224" s="30" t="s">
        <v>66</v>
      </c>
    </row>
    <row r="225" spans="1:16" ht="38.25" x14ac:dyDescent="0.2">
      <c r="A225" t="s">
        <v>53</v>
      </c>
      <c r="E225" s="28" t="s">
        <v>338</v>
      </c>
    </row>
    <row r="226" spans="1:16" x14ac:dyDescent="0.2">
      <c r="A226" s="17" t="s">
        <v>45</v>
      </c>
      <c r="B226" s="21" t="s">
        <v>339</v>
      </c>
      <c r="C226" s="21" t="s">
        <v>340</v>
      </c>
      <c r="D226" s="17" t="s">
        <v>66</v>
      </c>
      <c r="E226" s="22" t="s">
        <v>341</v>
      </c>
      <c r="F226" s="23" t="s">
        <v>311</v>
      </c>
      <c r="G226" s="24">
        <v>6</v>
      </c>
      <c r="H226" s="25">
        <v>0</v>
      </c>
      <c r="I226" s="26">
        <f>ROUND(ROUND(H226,2)*ROUND(G226,3),2)</f>
        <v>0</v>
      </c>
      <c r="O226">
        <f>(I226*21)/100</f>
        <v>0</v>
      </c>
      <c r="P226" t="s">
        <v>23</v>
      </c>
    </row>
    <row r="227" spans="1:16" x14ac:dyDescent="0.2">
      <c r="A227" s="27" t="s">
        <v>49</v>
      </c>
      <c r="E227" s="28" t="s">
        <v>66</v>
      </c>
    </row>
    <row r="228" spans="1:16" x14ac:dyDescent="0.2">
      <c r="A228" s="29" t="s">
        <v>51</v>
      </c>
      <c r="E228" s="30" t="s">
        <v>66</v>
      </c>
    </row>
    <row r="229" spans="1:16" ht="25.5" x14ac:dyDescent="0.2">
      <c r="A229" t="s">
        <v>53</v>
      </c>
      <c r="E229" s="28" t="s">
        <v>334</v>
      </c>
    </row>
    <row r="230" spans="1:16" ht="25.5" x14ac:dyDescent="0.2">
      <c r="A230" s="17" t="s">
        <v>45</v>
      </c>
      <c r="B230" s="21" t="s">
        <v>342</v>
      </c>
      <c r="C230" s="21" t="s">
        <v>343</v>
      </c>
      <c r="D230" s="17" t="s">
        <v>66</v>
      </c>
      <c r="E230" s="22" t="s">
        <v>344</v>
      </c>
      <c r="F230" s="23" t="s">
        <v>206</v>
      </c>
      <c r="G230" s="24">
        <v>63.7</v>
      </c>
      <c r="H230" s="25">
        <v>0</v>
      </c>
      <c r="I230" s="26">
        <f>ROUND(ROUND(H230,2)*ROUND(G230,3),2)</f>
        <v>0</v>
      </c>
      <c r="O230">
        <f>(I230*21)/100</f>
        <v>0</v>
      </c>
      <c r="P230" t="s">
        <v>23</v>
      </c>
    </row>
    <row r="231" spans="1:16" x14ac:dyDescent="0.2">
      <c r="A231" s="27" t="s">
        <v>49</v>
      </c>
      <c r="E231" s="28" t="s">
        <v>345</v>
      </c>
    </row>
    <row r="232" spans="1:16" x14ac:dyDescent="0.2">
      <c r="A232" s="29" t="s">
        <v>51</v>
      </c>
      <c r="E232" s="30" t="s">
        <v>346</v>
      </c>
    </row>
    <row r="233" spans="1:16" ht="38.25" x14ac:dyDescent="0.2">
      <c r="A233" t="s">
        <v>53</v>
      </c>
      <c r="E233" s="28" t="s">
        <v>347</v>
      </c>
    </row>
    <row r="234" spans="1:16" ht="25.5" x14ac:dyDescent="0.2">
      <c r="A234" s="17" t="s">
        <v>45</v>
      </c>
      <c r="B234" s="21" t="s">
        <v>348</v>
      </c>
      <c r="C234" s="21" t="s">
        <v>349</v>
      </c>
      <c r="D234" s="17" t="s">
        <v>66</v>
      </c>
      <c r="E234" s="22" t="s">
        <v>350</v>
      </c>
      <c r="F234" s="23" t="s">
        <v>206</v>
      </c>
      <c r="G234" s="24">
        <v>63.7</v>
      </c>
      <c r="H234" s="25">
        <v>0</v>
      </c>
      <c r="I234" s="26">
        <f>ROUND(ROUND(H234,2)*ROUND(G234,3),2)</f>
        <v>0</v>
      </c>
      <c r="O234">
        <f>(I234*21)/100</f>
        <v>0</v>
      </c>
      <c r="P234" t="s">
        <v>23</v>
      </c>
    </row>
    <row r="235" spans="1:16" x14ac:dyDescent="0.2">
      <c r="A235" s="27" t="s">
        <v>49</v>
      </c>
      <c r="E235" s="28" t="s">
        <v>351</v>
      </c>
    </row>
    <row r="236" spans="1:16" x14ac:dyDescent="0.2">
      <c r="A236" s="29" t="s">
        <v>51</v>
      </c>
      <c r="E236" s="30" t="s">
        <v>346</v>
      </c>
    </row>
    <row r="237" spans="1:16" ht="38.25" x14ac:dyDescent="0.2">
      <c r="A237" t="s">
        <v>53</v>
      </c>
      <c r="E237" s="28" t="s">
        <v>347</v>
      </c>
    </row>
    <row r="238" spans="1:16" x14ac:dyDescent="0.2">
      <c r="A238" s="17" t="s">
        <v>45</v>
      </c>
      <c r="B238" s="21" t="s">
        <v>352</v>
      </c>
      <c r="C238" s="21" t="s">
        <v>353</v>
      </c>
      <c r="D238" s="17" t="s">
        <v>66</v>
      </c>
      <c r="E238" s="22" t="s">
        <v>354</v>
      </c>
      <c r="F238" s="23" t="s">
        <v>311</v>
      </c>
      <c r="G238" s="24">
        <v>4</v>
      </c>
      <c r="H238" s="25">
        <v>0</v>
      </c>
      <c r="I238" s="26">
        <f>ROUND(ROUND(H238,2)*ROUND(G238,3),2)</f>
        <v>0</v>
      </c>
      <c r="O238">
        <f>(I238*21)/100</f>
        <v>0</v>
      </c>
      <c r="P238" t="s">
        <v>23</v>
      </c>
    </row>
    <row r="239" spans="1:16" x14ac:dyDescent="0.2">
      <c r="A239" s="27" t="s">
        <v>49</v>
      </c>
      <c r="E239" s="28" t="s">
        <v>66</v>
      </c>
    </row>
    <row r="240" spans="1:16" x14ac:dyDescent="0.2">
      <c r="A240" s="29" t="s">
        <v>51</v>
      </c>
      <c r="E240" s="30" t="s">
        <v>355</v>
      </c>
    </row>
    <row r="241" spans="1:16" ht="38.25" x14ac:dyDescent="0.2">
      <c r="A241" t="s">
        <v>53</v>
      </c>
      <c r="E241" s="28" t="s">
        <v>356</v>
      </c>
    </row>
    <row r="242" spans="1:16" x14ac:dyDescent="0.2">
      <c r="A242" s="17" t="s">
        <v>45</v>
      </c>
      <c r="B242" s="21" t="s">
        <v>357</v>
      </c>
      <c r="C242" s="21" t="s">
        <v>358</v>
      </c>
      <c r="D242" s="17" t="s">
        <v>66</v>
      </c>
      <c r="E242" s="22" t="s">
        <v>359</v>
      </c>
      <c r="F242" s="23" t="s">
        <v>110</v>
      </c>
      <c r="G242" s="24">
        <v>5</v>
      </c>
      <c r="H242" s="25">
        <v>0</v>
      </c>
      <c r="I242" s="26">
        <f>ROUND(ROUND(H242,2)*ROUND(G242,3),2)</f>
        <v>0</v>
      </c>
      <c r="O242">
        <f>(I242*21)/100</f>
        <v>0</v>
      </c>
      <c r="P242" t="s">
        <v>23</v>
      </c>
    </row>
    <row r="243" spans="1:16" x14ac:dyDescent="0.2">
      <c r="A243" s="27" t="s">
        <v>49</v>
      </c>
      <c r="E243" s="28" t="s">
        <v>66</v>
      </c>
    </row>
    <row r="244" spans="1:16" x14ac:dyDescent="0.2">
      <c r="A244" s="29" t="s">
        <v>51</v>
      </c>
      <c r="E244" s="30" t="s">
        <v>360</v>
      </c>
    </row>
    <row r="245" spans="1:16" ht="51" x14ac:dyDescent="0.2">
      <c r="A245" t="s">
        <v>53</v>
      </c>
      <c r="E245" s="28" t="s">
        <v>361</v>
      </c>
    </row>
    <row r="246" spans="1:16" x14ac:dyDescent="0.2">
      <c r="A246" s="17" t="s">
        <v>45</v>
      </c>
      <c r="B246" s="21" t="s">
        <v>362</v>
      </c>
      <c r="C246" s="21" t="s">
        <v>363</v>
      </c>
      <c r="D246" s="17" t="s">
        <v>66</v>
      </c>
      <c r="E246" s="22" t="s">
        <v>364</v>
      </c>
      <c r="F246" s="23" t="s">
        <v>140</v>
      </c>
      <c r="G246" s="24">
        <v>43.26</v>
      </c>
      <c r="H246" s="25">
        <v>0</v>
      </c>
      <c r="I246" s="26">
        <f>ROUND(ROUND(H246,2)*ROUND(G246,3),2)</f>
        <v>0</v>
      </c>
      <c r="O246">
        <f>(I246*21)/100</f>
        <v>0</v>
      </c>
      <c r="P246" t="s">
        <v>23</v>
      </c>
    </row>
    <row r="247" spans="1:16" x14ac:dyDescent="0.2">
      <c r="A247" s="27" t="s">
        <v>49</v>
      </c>
      <c r="E247" s="28" t="s">
        <v>66</v>
      </c>
    </row>
    <row r="248" spans="1:16" x14ac:dyDescent="0.2">
      <c r="A248" s="29" t="s">
        <v>51</v>
      </c>
      <c r="E248" s="30" t="s">
        <v>365</v>
      </c>
    </row>
    <row r="249" spans="1:16" ht="51" x14ac:dyDescent="0.2">
      <c r="A249" t="s">
        <v>53</v>
      </c>
      <c r="E249" s="28" t="s">
        <v>366</v>
      </c>
    </row>
    <row r="250" spans="1:16" x14ac:dyDescent="0.2">
      <c r="A250" s="17" t="s">
        <v>45</v>
      </c>
      <c r="B250" s="21" t="s">
        <v>367</v>
      </c>
      <c r="C250" s="21" t="s">
        <v>368</v>
      </c>
      <c r="D250" s="17" t="s">
        <v>66</v>
      </c>
      <c r="E250" s="22" t="s">
        <v>369</v>
      </c>
      <c r="F250" s="23" t="s">
        <v>140</v>
      </c>
      <c r="G250" s="24">
        <v>326.65499999999997</v>
      </c>
      <c r="H250" s="25">
        <v>0</v>
      </c>
      <c r="I250" s="26">
        <f>ROUND(ROUND(H250,2)*ROUND(G250,3),2)</f>
        <v>0</v>
      </c>
      <c r="O250">
        <f>(I250*21)/100</f>
        <v>0</v>
      </c>
      <c r="P250" t="s">
        <v>23</v>
      </c>
    </row>
    <row r="251" spans="1:16" x14ac:dyDescent="0.2">
      <c r="A251" s="27" t="s">
        <v>49</v>
      </c>
      <c r="E251" s="28" t="s">
        <v>66</v>
      </c>
    </row>
    <row r="252" spans="1:16" x14ac:dyDescent="0.2">
      <c r="A252" s="29" t="s">
        <v>51</v>
      </c>
      <c r="E252" s="30" t="s">
        <v>370</v>
      </c>
    </row>
    <row r="253" spans="1:16" ht="51" x14ac:dyDescent="0.2">
      <c r="A253" t="s">
        <v>53</v>
      </c>
      <c r="E253" s="28" t="s">
        <v>366</v>
      </c>
    </row>
    <row r="254" spans="1:16" x14ac:dyDescent="0.2">
      <c r="A254" s="17" t="s">
        <v>45</v>
      </c>
      <c r="B254" s="21" t="s">
        <v>371</v>
      </c>
      <c r="C254" s="21" t="s">
        <v>372</v>
      </c>
      <c r="D254" s="17" t="s">
        <v>66</v>
      </c>
      <c r="E254" s="22" t="s">
        <v>373</v>
      </c>
      <c r="F254" s="23" t="s">
        <v>140</v>
      </c>
      <c r="G254" s="24">
        <v>91.2</v>
      </c>
      <c r="H254" s="25">
        <v>0</v>
      </c>
      <c r="I254" s="26">
        <f>ROUND(ROUND(H254,2)*ROUND(G254,3),2)</f>
        <v>0</v>
      </c>
      <c r="O254">
        <f>(I254*21)/100</f>
        <v>0</v>
      </c>
      <c r="P254" t="s">
        <v>23</v>
      </c>
    </row>
    <row r="255" spans="1:16" x14ac:dyDescent="0.2">
      <c r="A255" s="27" t="s">
        <v>49</v>
      </c>
      <c r="E255" s="28" t="s">
        <v>66</v>
      </c>
    </row>
    <row r="256" spans="1:16" x14ac:dyDescent="0.2">
      <c r="A256" s="29" t="s">
        <v>51</v>
      </c>
      <c r="E256" s="30" t="s">
        <v>374</v>
      </c>
    </row>
    <row r="257" spans="1:16" ht="25.5" x14ac:dyDescent="0.2">
      <c r="A257" t="s">
        <v>53</v>
      </c>
      <c r="E257" s="28" t="s">
        <v>375</v>
      </c>
    </row>
    <row r="258" spans="1:16" x14ac:dyDescent="0.2">
      <c r="A258" s="17" t="s">
        <v>45</v>
      </c>
      <c r="B258" s="21" t="s">
        <v>376</v>
      </c>
      <c r="C258" s="21" t="s">
        <v>377</v>
      </c>
      <c r="D258" s="17" t="s">
        <v>66</v>
      </c>
      <c r="E258" s="22" t="s">
        <v>378</v>
      </c>
      <c r="F258" s="23" t="s">
        <v>140</v>
      </c>
      <c r="G258" s="24">
        <v>423.85500000000002</v>
      </c>
      <c r="H258" s="25">
        <v>0</v>
      </c>
      <c r="I258" s="26">
        <f>ROUND(ROUND(H258,2)*ROUND(G258,3),2)</f>
        <v>0</v>
      </c>
      <c r="O258">
        <f>(I258*21)/100</f>
        <v>0</v>
      </c>
      <c r="P258" t="s">
        <v>23</v>
      </c>
    </row>
    <row r="259" spans="1:16" x14ac:dyDescent="0.2">
      <c r="A259" s="27" t="s">
        <v>49</v>
      </c>
      <c r="E259" s="28" t="s">
        <v>66</v>
      </c>
    </row>
    <row r="260" spans="1:16" ht="51" x14ac:dyDescent="0.2">
      <c r="A260" s="29" t="s">
        <v>51</v>
      </c>
      <c r="E260" s="30" t="s">
        <v>379</v>
      </c>
    </row>
    <row r="261" spans="1:16" ht="38.25" x14ac:dyDescent="0.2">
      <c r="A261" t="s">
        <v>53</v>
      </c>
      <c r="E261" s="28" t="s">
        <v>380</v>
      </c>
    </row>
    <row r="262" spans="1:16" x14ac:dyDescent="0.2">
      <c r="A262" s="17" t="s">
        <v>45</v>
      </c>
      <c r="B262" s="21" t="s">
        <v>381</v>
      </c>
      <c r="C262" s="21" t="s">
        <v>382</v>
      </c>
      <c r="D262" s="17" t="s">
        <v>66</v>
      </c>
      <c r="E262" s="22" t="s">
        <v>383</v>
      </c>
      <c r="F262" s="23" t="s">
        <v>311</v>
      </c>
      <c r="G262" s="24">
        <v>3</v>
      </c>
      <c r="H262" s="25">
        <v>0</v>
      </c>
      <c r="I262" s="26">
        <f>ROUND(ROUND(H262,2)*ROUND(G262,3),2)</f>
        <v>0</v>
      </c>
      <c r="O262">
        <f>(I262*21)/100</f>
        <v>0</v>
      </c>
      <c r="P262" t="s">
        <v>23</v>
      </c>
    </row>
    <row r="263" spans="1:16" x14ac:dyDescent="0.2">
      <c r="A263" s="27" t="s">
        <v>49</v>
      </c>
      <c r="E263" s="28" t="s">
        <v>66</v>
      </c>
    </row>
    <row r="264" spans="1:16" x14ac:dyDescent="0.2">
      <c r="A264" s="29" t="s">
        <v>51</v>
      </c>
      <c r="E264" s="30" t="s">
        <v>384</v>
      </c>
    </row>
    <row r="265" spans="1:16" ht="102" x14ac:dyDescent="0.2">
      <c r="A265" t="s">
        <v>53</v>
      </c>
      <c r="E265" s="28" t="s">
        <v>385</v>
      </c>
    </row>
  </sheetData>
  <sheetProtection algorithmName="SHA-512" hashValue="nZ1ftUeZ2bVzWQdWLmB91+LBGYCAgTPn6IpZ4L8JfTxFHl3XNNQlBurC89Wpu/L8oJ7GzZg/UWMVNpMn7TuvbA==" saltValue="PQ01YdAsRxsgbsAkbp4sbw==" spinCount="100000" sheet="1" objects="1" scenarios="1"/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253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4"/>
      <c r="C1" s="4"/>
      <c r="D1" s="4"/>
      <c r="E1" s="4" t="s">
        <v>0</v>
      </c>
      <c r="F1" s="4"/>
      <c r="G1" s="4"/>
      <c r="H1" s="4"/>
      <c r="I1" s="4"/>
      <c r="P1" t="s">
        <v>22</v>
      </c>
    </row>
    <row r="2" spans="1:18" ht="24.95" customHeight="1" x14ac:dyDescent="0.2">
      <c r="B2" s="4"/>
      <c r="C2" s="4"/>
      <c r="D2" s="4"/>
      <c r="E2" s="3" t="s">
        <v>13</v>
      </c>
      <c r="F2" s="4"/>
      <c r="G2" s="4"/>
      <c r="H2" s="2"/>
      <c r="I2" s="2"/>
      <c r="O2">
        <f>0+O8+O37+O118+O123+O176+O197</f>
        <v>0</v>
      </c>
      <c r="P2" t="s">
        <v>22</v>
      </c>
    </row>
    <row r="3" spans="1:18" ht="15" customHeight="1" x14ac:dyDescent="0.25">
      <c r="A3" t="s">
        <v>12</v>
      </c>
      <c r="B3" s="10" t="s">
        <v>14</v>
      </c>
      <c r="C3" s="38" t="s">
        <v>15</v>
      </c>
      <c r="D3" s="34"/>
      <c r="E3" s="11" t="s">
        <v>16</v>
      </c>
      <c r="F3" s="4"/>
      <c r="G3" s="9"/>
      <c r="H3" s="8" t="s">
        <v>386</v>
      </c>
      <c r="I3" s="31">
        <f>0+I8+I37+I118+I123+I176+I197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2" t="s">
        <v>18</v>
      </c>
      <c r="C4" s="39" t="s">
        <v>386</v>
      </c>
      <c r="D4" s="40"/>
      <c r="E4" s="13" t="s">
        <v>387</v>
      </c>
      <c r="F4" s="2"/>
      <c r="G4" s="2"/>
      <c r="H4" s="14"/>
      <c r="I4" s="14"/>
      <c r="O4" t="s">
        <v>20</v>
      </c>
      <c r="P4" t="s">
        <v>23</v>
      </c>
    </row>
    <row r="5" spans="1:18" ht="12.75" customHeight="1" x14ac:dyDescent="0.2">
      <c r="A5" s="37" t="s">
        <v>26</v>
      </c>
      <c r="B5" s="37" t="s">
        <v>28</v>
      </c>
      <c r="C5" s="37" t="s">
        <v>30</v>
      </c>
      <c r="D5" s="37" t="s">
        <v>31</v>
      </c>
      <c r="E5" s="37" t="s">
        <v>32</v>
      </c>
      <c r="F5" s="37" t="s">
        <v>34</v>
      </c>
      <c r="G5" s="37" t="s">
        <v>36</v>
      </c>
      <c r="H5" s="37" t="s">
        <v>38</v>
      </c>
      <c r="I5" s="37"/>
      <c r="O5" t="s">
        <v>21</v>
      </c>
      <c r="P5" t="s">
        <v>23</v>
      </c>
    </row>
    <row r="6" spans="1:18" ht="12.75" customHeight="1" x14ac:dyDescent="0.2">
      <c r="A6" s="37"/>
      <c r="B6" s="37"/>
      <c r="C6" s="37"/>
      <c r="D6" s="37"/>
      <c r="E6" s="37"/>
      <c r="F6" s="37"/>
      <c r="G6" s="37"/>
      <c r="H6" s="1" t="s">
        <v>39</v>
      </c>
      <c r="I6" s="1" t="s">
        <v>41</v>
      </c>
    </row>
    <row r="7" spans="1:18" ht="12.75" customHeight="1" x14ac:dyDescent="0.2">
      <c r="A7" s="1" t="s">
        <v>27</v>
      </c>
      <c r="B7" s="1" t="s">
        <v>29</v>
      </c>
      <c r="C7" s="1" t="s">
        <v>23</v>
      </c>
      <c r="D7" s="1" t="s">
        <v>22</v>
      </c>
      <c r="E7" s="1" t="s">
        <v>33</v>
      </c>
      <c r="F7" s="1" t="s">
        <v>35</v>
      </c>
      <c r="G7" s="1" t="s">
        <v>37</v>
      </c>
      <c r="H7" s="1" t="s">
        <v>40</v>
      </c>
      <c r="I7" s="1" t="s">
        <v>42</v>
      </c>
    </row>
    <row r="8" spans="1:18" ht="12.75" customHeight="1" x14ac:dyDescent="0.2">
      <c r="A8" s="14" t="s">
        <v>43</v>
      </c>
      <c r="B8" s="14"/>
      <c r="C8" s="18" t="s">
        <v>27</v>
      </c>
      <c r="D8" s="14"/>
      <c r="E8" s="19" t="s">
        <v>44</v>
      </c>
      <c r="F8" s="14"/>
      <c r="G8" s="14"/>
      <c r="H8" s="14"/>
      <c r="I8" s="20">
        <f>0+Q8</f>
        <v>0</v>
      </c>
      <c r="O8">
        <f>0+R8</f>
        <v>0</v>
      </c>
      <c r="Q8">
        <f>0+I9+I13+I17+I21+I25+I29+I33</f>
        <v>0</v>
      </c>
      <c r="R8">
        <f>0+O9+O13+O17+O21+O25+O29+O33</f>
        <v>0</v>
      </c>
    </row>
    <row r="9" spans="1:18" x14ac:dyDescent="0.2">
      <c r="A9" s="17" t="s">
        <v>45</v>
      </c>
      <c r="B9" s="21" t="s">
        <v>29</v>
      </c>
      <c r="C9" s="21" t="s">
        <v>93</v>
      </c>
      <c r="D9" s="17" t="s">
        <v>66</v>
      </c>
      <c r="E9" s="22" t="s">
        <v>94</v>
      </c>
      <c r="F9" s="23" t="s">
        <v>95</v>
      </c>
      <c r="G9" s="24">
        <v>3980.0239999999999</v>
      </c>
      <c r="H9" s="25">
        <v>0</v>
      </c>
      <c r="I9" s="26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27" t="s">
        <v>49</v>
      </c>
      <c r="E10" s="28" t="s">
        <v>66</v>
      </c>
    </row>
    <row r="11" spans="1:18" ht="280.5" x14ac:dyDescent="0.2">
      <c r="A11" s="29" t="s">
        <v>51</v>
      </c>
      <c r="E11" s="30" t="s">
        <v>388</v>
      </c>
    </row>
    <row r="12" spans="1:18" ht="25.5" x14ac:dyDescent="0.2">
      <c r="A12" t="s">
        <v>53</v>
      </c>
      <c r="E12" s="28" t="s">
        <v>97</v>
      </c>
    </row>
    <row r="13" spans="1:18" x14ac:dyDescent="0.2">
      <c r="A13" s="17" t="s">
        <v>45</v>
      </c>
      <c r="B13" s="21" t="s">
        <v>23</v>
      </c>
      <c r="C13" s="21" t="s">
        <v>98</v>
      </c>
      <c r="D13" s="17" t="s">
        <v>66</v>
      </c>
      <c r="E13" s="22" t="s">
        <v>99</v>
      </c>
      <c r="F13" s="23" t="s">
        <v>95</v>
      </c>
      <c r="G13" s="24">
        <v>873.05700000000002</v>
      </c>
      <c r="H13" s="25">
        <v>0</v>
      </c>
      <c r="I13" s="26">
        <f>ROUND(ROUND(H13,2)*ROUND(G13,3),2)</f>
        <v>0</v>
      </c>
      <c r="O13">
        <f>(I13*21)/100</f>
        <v>0</v>
      </c>
      <c r="P13" t="s">
        <v>23</v>
      </c>
    </row>
    <row r="14" spans="1:18" x14ac:dyDescent="0.2">
      <c r="A14" s="27" t="s">
        <v>49</v>
      </c>
      <c r="E14" s="28" t="s">
        <v>66</v>
      </c>
    </row>
    <row r="15" spans="1:18" ht="165.75" x14ac:dyDescent="0.2">
      <c r="A15" s="29" t="s">
        <v>51</v>
      </c>
      <c r="E15" s="30" t="s">
        <v>389</v>
      </c>
    </row>
    <row r="16" spans="1:18" ht="25.5" x14ac:dyDescent="0.2">
      <c r="A16" t="s">
        <v>53</v>
      </c>
      <c r="E16" s="28" t="s">
        <v>97</v>
      </c>
    </row>
    <row r="17" spans="1:16" x14ac:dyDescent="0.2">
      <c r="A17" s="17" t="s">
        <v>45</v>
      </c>
      <c r="B17" s="21" t="s">
        <v>22</v>
      </c>
      <c r="C17" s="21" t="s">
        <v>101</v>
      </c>
      <c r="D17" s="17" t="s">
        <v>66</v>
      </c>
      <c r="E17" s="22" t="s">
        <v>102</v>
      </c>
      <c r="F17" s="23" t="s">
        <v>95</v>
      </c>
      <c r="G17" s="24">
        <v>439.94200000000001</v>
      </c>
      <c r="H17" s="25">
        <v>0</v>
      </c>
      <c r="I17" s="26">
        <f>ROUND(ROUND(H17,2)*ROUND(G17,3),2)</f>
        <v>0</v>
      </c>
      <c r="O17">
        <f>(I17*21)/100</f>
        <v>0</v>
      </c>
      <c r="P17" t="s">
        <v>23</v>
      </c>
    </row>
    <row r="18" spans="1:16" ht="38.25" x14ac:dyDescent="0.2">
      <c r="A18" s="27" t="s">
        <v>49</v>
      </c>
      <c r="E18" s="28" t="s">
        <v>103</v>
      </c>
    </row>
    <row r="19" spans="1:16" ht="89.25" x14ac:dyDescent="0.2">
      <c r="A19" s="29" t="s">
        <v>51</v>
      </c>
      <c r="E19" s="30" t="s">
        <v>390</v>
      </c>
    </row>
    <row r="20" spans="1:16" ht="25.5" x14ac:dyDescent="0.2">
      <c r="A20" t="s">
        <v>53</v>
      </c>
      <c r="E20" s="28" t="s">
        <v>97</v>
      </c>
    </row>
    <row r="21" spans="1:16" x14ac:dyDescent="0.2">
      <c r="A21" s="17" t="s">
        <v>45</v>
      </c>
      <c r="B21" s="21" t="s">
        <v>33</v>
      </c>
      <c r="C21" s="21" t="s">
        <v>105</v>
      </c>
      <c r="D21" s="17" t="s">
        <v>66</v>
      </c>
      <c r="E21" s="22" t="s">
        <v>106</v>
      </c>
      <c r="F21" s="23" t="s">
        <v>95</v>
      </c>
      <c r="G21" s="24">
        <v>1</v>
      </c>
      <c r="H21" s="25">
        <v>0</v>
      </c>
      <c r="I21" s="26">
        <f>ROUND(ROUND(H21,2)*ROUND(G21,3),2)</f>
        <v>0</v>
      </c>
      <c r="O21">
        <f>(I21*21)/100</f>
        <v>0</v>
      </c>
      <c r="P21" t="s">
        <v>23</v>
      </c>
    </row>
    <row r="22" spans="1:16" ht="38.25" x14ac:dyDescent="0.2">
      <c r="A22" s="27" t="s">
        <v>49</v>
      </c>
      <c r="E22" s="28" t="s">
        <v>107</v>
      </c>
    </row>
    <row r="23" spans="1:16" x14ac:dyDescent="0.2">
      <c r="A23" s="29" t="s">
        <v>51</v>
      </c>
      <c r="E23" s="30" t="s">
        <v>66</v>
      </c>
    </row>
    <row r="24" spans="1:16" ht="25.5" x14ac:dyDescent="0.2">
      <c r="A24" t="s">
        <v>53</v>
      </c>
      <c r="E24" s="28" t="s">
        <v>97</v>
      </c>
    </row>
    <row r="25" spans="1:16" x14ac:dyDescent="0.2">
      <c r="A25" s="17" t="s">
        <v>45</v>
      </c>
      <c r="B25" s="21" t="s">
        <v>35</v>
      </c>
      <c r="C25" s="21" t="s">
        <v>108</v>
      </c>
      <c r="D25" s="17" t="s">
        <v>66</v>
      </c>
      <c r="E25" s="22" t="s">
        <v>109</v>
      </c>
      <c r="F25" s="23" t="s">
        <v>110</v>
      </c>
      <c r="G25" s="24">
        <v>48.375</v>
      </c>
      <c r="H25" s="25">
        <v>0</v>
      </c>
      <c r="I25" s="26">
        <f>ROUND(ROUND(H25,2)*ROUND(G25,3),2)</f>
        <v>0</v>
      </c>
      <c r="O25">
        <f>(I25*21)/100</f>
        <v>0</v>
      </c>
      <c r="P25" t="s">
        <v>23</v>
      </c>
    </row>
    <row r="26" spans="1:16" x14ac:dyDescent="0.2">
      <c r="A26" s="27" t="s">
        <v>49</v>
      </c>
      <c r="E26" s="28" t="s">
        <v>66</v>
      </c>
    </row>
    <row r="27" spans="1:16" ht="25.5" x14ac:dyDescent="0.2">
      <c r="A27" s="29" t="s">
        <v>51</v>
      </c>
      <c r="E27" s="30" t="s">
        <v>391</v>
      </c>
    </row>
    <row r="28" spans="1:16" ht="25.5" x14ac:dyDescent="0.2">
      <c r="A28" t="s">
        <v>53</v>
      </c>
      <c r="E28" s="28" t="s">
        <v>112</v>
      </c>
    </row>
    <row r="29" spans="1:16" ht="25.5" x14ac:dyDescent="0.2">
      <c r="A29" s="17" t="s">
        <v>45</v>
      </c>
      <c r="B29" s="21" t="s">
        <v>37</v>
      </c>
      <c r="C29" s="21" t="s">
        <v>113</v>
      </c>
      <c r="D29" s="17" t="s">
        <v>66</v>
      </c>
      <c r="E29" s="22" t="s">
        <v>114</v>
      </c>
      <c r="F29" s="23" t="s">
        <v>95</v>
      </c>
      <c r="G29" s="24">
        <v>1391.674</v>
      </c>
      <c r="H29" s="25">
        <v>0</v>
      </c>
      <c r="I29" s="26">
        <f>ROUND(ROUND(H29,2)*ROUND(G29,3),2)</f>
        <v>0</v>
      </c>
      <c r="O29">
        <f>(I29*21)/100</f>
        <v>0</v>
      </c>
      <c r="P29" t="s">
        <v>23</v>
      </c>
    </row>
    <row r="30" spans="1:16" x14ac:dyDescent="0.2">
      <c r="A30" s="27" t="s">
        <v>49</v>
      </c>
      <c r="E30" s="28" t="s">
        <v>66</v>
      </c>
    </row>
    <row r="31" spans="1:16" x14ac:dyDescent="0.2">
      <c r="A31" s="29" t="s">
        <v>51</v>
      </c>
      <c r="E31" s="30" t="s">
        <v>392</v>
      </c>
    </row>
    <row r="32" spans="1:16" ht="140.25" x14ac:dyDescent="0.2">
      <c r="A32" t="s">
        <v>53</v>
      </c>
      <c r="E32" s="28" t="s">
        <v>116</v>
      </c>
    </row>
    <row r="33" spans="1:18" x14ac:dyDescent="0.2">
      <c r="A33" s="17" t="s">
        <v>45</v>
      </c>
      <c r="B33" s="21" t="s">
        <v>371</v>
      </c>
      <c r="C33" s="21" t="s">
        <v>88</v>
      </c>
      <c r="D33" s="17" t="s">
        <v>393</v>
      </c>
      <c r="E33" s="22" t="s">
        <v>394</v>
      </c>
      <c r="F33" s="23" t="s">
        <v>110</v>
      </c>
      <c r="G33" s="24">
        <v>8.3000000000000007</v>
      </c>
      <c r="H33" s="25">
        <v>0</v>
      </c>
      <c r="I33" s="26">
        <f>ROUND(ROUND(H33,2)*ROUND(G33,3),2)</f>
        <v>0</v>
      </c>
      <c r="O33">
        <f>(I33*21)/100</f>
        <v>0</v>
      </c>
      <c r="P33" t="s">
        <v>23</v>
      </c>
    </row>
    <row r="34" spans="1:18" x14ac:dyDescent="0.2">
      <c r="A34" s="27" t="s">
        <v>49</v>
      </c>
      <c r="E34" s="28" t="s">
        <v>395</v>
      </c>
    </row>
    <row r="35" spans="1:18" x14ac:dyDescent="0.2">
      <c r="A35" s="29" t="s">
        <v>51</v>
      </c>
      <c r="E35" s="30" t="s">
        <v>396</v>
      </c>
    </row>
    <row r="36" spans="1:18" x14ac:dyDescent="0.2">
      <c r="A36" t="s">
        <v>53</v>
      </c>
      <c r="E36" s="28" t="s">
        <v>66</v>
      </c>
    </row>
    <row r="37" spans="1:18" ht="12.75" customHeight="1" x14ac:dyDescent="0.2">
      <c r="A37" s="2" t="s">
        <v>43</v>
      </c>
      <c r="B37" s="2"/>
      <c r="C37" s="32" t="s">
        <v>29</v>
      </c>
      <c r="D37" s="2"/>
      <c r="E37" s="19" t="s">
        <v>122</v>
      </c>
      <c r="F37" s="2"/>
      <c r="G37" s="2"/>
      <c r="H37" s="2"/>
      <c r="I37" s="33">
        <f>0+Q37</f>
        <v>0</v>
      </c>
      <c r="O37">
        <f>0+R37</f>
        <v>0</v>
      </c>
      <c r="Q37">
        <f>0+I38+I42+I46+I50+I54+I58+I62+I66+I70+I74+I78+I82+I86+I90+I94+I98+I102+I106+I110+I114</f>
        <v>0</v>
      </c>
      <c r="R37">
        <f>0+O38+O42+O46+O50+O54+O58+O62+O66+O70+O74+O78+O82+O86+O90+O94+O98+O102+O106+O110+O114</f>
        <v>0</v>
      </c>
    </row>
    <row r="38" spans="1:18" x14ac:dyDescent="0.2">
      <c r="A38" s="17" t="s">
        <v>45</v>
      </c>
      <c r="B38" s="21" t="s">
        <v>70</v>
      </c>
      <c r="C38" s="21" t="s">
        <v>123</v>
      </c>
      <c r="D38" s="17" t="s">
        <v>66</v>
      </c>
      <c r="E38" s="22" t="s">
        <v>124</v>
      </c>
      <c r="F38" s="23" t="s">
        <v>110</v>
      </c>
      <c r="G38" s="24">
        <v>27.72</v>
      </c>
      <c r="H38" s="25">
        <v>0</v>
      </c>
      <c r="I38" s="26">
        <f>ROUND(ROUND(H38,2)*ROUND(G38,3),2)</f>
        <v>0</v>
      </c>
      <c r="O38">
        <f>(I38*21)/100</f>
        <v>0</v>
      </c>
      <c r="P38" t="s">
        <v>23</v>
      </c>
    </row>
    <row r="39" spans="1:18" x14ac:dyDescent="0.2">
      <c r="A39" s="27" t="s">
        <v>49</v>
      </c>
      <c r="E39" s="28" t="s">
        <v>125</v>
      </c>
    </row>
    <row r="40" spans="1:18" x14ac:dyDescent="0.2">
      <c r="A40" s="29" t="s">
        <v>51</v>
      </c>
      <c r="E40" s="30" t="s">
        <v>397</v>
      </c>
    </row>
    <row r="41" spans="1:18" ht="63.75" x14ac:dyDescent="0.2">
      <c r="A41" t="s">
        <v>53</v>
      </c>
      <c r="E41" s="28" t="s">
        <v>127</v>
      </c>
    </row>
    <row r="42" spans="1:18" x14ac:dyDescent="0.2">
      <c r="A42" s="17" t="s">
        <v>45</v>
      </c>
      <c r="B42" s="21" t="s">
        <v>74</v>
      </c>
      <c r="C42" s="21" t="s">
        <v>128</v>
      </c>
      <c r="D42" s="17" t="s">
        <v>66</v>
      </c>
      <c r="E42" s="22" t="s">
        <v>129</v>
      </c>
      <c r="F42" s="23" t="s">
        <v>110</v>
      </c>
      <c r="G42" s="24">
        <v>0.41</v>
      </c>
      <c r="H42" s="25">
        <v>0</v>
      </c>
      <c r="I42" s="26">
        <f>ROUND(ROUND(H42,2)*ROUND(G42,3),2)</f>
        <v>0</v>
      </c>
      <c r="O42">
        <f>(I42*21)/100</f>
        <v>0</v>
      </c>
      <c r="P42" t="s">
        <v>23</v>
      </c>
    </row>
    <row r="43" spans="1:18" x14ac:dyDescent="0.2">
      <c r="A43" s="27" t="s">
        <v>49</v>
      </c>
      <c r="E43" s="28" t="s">
        <v>66</v>
      </c>
    </row>
    <row r="44" spans="1:18" x14ac:dyDescent="0.2">
      <c r="A44" s="29" t="s">
        <v>51</v>
      </c>
      <c r="E44" s="30" t="s">
        <v>398</v>
      </c>
    </row>
    <row r="45" spans="1:18" ht="63.75" x14ac:dyDescent="0.2">
      <c r="A45" t="s">
        <v>53</v>
      </c>
      <c r="E45" s="28" t="s">
        <v>127</v>
      </c>
    </row>
    <row r="46" spans="1:18" ht="25.5" x14ac:dyDescent="0.2">
      <c r="A46" s="17" t="s">
        <v>45</v>
      </c>
      <c r="B46" s="21" t="s">
        <v>40</v>
      </c>
      <c r="C46" s="21" t="s">
        <v>131</v>
      </c>
      <c r="D46" s="17" t="s">
        <v>66</v>
      </c>
      <c r="E46" s="22" t="s">
        <v>132</v>
      </c>
      <c r="F46" s="23" t="s">
        <v>110</v>
      </c>
      <c r="G46" s="24">
        <v>381.78800000000001</v>
      </c>
      <c r="H46" s="25">
        <v>0</v>
      </c>
      <c r="I46" s="26">
        <f>ROUND(ROUND(H46,2)*ROUND(G46,3),2)</f>
        <v>0</v>
      </c>
      <c r="O46">
        <f>(I46*21)/100</f>
        <v>0</v>
      </c>
      <c r="P46" t="s">
        <v>23</v>
      </c>
    </row>
    <row r="47" spans="1:18" x14ac:dyDescent="0.2">
      <c r="A47" s="27" t="s">
        <v>49</v>
      </c>
      <c r="E47" s="28" t="s">
        <v>133</v>
      </c>
    </row>
    <row r="48" spans="1:18" ht="76.5" x14ac:dyDescent="0.2">
      <c r="A48" s="29" t="s">
        <v>51</v>
      </c>
      <c r="E48" s="30" t="s">
        <v>399</v>
      </c>
    </row>
    <row r="49" spans="1:16" ht="63.75" x14ac:dyDescent="0.2">
      <c r="A49" t="s">
        <v>53</v>
      </c>
      <c r="E49" s="28" t="s">
        <v>127</v>
      </c>
    </row>
    <row r="50" spans="1:16" x14ac:dyDescent="0.2">
      <c r="A50" s="17" t="s">
        <v>45</v>
      </c>
      <c r="B50" s="21" t="s">
        <v>42</v>
      </c>
      <c r="C50" s="21" t="s">
        <v>135</v>
      </c>
      <c r="D50" s="17" t="s">
        <v>66</v>
      </c>
      <c r="E50" s="22" t="s">
        <v>136</v>
      </c>
      <c r="F50" s="23" t="s">
        <v>110</v>
      </c>
      <c r="G50" s="24">
        <v>579.86300000000006</v>
      </c>
      <c r="H50" s="25">
        <v>0</v>
      </c>
      <c r="I50" s="26">
        <f>ROUND(ROUND(H50,2)*ROUND(G50,3),2)</f>
        <v>0</v>
      </c>
      <c r="O50">
        <f>(I50*21)/100</f>
        <v>0</v>
      </c>
      <c r="P50" t="s">
        <v>23</v>
      </c>
    </row>
    <row r="51" spans="1:16" x14ac:dyDescent="0.2">
      <c r="A51" s="27" t="s">
        <v>49</v>
      </c>
      <c r="E51" s="28" t="s">
        <v>66</v>
      </c>
    </row>
    <row r="52" spans="1:16" ht="51" x14ac:dyDescent="0.2">
      <c r="A52" s="29" t="s">
        <v>51</v>
      </c>
      <c r="E52" s="30" t="s">
        <v>400</v>
      </c>
    </row>
    <row r="53" spans="1:16" ht="63.75" x14ac:dyDescent="0.2">
      <c r="A53" t="s">
        <v>53</v>
      </c>
      <c r="E53" s="28" t="s">
        <v>127</v>
      </c>
    </row>
    <row r="54" spans="1:16" x14ac:dyDescent="0.2">
      <c r="A54" s="17" t="s">
        <v>45</v>
      </c>
      <c r="B54" s="21" t="s">
        <v>87</v>
      </c>
      <c r="C54" s="21" t="s">
        <v>401</v>
      </c>
      <c r="D54" s="17" t="s">
        <v>66</v>
      </c>
      <c r="E54" s="22" t="s">
        <v>402</v>
      </c>
      <c r="F54" s="23" t="s">
        <v>140</v>
      </c>
      <c r="G54" s="24">
        <v>166.95</v>
      </c>
      <c r="H54" s="25">
        <v>0</v>
      </c>
      <c r="I54" s="26">
        <f>ROUND(ROUND(H54,2)*ROUND(G54,3),2)</f>
        <v>0</v>
      </c>
      <c r="O54">
        <f>(I54*21)/100</f>
        <v>0</v>
      </c>
      <c r="P54" t="s">
        <v>23</v>
      </c>
    </row>
    <row r="55" spans="1:16" x14ac:dyDescent="0.2">
      <c r="A55" s="27" t="s">
        <v>49</v>
      </c>
      <c r="E55" s="28" t="s">
        <v>66</v>
      </c>
    </row>
    <row r="56" spans="1:16" x14ac:dyDescent="0.2">
      <c r="A56" s="29" t="s">
        <v>51</v>
      </c>
      <c r="E56" s="30" t="s">
        <v>403</v>
      </c>
    </row>
    <row r="57" spans="1:16" ht="76.5" x14ac:dyDescent="0.2">
      <c r="A57" t="s">
        <v>53</v>
      </c>
      <c r="E57" s="28" t="s">
        <v>404</v>
      </c>
    </row>
    <row r="58" spans="1:16" x14ac:dyDescent="0.2">
      <c r="A58" s="17" t="s">
        <v>45</v>
      </c>
      <c r="B58" s="21" t="s">
        <v>142</v>
      </c>
      <c r="C58" s="21" t="s">
        <v>143</v>
      </c>
      <c r="D58" s="17" t="s">
        <v>66</v>
      </c>
      <c r="E58" s="22" t="s">
        <v>144</v>
      </c>
      <c r="F58" s="23" t="s">
        <v>140</v>
      </c>
      <c r="G58" s="24">
        <v>412.65</v>
      </c>
      <c r="H58" s="25">
        <v>0</v>
      </c>
      <c r="I58" s="26">
        <f>ROUND(ROUND(H58,2)*ROUND(G58,3),2)</f>
        <v>0</v>
      </c>
      <c r="O58">
        <f>(I58*21)/100</f>
        <v>0</v>
      </c>
      <c r="P58" t="s">
        <v>23</v>
      </c>
    </row>
    <row r="59" spans="1:16" x14ac:dyDescent="0.2">
      <c r="A59" s="27" t="s">
        <v>49</v>
      </c>
      <c r="E59" s="28" t="s">
        <v>145</v>
      </c>
    </row>
    <row r="60" spans="1:16" ht="38.25" x14ac:dyDescent="0.2">
      <c r="A60" s="29" t="s">
        <v>51</v>
      </c>
      <c r="E60" s="30" t="s">
        <v>405</v>
      </c>
    </row>
    <row r="61" spans="1:16" ht="63.75" x14ac:dyDescent="0.2">
      <c r="A61" t="s">
        <v>53</v>
      </c>
      <c r="E61" s="28" t="s">
        <v>127</v>
      </c>
    </row>
    <row r="62" spans="1:16" x14ac:dyDescent="0.2">
      <c r="A62" s="17" t="s">
        <v>45</v>
      </c>
      <c r="B62" s="21" t="s">
        <v>147</v>
      </c>
      <c r="C62" s="21" t="s">
        <v>148</v>
      </c>
      <c r="D62" s="17" t="s">
        <v>66</v>
      </c>
      <c r="E62" s="22" t="s">
        <v>149</v>
      </c>
      <c r="F62" s="23" t="s">
        <v>110</v>
      </c>
      <c r="G62" s="24">
        <v>151.583</v>
      </c>
      <c r="H62" s="25">
        <v>0</v>
      </c>
      <c r="I62" s="26">
        <f>ROUND(ROUND(H62,2)*ROUND(G62,3),2)</f>
        <v>0</v>
      </c>
      <c r="O62">
        <f>(I62*21)/100</f>
        <v>0</v>
      </c>
      <c r="P62" t="s">
        <v>23</v>
      </c>
    </row>
    <row r="63" spans="1:16" x14ac:dyDescent="0.2">
      <c r="A63" s="27" t="s">
        <v>49</v>
      </c>
      <c r="E63" s="28" t="s">
        <v>150</v>
      </c>
    </row>
    <row r="64" spans="1:16" ht="51" x14ac:dyDescent="0.2">
      <c r="A64" s="29" t="s">
        <v>51</v>
      </c>
      <c r="E64" s="30" t="s">
        <v>406</v>
      </c>
    </row>
    <row r="65" spans="1:16" ht="63.75" x14ac:dyDescent="0.2">
      <c r="A65" t="s">
        <v>53</v>
      </c>
      <c r="E65" s="28" t="s">
        <v>127</v>
      </c>
    </row>
    <row r="66" spans="1:16" x14ac:dyDescent="0.2">
      <c r="A66" s="17" t="s">
        <v>45</v>
      </c>
      <c r="B66" s="21" t="s">
        <v>152</v>
      </c>
      <c r="C66" s="21" t="s">
        <v>153</v>
      </c>
      <c r="D66" s="17" t="s">
        <v>66</v>
      </c>
      <c r="E66" s="22" t="s">
        <v>154</v>
      </c>
      <c r="F66" s="23" t="s">
        <v>110</v>
      </c>
      <c r="G66" s="24">
        <v>72.72</v>
      </c>
      <c r="H66" s="25">
        <v>0</v>
      </c>
      <c r="I66" s="26">
        <f>ROUND(ROUND(H66,2)*ROUND(G66,3),2)</f>
        <v>0</v>
      </c>
      <c r="O66">
        <f>(I66*21)/100</f>
        <v>0</v>
      </c>
      <c r="P66" t="s">
        <v>23</v>
      </c>
    </row>
    <row r="67" spans="1:16" x14ac:dyDescent="0.2">
      <c r="A67" s="27" t="s">
        <v>49</v>
      </c>
      <c r="E67" s="28" t="s">
        <v>407</v>
      </c>
    </row>
    <row r="68" spans="1:16" ht="38.25" x14ac:dyDescent="0.2">
      <c r="A68" s="29" t="s">
        <v>51</v>
      </c>
      <c r="E68" s="30" t="s">
        <v>408</v>
      </c>
    </row>
    <row r="69" spans="1:16" ht="38.25" x14ac:dyDescent="0.2">
      <c r="A69" t="s">
        <v>53</v>
      </c>
      <c r="E69" s="28" t="s">
        <v>157</v>
      </c>
    </row>
    <row r="70" spans="1:16" x14ac:dyDescent="0.2">
      <c r="A70" s="17" t="s">
        <v>45</v>
      </c>
      <c r="B70" s="21" t="s">
        <v>158</v>
      </c>
      <c r="C70" s="21" t="s">
        <v>159</v>
      </c>
      <c r="D70" s="17" t="s">
        <v>66</v>
      </c>
      <c r="E70" s="22" t="s">
        <v>160</v>
      </c>
      <c r="F70" s="23" t="s">
        <v>110</v>
      </c>
      <c r="G70" s="24">
        <v>1757.1</v>
      </c>
      <c r="H70" s="25">
        <v>0</v>
      </c>
      <c r="I70" s="26">
        <f>ROUND(ROUND(H70,2)*ROUND(G70,3),2)</f>
        <v>0</v>
      </c>
      <c r="O70">
        <f>(I70*21)/100</f>
        <v>0</v>
      </c>
      <c r="P70" t="s">
        <v>23</v>
      </c>
    </row>
    <row r="71" spans="1:16" x14ac:dyDescent="0.2">
      <c r="A71" s="27" t="s">
        <v>49</v>
      </c>
      <c r="E71" s="28" t="s">
        <v>161</v>
      </c>
    </row>
    <row r="72" spans="1:16" ht="216.75" x14ac:dyDescent="0.2">
      <c r="A72" s="29" t="s">
        <v>51</v>
      </c>
      <c r="E72" s="30" t="s">
        <v>409</v>
      </c>
    </row>
    <row r="73" spans="1:16" ht="369.75" x14ac:dyDescent="0.2">
      <c r="A73" t="s">
        <v>53</v>
      </c>
      <c r="E73" s="28" t="s">
        <v>163</v>
      </c>
    </row>
    <row r="74" spans="1:16" x14ac:dyDescent="0.2">
      <c r="A74" s="17" t="s">
        <v>45</v>
      </c>
      <c r="B74" s="21" t="s">
        <v>164</v>
      </c>
      <c r="C74" s="21" t="s">
        <v>165</v>
      </c>
      <c r="D74" s="17" t="s">
        <v>66</v>
      </c>
      <c r="E74" s="22" t="s">
        <v>166</v>
      </c>
      <c r="F74" s="23" t="s">
        <v>110</v>
      </c>
      <c r="G74" s="24">
        <v>84.734999999999999</v>
      </c>
      <c r="H74" s="25">
        <v>0</v>
      </c>
      <c r="I74" s="26">
        <f>ROUND(ROUND(H74,2)*ROUND(G74,3),2)</f>
        <v>0</v>
      </c>
      <c r="O74">
        <f>(I74*21)/100</f>
        <v>0</v>
      </c>
      <c r="P74" t="s">
        <v>23</v>
      </c>
    </row>
    <row r="75" spans="1:16" ht="25.5" x14ac:dyDescent="0.2">
      <c r="A75" s="27" t="s">
        <v>49</v>
      </c>
      <c r="E75" s="28" t="s">
        <v>167</v>
      </c>
    </row>
    <row r="76" spans="1:16" x14ac:dyDescent="0.2">
      <c r="A76" s="29" t="s">
        <v>51</v>
      </c>
      <c r="E76" s="30" t="s">
        <v>410</v>
      </c>
    </row>
    <row r="77" spans="1:16" ht="306" x14ac:dyDescent="0.2">
      <c r="A77" t="s">
        <v>53</v>
      </c>
      <c r="E77" s="28" t="s">
        <v>169</v>
      </c>
    </row>
    <row r="78" spans="1:16" x14ac:dyDescent="0.2">
      <c r="A78" s="17" t="s">
        <v>45</v>
      </c>
      <c r="B78" s="21" t="s">
        <v>170</v>
      </c>
      <c r="C78" s="21" t="s">
        <v>171</v>
      </c>
      <c r="D78" s="17" t="s">
        <v>66</v>
      </c>
      <c r="E78" s="22" t="s">
        <v>172</v>
      </c>
      <c r="F78" s="23" t="s">
        <v>110</v>
      </c>
      <c r="G78" s="24">
        <v>12</v>
      </c>
      <c r="H78" s="25">
        <v>0</v>
      </c>
      <c r="I78" s="26">
        <f>ROUND(ROUND(H78,2)*ROUND(G78,3),2)</f>
        <v>0</v>
      </c>
      <c r="O78">
        <f>(I78*21)/100</f>
        <v>0</v>
      </c>
      <c r="P78" t="s">
        <v>23</v>
      </c>
    </row>
    <row r="79" spans="1:16" x14ac:dyDescent="0.2">
      <c r="A79" s="27" t="s">
        <v>49</v>
      </c>
      <c r="E79" s="28" t="s">
        <v>173</v>
      </c>
    </row>
    <row r="80" spans="1:16" x14ac:dyDescent="0.2">
      <c r="A80" s="29" t="s">
        <v>51</v>
      </c>
      <c r="E80" s="30" t="s">
        <v>411</v>
      </c>
    </row>
    <row r="81" spans="1:16" ht="318.75" x14ac:dyDescent="0.2">
      <c r="A81" t="s">
        <v>53</v>
      </c>
      <c r="E81" s="28" t="s">
        <v>175</v>
      </c>
    </row>
    <row r="82" spans="1:16" x14ac:dyDescent="0.2">
      <c r="A82" s="17" t="s">
        <v>45</v>
      </c>
      <c r="B82" s="21" t="s">
        <v>176</v>
      </c>
      <c r="C82" s="21" t="s">
        <v>177</v>
      </c>
      <c r="D82" s="17" t="s">
        <v>66</v>
      </c>
      <c r="E82" s="22" t="s">
        <v>178</v>
      </c>
      <c r="F82" s="23" t="s">
        <v>110</v>
      </c>
      <c r="G82" s="24">
        <v>106.848</v>
      </c>
      <c r="H82" s="25">
        <v>0</v>
      </c>
      <c r="I82" s="26">
        <f>ROUND(ROUND(H82,2)*ROUND(G82,3),2)</f>
        <v>0</v>
      </c>
      <c r="O82">
        <f>(I82*21)/100</f>
        <v>0</v>
      </c>
      <c r="P82" t="s">
        <v>23</v>
      </c>
    </row>
    <row r="83" spans="1:16" x14ac:dyDescent="0.2">
      <c r="A83" s="27" t="s">
        <v>49</v>
      </c>
      <c r="E83" s="28" t="s">
        <v>179</v>
      </c>
    </row>
    <row r="84" spans="1:16" x14ac:dyDescent="0.2">
      <c r="A84" s="29" t="s">
        <v>51</v>
      </c>
      <c r="E84" s="30" t="s">
        <v>412</v>
      </c>
    </row>
    <row r="85" spans="1:16" ht="318.75" x14ac:dyDescent="0.2">
      <c r="A85" t="s">
        <v>53</v>
      </c>
      <c r="E85" s="28" t="s">
        <v>175</v>
      </c>
    </row>
    <row r="86" spans="1:16" x14ac:dyDescent="0.2">
      <c r="A86" s="17" t="s">
        <v>45</v>
      </c>
      <c r="B86" s="21" t="s">
        <v>181</v>
      </c>
      <c r="C86" s="21" t="s">
        <v>182</v>
      </c>
      <c r="D86" s="17" t="s">
        <v>66</v>
      </c>
      <c r="E86" s="22" t="s">
        <v>183</v>
      </c>
      <c r="F86" s="23" t="s">
        <v>110</v>
      </c>
      <c r="G86" s="24">
        <v>73.296000000000006</v>
      </c>
      <c r="H86" s="25">
        <v>0</v>
      </c>
      <c r="I86" s="26">
        <f>ROUND(ROUND(H86,2)*ROUND(G86,3),2)</f>
        <v>0</v>
      </c>
      <c r="O86">
        <f>(I86*21)/100</f>
        <v>0</v>
      </c>
      <c r="P86" t="s">
        <v>23</v>
      </c>
    </row>
    <row r="87" spans="1:16" x14ac:dyDescent="0.2">
      <c r="A87" s="27" t="s">
        <v>49</v>
      </c>
      <c r="E87" s="28" t="s">
        <v>184</v>
      </c>
    </row>
    <row r="88" spans="1:16" ht="89.25" x14ac:dyDescent="0.2">
      <c r="A88" s="29" t="s">
        <v>51</v>
      </c>
      <c r="E88" s="30" t="s">
        <v>413</v>
      </c>
    </row>
    <row r="89" spans="1:16" ht="267.75" x14ac:dyDescent="0.2">
      <c r="A89" t="s">
        <v>53</v>
      </c>
      <c r="E89" s="28" t="s">
        <v>186</v>
      </c>
    </row>
    <row r="90" spans="1:16" x14ac:dyDescent="0.2">
      <c r="A90" s="17" t="s">
        <v>45</v>
      </c>
      <c r="B90" s="21" t="s">
        <v>187</v>
      </c>
      <c r="C90" s="21" t="s">
        <v>188</v>
      </c>
      <c r="D90" s="17" t="s">
        <v>66</v>
      </c>
      <c r="E90" s="22" t="s">
        <v>189</v>
      </c>
      <c r="F90" s="23" t="s">
        <v>110</v>
      </c>
      <c r="G90" s="24">
        <v>1054.463</v>
      </c>
      <c r="H90" s="25">
        <v>0</v>
      </c>
      <c r="I90" s="26">
        <f>ROUND(ROUND(H90,2)*ROUND(G90,3),2)</f>
        <v>0</v>
      </c>
      <c r="O90">
        <f>(I90*21)/100</f>
        <v>0</v>
      </c>
      <c r="P90" t="s">
        <v>23</v>
      </c>
    </row>
    <row r="91" spans="1:16" ht="38.25" x14ac:dyDescent="0.2">
      <c r="A91" s="27" t="s">
        <v>49</v>
      </c>
      <c r="E91" s="28" t="s">
        <v>190</v>
      </c>
    </row>
    <row r="92" spans="1:16" ht="38.25" x14ac:dyDescent="0.2">
      <c r="A92" s="29" t="s">
        <v>51</v>
      </c>
      <c r="E92" s="30" t="s">
        <v>414</v>
      </c>
    </row>
    <row r="93" spans="1:16" ht="280.5" x14ac:dyDescent="0.2">
      <c r="A93" t="s">
        <v>53</v>
      </c>
      <c r="E93" s="28" t="s">
        <v>192</v>
      </c>
    </row>
    <row r="94" spans="1:16" x14ac:dyDescent="0.2">
      <c r="A94" s="17" t="s">
        <v>45</v>
      </c>
      <c r="B94" s="21" t="s">
        <v>193</v>
      </c>
      <c r="C94" s="21" t="s">
        <v>194</v>
      </c>
      <c r="D94" s="17" t="s">
        <v>66</v>
      </c>
      <c r="E94" s="22" t="s">
        <v>195</v>
      </c>
      <c r="F94" s="23" t="s">
        <v>110</v>
      </c>
      <c r="G94" s="24">
        <v>50.418999999999997</v>
      </c>
      <c r="H94" s="25">
        <v>0</v>
      </c>
      <c r="I94" s="26">
        <f>ROUND(ROUND(H94,2)*ROUND(G94,3),2)</f>
        <v>0</v>
      </c>
      <c r="O94">
        <f>(I94*21)/100</f>
        <v>0</v>
      </c>
      <c r="P94" t="s">
        <v>23</v>
      </c>
    </row>
    <row r="95" spans="1:16" x14ac:dyDescent="0.2">
      <c r="A95" s="27" t="s">
        <v>49</v>
      </c>
      <c r="E95" s="28" t="s">
        <v>66</v>
      </c>
    </row>
    <row r="96" spans="1:16" ht="38.25" x14ac:dyDescent="0.2">
      <c r="A96" s="29" t="s">
        <v>51</v>
      </c>
      <c r="E96" s="30" t="s">
        <v>415</v>
      </c>
    </row>
    <row r="97" spans="1:16" ht="229.5" x14ac:dyDescent="0.2">
      <c r="A97" t="s">
        <v>53</v>
      </c>
      <c r="E97" s="28" t="s">
        <v>197</v>
      </c>
    </row>
    <row r="98" spans="1:16" x14ac:dyDescent="0.2">
      <c r="A98" s="17" t="s">
        <v>45</v>
      </c>
      <c r="B98" s="21" t="s">
        <v>198</v>
      </c>
      <c r="C98" s="21" t="s">
        <v>199</v>
      </c>
      <c r="D98" s="17" t="s">
        <v>66</v>
      </c>
      <c r="E98" s="22" t="s">
        <v>200</v>
      </c>
      <c r="F98" s="23" t="s">
        <v>110</v>
      </c>
      <c r="G98" s="24">
        <v>61.313000000000002</v>
      </c>
      <c r="H98" s="25">
        <v>0</v>
      </c>
      <c r="I98" s="26">
        <f>ROUND(ROUND(H98,2)*ROUND(G98,3),2)</f>
        <v>0</v>
      </c>
      <c r="O98">
        <f>(I98*21)/100</f>
        <v>0</v>
      </c>
      <c r="P98" t="s">
        <v>23</v>
      </c>
    </row>
    <row r="99" spans="1:16" x14ac:dyDescent="0.2">
      <c r="A99" s="27" t="s">
        <v>49</v>
      </c>
      <c r="E99" s="28" t="s">
        <v>66</v>
      </c>
    </row>
    <row r="100" spans="1:16" ht="25.5" x14ac:dyDescent="0.2">
      <c r="A100" s="29" t="s">
        <v>51</v>
      </c>
      <c r="E100" s="30" t="s">
        <v>416</v>
      </c>
    </row>
    <row r="101" spans="1:16" ht="293.25" x14ac:dyDescent="0.2">
      <c r="A101" t="s">
        <v>53</v>
      </c>
      <c r="E101" s="28" t="s">
        <v>202</v>
      </c>
    </row>
    <row r="102" spans="1:16" x14ac:dyDescent="0.2">
      <c r="A102" s="17" t="s">
        <v>45</v>
      </c>
      <c r="B102" s="21" t="s">
        <v>203</v>
      </c>
      <c r="C102" s="21" t="s">
        <v>204</v>
      </c>
      <c r="D102" s="17" t="s">
        <v>66</v>
      </c>
      <c r="E102" s="22" t="s">
        <v>205</v>
      </c>
      <c r="F102" s="23" t="s">
        <v>206</v>
      </c>
      <c r="G102" s="24">
        <v>2612.5050000000001</v>
      </c>
      <c r="H102" s="25">
        <v>0</v>
      </c>
      <c r="I102" s="26">
        <f>ROUND(ROUND(H102,2)*ROUND(G102,3),2)</f>
        <v>0</v>
      </c>
      <c r="O102">
        <f>(I102*21)/100</f>
        <v>0</v>
      </c>
      <c r="P102" t="s">
        <v>23</v>
      </c>
    </row>
    <row r="103" spans="1:16" x14ac:dyDescent="0.2">
      <c r="A103" s="27" t="s">
        <v>49</v>
      </c>
      <c r="E103" s="28" t="s">
        <v>66</v>
      </c>
    </row>
    <row r="104" spans="1:16" ht="38.25" x14ac:dyDescent="0.2">
      <c r="A104" s="29" t="s">
        <v>51</v>
      </c>
      <c r="E104" s="30" t="s">
        <v>417</v>
      </c>
    </row>
    <row r="105" spans="1:16" ht="25.5" x14ac:dyDescent="0.2">
      <c r="A105" t="s">
        <v>53</v>
      </c>
      <c r="E105" s="28" t="s">
        <v>208</v>
      </c>
    </row>
    <row r="106" spans="1:16" x14ac:dyDescent="0.2">
      <c r="A106" s="17" t="s">
        <v>45</v>
      </c>
      <c r="B106" s="21" t="s">
        <v>209</v>
      </c>
      <c r="C106" s="21" t="s">
        <v>210</v>
      </c>
      <c r="D106" s="17" t="s">
        <v>66</v>
      </c>
      <c r="E106" s="22" t="s">
        <v>211</v>
      </c>
      <c r="F106" s="23" t="s">
        <v>206</v>
      </c>
      <c r="G106" s="24">
        <v>564.9</v>
      </c>
      <c r="H106" s="25">
        <v>0</v>
      </c>
      <c r="I106" s="26">
        <f>ROUND(ROUND(H106,2)*ROUND(G106,3),2)</f>
        <v>0</v>
      </c>
      <c r="O106">
        <f>(I106*21)/100</f>
        <v>0</v>
      </c>
      <c r="P106" t="s">
        <v>23</v>
      </c>
    </row>
    <row r="107" spans="1:16" x14ac:dyDescent="0.2">
      <c r="A107" s="27" t="s">
        <v>49</v>
      </c>
      <c r="E107" s="28" t="s">
        <v>66</v>
      </c>
    </row>
    <row r="108" spans="1:16" x14ac:dyDescent="0.2">
      <c r="A108" s="29" t="s">
        <v>51</v>
      </c>
      <c r="E108" s="30" t="s">
        <v>418</v>
      </c>
    </row>
    <row r="109" spans="1:16" ht="38.25" x14ac:dyDescent="0.2">
      <c r="A109" t="s">
        <v>53</v>
      </c>
      <c r="E109" s="28" t="s">
        <v>213</v>
      </c>
    </row>
    <row r="110" spans="1:16" x14ac:dyDescent="0.2">
      <c r="A110" s="17" t="s">
        <v>45</v>
      </c>
      <c r="B110" s="21" t="s">
        <v>214</v>
      </c>
      <c r="C110" s="21" t="s">
        <v>215</v>
      </c>
      <c r="D110" s="17" t="s">
        <v>66</v>
      </c>
      <c r="E110" s="22" t="s">
        <v>216</v>
      </c>
      <c r="F110" s="23" t="s">
        <v>206</v>
      </c>
      <c r="G110" s="24">
        <v>564.9</v>
      </c>
      <c r="H110" s="25">
        <v>0</v>
      </c>
      <c r="I110" s="26">
        <f>ROUND(ROUND(H110,2)*ROUND(G110,3),2)</f>
        <v>0</v>
      </c>
      <c r="O110">
        <f>(I110*21)/100</f>
        <v>0</v>
      </c>
      <c r="P110" t="s">
        <v>23</v>
      </c>
    </row>
    <row r="111" spans="1:16" x14ac:dyDescent="0.2">
      <c r="A111" s="27" t="s">
        <v>49</v>
      </c>
      <c r="E111" s="28" t="s">
        <v>66</v>
      </c>
    </row>
    <row r="112" spans="1:16" x14ac:dyDescent="0.2">
      <c r="A112" s="29" t="s">
        <v>51</v>
      </c>
      <c r="E112" s="30" t="s">
        <v>419</v>
      </c>
    </row>
    <row r="113" spans="1:18" ht="25.5" x14ac:dyDescent="0.2">
      <c r="A113" t="s">
        <v>53</v>
      </c>
      <c r="E113" s="28" t="s">
        <v>217</v>
      </c>
    </row>
    <row r="114" spans="1:18" x14ac:dyDescent="0.2">
      <c r="A114" s="17" t="s">
        <v>45</v>
      </c>
      <c r="B114" s="21" t="s">
        <v>218</v>
      </c>
      <c r="C114" s="21" t="s">
        <v>219</v>
      </c>
      <c r="D114" s="17" t="s">
        <v>66</v>
      </c>
      <c r="E114" s="22" t="s">
        <v>220</v>
      </c>
      <c r="F114" s="23" t="s">
        <v>206</v>
      </c>
      <c r="G114" s="24">
        <v>564.9</v>
      </c>
      <c r="H114" s="25">
        <v>0</v>
      </c>
      <c r="I114" s="26">
        <f>ROUND(ROUND(H114,2)*ROUND(G114,3),2)</f>
        <v>0</v>
      </c>
      <c r="O114">
        <f>(I114*21)/100</f>
        <v>0</v>
      </c>
      <c r="P114" t="s">
        <v>23</v>
      </c>
    </row>
    <row r="115" spans="1:18" x14ac:dyDescent="0.2">
      <c r="A115" s="27" t="s">
        <v>49</v>
      </c>
      <c r="E115" s="28" t="s">
        <v>66</v>
      </c>
    </row>
    <row r="116" spans="1:18" x14ac:dyDescent="0.2">
      <c r="A116" s="29" t="s">
        <v>51</v>
      </c>
      <c r="E116" s="30" t="s">
        <v>419</v>
      </c>
    </row>
    <row r="117" spans="1:18" ht="38.25" x14ac:dyDescent="0.2">
      <c r="A117" t="s">
        <v>53</v>
      </c>
      <c r="E117" s="28" t="s">
        <v>221</v>
      </c>
    </row>
    <row r="118" spans="1:18" ht="12.75" customHeight="1" x14ac:dyDescent="0.2">
      <c r="A118" s="2" t="s">
        <v>43</v>
      </c>
      <c r="B118" s="2"/>
      <c r="C118" s="32" t="s">
        <v>23</v>
      </c>
      <c r="D118" s="2"/>
      <c r="E118" s="19" t="s">
        <v>222</v>
      </c>
      <c r="F118" s="2"/>
      <c r="G118" s="2"/>
      <c r="H118" s="2"/>
      <c r="I118" s="33">
        <f>0+Q118</f>
        <v>0</v>
      </c>
      <c r="O118">
        <f>0+R118</f>
        <v>0</v>
      </c>
      <c r="Q118">
        <f>0+I119</f>
        <v>0</v>
      </c>
      <c r="R118">
        <f>0+O119</f>
        <v>0</v>
      </c>
    </row>
    <row r="119" spans="1:18" x14ac:dyDescent="0.2">
      <c r="A119" s="17" t="s">
        <v>45</v>
      </c>
      <c r="B119" s="21" t="s">
        <v>223</v>
      </c>
      <c r="C119" s="21" t="s">
        <v>224</v>
      </c>
      <c r="D119" s="17" t="s">
        <v>66</v>
      </c>
      <c r="E119" s="22" t="s">
        <v>225</v>
      </c>
      <c r="F119" s="23" t="s">
        <v>206</v>
      </c>
      <c r="G119" s="24">
        <v>3297.2629999999999</v>
      </c>
      <c r="H119" s="25">
        <v>0</v>
      </c>
      <c r="I119" s="26">
        <f>ROUND(ROUND(H119,2)*ROUND(G119,3),2)</f>
        <v>0</v>
      </c>
      <c r="O119">
        <f>(I119*21)/100</f>
        <v>0</v>
      </c>
      <c r="P119" t="s">
        <v>23</v>
      </c>
    </row>
    <row r="120" spans="1:18" ht="51" x14ac:dyDescent="0.2">
      <c r="A120" s="27" t="s">
        <v>49</v>
      </c>
      <c r="E120" s="28" t="s">
        <v>226</v>
      </c>
    </row>
    <row r="121" spans="1:18" ht="38.25" x14ac:dyDescent="0.2">
      <c r="A121" s="29" t="s">
        <v>51</v>
      </c>
      <c r="E121" s="30" t="s">
        <v>420</v>
      </c>
    </row>
    <row r="122" spans="1:18" ht="102" x14ac:dyDescent="0.2">
      <c r="A122" t="s">
        <v>53</v>
      </c>
      <c r="E122" s="28" t="s">
        <v>228</v>
      </c>
    </row>
    <row r="123" spans="1:18" ht="12.75" customHeight="1" x14ac:dyDescent="0.2">
      <c r="A123" s="2" t="s">
        <v>43</v>
      </c>
      <c r="B123" s="2"/>
      <c r="C123" s="32" t="s">
        <v>35</v>
      </c>
      <c r="D123" s="2"/>
      <c r="E123" s="19" t="s">
        <v>229</v>
      </c>
      <c r="F123" s="2"/>
      <c r="G123" s="2"/>
      <c r="H123" s="2"/>
      <c r="I123" s="33">
        <f>0+Q123</f>
        <v>0</v>
      </c>
      <c r="O123">
        <f>0+R123</f>
        <v>0</v>
      </c>
      <c r="Q123">
        <f>0+I124+I128+I132+I136+I140+I144+I148+I152+I156+I160+I164+I168+I172</f>
        <v>0</v>
      </c>
      <c r="R123">
        <f>0+O124+O128+O132+O136+O140+O144+O148+O152+O156+O160+O164+O168+O172</f>
        <v>0</v>
      </c>
    </row>
    <row r="124" spans="1:18" x14ac:dyDescent="0.2">
      <c r="A124" s="17" t="s">
        <v>45</v>
      </c>
      <c r="B124" s="21" t="s">
        <v>230</v>
      </c>
      <c r="C124" s="21" t="s">
        <v>240</v>
      </c>
      <c r="D124" s="17" t="s">
        <v>66</v>
      </c>
      <c r="E124" s="22" t="s">
        <v>241</v>
      </c>
      <c r="F124" s="23" t="s">
        <v>206</v>
      </c>
      <c r="G124" s="24">
        <v>2812.058</v>
      </c>
      <c r="H124" s="25">
        <v>0</v>
      </c>
      <c r="I124" s="26">
        <f>ROUND(ROUND(H124,2)*ROUND(G124,3),2)</f>
        <v>0</v>
      </c>
      <c r="O124">
        <f>(I124*21)/100</f>
        <v>0</v>
      </c>
      <c r="P124" t="s">
        <v>23</v>
      </c>
    </row>
    <row r="125" spans="1:18" x14ac:dyDescent="0.2">
      <c r="A125" s="27" t="s">
        <v>49</v>
      </c>
      <c r="E125" s="28" t="s">
        <v>66</v>
      </c>
    </row>
    <row r="126" spans="1:18" ht="38.25" x14ac:dyDescent="0.2">
      <c r="A126" s="29" t="s">
        <v>51</v>
      </c>
      <c r="E126" s="30" t="s">
        <v>421</v>
      </c>
    </row>
    <row r="127" spans="1:18" ht="51" x14ac:dyDescent="0.2">
      <c r="A127" t="s">
        <v>53</v>
      </c>
      <c r="E127" s="28" t="s">
        <v>235</v>
      </c>
    </row>
    <row r="128" spans="1:18" x14ac:dyDescent="0.2">
      <c r="A128" s="17" t="s">
        <v>45</v>
      </c>
      <c r="B128" s="21" t="s">
        <v>236</v>
      </c>
      <c r="C128" s="21" t="s">
        <v>244</v>
      </c>
      <c r="D128" s="17" t="s">
        <v>66</v>
      </c>
      <c r="E128" s="22" t="s">
        <v>245</v>
      </c>
      <c r="F128" s="23" t="s">
        <v>206</v>
      </c>
      <c r="G128" s="24">
        <v>2319.8180000000002</v>
      </c>
      <c r="H128" s="25">
        <v>0</v>
      </c>
      <c r="I128" s="26">
        <f>ROUND(ROUND(H128,2)*ROUND(G128,3),2)</f>
        <v>0</v>
      </c>
      <c r="O128">
        <f>(I128*21)/100</f>
        <v>0</v>
      </c>
      <c r="P128" t="s">
        <v>23</v>
      </c>
    </row>
    <row r="129" spans="1:16" x14ac:dyDescent="0.2">
      <c r="A129" s="27" t="s">
        <v>49</v>
      </c>
      <c r="E129" s="28" t="s">
        <v>66</v>
      </c>
    </row>
    <row r="130" spans="1:16" ht="38.25" x14ac:dyDescent="0.2">
      <c r="A130" s="29" t="s">
        <v>51</v>
      </c>
      <c r="E130" s="30" t="s">
        <v>422</v>
      </c>
    </row>
    <row r="131" spans="1:16" ht="51" x14ac:dyDescent="0.2">
      <c r="A131" t="s">
        <v>53</v>
      </c>
      <c r="E131" s="28" t="s">
        <v>235</v>
      </c>
    </row>
    <row r="132" spans="1:16" x14ac:dyDescent="0.2">
      <c r="A132" s="17" t="s">
        <v>45</v>
      </c>
      <c r="B132" s="21" t="s">
        <v>239</v>
      </c>
      <c r="C132" s="21" t="s">
        <v>248</v>
      </c>
      <c r="D132" s="17" t="s">
        <v>66</v>
      </c>
      <c r="E132" s="22" t="s">
        <v>249</v>
      </c>
      <c r="F132" s="23" t="s">
        <v>206</v>
      </c>
      <c r="G132" s="24">
        <v>1995.5250000000001</v>
      </c>
      <c r="H132" s="25">
        <v>0</v>
      </c>
      <c r="I132" s="26">
        <f>ROUND(ROUND(H132,2)*ROUND(G132,3),2)</f>
        <v>0</v>
      </c>
      <c r="O132">
        <f>(I132*21)/100</f>
        <v>0</v>
      </c>
      <c r="P132" t="s">
        <v>23</v>
      </c>
    </row>
    <row r="133" spans="1:16" x14ac:dyDescent="0.2">
      <c r="A133" s="27" t="s">
        <v>49</v>
      </c>
      <c r="E133" s="28" t="s">
        <v>66</v>
      </c>
    </row>
    <row r="134" spans="1:16" x14ac:dyDescent="0.2">
      <c r="A134" s="29" t="s">
        <v>51</v>
      </c>
      <c r="E134" s="30" t="s">
        <v>423</v>
      </c>
    </row>
    <row r="135" spans="1:16" ht="51" x14ac:dyDescent="0.2">
      <c r="A135" t="s">
        <v>53</v>
      </c>
      <c r="E135" s="28" t="s">
        <v>251</v>
      </c>
    </row>
    <row r="136" spans="1:16" x14ac:dyDescent="0.2">
      <c r="A136" s="17" t="s">
        <v>45</v>
      </c>
      <c r="B136" s="21" t="s">
        <v>243</v>
      </c>
      <c r="C136" s="21" t="s">
        <v>258</v>
      </c>
      <c r="D136" s="17" t="s">
        <v>66</v>
      </c>
      <c r="E136" s="22" t="s">
        <v>259</v>
      </c>
      <c r="F136" s="23" t="s">
        <v>206</v>
      </c>
      <c r="G136" s="24">
        <v>4155.2700000000004</v>
      </c>
      <c r="H136" s="25">
        <v>0</v>
      </c>
      <c r="I136" s="26">
        <f>ROUND(ROUND(H136,2)*ROUND(G136,3),2)</f>
        <v>0</v>
      </c>
      <c r="O136">
        <f>(I136*21)/100</f>
        <v>0</v>
      </c>
      <c r="P136" t="s">
        <v>23</v>
      </c>
    </row>
    <row r="137" spans="1:16" x14ac:dyDescent="0.2">
      <c r="A137" s="27" t="s">
        <v>49</v>
      </c>
      <c r="E137" s="28" t="s">
        <v>66</v>
      </c>
    </row>
    <row r="138" spans="1:16" x14ac:dyDescent="0.2">
      <c r="A138" s="29" t="s">
        <v>51</v>
      </c>
      <c r="E138" s="30" t="s">
        <v>424</v>
      </c>
    </row>
    <row r="139" spans="1:16" ht="51" x14ac:dyDescent="0.2">
      <c r="A139" t="s">
        <v>53</v>
      </c>
      <c r="E139" s="28" t="s">
        <v>251</v>
      </c>
    </row>
    <row r="140" spans="1:16" ht="25.5" x14ac:dyDescent="0.2">
      <c r="A140" s="17" t="s">
        <v>45</v>
      </c>
      <c r="B140" s="21" t="s">
        <v>247</v>
      </c>
      <c r="C140" s="21" t="s">
        <v>266</v>
      </c>
      <c r="D140" s="17" t="s">
        <v>66</v>
      </c>
      <c r="E140" s="22" t="s">
        <v>267</v>
      </c>
      <c r="F140" s="23" t="s">
        <v>206</v>
      </c>
      <c r="G140" s="24">
        <v>2077.6350000000002</v>
      </c>
      <c r="H140" s="25">
        <v>0</v>
      </c>
      <c r="I140" s="26">
        <f>ROUND(ROUND(H140,2)*ROUND(G140,3),2)</f>
        <v>0</v>
      </c>
      <c r="O140">
        <f>(I140*21)/100</f>
        <v>0</v>
      </c>
      <c r="P140" t="s">
        <v>23</v>
      </c>
    </row>
    <row r="141" spans="1:16" x14ac:dyDescent="0.2">
      <c r="A141" s="27" t="s">
        <v>49</v>
      </c>
      <c r="E141" s="28" t="s">
        <v>66</v>
      </c>
    </row>
    <row r="142" spans="1:16" ht="38.25" x14ac:dyDescent="0.2">
      <c r="A142" s="29" t="s">
        <v>51</v>
      </c>
      <c r="E142" s="30" t="s">
        <v>425</v>
      </c>
    </row>
    <row r="143" spans="1:16" ht="140.25" x14ac:dyDescent="0.2">
      <c r="A143" t="s">
        <v>53</v>
      </c>
      <c r="E143" s="28" t="s">
        <v>264</v>
      </c>
    </row>
    <row r="144" spans="1:16" x14ac:dyDescent="0.2">
      <c r="A144" s="17" t="s">
        <v>45</v>
      </c>
      <c r="B144" s="21" t="s">
        <v>252</v>
      </c>
      <c r="C144" s="21" t="s">
        <v>273</v>
      </c>
      <c r="D144" s="17" t="s">
        <v>66</v>
      </c>
      <c r="E144" s="22" t="s">
        <v>274</v>
      </c>
      <c r="F144" s="23" t="s">
        <v>206</v>
      </c>
      <c r="G144" s="24">
        <v>2077.6350000000002</v>
      </c>
      <c r="H144" s="25">
        <v>0</v>
      </c>
      <c r="I144" s="26">
        <f>ROUND(ROUND(H144,2)*ROUND(G144,3),2)</f>
        <v>0</v>
      </c>
      <c r="O144">
        <f>(I144*21)/100</f>
        <v>0</v>
      </c>
      <c r="P144" t="s">
        <v>23</v>
      </c>
    </row>
    <row r="145" spans="1:16" x14ac:dyDescent="0.2">
      <c r="A145" s="27" t="s">
        <v>49</v>
      </c>
      <c r="E145" s="28" t="s">
        <v>66</v>
      </c>
    </row>
    <row r="146" spans="1:16" ht="38.25" x14ac:dyDescent="0.2">
      <c r="A146" s="29" t="s">
        <v>51</v>
      </c>
      <c r="E146" s="30" t="s">
        <v>425</v>
      </c>
    </row>
    <row r="147" spans="1:16" ht="140.25" x14ac:dyDescent="0.2">
      <c r="A147" t="s">
        <v>53</v>
      </c>
      <c r="E147" s="28" t="s">
        <v>264</v>
      </c>
    </row>
    <row r="148" spans="1:16" x14ac:dyDescent="0.2">
      <c r="A148" s="17" t="s">
        <v>45</v>
      </c>
      <c r="B148" s="21" t="s">
        <v>253</v>
      </c>
      <c r="C148" s="21" t="s">
        <v>279</v>
      </c>
      <c r="D148" s="17" t="s">
        <v>66</v>
      </c>
      <c r="E148" s="22" t="s">
        <v>280</v>
      </c>
      <c r="F148" s="23" t="s">
        <v>206</v>
      </c>
      <c r="G148" s="24">
        <v>2016.0530000000001</v>
      </c>
      <c r="H148" s="25">
        <v>0</v>
      </c>
      <c r="I148" s="26">
        <f>ROUND(ROUND(H148,2)*ROUND(G148,3),2)</f>
        <v>0</v>
      </c>
      <c r="O148">
        <f>(I148*21)/100</f>
        <v>0</v>
      </c>
      <c r="P148" t="s">
        <v>23</v>
      </c>
    </row>
    <row r="149" spans="1:16" x14ac:dyDescent="0.2">
      <c r="A149" s="27" t="s">
        <v>49</v>
      </c>
      <c r="E149" s="28" t="s">
        <v>66</v>
      </c>
    </row>
    <row r="150" spans="1:16" ht="38.25" x14ac:dyDescent="0.2">
      <c r="A150" s="29" t="s">
        <v>51</v>
      </c>
      <c r="E150" s="30" t="s">
        <v>426</v>
      </c>
    </row>
    <row r="151" spans="1:16" ht="140.25" x14ac:dyDescent="0.2">
      <c r="A151" t="s">
        <v>53</v>
      </c>
      <c r="E151" s="28" t="s">
        <v>264</v>
      </c>
    </row>
    <row r="152" spans="1:16" x14ac:dyDescent="0.2">
      <c r="A152" s="17" t="s">
        <v>45</v>
      </c>
      <c r="B152" s="21" t="s">
        <v>257</v>
      </c>
      <c r="C152" s="21" t="s">
        <v>427</v>
      </c>
      <c r="D152" s="17" t="s">
        <v>66</v>
      </c>
      <c r="E152" s="22" t="s">
        <v>428</v>
      </c>
      <c r="F152" s="23" t="s">
        <v>206</v>
      </c>
      <c r="G152" s="24">
        <v>113.4</v>
      </c>
      <c r="H152" s="25">
        <v>0</v>
      </c>
      <c r="I152" s="26">
        <f>ROUND(ROUND(H152,2)*ROUND(G152,3),2)</f>
        <v>0</v>
      </c>
      <c r="O152">
        <f>(I152*21)/100</f>
        <v>0</v>
      </c>
      <c r="P152" t="s">
        <v>23</v>
      </c>
    </row>
    <row r="153" spans="1:16" x14ac:dyDescent="0.2">
      <c r="A153" s="27" t="s">
        <v>49</v>
      </c>
      <c r="E153" s="28" t="s">
        <v>429</v>
      </c>
    </row>
    <row r="154" spans="1:16" x14ac:dyDescent="0.2">
      <c r="A154" s="29" t="s">
        <v>51</v>
      </c>
      <c r="E154" s="30" t="s">
        <v>430</v>
      </c>
    </row>
    <row r="155" spans="1:16" ht="25.5" x14ac:dyDescent="0.2">
      <c r="A155" t="s">
        <v>53</v>
      </c>
      <c r="E155" s="28" t="s">
        <v>431</v>
      </c>
    </row>
    <row r="156" spans="1:16" ht="25.5" x14ac:dyDescent="0.2">
      <c r="A156" s="17" t="s">
        <v>45</v>
      </c>
      <c r="B156" s="21" t="s">
        <v>261</v>
      </c>
      <c r="C156" s="21" t="s">
        <v>432</v>
      </c>
      <c r="D156" s="17" t="s">
        <v>66</v>
      </c>
      <c r="E156" s="22" t="s">
        <v>433</v>
      </c>
      <c r="F156" s="23" t="s">
        <v>206</v>
      </c>
      <c r="G156" s="24">
        <v>113.4</v>
      </c>
      <c r="H156" s="25">
        <v>0</v>
      </c>
      <c r="I156" s="26">
        <f>ROUND(ROUND(H156,2)*ROUND(G156,3),2)</f>
        <v>0</v>
      </c>
      <c r="O156">
        <f>(I156*21)/100</f>
        <v>0</v>
      </c>
      <c r="P156" t="s">
        <v>23</v>
      </c>
    </row>
    <row r="157" spans="1:16" x14ac:dyDescent="0.2">
      <c r="A157" s="27" t="s">
        <v>49</v>
      </c>
      <c r="E157" s="28" t="s">
        <v>434</v>
      </c>
    </row>
    <row r="158" spans="1:16" x14ac:dyDescent="0.2">
      <c r="A158" s="29" t="s">
        <v>51</v>
      </c>
      <c r="E158" s="30" t="s">
        <v>435</v>
      </c>
    </row>
    <row r="159" spans="1:16" ht="140.25" x14ac:dyDescent="0.2">
      <c r="A159" t="s">
        <v>53</v>
      </c>
      <c r="E159" s="28" t="s">
        <v>436</v>
      </c>
    </row>
    <row r="160" spans="1:16" x14ac:dyDescent="0.2">
      <c r="A160" s="17" t="s">
        <v>45</v>
      </c>
      <c r="B160" s="21" t="s">
        <v>265</v>
      </c>
      <c r="C160" s="21" t="s">
        <v>437</v>
      </c>
      <c r="D160" s="17" t="s">
        <v>66</v>
      </c>
      <c r="E160" s="22" t="s">
        <v>438</v>
      </c>
      <c r="F160" s="23" t="s">
        <v>206</v>
      </c>
      <c r="G160" s="24">
        <v>113.4</v>
      </c>
      <c r="H160" s="25">
        <v>0</v>
      </c>
      <c r="I160" s="26">
        <f>ROUND(ROUND(H160,2)*ROUND(G160,3),2)</f>
        <v>0</v>
      </c>
      <c r="O160">
        <f>(I160*21)/100</f>
        <v>0</v>
      </c>
      <c r="P160" t="s">
        <v>23</v>
      </c>
    </row>
    <row r="161" spans="1:18" ht="76.5" x14ac:dyDescent="0.2">
      <c r="A161" s="27" t="s">
        <v>49</v>
      </c>
      <c r="E161" s="28" t="s">
        <v>439</v>
      </c>
    </row>
    <row r="162" spans="1:18" x14ac:dyDescent="0.2">
      <c r="A162" s="29" t="s">
        <v>51</v>
      </c>
      <c r="E162" s="30" t="s">
        <v>440</v>
      </c>
    </row>
    <row r="163" spans="1:18" ht="140.25" x14ac:dyDescent="0.2">
      <c r="A163" t="s">
        <v>53</v>
      </c>
      <c r="E163" s="28" t="s">
        <v>441</v>
      </c>
    </row>
    <row r="164" spans="1:18" ht="25.5" x14ac:dyDescent="0.2">
      <c r="A164" s="17" t="s">
        <v>45</v>
      </c>
      <c r="B164" s="21" t="s">
        <v>269</v>
      </c>
      <c r="C164" s="21" t="s">
        <v>283</v>
      </c>
      <c r="D164" s="17" t="s">
        <v>66</v>
      </c>
      <c r="E164" s="22" t="s">
        <v>284</v>
      </c>
      <c r="F164" s="23" t="s">
        <v>206</v>
      </c>
      <c r="G164" s="24">
        <v>16.170000000000002</v>
      </c>
      <c r="H164" s="25">
        <v>0</v>
      </c>
      <c r="I164" s="26">
        <f>ROUND(ROUND(H164,2)*ROUND(G164,3),2)</f>
        <v>0</v>
      </c>
      <c r="O164">
        <f>(I164*21)/100</f>
        <v>0</v>
      </c>
      <c r="P164" t="s">
        <v>23</v>
      </c>
    </row>
    <row r="165" spans="1:18" x14ac:dyDescent="0.2">
      <c r="A165" s="27" t="s">
        <v>49</v>
      </c>
      <c r="E165" s="28" t="s">
        <v>66</v>
      </c>
    </row>
    <row r="166" spans="1:18" x14ac:dyDescent="0.2">
      <c r="A166" s="29" t="s">
        <v>51</v>
      </c>
      <c r="E166" s="30" t="s">
        <v>442</v>
      </c>
    </row>
    <row r="167" spans="1:18" ht="165.75" x14ac:dyDescent="0.2">
      <c r="A167" t="s">
        <v>53</v>
      </c>
      <c r="E167" s="28" t="s">
        <v>286</v>
      </c>
    </row>
    <row r="168" spans="1:18" x14ac:dyDescent="0.2">
      <c r="A168" s="17" t="s">
        <v>45</v>
      </c>
      <c r="B168" s="21" t="s">
        <v>272</v>
      </c>
      <c r="C168" s="21" t="s">
        <v>288</v>
      </c>
      <c r="D168" s="17" t="s">
        <v>66</v>
      </c>
      <c r="E168" s="22" t="s">
        <v>289</v>
      </c>
      <c r="F168" s="23" t="s">
        <v>206</v>
      </c>
      <c r="G168" s="24">
        <v>585.69000000000005</v>
      </c>
      <c r="H168" s="25">
        <v>0</v>
      </c>
      <c r="I168" s="26">
        <f>ROUND(ROUND(H168,2)*ROUND(G168,3),2)</f>
        <v>0</v>
      </c>
      <c r="O168">
        <f>(I168*21)/100</f>
        <v>0</v>
      </c>
      <c r="P168" t="s">
        <v>23</v>
      </c>
    </row>
    <row r="169" spans="1:18" x14ac:dyDescent="0.2">
      <c r="A169" s="27" t="s">
        <v>49</v>
      </c>
      <c r="E169" s="28" t="s">
        <v>66</v>
      </c>
    </row>
    <row r="170" spans="1:18" x14ac:dyDescent="0.2">
      <c r="A170" s="29" t="s">
        <v>51</v>
      </c>
      <c r="E170" s="30" t="s">
        <v>443</v>
      </c>
    </row>
    <row r="171" spans="1:18" ht="165.75" x14ac:dyDescent="0.2">
      <c r="A171" t="s">
        <v>53</v>
      </c>
      <c r="E171" s="28" t="s">
        <v>286</v>
      </c>
    </row>
    <row r="172" spans="1:18" x14ac:dyDescent="0.2">
      <c r="A172" s="17" t="s">
        <v>45</v>
      </c>
      <c r="B172" s="21" t="s">
        <v>275</v>
      </c>
      <c r="C172" s="21" t="s">
        <v>444</v>
      </c>
      <c r="D172" s="17" t="s">
        <v>66</v>
      </c>
      <c r="E172" s="22" t="s">
        <v>445</v>
      </c>
      <c r="F172" s="23" t="s">
        <v>206</v>
      </c>
      <c r="G172" s="24">
        <v>15.12</v>
      </c>
      <c r="H172" s="25">
        <v>0</v>
      </c>
      <c r="I172" s="26">
        <f>ROUND(ROUND(H172,2)*ROUND(G172,3),2)</f>
        <v>0</v>
      </c>
      <c r="O172">
        <f>(I172*0)/100</f>
        <v>0</v>
      </c>
      <c r="P172" t="s">
        <v>27</v>
      </c>
    </row>
    <row r="173" spans="1:18" x14ac:dyDescent="0.2">
      <c r="A173" s="27" t="s">
        <v>49</v>
      </c>
      <c r="E173" s="28" t="s">
        <v>66</v>
      </c>
    </row>
    <row r="174" spans="1:18" x14ac:dyDescent="0.2">
      <c r="A174" s="29" t="s">
        <v>51</v>
      </c>
      <c r="E174" s="30" t="s">
        <v>446</v>
      </c>
    </row>
    <row r="175" spans="1:18" ht="165.75" x14ac:dyDescent="0.2">
      <c r="A175" t="s">
        <v>53</v>
      </c>
      <c r="E175" s="28" t="s">
        <v>286</v>
      </c>
    </row>
    <row r="176" spans="1:18" ht="12.75" customHeight="1" x14ac:dyDescent="0.2">
      <c r="A176" s="2" t="s">
        <v>43</v>
      </c>
      <c r="B176" s="2"/>
      <c r="C176" s="32" t="s">
        <v>74</v>
      </c>
      <c r="D176" s="2"/>
      <c r="E176" s="19" t="s">
        <v>291</v>
      </c>
      <c r="F176" s="2"/>
      <c r="G176" s="2"/>
      <c r="H176" s="2"/>
      <c r="I176" s="33">
        <f>0+Q176</f>
        <v>0</v>
      </c>
      <c r="O176">
        <f>0+R176</f>
        <v>0</v>
      </c>
      <c r="Q176">
        <f>0+I177+I181+I185+I189+I193</f>
        <v>0</v>
      </c>
      <c r="R176">
        <f>0+O177+O181+O185+O189+O193</f>
        <v>0</v>
      </c>
    </row>
    <row r="177" spans="1:16" x14ac:dyDescent="0.2">
      <c r="A177" s="17" t="s">
        <v>45</v>
      </c>
      <c r="B177" s="21" t="s">
        <v>292</v>
      </c>
      <c r="C177" s="21" t="s">
        <v>293</v>
      </c>
      <c r="D177" s="17" t="s">
        <v>66</v>
      </c>
      <c r="E177" s="22" t="s">
        <v>294</v>
      </c>
      <c r="F177" s="23" t="s">
        <v>140</v>
      </c>
      <c r="G177" s="24">
        <v>520.69500000000005</v>
      </c>
      <c r="H177" s="25">
        <v>0</v>
      </c>
      <c r="I177" s="26">
        <f>ROUND(ROUND(H177,2)*ROUND(G177,3),2)</f>
        <v>0</v>
      </c>
      <c r="O177">
        <f>(I177*21)/100</f>
        <v>0</v>
      </c>
      <c r="P177" t="s">
        <v>23</v>
      </c>
    </row>
    <row r="178" spans="1:16" x14ac:dyDescent="0.2">
      <c r="A178" s="27" t="s">
        <v>49</v>
      </c>
      <c r="E178" s="28" t="s">
        <v>66</v>
      </c>
    </row>
    <row r="179" spans="1:16" x14ac:dyDescent="0.2">
      <c r="A179" s="29" t="s">
        <v>51</v>
      </c>
      <c r="E179" s="30" t="s">
        <v>447</v>
      </c>
    </row>
    <row r="180" spans="1:16" ht="165.75" x14ac:dyDescent="0.2">
      <c r="A180" t="s">
        <v>53</v>
      </c>
      <c r="E180" s="28" t="s">
        <v>296</v>
      </c>
    </row>
    <row r="181" spans="1:16" x14ac:dyDescent="0.2">
      <c r="A181" s="17" t="s">
        <v>45</v>
      </c>
      <c r="B181" s="21" t="s">
        <v>278</v>
      </c>
      <c r="C181" s="21" t="s">
        <v>298</v>
      </c>
      <c r="D181" s="17" t="s">
        <v>66</v>
      </c>
      <c r="E181" s="22" t="s">
        <v>299</v>
      </c>
      <c r="F181" s="23" t="s">
        <v>140</v>
      </c>
      <c r="G181" s="24">
        <v>89.04</v>
      </c>
      <c r="H181" s="25">
        <v>0</v>
      </c>
      <c r="I181" s="26">
        <f>ROUND(ROUND(H181,2)*ROUND(G181,3),2)</f>
        <v>0</v>
      </c>
      <c r="O181">
        <f>(I181*21)/100</f>
        <v>0</v>
      </c>
      <c r="P181" t="s">
        <v>23</v>
      </c>
    </row>
    <row r="182" spans="1:16" x14ac:dyDescent="0.2">
      <c r="A182" s="27" t="s">
        <v>49</v>
      </c>
      <c r="E182" s="28" t="s">
        <v>300</v>
      </c>
    </row>
    <row r="183" spans="1:16" x14ac:dyDescent="0.2">
      <c r="A183" s="29" t="s">
        <v>51</v>
      </c>
      <c r="E183" s="30" t="s">
        <v>448</v>
      </c>
    </row>
    <row r="184" spans="1:16" ht="255" x14ac:dyDescent="0.2">
      <c r="A184" t="s">
        <v>53</v>
      </c>
      <c r="E184" s="28" t="s">
        <v>302</v>
      </c>
    </row>
    <row r="185" spans="1:16" x14ac:dyDescent="0.2">
      <c r="A185" s="17" t="s">
        <v>45</v>
      </c>
      <c r="B185" s="21" t="s">
        <v>282</v>
      </c>
      <c r="C185" s="21" t="s">
        <v>304</v>
      </c>
      <c r="D185" s="17" t="s">
        <v>66</v>
      </c>
      <c r="E185" s="22" t="s">
        <v>305</v>
      </c>
      <c r="F185" s="23" t="s">
        <v>140</v>
      </c>
      <c r="G185" s="24">
        <v>42</v>
      </c>
      <c r="H185" s="25">
        <v>0</v>
      </c>
      <c r="I185" s="26">
        <f>ROUND(ROUND(H185,2)*ROUND(G185,3),2)</f>
        <v>0</v>
      </c>
      <c r="O185">
        <f>(I185*21)/100</f>
        <v>0</v>
      </c>
      <c r="P185" t="s">
        <v>23</v>
      </c>
    </row>
    <row r="186" spans="1:16" x14ac:dyDescent="0.2">
      <c r="A186" s="27" t="s">
        <v>49</v>
      </c>
      <c r="E186" s="28" t="s">
        <v>66</v>
      </c>
    </row>
    <row r="187" spans="1:16" x14ac:dyDescent="0.2">
      <c r="A187" s="29" t="s">
        <v>51</v>
      </c>
      <c r="E187" s="30" t="s">
        <v>449</v>
      </c>
    </row>
    <row r="188" spans="1:16" ht="242.25" x14ac:dyDescent="0.2">
      <c r="A188" t="s">
        <v>53</v>
      </c>
      <c r="E188" s="28" t="s">
        <v>307</v>
      </c>
    </row>
    <row r="189" spans="1:16" x14ac:dyDescent="0.2">
      <c r="A189" s="17" t="s">
        <v>45</v>
      </c>
      <c r="B189" s="21" t="s">
        <v>287</v>
      </c>
      <c r="C189" s="21" t="s">
        <v>309</v>
      </c>
      <c r="D189" s="17" t="s">
        <v>66</v>
      </c>
      <c r="E189" s="22" t="s">
        <v>310</v>
      </c>
      <c r="F189" s="23" t="s">
        <v>311</v>
      </c>
      <c r="G189" s="24">
        <v>8</v>
      </c>
      <c r="H189" s="25">
        <v>0</v>
      </c>
      <c r="I189" s="26">
        <f>ROUND(ROUND(H189,2)*ROUND(G189,3),2)</f>
        <v>0</v>
      </c>
      <c r="O189">
        <f>(I189*21)/100</f>
        <v>0</v>
      </c>
      <c r="P189" t="s">
        <v>23</v>
      </c>
    </row>
    <row r="190" spans="1:16" x14ac:dyDescent="0.2">
      <c r="A190" s="27" t="s">
        <v>49</v>
      </c>
      <c r="E190" s="28" t="s">
        <v>66</v>
      </c>
    </row>
    <row r="191" spans="1:16" x14ac:dyDescent="0.2">
      <c r="A191" s="29" t="s">
        <v>51</v>
      </c>
      <c r="E191" s="30" t="s">
        <v>450</v>
      </c>
    </row>
    <row r="192" spans="1:16" ht="76.5" x14ac:dyDescent="0.2">
      <c r="A192" t="s">
        <v>53</v>
      </c>
      <c r="E192" s="28" t="s">
        <v>313</v>
      </c>
    </row>
    <row r="193" spans="1:18" x14ac:dyDescent="0.2">
      <c r="A193" s="17" t="s">
        <v>45</v>
      </c>
      <c r="B193" s="21" t="s">
        <v>297</v>
      </c>
      <c r="C193" s="21" t="s">
        <v>320</v>
      </c>
      <c r="D193" s="17" t="s">
        <v>66</v>
      </c>
      <c r="E193" s="22" t="s">
        <v>321</v>
      </c>
      <c r="F193" s="23" t="s">
        <v>140</v>
      </c>
      <c r="G193" s="24">
        <v>89.04</v>
      </c>
      <c r="H193" s="25">
        <v>0</v>
      </c>
      <c r="I193" s="26">
        <f>ROUND(ROUND(H193,2)*ROUND(G193,3),2)</f>
        <v>0</v>
      </c>
      <c r="O193">
        <f>(I193*21)/100</f>
        <v>0</v>
      </c>
      <c r="P193" t="s">
        <v>23</v>
      </c>
    </row>
    <row r="194" spans="1:18" x14ac:dyDescent="0.2">
      <c r="A194" s="27" t="s">
        <v>49</v>
      </c>
      <c r="E194" s="28" t="s">
        <v>66</v>
      </c>
    </row>
    <row r="195" spans="1:18" x14ac:dyDescent="0.2">
      <c r="A195" s="29" t="s">
        <v>51</v>
      </c>
      <c r="E195" s="30" t="s">
        <v>451</v>
      </c>
    </row>
    <row r="196" spans="1:18" ht="63.75" x14ac:dyDescent="0.2">
      <c r="A196" t="s">
        <v>53</v>
      </c>
      <c r="E196" s="28" t="s">
        <v>323</v>
      </c>
    </row>
    <row r="197" spans="1:18" ht="12.75" customHeight="1" x14ac:dyDescent="0.2">
      <c r="A197" s="2" t="s">
        <v>43</v>
      </c>
      <c r="B197" s="2"/>
      <c r="C197" s="32" t="s">
        <v>40</v>
      </c>
      <c r="D197" s="2"/>
      <c r="E197" s="19" t="s">
        <v>324</v>
      </c>
      <c r="F197" s="2"/>
      <c r="G197" s="2"/>
      <c r="H197" s="2"/>
      <c r="I197" s="33">
        <f>0+Q197</f>
        <v>0</v>
      </c>
      <c r="O197">
        <f>0+R197</f>
        <v>0</v>
      </c>
      <c r="Q197">
        <f>0+I198+I202+I206+I210+I214+I218+I222+I226+I230+I234+I238+I242+I246+I250</f>
        <v>0</v>
      </c>
      <c r="R197">
        <f>0+O198+O202+O206+O210+O214+O218+O222+O226+O230+O234+O238+O242+O246+O250</f>
        <v>0</v>
      </c>
    </row>
    <row r="198" spans="1:18" ht="25.5" x14ac:dyDescent="0.2">
      <c r="A198" s="17" t="s">
        <v>45</v>
      </c>
      <c r="B198" s="21" t="s">
        <v>303</v>
      </c>
      <c r="C198" s="21" t="s">
        <v>326</v>
      </c>
      <c r="D198" s="17" t="s">
        <v>66</v>
      </c>
      <c r="E198" s="22" t="s">
        <v>327</v>
      </c>
      <c r="F198" s="23" t="s">
        <v>311</v>
      </c>
      <c r="G198" s="24">
        <v>25</v>
      </c>
      <c r="H198" s="25">
        <v>0</v>
      </c>
      <c r="I198" s="26">
        <f>ROUND(ROUND(H198,2)*ROUND(G198,3),2)</f>
        <v>0</v>
      </c>
      <c r="O198">
        <f>(I198*21)/100</f>
        <v>0</v>
      </c>
      <c r="P198" t="s">
        <v>23</v>
      </c>
    </row>
    <row r="199" spans="1:18" x14ac:dyDescent="0.2">
      <c r="A199" s="27" t="s">
        <v>49</v>
      </c>
      <c r="E199" s="28" t="s">
        <v>66</v>
      </c>
    </row>
    <row r="200" spans="1:18" x14ac:dyDescent="0.2">
      <c r="A200" s="29" t="s">
        <v>51</v>
      </c>
      <c r="E200" s="30" t="s">
        <v>452</v>
      </c>
    </row>
    <row r="201" spans="1:18" ht="25.5" x14ac:dyDescent="0.2">
      <c r="A201" t="s">
        <v>53</v>
      </c>
      <c r="E201" s="28" t="s">
        <v>329</v>
      </c>
    </row>
    <row r="202" spans="1:18" ht="25.5" x14ac:dyDescent="0.2">
      <c r="A202" s="17" t="s">
        <v>45</v>
      </c>
      <c r="B202" s="21" t="s">
        <v>308</v>
      </c>
      <c r="C202" s="21" t="s">
        <v>331</v>
      </c>
      <c r="D202" s="17" t="s">
        <v>66</v>
      </c>
      <c r="E202" s="22" t="s">
        <v>332</v>
      </c>
      <c r="F202" s="23" t="s">
        <v>311</v>
      </c>
      <c r="G202" s="24">
        <v>25</v>
      </c>
      <c r="H202" s="25">
        <v>0</v>
      </c>
      <c r="I202" s="26">
        <f>ROUND(ROUND(H202,2)*ROUND(G202,3),2)</f>
        <v>0</v>
      </c>
      <c r="O202">
        <f>(I202*21)/100</f>
        <v>0</v>
      </c>
      <c r="P202" t="s">
        <v>23</v>
      </c>
    </row>
    <row r="203" spans="1:18" x14ac:dyDescent="0.2">
      <c r="A203" s="27" t="s">
        <v>49</v>
      </c>
      <c r="E203" s="28" t="s">
        <v>66</v>
      </c>
    </row>
    <row r="204" spans="1:18" x14ac:dyDescent="0.2">
      <c r="A204" s="29" t="s">
        <v>51</v>
      </c>
      <c r="E204" s="30" t="s">
        <v>453</v>
      </c>
    </row>
    <row r="205" spans="1:18" ht="25.5" x14ac:dyDescent="0.2">
      <c r="A205" t="s">
        <v>53</v>
      </c>
      <c r="E205" s="28" t="s">
        <v>334</v>
      </c>
    </row>
    <row r="206" spans="1:18" ht="25.5" x14ac:dyDescent="0.2">
      <c r="A206" s="17" t="s">
        <v>45</v>
      </c>
      <c r="B206" s="21" t="s">
        <v>314</v>
      </c>
      <c r="C206" s="21" t="s">
        <v>336</v>
      </c>
      <c r="D206" s="17" t="s">
        <v>66</v>
      </c>
      <c r="E206" s="22" t="s">
        <v>337</v>
      </c>
      <c r="F206" s="23" t="s">
        <v>311</v>
      </c>
      <c r="G206" s="24">
        <v>6</v>
      </c>
      <c r="H206" s="25">
        <v>0</v>
      </c>
      <c r="I206" s="26">
        <f>ROUND(ROUND(H206,2)*ROUND(G206,3),2)</f>
        <v>0</v>
      </c>
      <c r="O206">
        <f>(I206*21)/100</f>
        <v>0</v>
      </c>
      <c r="P206" t="s">
        <v>23</v>
      </c>
    </row>
    <row r="207" spans="1:18" x14ac:dyDescent="0.2">
      <c r="A207" s="27" t="s">
        <v>49</v>
      </c>
      <c r="E207" s="28" t="s">
        <v>66</v>
      </c>
    </row>
    <row r="208" spans="1:18" x14ac:dyDescent="0.2">
      <c r="A208" s="29" t="s">
        <v>51</v>
      </c>
      <c r="E208" s="30" t="s">
        <v>66</v>
      </c>
    </row>
    <row r="209" spans="1:16" ht="38.25" x14ac:dyDescent="0.2">
      <c r="A209" t="s">
        <v>53</v>
      </c>
      <c r="E209" s="28" t="s">
        <v>338</v>
      </c>
    </row>
    <row r="210" spans="1:16" x14ac:dyDescent="0.2">
      <c r="A210" s="17" t="s">
        <v>45</v>
      </c>
      <c r="B210" s="21" t="s">
        <v>319</v>
      </c>
      <c r="C210" s="21" t="s">
        <v>340</v>
      </c>
      <c r="D210" s="17" t="s">
        <v>66</v>
      </c>
      <c r="E210" s="22" t="s">
        <v>341</v>
      </c>
      <c r="F210" s="23" t="s">
        <v>311</v>
      </c>
      <c r="G210" s="24">
        <v>5</v>
      </c>
      <c r="H210" s="25">
        <v>0</v>
      </c>
      <c r="I210" s="26">
        <f>ROUND(ROUND(H210,2)*ROUND(G210,3),2)</f>
        <v>0</v>
      </c>
      <c r="O210">
        <f>(I210*21)/100</f>
        <v>0</v>
      </c>
      <c r="P210" t="s">
        <v>23</v>
      </c>
    </row>
    <row r="211" spans="1:16" x14ac:dyDescent="0.2">
      <c r="A211" s="27" t="s">
        <v>49</v>
      </c>
      <c r="E211" s="28" t="s">
        <v>66</v>
      </c>
    </row>
    <row r="212" spans="1:16" x14ac:dyDescent="0.2">
      <c r="A212" s="29" t="s">
        <v>51</v>
      </c>
      <c r="E212" s="30" t="s">
        <v>66</v>
      </c>
    </row>
    <row r="213" spans="1:16" ht="25.5" x14ac:dyDescent="0.2">
      <c r="A213" t="s">
        <v>53</v>
      </c>
      <c r="E213" s="28" t="s">
        <v>334</v>
      </c>
    </row>
    <row r="214" spans="1:16" ht="25.5" x14ac:dyDescent="0.2">
      <c r="A214" s="17" t="s">
        <v>45</v>
      </c>
      <c r="B214" s="21" t="s">
        <v>325</v>
      </c>
      <c r="C214" s="21" t="s">
        <v>343</v>
      </c>
      <c r="D214" s="17" t="s">
        <v>66</v>
      </c>
      <c r="E214" s="22" t="s">
        <v>344</v>
      </c>
      <c r="F214" s="23" t="s">
        <v>206</v>
      </c>
      <c r="G214" s="24">
        <v>159</v>
      </c>
      <c r="H214" s="25">
        <v>0</v>
      </c>
      <c r="I214" s="26">
        <f>ROUND(ROUND(H214,2)*ROUND(G214,3),2)</f>
        <v>0</v>
      </c>
      <c r="O214">
        <f>(I214*21)/100</f>
        <v>0</v>
      </c>
      <c r="P214" t="s">
        <v>23</v>
      </c>
    </row>
    <row r="215" spans="1:16" x14ac:dyDescent="0.2">
      <c r="A215" s="27" t="s">
        <v>49</v>
      </c>
      <c r="E215" s="28" t="s">
        <v>345</v>
      </c>
    </row>
    <row r="216" spans="1:16" x14ac:dyDescent="0.2">
      <c r="A216" s="29" t="s">
        <v>51</v>
      </c>
      <c r="E216" s="30" t="s">
        <v>454</v>
      </c>
    </row>
    <row r="217" spans="1:16" ht="38.25" x14ac:dyDescent="0.2">
      <c r="A217" t="s">
        <v>53</v>
      </c>
      <c r="E217" s="28" t="s">
        <v>347</v>
      </c>
    </row>
    <row r="218" spans="1:16" ht="25.5" x14ac:dyDescent="0.2">
      <c r="A218" s="17" t="s">
        <v>45</v>
      </c>
      <c r="B218" s="21" t="s">
        <v>330</v>
      </c>
      <c r="C218" s="21" t="s">
        <v>349</v>
      </c>
      <c r="D218" s="17" t="s">
        <v>66</v>
      </c>
      <c r="E218" s="22" t="s">
        <v>350</v>
      </c>
      <c r="F218" s="23" t="s">
        <v>206</v>
      </c>
      <c r="G218" s="24">
        <v>159</v>
      </c>
      <c r="H218" s="25">
        <v>0</v>
      </c>
      <c r="I218" s="26">
        <f>ROUND(ROUND(H218,2)*ROUND(G218,3),2)</f>
        <v>0</v>
      </c>
      <c r="O218">
        <f>(I218*21)/100</f>
        <v>0</v>
      </c>
      <c r="P218" t="s">
        <v>23</v>
      </c>
    </row>
    <row r="219" spans="1:16" x14ac:dyDescent="0.2">
      <c r="A219" s="27" t="s">
        <v>49</v>
      </c>
      <c r="E219" s="28" t="s">
        <v>351</v>
      </c>
    </row>
    <row r="220" spans="1:16" x14ac:dyDescent="0.2">
      <c r="A220" s="29" t="s">
        <v>51</v>
      </c>
      <c r="E220" s="30" t="s">
        <v>454</v>
      </c>
    </row>
    <row r="221" spans="1:16" ht="38.25" x14ac:dyDescent="0.2">
      <c r="A221" t="s">
        <v>53</v>
      </c>
      <c r="E221" s="28" t="s">
        <v>347</v>
      </c>
    </row>
    <row r="222" spans="1:16" x14ac:dyDescent="0.2">
      <c r="A222" s="17" t="s">
        <v>45</v>
      </c>
      <c r="B222" s="21" t="s">
        <v>335</v>
      </c>
      <c r="C222" s="21" t="s">
        <v>353</v>
      </c>
      <c r="D222" s="17" t="s">
        <v>66</v>
      </c>
      <c r="E222" s="22" t="s">
        <v>354</v>
      </c>
      <c r="F222" s="23" t="s">
        <v>311</v>
      </c>
      <c r="G222" s="24">
        <v>12</v>
      </c>
      <c r="H222" s="25">
        <v>0</v>
      </c>
      <c r="I222" s="26">
        <f>ROUND(ROUND(H222,2)*ROUND(G222,3),2)</f>
        <v>0</v>
      </c>
      <c r="O222">
        <f>(I222*21)/100</f>
        <v>0</v>
      </c>
      <c r="P222" t="s">
        <v>23</v>
      </c>
    </row>
    <row r="223" spans="1:16" x14ac:dyDescent="0.2">
      <c r="A223" s="27" t="s">
        <v>49</v>
      </c>
      <c r="E223" s="28" t="s">
        <v>66</v>
      </c>
    </row>
    <row r="224" spans="1:16" x14ac:dyDescent="0.2">
      <c r="A224" s="29" t="s">
        <v>51</v>
      </c>
      <c r="E224" s="30" t="s">
        <v>455</v>
      </c>
    </row>
    <row r="225" spans="1:16" ht="38.25" x14ac:dyDescent="0.2">
      <c r="A225" t="s">
        <v>53</v>
      </c>
      <c r="E225" s="28" t="s">
        <v>356</v>
      </c>
    </row>
    <row r="226" spans="1:16" x14ac:dyDescent="0.2">
      <c r="A226" s="17" t="s">
        <v>45</v>
      </c>
      <c r="B226" s="21" t="s">
        <v>339</v>
      </c>
      <c r="C226" s="21" t="s">
        <v>363</v>
      </c>
      <c r="D226" s="17" t="s">
        <v>66</v>
      </c>
      <c r="E226" s="22" t="s">
        <v>364</v>
      </c>
      <c r="F226" s="23" t="s">
        <v>140</v>
      </c>
      <c r="G226" s="24">
        <v>204.12</v>
      </c>
      <c r="H226" s="25">
        <v>0</v>
      </c>
      <c r="I226" s="26">
        <f>ROUND(ROUND(H226,2)*ROUND(G226,3),2)</f>
        <v>0</v>
      </c>
      <c r="O226">
        <f>(I226*21)/100</f>
        <v>0</v>
      </c>
      <c r="P226" t="s">
        <v>23</v>
      </c>
    </row>
    <row r="227" spans="1:16" x14ac:dyDescent="0.2">
      <c r="A227" s="27" t="s">
        <v>49</v>
      </c>
      <c r="E227" s="28" t="s">
        <v>66</v>
      </c>
    </row>
    <row r="228" spans="1:16" x14ac:dyDescent="0.2">
      <c r="A228" s="29" t="s">
        <v>51</v>
      </c>
      <c r="E228" s="30" t="s">
        <v>456</v>
      </c>
    </row>
    <row r="229" spans="1:16" ht="51" x14ac:dyDescent="0.2">
      <c r="A229" t="s">
        <v>53</v>
      </c>
      <c r="E229" s="28" t="s">
        <v>366</v>
      </c>
    </row>
    <row r="230" spans="1:16" x14ac:dyDescent="0.2">
      <c r="A230" s="17" t="s">
        <v>45</v>
      </c>
      <c r="B230" s="21" t="s">
        <v>342</v>
      </c>
      <c r="C230" s="21" t="s">
        <v>368</v>
      </c>
      <c r="D230" s="17" t="s">
        <v>66</v>
      </c>
      <c r="E230" s="22" t="s">
        <v>369</v>
      </c>
      <c r="F230" s="23" t="s">
        <v>140</v>
      </c>
      <c r="G230" s="24">
        <v>451.815</v>
      </c>
      <c r="H230" s="25">
        <v>0</v>
      </c>
      <c r="I230" s="26">
        <f>ROUND(ROUND(H230,2)*ROUND(G230,3),2)</f>
        <v>0</v>
      </c>
      <c r="O230">
        <f>(I230*21)/100</f>
        <v>0</v>
      </c>
      <c r="P230" t="s">
        <v>23</v>
      </c>
    </row>
    <row r="231" spans="1:16" x14ac:dyDescent="0.2">
      <c r="A231" s="27" t="s">
        <v>49</v>
      </c>
      <c r="E231" s="28" t="s">
        <v>66</v>
      </c>
    </row>
    <row r="232" spans="1:16" x14ac:dyDescent="0.2">
      <c r="A232" s="29" t="s">
        <v>51</v>
      </c>
      <c r="E232" s="30" t="s">
        <v>457</v>
      </c>
    </row>
    <row r="233" spans="1:16" ht="51" x14ac:dyDescent="0.2">
      <c r="A233" t="s">
        <v>53</v>
      </c>
      <c r="E233" s="28" t="s">
        <v>366</v>
      </c>
    </row>
    <row r="234" spans="1:16" x14ac:dyDescent="0.2">
      <c r="A234" s="17" t="s">
        <v>45</v>
      </c>
      <c r="B234" s="21" t="s">
        <v>348</v>
      </c>
      <c r="C234" s="21" t="s">
        <v>458</v>
      </c>
      <c r="D234" s="17" t="s">
        <v>66</v>
      </c>
      <c r="E234" s="22" t="s">
        <v>459</v>
      </c>
      <c r="F234" s="23" t="s">
        <v>140</v>
      </c>
      <c r="G234" s="24">
        <v>40</v>
      </c>
      <c r="H234" s="25">
        <v>0</v>
      </c>
      <c r="I234" s="26">
        <f>ROUND(ROUND(H234,2)*ROUND(G234,3),2)</f>
        <v>0</v>
      </c>
      <c r="O234">
        <f>(I234*21)/100</f>
        <v>0</v>
      </c>
      <c r="P234" t="s">
        <v>23</v>
      </c>
    </row>
    <row r="235" spans="1:16" x14ac:dyDescent="0.2">
      <c r="A235" s="27" t="s">
        <v>49</v>
      </c>
      <c r="E235" s="28" t="s">
        <v>460</v>
      </c>
    </row>
    <row r="236" spans="1:16" x14ac:dyDescent="0.2">
      <c r="A236" s="29" t="s">
        <v>51</v>
      </c>
      <c r="E236" s="30" t="s">
        <v>461</v>
      </c>
    </row>
    <row r="237" spans="1:16" ht="51" x14ac:dyDescent="0.2">
      <c r="A237" t="s">
        <v>53</v>
      </c>
      <c r="E237" s="28" t="s">
        <v>366</v>
      </c>
    </row>
    <row r="238" spans="1:16" x14ac:dyDescent="0.2">
      <c r="A238" s="17" t="s">
        <v>45</v>
      </c>
      <c r="B238" s="21" t="s">
        <v>352</v>
      </c>
      <c r="C238" s="21" t="s">
        <v>372</v>
      </c>
      <c r="D238" s="17" t="s">
        <v>66</v>
      </c>
      <c r="E238" s="22" t="s">
        <v>373</v>
      </c>
      <c r="F238" s="23" t="s">
        <v>140</v>
      </c>
      <c r="G238" s="24">
        <v>47.7</v>
      </c>
      <c r="H238" s="25">
        <v>0</v>
      </c>
      <c r="I238" s="26">
        <f>ROUND(ROUND(H238,2)*ROUND(G238,3),2)</f>
        <v>0</v>
      </c>
      <c r="O238">
        <f>(I238*21)/100</f>
        <v>0</v>
      </c>
      <c r="P238" t="s">
        <v>23</v>
      </c>
    </row>
    <row r="239" spans="1:16" x14ac:dyDescent="0.2">
      <c r="A239" s="27" t="s">
        <v>49</v>
      </c>
      <c r="E239" s="28" t="s">
        <v>66</v>
      </c>
    </row>
    <row r="240" spans="1:16" x14ac:dyDescent="0.2">
      <c r="A240" s="29" t="s">
        <v>51</v>
      </c>
      <c r="E240" s="30" t="s">
        <v>462</v>
      </c>
    </row>
    <row r="241" spans="1:16" ht="25.5" x14ac:dyDescent="0.2">
      <c r="A241" t="s">
        <v>53</v>
      </c>
      <c r="E241" s="28" t="s">
        <v>375</v>
      </c>
    </row>
    <row r="242" spans="1:16" ht="25.5" x14ac:dyDescent="0.2">
      <c r="A242" s="17" t="s">
        <v>45</v>
      </c>
      <c r="B242" s="21" t="s">
        <v>357</v>
      </c>
      <c r="C242" s="21" t="s">
        <v>463</v>
      </c>
      <c r="D242" s="17" t="s">
        <v>66</v>
      </c>
      <c r="E242" s="22" t="s">
        <v>464</v>
      </c>
      <c r="F242" s="23" t="s">
        <v>140</v>
      </c>
      <c r="G242" s="24">
        <v>5.88</v>
      </c>
      <c r="H242" s="25">
        <v>0</v>
      </c>
      <c r="I242" s="26">
        <f>ROUND(ROUND(H242,2)*ROUND(G242,3),2)</f>
        <v>0</v>
      </c>
      <c r="O242">
        <f>(I242*0)/100</f>
        <v>0</v>
      </c>
      <c r="P242" t="s">
        <v>27</v>
      </c>
    </row>
    <row r="243" spans="1:16" x14ac:dyDescent="0.2">
      <c r="A243" s="27" t="s">
        <v>49</v>
      </c>
      <c r="E243" s="28" t="s">
        <v>66</v>
      </c>
    </row>
    <row r="244" spans="1:16" x14ac:dyDescent="0.2">
      <c r="A244" s="29" t="s">
        <v>51</v>
      </c>
      <c r="E244" s="30" t="s">
        <v>465</v>
      </c>
    </row>
    <row r="245" spans="1:16" ht="229.5" x14ac:dyDescent="0.2">
      <c r="A245" t="s">
        <v>53</v>
      </c>
      <c r="E245" s="28" t="s">
        <v>466</v>
      </c>
    </row>
    <row r="246" spans="1:16" x14ac:dyDescent="0.2">
      <c r="A246" s="17" t="s">
        <v>45</v>
      </c>
      <c r="B246" s="21" t="s">
        <v>362</v>
      </c>
      <c r="C246" s="21" t="s">
        <v>377</v>
      </c>
      <c r="D246" s="17" t="s">
        <v>66</v>
      </c>
      <c r="E246" s="22" t="s">
        <v>378</v>
      </c>
      <c r="F246" s="23" t="s">
        <v>140</v>
      </c>
      <c r="G246" s="24">
        <v>617.51499999999999</v>
      </c>
      <c r="H246" s="25">
        <v>0</v>
      </c>
      <c r="I246" s="26">
        <f>ROUND(ROUND(H246,2)*ROUND(G246,3),2)</f>
        <v>0</v>
      </c>
      <c r="O246">
        <f>(I246*21)/100</f>
        <v>0</v>
      </c>
      <c r="P246" t="s">
        <v>23</v>
      </c>
    </row>
    <row r="247" spans="1:16" x14ac:dyDescent="0.2">
      <c r="A247" s="27" t="s">
        <v>49</v>
      </c>
      <c r="E247" s="28" t="s">
        <v>66</v>
      </c>
    </row>
    <row r="248" spans="1:16" ht="63.75" x14ac:dyDescent="0.2">
      <c r="A248" s="29" t="s">
        <v>51</v>
      </c>
      <c r="E248" s="30" t="s">
        <v>467</v>
      </c>
    </row>
    <row r="249" spans="1:16" ht="38.25" x14ac:dyDescent="0.2">
      <c r="A249" t="s">
        <v>53</v>
      </c>
      <c r="E249" s="28" t="s">
        <v>380</v>
      </c>
    </row>
    <row r="250" spans="1:16" x14ac:dyDescent="0.2">
      <c r="A250" s="17" t="s">
        <v>45</v>
      </c>
      <c r="B250" s="21" t="s">
        <v>367</v>
      </c>
      <c r="C250" s="21" t="s">
        <v>382</v>
      </c>
      <c r="D250" s="17" t="s">
        <v>66</v>
      </c>
      <c r="E250" s="22" t="s">
        <v>383</v>
      </c>
      <c r="F250" s="23" t="s">
        <v>311</v>
      </c>
      <c r="G250" s="24">
        <v>8</v>
      </c>
      <c r="H250" s="25">
        <v>0</v>
      </c>
      <c r="I250" s="26">
        <f>ROUND(ROUND(H250,2)*ROUND(G250,3),2)</f>
        <v>0</v>
      </c>
      <c r="O250">
        <f>(I250*21)/100</f>
        <v>0</v>
      </c>
      <c r="P250" t="s">
        <v>23</v>
      </c>
    </row>
    <row r="251" spans="1:16" x14ac:dyDescent="0.2">
      <c r="A251" s="27" t="s">
        <v>49</v>
      </c>
      <c r="E251" s="28" t="s">
        <v>66</v>
      </c>
    </row>
    <row r="252" spans="1:16" x14ac:dyDescent="0.2">
      <c r="A252" s="29" t="s">
        <v>51</v>
      </c>
      <c r="E252" s="30" t="s">
        <v>468</v>
      </c>
    </row>
    <row r="253" spans="1:16" ht="102" x14ac:dyDescent="0.2">
      <c r="A253" t="s">
        <v>53</v>
      </c>
      <c r="E253" s="28" t="s">
        <v>385</v>
      </c>
    </row>
  </sheetData>
  <sheetProtection algorithmName="SHA-512" hashValue="xXEhW6Zj0J2f7c1kyfv4P1XMjzMP7+Mp5gY44fnwn9yFT1knrlxdKcTETpFis70Qe7usQbM8lPAuBsc8ThTRlw==" saltValue="L5xyfJKAsj9nViODmJnoCw==" spinCount="100000" sheet="1" objects="1" scenarios="1"/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237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4"/>
      <c r="C1" s="4"/>
      <c r="D1" s="4"/>
      <c r="E1" s="4" t="s">
        <v>0</v>
      </c>
      <c r="F1" s="4"/>
      <c r="G1" s="4"/>
      <c r="H1" s="4"/>
      <c r="I1" s="4"/>
      <c r="P1" t="s">
        <v>22</v>
      </c>
    </row>
    <row r="2" spans="1:18" ht="24.95" customHeight="1" x14ac:dyDescent="0.2">
      <c r="B2" s="4"/>
      <c r="C2" s="4"/>
      <c r="D2" s="4"/>
      <c r="E2" s="3" t="s">
        <v>13</v>
      </c>
      <c r="F2" s="4"/>
      <c r="G2" s="4"/>
      <c r="H2" s="2"/>
      <c r="I2" s="2"/>
      <c r="O2">
        <f>0+O8+O37+O118+O123+O164+O185</f>
        <v>0</v>
      </c>
      <c r="P2" t="s">
        <v>22</v>
      </c>
    </row>
    <row r="3" spans="1:18" ht="15" customHeight="1" x14ac:dyDescent="0.25">
      <c r="A3" t="s">
        <v>12</v>
      </c>
      <c r="B3" s="10" t="s">
        <v>14</v>
      </c>
      <c r="C3" s="38" t="s">
        <v>15</v>
      </c>
      <c r="D3" s="34"/>
      <c r="E3" s="11" t="s">
        <v>16</v>
      </c>
      <c r="F3" s="4"/>
      <c r="G3" s="9"/>
      <c r="H3" s="8" t="s">
        <v>469</v>
      </c>
      <c r="I3" s="31">
        <f>0+I8+I37+I118+I123+I164+I185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2" t="s">
        <v>18</v>
      </c>
      <c r="C4" s="39" t="s">
        <v>469</v>
      </c>
      <c r="D4" s="40"/>
      <c r="E4" s="13" t="s">
        <v>470</v>
      </c>
      <c r="F4" s="2"/>
      <c r="G4" s="2"/>
      <c r="H4" s="14"/>
      <c r="I4" s="14"/>
      <c r="O4" t="s">
        <v>20</v>
      </c>
      <c r="P4" t="s">
        <v>23</v>
      </c>
    </row>
    <row r="5" spans="1:18" ht="12.75" customHeight="1" x14ac:dyDescent="0.2">
      <c r="A5" s="37" t="s">
        <v>26</v>
      </c>
      <c r="B5" s="37" t="s">
        <v>28</v>
      </c>
      <c r="C5" s="37" t="s">
        <v>30</v>
      </c>
      <c r="D5" s="37" t="s">
        <v>31</v>
      </c>
      <c r="E5" s="37" t="s">
        <v>32</v>
      </c>
      <c r="F5" s="37" t="s">
        <v>34</v>
      </c>
      <c r="G5" s="37" t="s">
        <v>36</v>
      </c>
      <c r="H5" s="37" t="s">
        <v>38</v>
      </c>
      <c r="I5" s="37"/>
      <c r="O5" t="s">
        <v>21</v>
      </c>
      <c r="P5" t="s">
        <v>23</v>
      </c>
    </row>
    <row r="6" spans="1:18" ht="12.75" customHeight="1" x14ac:dyDescent="0.2">
      <c r="A6" s="37"/>
      <c r="B6" s="37"/>
      <c r="C6" s="37"/>
      <c r="D6" s="37"/>
      <c r="E6" s="37"/>
      <c r="F6" s="37"/>
      <c r="G6" s="37"/>
      <c r="H6" s="1" t="s">
        <v>39</v>
      </c>
      <c r="I6" s="1" t="s">
        <v>41</v>
      </c>
    </row>
    <row r="7" spans="1:18" ht="12.75" customHeight="1" x14ac:dyDescent="0.2">
      <c r="A7" s="1" t="s">
        <v>27</v>
      </c>
      <c r="B7" s="1" t="s">
        <v>29</v>
      </c>
      <c r="C7" s="1" t="s">
        <v>23</v>
      </c>
      <c r="D7" s="1" t="s">
        <v>22</v>
      </c>
      <c r="E7" s="1" t="s">
        <v>33</v>
      </c>
      <c r="F7" s="1" t="s">
        <v>35</v>
      </c>
      <c r="G7" s="1" t="s">
        <v>37</v>
      </c>
      <c r="H7" s="1" t="s">
        <v>40</v>
      </c>
      <c r="I7" s="1" t="s">
        <v>42</v>
      </c>
    </row>
    <row r="8" spans="1:18" ht="12.75" customHeight="1" x14ac:dyDescent="0.2">
      <c r="A8" s="14" t="s">
        <v>43</v>
      </c>
      <c r="B8" s="14"/>
      <c r="C8" s="18" t="s">
        <v>27</v>
      </c>
      <c r="D8" s="14"/>
      <c r="E8" s="19" t="s">
        <v>44</v>
      </c>
      <c r="F8" s="14"/>
      <c r="G8" s="14"/>
      <c r="H8" s="14"/>
      <c r="I8" s="20">
        <f>0+Q8</f>
        <v>0</v>
      </c>
      <c r="O8">
        <f>0+R8</f>
        <v>0</v>
      </c>
      <c r="Q8">
        <f>0+I9+I13+I17+I21+I25+I29+I33</f>
        <v>0</v>
      </c>
      <c r="R8">
        <f>0+O9+O13+O17+O21+O25+O29+O33</f>
        <v>0</v>
      </c>
    </row>
    <row r="9" spans="1:18" x14ac:dyDescent="0.2">
      <c r="A9" s="17" t="s">
        <v>45</v>
      </c>
      <c r="B9" s="21" t="s">
        <v>29</v>
      </c>
      <c r="C9" s="21" t="s">
        <v>93</v>
      </c>
      <c r="D9" s="17" t="s">
        <v>66</v>
      </c>
      <c r="E9" s="22" t="s">
        <v>94</v>
      </c>
      <c r="F9" s="23" t="s">
        <v>95</v>
      </c>
      <c r="G9" s="24">
        <v>3532.7620000000002</v>
      </c>
      <c r="H9" s="25">
        <v>0</v>
      </c>
      <c r="I9" s="26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27" t="s">
        <v>49</v>
      </c>
      <c r="E10" s="28" t="s">
        <v>66</v>
      </c>
    </row>
    <row r="11" spans="1:18" ht="280.5" x14ac:dyDescent="0.2">
      <c r="A11" s="29" t="s">
        <v>51</v>
      </c>
      <c r="E11" s="30" t="s">
        <v>471</v>
      </c>
    </row>
    <row r="12" spans="1:18" ht="25.5" x14ac:dyDescent="0.2">
      <c r="A12" t="s">
        <v>53</v>
      </c>
      <c r="E12" s="28" t="s">
        <v>97</v>
      </c>
    </row>
    <row r="13" spans="1:18" x14ac:dyDescent="0.2">
      <c r="A13" s="17" t="s">
        <v>45</v>
      </c>
      <c r="B13" s="21" t="s">
        <v>23</v>
      </c>
      <c r="C13" s="21" t="s">
        <v>98</v>
      </c>
      <c r="D13" s="17" t="s">
        <v>66</v>
      </c>
      <c r="E13" s="22" t="s">
        <v>99</v>
      </c>
      <c r="F13" s="23" t="s">
        <v>95</v>
      </c>
      <c r="G13" s="24">
        <v>618.5</v>
      </c>
      <c r="H13" s="25">
        <v>0</v>
      </c>
      <c r="I13" s="26">
        <f>ROUND(ROUND(H13,2)*ROUND(G13,3),2)</f>
        <v>0</v>
      </c>
      <c r="O13">
        <f>(I13*21)/100</f>
        <v>0</v>
      </c>
      <c r="P13" t="s">
        <v>23</v>
      </c>
    </row>
    <row r="14" spans="1:18" x14ac:dyDescent="0.2">
      <c r="A14" s="27" t="s">
        <v>49</v>
      </c>
      <c r="E14" s="28" t="s">
        <v>66</v>
      </c>
    </row>
    <row r="15" spans="1:18" ht="204" x14ac:dyDescent="0.2">
      <c r="A15" s="29" t="s">
        <v>51</v>
      </c>
      <c r="E15" s="30" t="s">
        <v>472</v>
      </c>
    </row>
    <row r="16" spans="1:18" ht="25.5" x14ac:dyDescent="0.2">
      <c r="A16" t="s">
        <v>53</v>
      </c>
      <c r="E16" s="28" t="s">
        <v>97</v>
      </c>
    </row>
    <row r="17" spans="1:16" x14ac:dyDescent="0.2">
      <c r="A17" s="17" t="s">
        <v>45</v>
      </c>
      <c r="B17" s="21" t="s">
        <v>22</v>
      </c>
      <c r="C17" s="21" t="s">
        <v>101</v>
      </c>
      <c r="D17" s="17" t="s">
        <v>66</v>
      </c>
      <c r="E17" s="22" t="s">
        <v>102</v>
      </c>
      <c r="F17" s="23" t="s">
        <v>95</v>
      </c>
      <c r="G17" s="24">
        <v>342.33100000000002</v>
      </c>
      <c r="H17" s="25">
        <v>0</v>
      </c>
      <c r="I17" s="26">
        <f>ROUND(ROUND(H17,2)*ROUND(G17,3),2)</f>
        <v>0</v>
      </c>
      <c r="O17">
        <f>(I17*21)/100</f>
        <v>0</v>
      </c>
      <c r="P17" t="s">
        <v>23</v>
      </c>
    </row>
    <row r="18" spans="1:16" ht="38.25" x14ac:dyDescent="0.2">
      <c r="A18" s="27" t="s">
        <v>49</v>
      </c>
      <c r="E18" s="28" t="s">
        <v>103</v>
      </c>
    </row>
    <row r="19" spans="1:16" ht="89.25" x14ac:dyDescent="0.2">
      <c r="A19" s="29" t="s">
        <v>51</v>
      </c>
      <c r="E19" s="30" t="s">
        <v>473</v>
      </c>
    </row>
    <row r="20" spans="1:16" ht="25.5" x14ac:dyDescent="0.2">
      <c r="A20" t="s">
        <v>53</v>
      </c>
      <c r="E20" s="28" t="s">
        <v>97</v>
      </c>
    </row>
    <row r="21" spans="1:16" x14ac:dyDescent="0.2">
      <c r="A21" s="17" t="s">
        <v>45</v>
      </c>
      <c r="B21" s="21" t="s">
        <v>33</v>
      </c>
      <c r="C21" s="21" t="s">
        <v>105</v>
      </c>
      <c r="D21" s="17" t="s">
        <v>66</v>
      </c>
      <c r="E21" s="22" t="s">
        <v>106</v>
      </c>
      <c r="F21" s="23" t="s">
        <v>95</v>
      </c>
      <c r="G21" s="24">
        <v>1</v>
      </c>
      <c r="H21" s="25">
        <v>0</v>
      </c>
      <c r="I21" s="26">
        <f>ROUND(ROUND(H21,2)*ROUND(G21,3),2)</f>
        <v>0</v>
      </c>
      <c r="O21">
        <f>(I21*21)/100</f>
        <v>0</v>
      </c>
      <c r="P21" t="s">
        <v>23</v>
      </c>
    </row>
    <row r="22" spans="1:16" ht="38.25" x14ac:dyDescent="0.2">
      <c r="A22" s="27" t="s">
        <v>49</v>
      </c>
      <c r="E22" s="28" t="s">
        <v>107</v>
      </c>
    </row>
    <row r="23" spans="1:16" x14ac:dyDescent="0.2">
      <c r="A23" s="29" t="s">
        <v>51</v>
      </c>
      <c r="E23" s="30" t="s">
        <v>66</v>
      </c>
    </row>
    <row r="24" spans="1:16" ht="25.5" x14ac:dyDescent="0.2">
      <c r="A24" t="s">
        <v>53</v>
      </c>
      <c r="E24" s="28" t="s">
        <v>97</v>
      </c>
    </row>
    <row r="25" spans="1:16" x14ac:dyDescent="0.2">
      <c r="A25" s="17" t="s">
        <v>45</v>
      </c>
      <c r="B25" s="21" t="s">
        <v>35</v>
      </c>
      <c r="C25" s="21" t="s">
        <v>108</v>
      </c>
      <c r="D25" s="17" t="s">
        <v>66</v>
      </c>
      <c r="E25" s="22" t="s">
        <v>109</v>
      </c>
      <c r="F25" s="23" t="s">
        <v>110</v>
      </c>
      <c r="G25" s="24">
        <v>37.654000000000003</v>
      </c>
      <c r="H25" s="25">
        <v>0</v>
      </c>
      <c r="I25" s="26">
        <f>ROUND(ROUND(H25,2)*ROUND(G25,3),2)</f>
        <v>0</v>
      </c>
      <c r="O25">
        <f>(I25*21)/100</f>
        <v>0</v>
      </c>
      <c r="P25" t="s">
        <v>23</v>
      </c>
    </row>
    <row r="26" spans="1:16" x14ac:dyDescent="0.2">
      <c r="A26" s="27" t="s">
        <v>49</v>
      </c>
      <c r="E26" s="28" t="s">
        <v>66</v>
      </c>
    </row>
    <row r="27" spans="1:16" ht="25.5" x14ac:dyDescent="0.2">
      <c r="A27" s="29" t="s">
        <v>51</v>
      </c>
      <c r="E27" s="30" t="s">
        <v>474</v>
      </c>
    </row>
    <row r="28" spans="1:16" ht="25.5" x14ac:dyDescent="0.2">
      <c r="A28" t="s">
        <v>53</v>
      </c>
      <c r="E28" s="28" t="s">
        <v>112</v>
      </c>
    </row>
    <row r="29" spans="1:16" ht="25.5" x14ac:dyDescent="0.2">
      <c r="A29" s="17" t="s">
        <v>45</v>
      </c>
      <c r="B29" s="21" t="s">
        <v>37</v>
      </c>
      <c r="C29" s="21" t="s">
        <v>113</v>
      </c>
      <c r="D29" s="17" t="s">
        <v>66</v>
      </c>
      <c r="E29" s="22" t="s">
        <v>114</v>
      </c>
      <c r="F29" s="23" t="s">
        <v>95</v>
      </c>
      <c r="G29" s="24">
        <v>1234.682</v>
      </c>
      <c r="H29" s="25">
        <v>0</v>
      </c>
      <c r="I29" s="26">
        <f>ROUND(ROUND(H29,2)*ROUND(G29,3),2)</f>
        <v>0</v>
      </c>
      <c r="O29">
        <f>(I29*21)/100</f>
        <v>0</v>
      </c>
      <c r="P29" t="s">
        <v>23</v>
      </c>
    </row>
    <row r="30" spans="1:16" x14ac:dyDescent="0.2">
      <c r="A30" s="27" t="s">
        <v>49</v>
      </c>
      <c r="E30" s="28" t="s">
        <v>66</v>
      </c>
    </row>
    <row r="31" spans="1:16" x14ac:dyDescent="0.2">
      <c r="A31" s="29" t="s">
        <v>51</v>
      </c>
      <c r="E31" s="30" t="s">
        <v>475</v>
      </c>
    </row>
    <row r="32" spans="1:16" ht="140.25" x14ac:dyDescent="0.2">
      <c r="A32" t="s">
        <v>53</v>
      </c>
      <c r="E32" s="28" t="s">
        <v>116</v>
      </c>
    </row>
    <row r="33" spans="1:18" x14ac:dyDescent="0.2">
      <c r="A33" s="17" t="s">
        <v>45</v>
      </c>
      <c r="B33" s="21" t="s">
        <v>352</v>
      </c>
      <c r="C33" s="21" t="s">
        <v>88</v>
      </c>
      <c r="D33" s="17" t="s">
        <v>393</v>
      </c>
      <c r="E33" s="22" t="s">
        <v>476</v>
      </c>
      <c r="F33" s="23" t="s">
        <v>110</v>
      </c>
      <c r="G33" s="24">
        <v>7.9</v>
      </c>
      <c r="H33" s="25">
        <v>0</v>
      </c>
      <c r="I33" s="26">
        <f>ROUND(ROUND(H33,2)*ROUND(G33,3),2)</f>
        <v>0</v>
      </c>
      <c r="O33">
        <f>(I33*21)/100</f>
        <v>0</v>
      </c>
      <c r="P33" t="s">
        <v>23</v>
      </c>
    </row>
    <row r="34" spans="1:18" x14ac:dyDescent="0.2">
      <c r="A34" s="27" t="s">
        <v>49</v>
      </c>
      <c r="E34" s="28" t="s">
        <v>395</v>
      </c>
    </row>
    <row r="35" spans="1:18" x14ac:dyDescent="0.2">
      <c r="A35" s="29" t="s">
        <v>51</v>
      </c>
      <c r="E35" s="30" t="s">
        <v>396</v>
      </c>
    </row>
    <row r="36" spans="1:18" x14ac:dyDescent="0.2">
      <c r="A36" t="s">
        <v>53</v>
      </c>
      <c r="E36" s="28" t="s">
        <v>66</v>
      </c>
    </row>
    <row r="37" spans="1:18" ht="12.75" customHeight="1" x14ac:dyDescent="0.2">
      <c r="A37" s="2" t="s">
        <v>43</v>
      </c>
      <c r="B37" s="2"/>
      <c r="C37" s="32" t="s">
        <v>29</v>
      </c>
      <c r="D37" s="2"/>
      <c r="E37" s="19" t="s">
        <v>122</v>
      </c>
      <c r="F37" s="2"/>
      <c r="G37" s="2"/>
      <c r="H37" s="2"/>
      <c r="I37" s="33">
        <f>0+Q37</f>
        <v>0</v>
      </c>
      <c r="O37">
        <f>0+R37</f>
        <v>0</v>
      </c>
      <c r="Q37">
        <f>0+I38+I42+I46+I50+I54+I58+I62+I66+I70+I74+I78+I82+I86+I90+I94+I98+I102+I106+I110+I114</f>
        <v>0</v>
      </c>
      <c r="R37">
        <f>0+O38+O42+O46+O50+O54+O58+O62+O66+O70+O74+O78+O82+O86+O90+O94+O98+O102+O106+O110+O114</f>
        <v>0</v>
      </c>
    </row>
    <row r="38" spans="1:18" x14ac:dyDescent="0.2">
      <c r="A38" s="17" t="s">
        <v>45</v>
      </c>
      <c r="B38" s="21" t="s">
        <v>70</v>
      </c>
      <c r="C38" s="21" t="s">
        <v>123</v>
      </c>
      <c r="D38" s="17" t="s">
        <v>66</v>
      </c>
      <c r="E38" s="22" t="s">
        <v>124</v>
      </c>
      <c r="F38" s="23" t="s">
        <v>110</v>
      </c>
      <c r="G38" s="24">
        <v>2.7829999999999999</v>
      </c>
      <c r="H38" s="25">
        <v>0</v>
      </c>
      <c r="I38" s="26">
        <f>ROUND(ROUND(H38,2)*ROUND(G38,3),2)</f>
        <v>0</v>
      </c>
      <c r="O38">
        <f>(I38*21)/100</f>
        <v>0</v>
      </c>
      <c r="P38" t="s">
        <v>23</v>
      </c>
    </row>
    <row r="39" spans="1:18" x14ac:dyDescent="0.2">
      <c r="A39" s="27" t="s">
        <v>49</v>
      </c>
      <c r="E39" s="28" t="s">
        <v>125</v>
      </c>
    </row>
    <row r="40" spans="1:18" x14ac:dyDescent="0.2">
      <c r="A40" s="29" t="s">
        <v>51</v>
      </c>
      <c r="E40" s="30" t="s">
        <v>477</v>
      </c>
    </row>
    <row r="41" spans="1:18" ht="63.75" x14ac:dyDescent="0.2">
      <c r="A41" t="s">
        <v>53</v>
      </c>
      <c r="E41" s="28" t="s">
        <v>127</v>
      </c>
    </row>
    <row r="42" spans="1:18" x14ac:dyDescent="0.2">
      <c r="A42" s="17" t="s">
        <v>45</v>
      </c>
      <c r="B42" s="21" t="s">
        <v>74</v>
      </c>
      <c r="C42" s="21" t="s">
        <v>128</v>
      </c>
      <c r="D42" s="17" t="s">
        <v>66</v>
      </c>
      <c r="E42" s="22" t="s">
        <v>129</v>
      </c>
      <c r="F42" s="23" t="s">
        <v>110</v>
      </c>
      <c r="G42" s="24">
        <v>1.827</v>
      </c>
      <c r="H42" s="25">
        <v>0</v>
      </c>
      <c r="I42" s="26">
        <f>ROUND(ROUND(H42,2)*ROUND(G42,3),2)</f>
        <v>0</v>
      </c>
      <c r="O42">
        <f>(I42*21)/100</f>
        <v>0</v>
      </c>
      <c r="P42" t="s">
        <v>23</v>
      </c>
    </row>
    <row r="43" spans="1:18" x14ac:dyDescent="0.2">
      <c r="A43" s="27" t="s">
        <v>49</v>
      </c>
      <c r="E43" s="28" t="s">
        <v>66</v>
      </c>
    </row>
    <row r="44" spans="1:18" x14ac:dyDescent="0.2">
      <c r="A44" s="29" t="s">
        <v>51</v>
      </c>
      <c r="E44" s="30" t="s">
        <v>478</v>
      </c>
    </row>
    <row r="45" spans="1:18" ht="63.75" x14ac:dyDescent="0.2">
      <c r="A45" t="s">
        <v>53</v>
      </c>
      <c r="E45" s="28" t="s">
        <v>127</v>
      </c>
    </row>
    <row r="46" spans="1:18" ht="25.5" x14ac:dyDescent="0.2">
      <c r="A46" s="17" t="s">
        <v>45</v>
      </c>
      <c r="B46" s="21" t="s">
        <v>40</v>
      </c>
      <c r="C46" s="21" t="s">
        <v>131</v>
      </c>
      <c r="D46" s="17" t="s">
        <v>66</v>
      </c>
      <c r="E46" s="22" t="s">
        <v>132</v>
      </c>
      <c r="F46" s="23" t="s">
        <v>110</v>
      </c>
      <c r="G46" s="24">
        <v>262.161</v>
      </c>
      <c r="H46" s="25">
        <v>0</v>
      </c>
      <c r="I46" s="26">
        <f>ROUND(ROUND(H46,2)*ROUND(G46,3),2)</f>
        <v>0</v>
      </c>
      <c r="O46">
        <f>(I46*21)/100</f>
        <v>0</v>
      </c>
      <c r="P46" t="s">
        <v>23</v>
      </c>
    </row>
    <row r="47" spans="1:18" x14ac:dyDescent="0.2">
      <c r="A47" s="27" t="s">
        <v>49</v>
      </c>
      <c r="E47" s="28" t="s">
        <v>133</v>
      </c>
    </row>
    <row r="48" spans="1:18" ht="76.5" x14ac:dyDescent="0.2">
      <c r="A48" s="29" t="s">
        <v>51</v>
      </c>
      <c r="E48" s="30" t="s">
        <v>479</v>
      </c>
    </row>
    <row r="49" spans="1:16" ht="63.75" x14ac:dyDescent="0.2">
      <c r="A49" t="s">
        <v>53</v>
      </c>
      <c r="E49" s="28" t="s">
        <v>127</v>
      </c>
    </row>
    <row r="50" spans="1:16" x14ac:dyDescent="0.2">
      <c r="A50" s="17" t="s">
        <v>45</v>
      </c>
      <c r="B50" s="21" t="s">
        <v>42</v>
      </c>
      <c r="C50" s="21" t="s">
        <v>135</v>
      </c>
      <c r="D50" s="17" t="s">
        <v>66</v>
      </c>
      <c r="E50" s="22" t="s">
        <v>136</v>
      </c>
      <c r="F50" s="23" t="s">
        <v>110</v>
      </c>
      <c r="G50" s="24">
        <v>514.45100000000002</v>
      </c>
      <c r="H50" s="25">
        <v>0</v>
      </c>
      <c r="I50" s="26">
        <f>ROUND(ROUND(H50,2)*ROUND(G50,3),2)</f>
        <v>0</v>
      </c>
      <c r="O50">
        <f>(I50*21)/100</f>
        <v>0</v>
      </c>
      <c r="P50" t="s">
        <v>23</v>
      </c>
    </row>
    <row r="51" spans="1:16" x14ac:dyDescent="0.2">
      <c r="A51" s="27" t="s">
        <v>49</v>
      </c>
      <c r="E51" s="28" t="s">
        <v>66</v>
      </c>
    </row>
    <row r="52" spans="1:16" ht="51" x14ac:dyDescent="0.2">
      <c r="A52" s="29" t="s">
        <v>51</v>
      </c>
      <c r="E52" s="30" t="s">
        <v>480</v>
      </c>
    </row>
    <row r="53" spans="1:16" ht="63.75" x14ac:dyDescent="0.2">
      <c r="A53" t="s">
        <v>53</v>
      </c>
      <c r="E53" s="28" t="s">
        <v>127</v>
      </c>
    </row>
    <row r="54" spans="1:16" x14ac:dyDescent="0.2">
      <c r="A54" s="17" t="s">
        <v>45</v>
      </c>
      <c r="B54" s="21" t="s">
        <v>87</v>
      </c>
      <c r="C54" s="21" t="s">
        <v>401</v>
      </c>
      <c r="D54" s="17" t="s">
        <v>66</v>
      </c>
      <c r="E54" s="22" t="s">
        <v>402</v>
      </c>
      <c r="F54" s="23" t="s">
        <v>140</v>
      </c>
      <c r="G54" s="24">
        <v>32.024999999999999</v>
      </c>
      <c r="H54" s="25">
        <v>0</v>
      </c>
      <c r="I54" s="26">
        <f>ROUND(ROUND(H54,2)*ROUND(G54,3),2)</f>
        <v>0</v>
      </c>
      <c r="O54">
        <f>(I54*21)/100</f>
        <v>0</v>
      </c>
      <c r="P54" t="s">
        <v>23</v>
      </c>
    </row>
    <row r="55" spans="1:16" x14ac:dyDescent="0.2">
      <c r="A55" s="27" t="s">
        <v>49</v>
      </c>
      <c r="E55" s="28" t="s">
        <v>66</v>
      </c>
    </row>
    <row r="56" spans="1:16" x14ac:dyDescent="0.2">
      <c r="A56" s="29" t="s">
        <v>51</v>
      </c>
      <c r="E56" s="30" t="s">
        <v>481</v>
      </c>
    </row>
    <row r="57" spans="1:16" ht="76.5" x14ac:dyDescent="0.2">
      <c r="A57" t="s">
        <v>53</v>
      </c>
      <c r="E57" s="28" t="s">
        <v>404</v>
      </c>
    </row>
    <row r="58" spans="1:16" x14ac:dyDescent="0.2">
      <c r="A58" s="17" t="s">
        <v>45</v>
      </c>
      <c r="B58" s="21" t="s">
        <v>142</v>
      </c>
      <c r="C58" s="21" t="s">
        <v>143</v>
      </c>
      <c r="D58" s="17" t="s">
        <v>66</v>
      </c>
      <c r="E58" s="22" t="s">
        <v>144</v>
      </c>
      <c r="F58" s="23" t="s">
        <v>140</v>
      </c>
      <c r="G58" s="24">
        <v>502.95</v>
      </c>
      <c r="H58" s="25">
        <v>0</v>
      </c>
      <c r="I58" s="26">
        <f>ROUND(ROUND(H58,2)*ROUND(G58,3),2)</f>
        <v>0</v>
      </c>
      <c r="O58">
        <f>(I58*21)/100</f>
        <v>0</v>
      </c>
      <c r="P58" t="s">
        <v>23</v>
      </c>
    </row>
    <row r="59" spans="1:16" x14ac:dyDescent="0.2">
      <c r="A59" s="27" t="s">
        <v>49</v>
      </c>
      <c r="E59" s="28" t="s">
        <v>145</v>
      </c>
    </row>
    <row r="60" spans="1:16" x14ac:dyDescent="0.2">
      <c r="A60" s="29" t="s">
        <v>51</v>
      </c>
      <c r="E60" s="30" t="s">
        <v>482</v>
      </c>
    </row>
    <row r="61" spans="1:16" ht="63.75" x14ac:dyDescent="0.2">
      <c r="A61" t="s">
        <v>53</v>
      </c>
      <c r="E61" s="28" t="s">
        <v>127</v>
      </c>
    </row>
    <row r="62" spans="1:16" x14ac:dyDescent="0.2">
      <c r="A62" s="17" t="s">
        <v>45</v>
      </c>
      <c r="B62" s="21" t="s">
        <v>147</v>
      </c>
      <c r="C62" s="21" t="s">
        <v>148</v>
      </c>
      <c r="D62" s="17" t="s">
        <v>66</v>
      </c>
      <c r="E62" s="22" t="s">
        <v>149</v>
      </c>
      <c r="F62" s="23" t="s">
        <v>110</v>
      </c>
      <c r="G62" s="24">
        <v>134.483</v>
      </c>
      <c r="H62" s="25">
        <v>0</v>
      </c>
      <c r="I62" s="26">
        <f>ROUND(ROUND(H62,2)*ROUND(G62,3),2)</f>
        <v>0</v>
      </c>
      <c r="O62">
        <f>(I62*21)/100</f>
        <v>0</v>
      </c>
      <c r="P62" t="s">
        <v>23</v>
      </c>
    </row>
    <row r="63" spans="1:16" x14ac:dyDescent="0.2">
      <c r="A63" s="27" t="s">
        <v>49</v>
      </c>
      <c r="E63" s="28" t="s">
        <v>150</v>
      </c>
    </row>
    <row r="64" spans="1:16" ht="51" x14ac:dyDescent="0.2">
      <c r="A64" s="29" t="s">
        <v>51</v>
      </c>
      <c r="E64" s="30" t="s">
        <v>483</v>
      </c>
    </row>
    <row r="65" spans="1:16" ht="63.75" x14ac:dyDescent="0.2">
      <c r="A65" t="s">
        <v>53</v>
      </c>
      <c r="E65" s="28" t="s">
        <v>127</v>
      </c>
    </row>
    <row r="66" spans="1:16" x14ac:dyDescent="0.2">
      <c r="A66" s="17" t="s">
        <v>45</v>
      </c>
      <c r="B66" s="21" t="s">
        <v>152</v>
      </c>
      <c r="C66" s="21" t="s">
        <v>153</v>
      </c>
      <c r="D66" s="17" t="s">
        <v>66</v>
      </c>
      <c r="E66" s="22" t="s">
        <v>154</v>
      </c>
      <c r="F66" s="23" t="s">
        <v>110</v>
      </c>
      <c r="G66" s="24">
        <v>80.459999999999994</v>
      </c>
      <c r="H66" s="25">
        <v>0</v>
      </c>
      <c r="I66" s="26">
        <f>ROUND(ROUND(H66,2)*ROUND(G66,3),2)</f>
        <v>0</v>
      </c>
      <c r="O66">
        <f>(I66*21)/100</f>
        <v>0</v>
      </c>
      <c r="P66" t="s">
        <v>23</v>
      </c>
    </row>
    <row r="67" spans="1:16" x14ac:dyDescent="0.2">
      <c r="A67" s="27" t="s">
        <v>49</v>
      </c>
      <c r="E67" s="28" t="s">
        <v>407</v>
      </c>
    </row>
    <row r="68" spans="1:16" ht="38.25" x14ac:dyDescent="0.2">
      <c r="A68" s="29" t="s">
        <v>51</v>
      </c>
      <c r="E68" s="30" t="s">
        <v>484</v>
      </c>
    </row>
    <row r="69" spans="1:16" ht="38.25" x14ac:dyDescent="0.2">
      <c r="A69" t="s">
        <v>53</v>
      </c>
      <c r="E69" s="28" t="s">
        <v>157</v>
      </c>
    </row>
    <row r="70" spans="1:16" x14ac:dyDescent="0.2">
      <c r="A70" s="17" t="s">
        <v>45</v>
      </c>
      <c r="B70" s="21" t="s">
        <v>158</v>
      </c>
      <c r="C70" s="21" t="s">
        <v>159</v>
      </c>
      <c r="D70" s="17" t="s">
        <v>66</v>
      </c>
      <c r="E70" s="22" t="s">
        <v>160</v>
      </c>
      <c r="F70" s="23" t="s">
        <v>110</v>
      </c>
      <c r="G70" s="24">
        <v>1558.09</v>
      </c>
      <c r="H70" s="25">
        <v>0</v>
      </c>
      <c r="I70" s="26">
        <f>ROUND(ROUND(H70,2)*ROUND(G70,3),2)</f>
        <v>0</v>
      </c>
      <c r="O70">
        <f>(I70*21)/100</f>
        <v>0</v>
      </c>
      <c r="P70" t="s">
        <v>23</v>
      </c>
    </row>
    <row r="71" spans="1:16" x14ac:dyDescent="0.2">
      <c r="A71" s="27" t="s">
        <v>49</v>
      </c>
      <c r="E71" s="28" t="s">
        <v>161</v>
      </c>
    </row>
    <row r="72" spans="1:16" ht="140.25" x14ac:dyDescent="0.2">
      <c r="A72" s="29" t="s">
        <v>51</v>
      </c>
      <c r="E72" s="30" t="s">
        <v>485</v>
      </c>
    </row>
    <row r="73" spans="1:16" ht="369.75" x14ac:dyDescent="0.2">
      <c r="A73" t="s">
        <v>53</v>
      </c>
      <c r="E73" s="28" t="s">
        <v>163</v>
      </c>
    </row>
    <row r="74" spans="1:16" x14ac:dyDescent="0.2">
      <c r="A74" s="17" t="s">
        <v>45</v>
      </c>
      <c r="B74" s="21" t="s">
        <v>164</v>
      </c>
      <c r="C74" s="21" t="s">
        <v>165</v>
      </c>
      <c r="D74" s="17" t="s">
        <v>66</v>
      </c>
      <c r="E74" s="22" t="s">
        <v>166</v>
      </c>
      <c r="F74" s="23" t="s">
        <v>110</v>
      </c>
      <c r="G74" s="24">
        <v>77.884</v>
      </c>
      <c r="H74" s="25">
        <v>0</v>
      </c>
      <c r="I74" s="26">
        <f>ROUND(ROUND(H74,2)*ROUND(G74,3),2)</f>
        <v>0</v>
      </c>
      <c r="O74">
        <f>(I74*21)/100</f>
        <v>0</v>
      </c>
      <c r="P74" t="s">
        <v>23</v>
      </c>
    </row>
    <row r="75" spans="1:16" ht="25.5" x14ac:dyDescent="0.2">
      <c r="A75" s="27" t="s">
        <v>49</v>
      </c>
      <c r="E75" s="28" t="s">
        <v>167</v>
      </c>
    </row>
    <row r="76" spans="1:16" x14ac:dyDescent="0.2">
      <c r="A76" s="29" t="s">
        <v>51</v>
      </c>
      <c r="E76" s="30" t="s">
        <v>486</v>
      </c>
    </row>
    <row r="77" spans="1:16" ht="306" x14ac:dyDescent="0.2">
      <c r="A77" t="s">
        <v>53</v>
      </c>
      <c r="E77" s="28" t="s">
        <v>169</v>
      </c>
    </row>
    <row r="78" spans="1:16" x14ac:dyDescent="0.2">
      <c r="A78" s="17" t="s">
        <v>45</v>
      </c>
      <c r="B78" s="21" t="s">
        <v>170</v>
      </c>
      <c r="C78" s="21" t="s">
        <v>171</v>
      </c>
      <c r="D78" s="17" t="s">
        <v>66</v>
      </c>
      <c r="E78" s="22" t="s">
        <v>172</v>
      </c>
      <c r="F78" s="23" t="s">
        <v>110</v>
      </c>
      <c r="G78" s="24">
        <v>13.5</v>
      </c>
      <c r="H78" s="25">
        <v>0</v>
      </c>
      <c r="I78" s="26">
        <f>ROUND(ROUND(H78,2)*ROUND(G78,3),2)</f>
        <v>0</v>
      </c>
      <c r="O78">
        <f>(I78*21)/100</f>
        <v>0</v>
      </c>
      <c r="P78" t="s">
        <v>23</v>
      </c>
    </row>
    <row r="79" spans="1:16" x14ac:dyDescent="0.2">
      <c r="A79" s="27" t="s">
        <v>49</v>
      </c>
      <c r="E79" s="28" t="s">
        <v>173</v>
      </c>
    </row>
    <row r="80" spans="1:16" x14ac:dyDescent="0.2">
      <c r="A80" s="29" t="s">
        <v>51</v>
      </c>
      <c r="E80" s="30" t="s">
        <v>487</v>
      </c>
    </row>
    <row r="81" spans="1:16" ht="318.75" x14ac:dyDescent="0.2">
      <c r="A81" t="s">
        <v>53</v>
      </c>
      <c r="E81" s="28" t="s">
        <v>175</v>
      </c>
    </row>
    <row r="82" spans="1:16" x14ac:dyDescent="0.2">
      <c r="A82" s="17" t="s">
        <v>45</v>
      </c>
      <c r="B82" s="21" t="s">
        <v>176</v>
      </c>
      <c r="C82" s="21" t="s">
        <v>177</v>
      </c>
      <c r="D82" s="17" t="s">
        <v>66</v>
      </c>
      <c r="E82" s="22" t="s">
        <v>178</v>
      </c>
      <c r="F82" s="23" t="s">
        <v>110</v>
      </c>
      <c r="G82" s="24">
        <v>108.996</v>
      </c>
      <c r="H82" s="25">
        <v>0</v>
      </c>
      <c r="I82" s="26">
        <f>ROUND(ROUND(H82,2)*ROUND(G82,3),2)</f>
        <v>0</v>
      </c>
      <c r="O82">
        <f>(I82*21)/100</f>
        <v>0</v>
      </c>
      <c r="P82" t="s">
        <v>23</v>
      </c>
    </row>
    <row r="83" spans="1:16" x14ac:dyDescent="0.2">
      <c r="A83" s="27" t="s">
        <v>49</v>
      </c>
      <c r="E83" s="28" t="s">
        <v>179</v>
      </c>
    </row>
    <row r="84" spans="1:16" x14ac:dyDescent="0.2">
      <c r="A84" s="29" t="s">
        <v>51</v>
      </c>
      <c r="E84" s="30" t="s">
        <v>488</v>
      </c>
    </row>
    <row r="85" spans="1:16" ht="318.75" x14ac:dyDescent="0.2">
      <c r="A85" t="s">
        <v>53</v>
      </c>
      <c r="E85" s="28" t="s">
        <v>175</v>
      </c>
    </row>
    <row r="86" spans="1:16" x14ac:dyDescent="0.2">
      <c r="A86" s="17" t="s">
        <v>45</v>
      </c>
      <c r="B86" s="21" t="s">
        <v>181</v>
      </c>
      <c r="C86" s="21" t="s">
        <v>182</v>
      </c>
      <c r="D86" s="17" t="s">
        <v>66</v>
      </c>
      <c r="E86" s="22" t="s">
        <v>183</v>
      </c>
      <c r="F86" s="23" t="s">
        <v>110</v>
      </c>
      <c r="G86" s="24">
        <v>40.365000000000002</v>
      </c>
      <c r="H86" s="25">
        <v>0</v>
      </c>
      <c r="I86" s="26">
        <f>ROUND(ROUND(H86,2)*ROUND(G86,3),2)</f>
        <v>0</v>
      </c>
      <c r="O86">
        <f>(I86*21)/100</f>
        <v>0</v>
      </c>
      <c r="P86" t="s">
        <v>23</v>
      </c>
    </row>
    <row r="87" spans="1:16" x14ac:dyDescent="0.2">
      <c r="A87" s="27" t="s">
        <v>49</v>
      </c>
      <c r="E87" s="28" t="s">
        <v>184</v>
      </c>
    </row>
    <row r="88" spans="1:16" ht="63.75" x14ac:dyDescent="0.2">
      <c r="A88" s="29" t="s">
        <v>51</v>
      </c>
      <c r="E88" s="30" t="s">
        <v>489</v>
      </c>
    </row>
    <row r="89" spans="1:16" ht="267.75" x14ac:dyDescent="0.2">
      <c r="A89" t="s">
        <v>53</v>
      </c>
      <c r="E89" s="28" t="s">
        <v>186</v>
      </c>
    </row>
    <row r="90" spans="1:16" x14ac:dyDescent="0.2">
      <c r="A90" s="17" t="s">
        <v>45</v>
      </c>
      <c r="B90" s="21" t="s">
        <v>187</v>
      </c>
      <c r="C90" s="21" t="s">
        <v>188</v>
      </c>
      <c r="D90" s="17" t="s">
        <v>66</v>
      </c>
      <c r="E90" s="22" t="s">
        <v>189</v>
      </c>
      <c r="F90" s="23" t="s">
        <v>110</v>
      </c>
      <c r="G90" s="24">
        <v>992.82799999999997</v>
      </c>
      <c r="H90" s="25">
        <v>0</v>
      </c>
      <c r="I90" s="26">
        <f>ROUND(ROUND(H90,2)*ROUND(G90,3),2)</f>
        <v>0</v>
      </c>
      <c r="O90">
        <f>(I90*21)/100</f>
        <v>0</v>
      </c>
      <c r="P90" t="s">
        <v>23</v>
      </c>
    </row>
    <row r="91" spans="1:16" ht="38.25" x14ac:dyDescent="0.2">
      <c r="A91" s="27" t="s">
        <v>49</v>
      </c>
      <c r="E91" s="28" t="s">
        <v>190</v>
      </c>
    </row>
    <row r="92" spans="1:16" x14ac:dyDescent="0.2">
      <c r="A92" s="29" t="s">
        <v>51</v>
      </c>
      <c r="E92" s="30" t="s">
        <v>490</v>
      </c>
    </row>
    <row r="93" spans="1:16" ht="280.5" x14ac:dyDescent="0.2">
      <c r="A93" t="s">
        <v>53</v>
      </c>
      <c r="E93" s="28" t="s">
        <v>192</v>
      </c>
    </row>
    <row r="94" spans="1:16" x14ac:dyDescent="0.2">
      <c r="A94" s="17" t="s">
        <v>45</v>
      </c>
      <c r="B94" s="21" t="s">
        <v>193</v>
      </c>
      <c r="C94" s="21" t="s">
        <v>194</v>
      </c>
      <c r="D94" s="17" t="s">
        <v>66</v>
      </c>
      <c r="E94" s="22" t="s">
        <v>195</v>
      </c>
      <c r="F94" s="23" t="s">
        <v>110</v>
      </c>
      <c r="G94" s="24">
        <v>52.238</v>
      </c>
      <c r="H94" s="25">
        <v>0</v>
      </c>
      <c r="I94" s="26">
        <f>ROUND(ROUND(H94,2)*ROUND(G94,3),2)</f>
        <v>0</v>
      </c>
      <c r="O94">
        <f>(I94*21)/100</f>
        <v>0</v>
      </c>
      <c r="P94" t="s">
        <v>23</v>
      </c>
    </row>
    <row r="95" spans="1:16" x14ac:dyDescent="0.2">
      <c r="A95" s="27" t="s">
        <v>49</v>
      </c>
      <c r="E95" s="28" t="s">
        <v>66</v>
      </c>
    </row>
    <row r="96" spans="1:16" ht="38.25" x14ac:dyDescent="0.2">
      <c r="A96" s="29" t="s">
        <v>51</v>
      </c>
      <c r="E96" s="30" t="s">
        <v>491</v>
      </c>
    </row>
    <row r="97" spans="1:16" ht="229.5" x14ac:dyDescent="0.2">
      <c r="A97" t="s">
        <v>53</v>
      </c>
      <c r="E97" s="28" t="s">
        <v>197</v>
      </c>
    </row>
    <row r="98" spans="1:16" x14ac:dyDescent="0.2">
      <c r="A98" s="17" t="s">
        <v>45</v>
      </c>
      <c r="B98" s="21" t="s">
        <v>198</v>
      </c>
      <c r="C98" s="21" t="s">
        <v>199</v>
      </c>
      <c r="D98" s="17" t="s">
        <v>66</v>
      </c>
      <c r="E98" s="22" t="s">
        <v>200</v>
      </c>
      <c r="F98" s="23" t="s">
        <v>110</v>
      </c>
      <c r="G98" s="24">
        <v>62.545999999999999</v>
      </c>
      <c r="H98" s="25">
        <v>0</v>
      </c>
      <c r="I98" s="26">
        <f>ROUND(ROUND(H98,2)*ROUND(G98,3),2)</f>
        <v>0</v>
      </c>
      <c r="O98">
        <f>(I98*21)/100</f>
        <v>0</v>
      </c>
      <c r="P98" t="s">
        <v>23</v>
      </c>
    </row>
    <row r="99" spans="1:16" x14ac:dyDescent="0.2">
      <c r="A99" s="27" t="s">
        <v>49</v>
      </c>
      <c r="E99" s="28" t="s">
        <v>66</v>
      </c>
    </row>
    <row r="100" spans="1:16" ht="25.5" x14ac:dyDescent="0.2">
      <c r="A100" s="29" t="s">
        <v>51</v>
      </c>
      <c r="E100" s="30" t="s">
        <v>492</v>
      </c>
    </row>
    <row r="101" spans="1:16" ht="293.25" x14ac:dyDescent="0.2">
      <c r="A101" t="s">
        <v>53</v>
      </c>
      <c r="E101" s="28" t="s">
        <v>202</v>
      </c>
    </row>
    <row r="102" spans="1:16" x14ac:dyDescent="0.2">
      <c r="A102" s="17" t="s">
        <v>45</v>
      </c>
      <c r="B102" s="21" t="s">
        <v>203</v>
      </c>
      <c r="C102" s="21" t="s">
        <v>204</v>
      </c>
      <c r="D102" s="17" t="s">
        <v>66</v>
      </c>
      <c r="E102" s="22" t="s">
        <v>205</v>
      </c>
      <c r="F102" s="23" t="s">
        <v>206</v>
      </c>
      <c r="G102" s="24">
        <v>2131.08</v>
      </c>
      <c r="H102" s="25">
        <v>0</v>
      </c>
      <c r="I102" s="26">
        <f>ROUND(ROUND(H102,2)*ROUND(G102,3),2)</f>
        <v>0</v>
      </c>
      <c r="O102">
        <f>(I102*21)/100</f>
        <v>0</v>
      </c>
      <c r="P102" t="s">
        <v>23</v>
      </c>
    </row>
    <row r="103" spans="1:16" x14ac:dyDescent="0.2">
      <c r="A103" s="27" t="s">
        <v>49</v>
      </c>
      <c r="E103" s="28" t="s">
        <v>66</v>
      </c>
    </row>
    <row r="104" spans="1:16" ht="38.25" x14ac:dyDescent="0.2">
      <c r="A104" s="29" t="s">
        <v>51</v>
      </c>
      <c r="E104" s="30" t="s">
        <v>493</v>
      </c>
    </row>
    <row r="105" spans="1:16" ht="25.5" x14ac:dyDescent="0.2">
      <c r="A105" t="s">
        <v>53</v>
      </c>
      <c r="E105" s="28" t="s">
        <v>208</v>
      </c>
    </row>
    <row r="106" spans="1:16" x14ac:dyDescent="0.2">
      <c r="A106" s="17" t="s">
        <v>45</v>
      </c>
      <c r="B106" s="21" t="s">
        <v>209</v>
      </c>
      <c r="C106" s="21" t="s">
        <v>210</v>
      </c>
      <c r="D106" s="17" t="s">
        <v>66</v>
      </c>
      <c r="E106" s="22" t="s">
        <v>211</v>
      </c>
      <c r="F106" s="23" t="s">
        <v>206</v>
      </c>
      <c r="G106" s="24">
        <v>519.22500000000002</v>
      </c>
      <c r="H106" s="25">
        <v>0</v>
      </c>
      <c r="I106" s="26">
        <f>ROUND(ROUND(H106,2)*ROUND(G106,3),2)</f>
        <v>0</v>
      </c>
      <c r="O106">
        <f>(I106*21)/100</f>
        <v>0</v>
      </c>
      <c r="P106" t="s">
        <v>23</v>
      </c>
    </row>
    <row r="107" spans="1:16" x14ac:dyDescent="0.2">
      <c r="A107" s="27" t="s">
        <v>49</v>
      </c>
      <c r="E107" s="28" t="s">
        <v>66</v>
      </c>
    </row>
    <row r="108" spans="1:16" x14ac:dyDescent="0.2">
      <c r="A108" s="29" t="s">
        <v>51</v>
      </c>
      <c r="E108" s="30" t="s">
        <v>494</v>
      </c>
    </row>
    <row r="109" spans="1:16" ht="38.25" x14ac:dyDescent="0.2">
      <c r="A109" t="s">
        <v>53</v>
      </c>
      <c r="E109" s="28" t="s">
        <v>213</v>
      </c>
    </row>
    <row r="110" spans="1:16" x14ac:dyDescent="0.2">
      <c r="A110" s="17" t="s">
        <v>45</v>
      </c>
      <c r="B110" s="21" t="s">
        <v>214</v>
      </c>
      <c r="C110" s="21" t="s">
        <v>215</v>
      </c>
      <c r="D110" s="17" t="s">
        <v>66</v>
      </c>
      <c r="E110" s="22" t="s">
        <v>216</v>
      </c>
      <c r="F110" s="23" t="s">
        <v>206</v>
      </c>
      <c r="G110" s="24">
        <v>519.22500000000002</v>
      </c>
      <c r="H110" s="25">
        <v>0</v>
      </c>
      <c r="I110" s="26">
        <f>ROUND(ROUND(H110,2)*ROUND(G110,3),2)</f>
        <v>0</v>
      </c>
      <c r="O110">
        <f>(I110*21)/100</f>
        <v>0</v>
      </c>
      <c r="P110" t="s">
        <v>23</v>
      </c>
    </row>
    <row r="111" spans="1:16" x14ac:dyDescent="0.2">
      <c r="A111" s="27" t="s">
        <v>49</v>
      </c>
      <c r="E111" s="28" t="s">
        <v>66</v>
      </c>
    </row>
    <row r="112" spans="1:16" x14ac:dyDescent="0.2">
      <c r="A112" s="29" t="s">
        <v>51</v>
      </c>
      <c r="E112" s="30" t="s">
        <v>494</v>
      </c>
    </row>
    <row r="113" spans="1:18" ht="25.5" x14ac:dyDescent="0.2">
      <c r="A113" t="s">
        <v>53</v>
      </c>
      <c r="E113" s="28" t="s">
        <v>217</v>
      </c>
    </row>
    <row r="114" spans="1:18" x14ac:dyDescent="0.2">
      <c r="A114" s="17" t="s">
        <v>45</v>
      </c>
      <c r="B114" s="21" t="s">
        <v>218</v>
      </c>
      <c r="C114" s="21" t="s">
        <v>219</v>
      </c>
      <c r="D114" s="17" t="s">
        <v>66</v>
      </c>
      <c r="E114" s="22" t="s">
        <v>220</v>
      </c>
      <c r="F114" s="23" t="s">
        <v>206</v>
      </c>
      <c r="G114" s="24">
        <v>519.22500000000002</v>
      </c>
      <c r="H114" s="25">
        <v>0</v>
      </c>
      <c r="I114" s="26">
        <f>ROUND(ROUND(H114,2)*ROUND(G114,3),2)</f>
        <v>0</v>
      </c>
      <c r="O114">
        <f>(I114*21)/100</f>
        <v>0</v>
      </c>
      <c r="P114" t="s">
        <v>23</v>
      </c>
    </row>
    <row r="115" spans="1:18" x14ac:dyDescent="0.2">
      <c r="A115" s="27" t="s">
        <v>49</v>
      </c>
      <c r="E115" s="28" t="s">
        <v>66</v>
      </c>
    </row>
    <row r="116" spans="1:18" x14ac:dyDescent="0.2">
      <c r="A116" s="29" t="s">
        <v>51</v>
      </c>
      <c r="E116" s="30" t="s">
        <v>494</v>
      </c>
    </row>
    <row r="117" spans="1:18" ht="38.25" x14ac:dyDescent="0.2">
      <c r="A117" t="s">
        <v>53</v>
      </c>
      <c r="E117" s="28" t="s">
        <v>221</v>
      </c>
    </row>
    <row r="118" spans="1:18" ht="12.75" customHeight="1" x14ac:dyDescent="0.2">
      <c r="A118" s="2" t="s">
        <v>43</v>
      </c>
      <c r="B118" s="2"/>
      <c r="C118" s="32" t="s">
        <v>23</v>
      </c>
      <c r="D118" s="2"/>
      <c r="E118" s="19" t="s">
        <v>222</v>
      </c>
      <c r="F118" s="2"/>
      <c r="G118" s="2"/>
      <c r="H118" s="2"/>
      <c r="I118" s="33">
        <f>0+Q118</f>
        <v>0</v>
      </c>
      <c r="O118">
        <f>0+R118</f>
        <v>0</v>
      </c>
      <c r="Q118">
        <f>0+I119</f>
        <v>0</v>
      </c>
      <c r="R118">
        <f>0+O119</f>
        <v>0</v>
      </c>
    </row>
    <row r="119" spans="1:18" x14ac:dyDescent="0.2">
      <c r="A119" s="17" t="s">
        <v>45</v>
      </c>
      <c r="B119" s="21" t="s">
        <v>223</v>
      </c>
      <c r="C119" s="21" t="s">
        <v>224</v>
      </c>
      <c r="D119" s="17" t="s">
        <v>66</v>
      </c>
      <c r="E119" s="22" t="s">
        <v>225</v>
      </c>
      <c r="F119" s="23" t="s">
        <v>206</v>
      </c>
      <c r="G119" s="24">
        <v>2726.43</v>
      </c>
      <c r="H119" s="25">
        <v>0</v>
      </c>
      <c r="I119" s="26">
        <f>ROUND(ROUND(H119,2)*ROUND(G119,3),2)</f>
        <v>0</v>
      </c>
      <c r="O119">
        <f>(I119*21)/100</f>
        <v>0</v>
      </c>
      <c r="P119" t="s">
        <v>23</v>
      </c>
    </row>
    <row r="120" spans="1:18" ht="51" x14ac:dyDescent="0.2">
      <c r="A120" s="27" t="s">
        <v>49</v>
      </c>
      <c r="E120" s="28" t="s">
        <v>226</v>
      </c>
    </row>
    <row r="121" spans="1:18" ht="38.25" x14ac:dyDescent="0.2">
      <c r="A121" s="29" t="s">
        <v>51</v>
      </c>
      <c r="E121" s="30" t="s">
        <v>495</v>
      </c>
    </row>
    <row r="122" spans="1:18" ht="102" x14ac:dyDescent="0.2">
      <c r="A122" t="s">
        <v>53</v>
      </c>
      <c r="E122" s="28" t="s">
        <v>228</v>
      </c>
    </row>
    <row r="123" spans="1:18" ht="12.75" customHeight="1" x14ac:dyDescent="0.2">
      <c r="A123" s="2" t="s">
        <v>43</v>
      </c>
      <c r="B123" s="2"/>
      <c r="C123" s="32" t="s">
        <v>35</v>
      </c>
      <c r="D123" s="2"/>
      <c r="E123" s="19" t="s">
        <v>229</v>
      </c>
      <c r="F123" s="2"/>
      <c r="G123" s="2"/>
      <c r="H123" s="2"/>
      <c r="I123" s="33">
        <f>0+Q123</f>
        <v>0</v>
      </c>
      <c r="O123">
        <f>0+R123</f>
        <v>0</v>
      </c>
      <c r="Q123">
        <f>0+I124+I128+I132+I136+I140+I144+I148+I152+I156+I160</f>
        <v>0</v>
      </c>
      <c r="R123">
        <f>0+O124+O128+O132+O136+O140+O144+O148+O152+O156+O160</f>
        <v>0</v>
      </c>
    </row>
    <row r="124" spans="1:18" x14ac:dyDescent="0.2">
      <c r="A124" s="17" t="s">
        <v>45</v>
      </c>
      <c r="B124" s="21" t="s">
        <v>230</v>
      </c>
      <c r="C124" s="21" t="s">
        <v>240</v>
      </c>
      <c r="D124" s="17" t="s">
        <v>66</v>
      </c>
      <c r="E124" s="22" t="s">
        <v>241</v>
      </c>
      <c r="F124" s="23" t="s">
        <v>206</v>
      </c>
      <c r="G124" s="24">
        <v>2329.6410000000001</v>
      </c>
      <c r="H124" s="25">
        <v>0</v>
      </c>
      <c r="I124" s="26">
        <f>ROUND(ROUND(H124,2)*ROUND(G124,3),2)</f>
        <v>0</v>
      </c>
      <c r="O124">
        <f>(I124*21)/100</f>
        <v>0</v>
      </c>
      <c r="P124" t="s">
        <v>23</v>
      </c>
    </row>
    <row r="125" spans="1:18" x14ac:dyDescent="0.2">
      <c r="A125" s="27" t="s">
        <v>49</v>
      </c>
      <c r="E125" s="28" t="s">
        <v>66</v>
      </c>
    </row>
    <row r="126" spans="1:18" ht="51" x14ac:dyDescent="0.2">
      <c r="A126" s="29" t="s">
        <v>51</v>
      </c>
      <c r="E126" s="30" t="s">
        <v>496</v>
      </c>
    </row>
    <row r="127" spans="1:18" ht="51" x14ac:dyDescent="0.2">
      <c r="A127" t="s">
        <v>53</v>
      </c>
      <c r="E127" s="28" t="s">
        <v>235</v>
      </c>
    </row>
    <row r="128" spans="1:18" x14ac:dyDescent="0.2">
      <c r="A128" s="17" t="s">
        <v>45</v>
      </c>
      <c r="B128" s="21" t="s">
        <v>236</v>
      </c>
      <c r="C128" s="21" t="s">
        <v>244</v>
      </c>
      <c r="D128" s="17" t="s">
        <v>66</v>
      </c>
      <c r="E128" s="22" t="s">
        <v>245</v>
      </c>
      <c r="F128" s="23" t="s">
        <v>206</v>
      </c>
      <c r="G128" s="24">
        <v>2184.221</v>
      </c>
      <c r="H128" s="25">
        <v>0</v>
      </c>
      <c r="I128" s="26">
        <f>ROUND(ROUND(H128,2)*ROUND(G128,3),2)</f>
        <v>0</v>
      </c>
      <c r="O128">
        <f>(I128*21)/100</f>
        <v>0</v>
      </c>
      <c r="P128" t="s">
        <v>23</v>
      </c>
    </row>
    <row r="129" spans="1:16" x14ac:dyDescent="0.2">
      <c r="A129" s="27" t="s">
        <v>49</v>
      </c>
      <c r="E129" s="28" t="s">
        <v>66</v>
      </c>
    </row>
    <row r="130" spans="1:16" x14ac:dyDescent="0.2">
      <c r="A130" s="29" t="s">
        <v>51</v>
      </c>
      <c r="E130" s="30" t="s">
        <v>497</v>
      </c>
    </row>
    <row r="131" spans="1:16" ht="51" x14ac:dyDescent="0.2">
      <c r="A131" t="s">
        <v>53</v>
      </c>
      <c r="E131" s="28" t="s">
        <v>235</v>
      </c>
    </row>
    <row r="132" spans="1:16" x14ac:dyDescent="0.2">
      <c r="A132" s="17" t="s">
        <v>45</v>
      </c>
      <c r="B132" s="21" t="s">
        <v>239</v>
      </c>
      <c r="C132" s="21" t="s">
        <v>248</v>
      </c>
      <c r="D132" s="17" t="s">
        <v>66</v>
      </c>
      <c r="E132" s="22" t="s">
        <v>249</v>
      </c>
      <c r="F132" s="23" t="s">
        <v>206</v>
      </c>
      <c r="G132" s="24">
        <v>1985.655</v>
      </c>
      <c r="H132" s="25">
        <v>0</v>
      </c>
      <c r="I132" s="26">
        <f>ROUND(ROUND(H132,2)*ROUND(G132,3),2)</f>
        <v>0</v>
      </c>
      <c r="O132">
        <f>(I132*21)/100</f>
        <v>0</v>
      </c>
      <c r="P132" t="s">
        <v>23</v>
      </c>
    </row>
    <row r="133" spans="1:16" x14ac:dyDescent="0.2">
      <c r="A133" s="27" t="s">
        <v>49</v>
      </c>
      <c r="E133" s="28" t="s">
        <v>66</v>
      </c>
    </row>
    <row r="134" spans="1:16" x14ac:dyDescent="0.2">
      <c r="A134" s="29" t="s">
        <v>51</v>
      </c>
      <c r="E134" s="30" t="s">
        <v>498</v>
      </c>
    </row>
    <row r="135" spans="1:16" ht="51" x14ac:dyDescent="0.2">
      <c r="A135" t="s">
        <v>53</v>
      </c>
      <c r="E135" s="28" t="s">
        <v>251</v>
      </c>
    </row>
    <row r="136" spans="1:16" x14ac:dyDescent="0.2">
      <c r="A136" s="17" t="s">
        <v>45</v>
      </c>
      <c r="B136" s="21" t="s">
        <v>243</v>
      </c>
      <c r="C136" s="21" t="s">
        <v>258</v>
      </c>
      <c r="D136" s="17" t="s">
        <v>66</v>
      </c>
      <c r="E136" s="22" t="s">
        <v>259</v>
      </c>
      <c r="F136" s="23" t="s">
        <v>206</v>
      </c>
      <c r="G136" s="24">
        <v>4006.17</v>
      </c>
      <c r="H136" s="25">
        <v>0</v>
      </c>
      <c r="I136" s="26">
        <f>ROUND(ROUND(H136,2)*ROUND(G136,3),2)</f>
        <v>0</v>
      </c>
      <c r="O136">
        <f>(I136*21)/100</f>
        <v>0</v>
      </c>
      <c r="P136" t="s">
        <v>23</v>
      </c>
    </row>
    <row r="137" spans="1:16" x14ac:dyDescent="0.2">
      <c r="A137" s="27" t="s">
        <v>49</v>
      </c>
      <c r="E137" s="28" t="s">
        <v>66</v>
      </c>
    </row>
    <row r="138" spans="1:16" x14ac:dyDescent="0.2">
      <c r="A138" s="29" t="s">
        <v>51</v>
      </c>
      <c r="E138" s="30" t="s">
        <v>499</v>
      </c>
    </row>
    <row r="139" spans="1:16" ht="51" x14ac:dyDescent="0.2">
      <c r="A139" t="s">
        <v>53</v>
      </c>
      <c r="E139" s="28" t="s">
        <v>251</v>
      </c>
    </row>
    <row r="140" spans="1:16" ht="25.5" x14ac:dyDescent="0.2">
      <c r="A140" s="17" t="s">
        <v>45</v>
      </c>
      <c r="B140" s="21" t="s">
        <v>247</v>
      </c>
      <c r="C140" s="21" t="s">
        <v>266</v>
      </c>
      <c r="D140" s="17" t="s">
        <v>66</v>
      </c>
      <c r="E140" s="22" t="s">
        <v>267</v>
      </c>
      <c r="F140" s="23" t="s">
        <v>206</v>
      </c>
      <c r="G140" s="24">
        <v>2003.085</v>
      </c>
      <c r="H140" s="25">
        <v>0</v>
      </c>
      <c r="I140" s="26">
        <f>ROUND(ROUND(H140,2)*ROUND(G140,3),2)</f>
        <v>0</v>
      </c>
      <c r="O140">
        <f>(I140*21)/100</f>
        <v>0</v>
      </c>
      <c r="P140" t="s">
        <v>23</v>
      </c>
    </row>
    <row r="141" spans="1:16" x14ac:dyDescent="0.2">
      <c r="A141" s="27" t="s">
        <v>49</v>
      </c>
      <c r="E141" s="28" t="s">
        <v>66</v>
      </c>
    </row>
    <row r="142" spans="1:16" ht="38.25" x14ac:dyDescent="0.2">
      <c r="A142" s="29" t="s">
        <v>51</v>
      </c>
      <c r="E142" s="30" t="s">
        <v>500</v>
      </c>
    </row>
    <row r="143" spans="1:16" ht="140.25" x14ac:dyDescent="0.2">
      <c r="A143" t="s">
        <v>53</v>
      </c>
      <c r="E143" s="28" t="s">
        <v>264</v>
      </c>
    </row>
    <row r="144" spans="1:16" x14ac:dyDescent="0.2">
      <c r="A144" s="17" t="s">
        <v>45</v>
      </c>
      <c r="B144" s="21" t="s">
        <v>252</v>
      </c>
      <c r="C144" s="21" t="s">
        <v>273</v>
      </c>
      <c r="D144" s="17" t="s">
        <v>66</v>
      </c>
      <c r="E144" s="22" t="s">
        <v>274</v>
      </c>
      <c r="F144" s="23" t="s">
        <v>206</v>
      </c>
      <c r="G144" s="24">
        <v>2003.085</v>
      </c>
      <c r="H144" s="25">
        <v>0</v>
      </c>
      <c r="I144" s="26">
        <f>ROUND(ROUND(H144,2)*ROUND(G144,3),2)</f>
        <v>0</v>
      </c>
      <c r="O144">
        <f>(I144*21)/100</f>
        <v>0</v>
      </c>
      <c r="P144" t="s">
        <v>23</v>
      </c>
    </row>
    <row r="145" spans="1:16" x14ac:dyDescent="0.2">
      <c r="A145" s="27" t="s">
        <v>49</v>
      </c>
      <c r="E145" s="28" t="s">
        <v>66</v>
      </c>
    </row>
    <row r="146" spans="1:16" ht="38.25" x14ac:dyDescent="0.2">
      <c r="A146" s="29" t="s">
        <v>51</v>
      </c>
      <c r="E146" s="30" t="s">
        <v>500</v>
      </c>
    </row>
    <row r="147" spans="1:16" ht="140.25" x14ac:dyDescent="0.2">
      <c r="A147" t="s">
        <v>53</v>
      </c>
      <c r="E147" s="28" t="s">
        <v>264</v>
      </c>
    </row>
    <row r="148" spans="1:16" x14ac:dyDescent="0.2">
      <c r="A148" s="17" t="s">
        <v>45</v>
      </c>
      <c r="B148" s="21" t="s">
        <v>253</v>
      </c>
      <c r="C148" s="21" t="s">
        <v>279</v>
      </c>
      <c r="D148" s="17" t="s">
        <v>66</v>
      </c>
      <c r="E148" s="22" t="s">
        <v>280</v>
      </c>
      <c r="F148" s="23" t="s">
        <v>206</v>
      </c>
      <c r="G148" s="24">
        <v>1990.0129999999999</v>
      </c>
      <c r="H148" s="25">
        <v>0</v>
      </c>
      <c r="I148" s="26">
        <f>ROUND(ROUND(H148,2)*ROUND(G148,3),2)</f>
        <v>0</v>
      </c>
      <c r="O148">
        <f>(I148*21)/100</f>
        <v>0</v>
      </c>
      <c r="P148" t="s">
        <v>23</v>
      </c>
    </row>
    <row r="149" spans="1:16" x14ac:dyDescent="0.2">
      <c r="A149" s="27" t="s">
        <v>49</v>
      </c>
      <c r="E149" s="28" t="s">
        <v>66</v>
      </c>
    </row>
    <row r="150" spans="1:16" ht="38.25" x14ac:dyDescent="0.2">
      <c r="A150" s="29" t="s">
        <v>51</v>
      </c>
      <c r="E150" s="30" t="s">
        <v>501</v>
      </c>
    </row>
    <row r="151" spans="1:16" ht="140.25" x14ac:dyDescent="0.2">
      <c r="A151" t="s">
        <v>53</v>
      </c>
      <c r="E151" s="28" t="s">
        <v>264</v>
      </c>
    </row>
    <row r="152" spans="1:16" x14ac:dyDescent="0.2">
      <c r="A152" s="17" t="s">
        <v>45</v>
      </c>
      <c r="B152" s="21" t="s">
        <v>257</v>
      </c>
      <c r="C152" s="21" t="s">
        <v>502</v>
      </c>
      <c r="D152" s="17" t="s">
        <v>66</v>
      </c>
      <c r="E152" s="22" t="s">
        <v>503</v>
      </c>
      <c r="F152" s="23" t="s">
        <v>206</v>
      </c>
      <c r="G152" s="24">
        <v>33.700000000000003</v>
      </c>
      <c r="H152" s="25">
        <v>0</v>
      </c>
      <c r="I152" s="26">
        <f>ROUND(ROUND(H152,2)*ROUND(G152,3),2)</f>
        <v>0</v>
      </c>
      <c r="O152">
        <f>(I152*21)/100</f>
        <v>0</v>
      </c>
      <c r="P152" t="s">
        <v>23</v>
      </c>
    </row>
    <row r="153" spans="1:16" x14ac:dyDescent="0.2">
      <c r="A153" s="27" t="s">
        <v>49</v>
      </c>
      <c r="E153" s="28" t="s">
        <v>504</v>
      </c>
    </row>
    <row r="154" spans="1:16" x14ac:dyDescent="0.2">
      <c r="A154" s="29" t="s">
        <v>51</v>
      </c>
      <c r="E154" s="30" t="s">
        <v>505</v>
      </c>
    </row>
    <row r="155" spans="1:16" ht="165.75" x14ac:dyDescent="0.2">
      <c r="A155" t="s">
        <v>53</v>
      </c>
      <c r="E155" s="28" t="s">
        <v>286</v>
      </c>
    </row>
    <row r="156" spans="1:16" ht="25.5" x14ac:dyDescent="0.2">
      <c r="A156" s="17" t="s">
        <v>45</v>
      </c>
      <c r="B156" s="21" t="s">
        <v>261</v>
      </c>
      <c r="C156" s="21" t="s">
        <v>283</v>
      </c>
      <c r="D156" s="17" t="s">
        <v>66</v>
      </c>
      <c r="E156" s="22" t="s">
        <v>284</v>
      </c>
      <c r="F156" s="23" t="s">
        <v>206</v>
      </c>
      <c r="G156" s="24">
        <v>13.23</v>
      </c>
      <c r="H156" s="25">
        <v>0</v>
      </c>
      <c r="I156" s="26">
        <f>ROUND(ROUND(H156,2)*ROUND(G156,3),2)</f>
        <v>0</v>
      </c>
      <c r="O156">
        <f>(I156*21)/100</f>
        <v>0</v>
      </c>
      <c r="P156" t="s">
        <v>23</v>
      </c>
    </row>
    <row r="157" spans="1:16" x14ac:dyDescent="0.2">
      <c r="A157" s="27" t="s">
        <v>49</v>
      </c>
      <c r="E157" s="28" t="s">
        <v>66</v>
      </c>
    </row>
    <row r="158" spans="1:16" x14ac:dyDescent="0.2">
      <c r="A158" s="29" t="s">
        <v>51</v>
      </c>
      <c r="E158" s="30" t="s">
        <v>506</v>
      </c>
    </row>
    <row r="159" spans="1:16" ht="165.75" x14ac:dyDescent="0.2">
      <c r="A159" t="s">
        <v>53</v>
      </c>
      <c r="E159" s="28" t="s">
        <v>286</v>
      </c>
    </row>
    <row r="160" spans="1:16" x14ac:dyDescent="0.2">
      <c r="A160" s="17" t="s">
        <v>45</v>
      </c>
      <c r="B160" s="21" t="s">
        <v>265</v>
      </c>
      <c r="C160" s="21" t="s">
        <v>288</v>
      </c>
      <c r="D160" s="17" t="s">
        <v>66</v>
      </c>
      <c r="E160" s="22" t="s">
        <v>289</v>
      </c>
      <c r="F160" s="23" t="s">
        <v>206</v>
      </c>
      <c r="G160" s="24">
        <v>98.49</v>
      </c>
      <c r="H160" s="25">
        <v>0</v>
      </c>
      <c r="I160" s="26">
        <f>ROUND(ROUND(H160,2)*ROUND(G160,3),2)</f>
        <v>0</v>
      </c>
      <c r="O160">
        <f>(I160*21)/100</f>
        <v>0</v>
      </c>
      <c r="P160" t="s">
        <v>23</v>
      </c>
    </row>
    <row r="161" spans="1:18" x14ac:dyDescent="0.2">
      <c r="A161" s="27" t="s">
        <v>49</v>
      </c>
      <c r="E161" s="28" t="s">
        <v>66</v>
      </c>
    </row>
    <row r="162" spans="1:18" x14ac:dyDescent="0.2">
      <c r="A162" s="29" t="s">
        <v>51</v>
      </c>
      <c r="E162" s="30" t="s">
        <v>507</v>
      </c>
    </row>
    <row r="163" spans="1:18" ht="165.75" x14ac:dyDescent="0.2">
      <c r="A163" t="s">
        <v>53</v>
      </c>
      <c r="E163" s="28" t="s">
        <v>286</v>
      </c>
    </row>
    <row r="164" spans="1:18" ht="12.75" customHeight="1" x14ac:dyDescent="0.2">
      <c r="A164" s="2" t="s">
        <v>43</v>
      </c>
      <c r="B164" s="2"/>
      <c r="C164" s="32" t="s">
        <v>74</v>
      </c>
      <c r="D164" s="2"/>
      <c r="E164" s="19" t="s">
        <v>291</v>
      </c>
      <c r="F164" s="2"/>
      <c r="G164" s="2"/>
      <c r="H164" s="2"/>
      <c r="I164" s="33">
        <f>0+Q164</f>
        <v>0</v>
      </c>
      <c r="O164">
        <f>0+R164</f>
        <v>0</v>
      </c>
      <c r="Q164">
        <f>0+I165+I169+I173+I177+I181</f>
        <v>0</v>
      </c>
      <c r="R164">
        <f>0+O165+O169+O173+O177+O181</f>
        <v>0</v>
      </c>
    </row>
    <row r="165" spans="1:18" x14ac:dyDescent="0.2">
      <c r="A165" s="17" t="s">
        <v>45</v>
      </c>
      <c r="B165" s="21" t="s">
        <v>292</v>
      </c>
      <c r="C165" s="21" t="s">
        <v>293</v>
      </c>
      <c r="D165" s="17" t="s">
        <v>66</v>
      </c>
      <c r="E165" s="22" t="s">
        <v>294</v>
      </c>
      <c r="F165" s="23" t="s">
        <v>140</v>
      </c>
      <c r="G165" s="24">
        <v>296.31</v>
      </c>
      <c r="H165" s="25">
        <v>0</v>
      </c>
      <c r="I165" s="26">
        <f>ROUND(ROUND(H165,2)*ROUND(G165,3),2)</f>
        <v>0</v>
      </c>
      <c r="O165">
        <f>(I165*21)/100</f>
        <v>0</v>
      </c>
      <c r="P165" t="s">
        <v>23</v>
      </c>
    </row>
    <row r="166" spans="1:18" x14ac:dyDescent="0.2">
      <c r="A166" s="27" t="s">
        <v>49</v>
      </c>
      <c r="E166" s="28" t="s">
        <v>66</v>
      </c>
    </row>
    <row r="167" spans="1:18" x14ac:dyDescent="0.2">
      <c r="A167" s="29" t="s">
        <v>51</v>
      </c>
      <c r="E167" s="30" t="s">
        <v>508</v>
      </c>
    </row>
    <row r="168" spans="1:18" ht="165.75" x14ac:dyDescent="0.2">
      <c r="A168" t="s">
        <v>53</v>
      </c>
      <c r="E168" s="28" t="s">
        <v>296</v>
      </c>
    </row>
    <row r="169" spans="1:18" x14ac:dyDescent="0.2">
      <c r="A169" s="17" t="s">
        <v>45</v>
      </c>
      <c r="B169" s="21" t="s">
        <v>269</v>
      </c>
      <c r="C169" s="21" t="s">
        <v>298</v>
      </c>
      <c r="D169" s="17" t="s">
        <v>66</v>
      </c>
      <c r="E169" s="22" t="s">
        <v>299</v>
      </c>
      <c r="F169" s="23" t="s">
        <v>140</v>
      </c>
      <c r="G169" s="24">
        <v>90.83</v>
      </c>
      <c r="H169" s="25">
        <v>0</v>
      </c>
      <c r="I169" s="26">
        <f>ROUND(ROUND(H169,2)*ROUND(G169,3),2)</f>
        <v>0</v>
      </c>
      <c r="O169">
        <f>(I169*21)/100</f>
        <v>0</v>
      </c>
      <c r="P169" t="s">
        <v>23</v>
      </c>
    </row>
    <row r="170" spans="1:18" x14ac:dyDescent="0.2">
      <c r="A170" s="27" t="s">
        <v>49</v>
      </c>
      <c r="E170" s="28" t="s">
        <v>300</v>
      </c>
    </row>
    <row r="171" spans="1:18" x14ac:dyDescent="0.2">
      <c r="A171" s="29" t="s">
        <v>51</v>
      </c>
      <c r="E171" s="30" t="s">
        <v>509</v>
      </c>
    </row>
    <row r="172" spans="1:18" ht="255" x14ac:dyDescent="0.2">
      <c r="A172" t="s">
        <v>53</v>
      </c>
      <c r="E172" s="28" t="s">
        <v>302</v>
      </c>
    </row>
    <row r="173" spans="1:18" x14ac:dyDescent="0.2">
      <c r="A173" s="17" t="s">
        <v>45</v>
      </c>
      <c r="B173" s="21" t="s">
        <v>272</v>
      </c>
      <c r="C173" s="21" t="s">
        <v>304</v>
      </c>
      <c r="D173" s="17" t="s">
        <v>66</v>
      </c>
      <c r="E173" s="22" t="s">
        <v>305</v>
      </c>
      <c r="F173" s="23" t="s">
        <v>140</v>
      </c>
      <c r="G173" s="24">
        <v>68.25</v>
      </c>
      <c r="H173" s="25">
        <v>0</v>
      </c>
      <c r="I173" s="26">
        <f>ROUND(ROUND(H173,2)*ROUND(G173,3),2)</f>
        <v>0</v>
      </c>
      <c r="O173">
        <f>(I173*21)/100</f>
        <v>0</v>
      </c>
      <c r="P173" t="s">
        <v>23</v>
      </c>
    </row>
    <row r="174" spans="1:18" x14ac:dyDescent="0.2">
      <c r="A174" s="27" t="s">
        <v>49</v>
      </c>
      <c r="E174" s="28" t="s">
        <v>66</v>
      </c>
    </row>
    <row r="175" spans="1:18" x14ac:dyDescent="0.2">
      <c r="A175" s="29" t="s">
        <v>51</v>
      </c>
      <c r="E175" s="30" t="s">
        <v>510</v>
      </c>
    </row>
    <row r="176" spans="1:18" ht="242.25" x14ac:dyDescent="0.2">
      <c r="A176" t="s">
        <v>53</v>
      </c>
      <c r="E176" s="28" t="s">
        <v>307</v>
      </c>
    </row>
    <row r="177" spans="1:18" x14ac:dyDescent="0.2">
      <c r="A177" s="17" t="s">
        <v>45</v>
      </c>
      <c r="B177" s="21" t="s">
        <v>275</v>
      </c>
      <c r="C177" s="21" t="s">
        <v>309</v>
      </c>
      <c r="D177" s="17" t="s">
        <v>66</v>
      </c>
      <c r="E177" s="22" t="s">
        <v>310</v>
      </c>
      <c r="F177" s="23" t="s">
        <v>311</v>
      </c>
      <c r="G177" s="24">
        <v>9</v>
      </c>
      <c r="H177" s="25">
        <v>0</v>
      </c>
      <c r="I177" s="26">
        <f>ROUND(ROUND(H177,2)*ROUND(G177,3),2)</f>
        <v>0</v>
      </c>
      <c r="O177">
        <f>(I177*21)/100</f>
        <v>0</v>
      </c>
      <c r="P177" t="s">
        <v>23</v>
      </c>
    </row>
    <row r="178" spans="1:18" x14ac:dyDescent="0.2">
      <c r="A178" s="27" t="s">
        <v>49</v>
      </c>
      <c r="E178" s="28" t="s">
        <v>66</v>
      </c>
    </row>
    <row r="179" spans="1:18" x14ac:dyDescent="0.2">
      <c r="A179" s="29" t="s">
        <v>51</v>
      </c>
      <c r="E179" s="30" t="s">
        <v>511</v>
      </c>
    </row>
    <row r="180" spans="1:18" ht="76.5" x14ac:dyDescent="0.2">
      <c r="A180" t="s">
        <v>53</v>
      </c>
      <c r="E180" s="28" t="s">
        <v>313</v>
      </c>
    </row>
    <row r="181" spans="1:18" x14ac:dyDescent="0.2">
      <c r="A181" s="17" t="s">
        <v>45</v>
      </c>
      <c r="B181" s="21" t="s">
        <v>278</v>
      </c>
      <c r="C181" s="21" t="s">
        <v>320</v>
      </c>
      <c r="D181" s="17" t="s">
        <v>66</v>
      </c>
      <c r="E181" s="22" t="s">
        <v>321</v>
      </c>
      <c r="F181" s="23" t="s">
        <v>140</v>
      </c>
      <c r="G181" s="24">
        <v>90.83</v>
      </c>
      <c r="H181" s="25">
        <v>0</v>
      </c>
      <c r="I181" s="26">
        <f>ROUND(ROUND(H181,2)*ROUND(G181,3),2)</f>
        <v>0</v>
      </c>
      <c r="O181">
        <f>(I181*21)/100</f>
        <v>0</v>
      </c>
      <c r="P181" t="s">
        <v>23</v>
      </c>
    </row>
    <row r="182" spans="1:18" x14ac:dyDescent="0.2">
      <c r="A182" s="27" t="s">
        <v>49</v>
      </c>
      <c r="E182" s="28" t="s">
        <v>66</v>
      </c>
    </row>
    <row r="183" spans="1:18" x14ac:dyDescent="0.2">
      <c r="A183" s="29" t="s">
        <v>51</v>
      </c>
      <c r="E183" s="30" t="s">
        <v>512</v>
      </c>
    </row>
    <row r="184" spans="1:18" ht="63.75" x14ac:dyDescent="0.2">
      <c r="A184" t="s">
        <v>53</v>
      </c>
      <c r="E184" s="28" t="s">
        <v>323</v>
      </c>
    </row>
    <row r="185" spans="1:18" ht="12.75" customHeight="1" x14ac:dyDescent="0.2">
      <c r="A185" s="2" t="s">
        <v>43</v>
      </c>
      <c r="B185" s="2"/>
      <c r="C185" s="32" t="s">
        <v>40</v>
      </c>
      <c r="D185" s="2"/>
      <c r="E185" s="19" t="s">
        <v>324</v>
      </c>
      <c r="F185" s="2"/>
      <c r="G185" s="2"/>
      <c r="H185" s="2"/>
      <c r="I185" s="33">
        <f>0+Q185</f>
        <v>0</v>
      </c>
      <c r="O185">
        <f>0+R185</f>
        <v>0</v>
      </c>
      <c r="Q185">
        <f>0+I186+I190+I194+I198+I202+I206+I210+I214+I218+I222+I226+I230+I234</f>
        <v>0</v>
      </c>
      <c r="R185">
        <f>0+O186+O190+O194+O198+O202+O206+O210+O214+O218+O222+O226+O230+O234</f>
        <v>0</v>
      </c>
    </row>
    <row r="186" spans="1:18" ht="25.5" x14ac:dyDescent="0.2">
      <c r="A186" s="17" t="s">
        <v>45</v>
      </c>
      <c r="B186" s="21" t="s">
        <v>282</v>
      </c>
      <c r="C186" s="21" t="s">
        <v>513</v>
      </c>
      <c r="D186" s="17" t="s">
        <v>66</v>
      </c>
      <c r="E186" s="22" t="s">
        <v>514</v>
      </c>
      <c r="F186" s="23" t="s">
        <v>140</v>
      </c>
      <c r="G186" s="24">
        <v>200</v>
      </c>
      <c r="H186" s="25">
        <v>0</v>
      </c>
      <c r="I186" s="26">
        <f>ROUND(ROUND(H186,2)*ROUND(G186,3),2)</f>
        <v>0</v>
      </c>
      <c r="O186">
        <f>(I186*21)/100</f>
        <v>0</v>
      </c>
      <c r="P186" t="s">
        <v>23</v>
      </c>
    </row>
    <row r="187" spans="1:18" x14ac:dyDescent="0.2">
      <c r="A187" s="27" t="s">
        <v>49</v>
      </c>
      <c r="E187" s="28" t="s">
        <v>515</v>
      </c>
    </row>
    <row r="188" spans="1:18" x14ac:dyDescent="0.2">
      <c r="A188" s="29" t="s">
        <v>51</v>
      </c>
      <c r="E188" s="30" t="s">
        <v>516</v>
      </c>
    </row>
    <row r="189" spans="1:18" ht="127.5" x14ac:dyDescent="0.2">
      <c r="A189" t="s">
        <v>53</v>
      </c>
      <c r="E189" s="28" t="s">
        <v>517</v>
      </c>
    </row>
    <row r="190" spans="1:18" ht="25.5" x14ac:dyDescent="0.2">
      <c r="A190" s="17" t="s">
        <v>45</v>
      </c>
      <c r="B190" s="21" t="s">
        <v>287</v>
      </c>
      <c r="C190" s="21" t="s">
        <v>518</v>
      </c>
      <c r="D190" s="17" t="s">
        <v>66</v>
      </c>
      <c r="E190" s="22" t="s">
        <v>519</v>
      </c>
      <c r="F190" s="23" t="s">
        <v>140</v>
      </c>
      <c r="G190" s="24">
        <v>216</v>
      </c>
      <c r="H190" s="25">
        <v>0</v>
      </c>
      <c r="I190" s="26">
        <f>ROUND(ROUND(H190,2)*ROUND(G190,3),2)</f>
        <v>0</v>
      </c>
      <c r="O190">
        <f>(I190*21)/100</f>
        <v>0</v>
      </c>
      <c r="P190" t="s">
        <v>23</v>
      </c>
    </row>
    <row r="191" spans="1:18" x14ac:dyDescent="0.2">
      <c r="A191" s="27" t="s">
        <v>49</v>
      </c>
      <c r="E191" s="28" t="s">
        <v>520</v>
      </c>
    </row>
    <row r="192" spans="1:18" x14ac:dyDescent="0.2">
      <c r="A192" s="29" t="s">
        <v>51</v>
      </c>
      <c r="E192" s="30" t="s">
        <v>521</v>
      </c>
    </row>
    <row r="193" spans="1:16" ht="38.25" x14ac:dyDescent="0.2">
      <c r="A193" t="s">
        <v>53</v>
      </c>
      <c r="E193" s="28" t="s">
        <v>522</v>
      </c>
    </row>
    <row r="194" spans="1:16" ht="25.5" x14ac:dyDescent="0.2">
      <c r="A194" s="17" t="s">
        <v>45</v>
      </c>
      <c r="B194" s="21" t="s">
        <v>297</v>
      </c>
      <c r="C194" s="21" t="s">
        <v>326</v>
      </c>
      <c r="D194" s="17" t="s">
        <v>66</v>
      </c>
      <c r="E194" s="22" t="s">
        <v>327</v>
      </c>
      <c r="F194" s="23" t="s">
        <v>311</v>
      </c>
      <c r="G194" s="24">
        <v>16</v>
      </c>
      <c r="H194" s="25">
        <v>0</v>
      </c>
      <c r="I194" s="26">
        <f>ROUND(ROUND(H194,2)*ROUND(G194,3),2)</f>
        <v>0</v>
      </c>
      <c r="O194">
        <f>(I194*21)/100</f>
        <v>0</v>
      </c>
      <c r="P194" t="s">
        <v>23</v>
      </c>
    </row>
    <row r="195" spans="1:16" x14ac:dyDescent="0.2">
      <c r="A195" s="27" t="s">
        <v>49</v>
      </c>
      <c r="E195" s="28" t="s">
        <v>66</v>
      </c>
    </row>
    <row r="196" spans="1:16" x14ac:dyDescent="0.2">
      <c r="A196" s="29" t="s">
        <v>51</v>
      </c>
      <c r="E196" s="30" t="s">
        <v>523</v>
      </c>
    </row>
    <row r="197" spans="1:16" ht="25.5" x14ac:dyDescent="0.2">
      <c r="A197" t="s">
        <v>53</v>
      </c>
      <c r="E197" s="28" t="s">
        <v>329</v>
      </c>
    </row>
    <row r="198" spans="1:16" ht="25.5" x14ac:dyDescent="0.2">
      <c r="A198" s="17" t="s">
        <v>45</v>
      </c>
      <c r="B198" s="21" t="s">
        <v>303</v>
      </c>
      <c r="C198" s="21" t="s">
        <v>331</v>
      </c>
      <c r="D198" s="17" t="s">
        <v>66</v>
      </c>
      <c r="E198" s="22" t="s">
        <v>332</v>
      </c>
      <c r="F198" s="23" t="s">
        <v>311</v>
      </c>
      <c r="G198" s="24">
        <v>14</v>
      </c>
      <c r="H198" s="25">
        <v>0</v>
      </c>
      <c r="I198" s="26">
        <f>ROUND(ROUND(H198,2)*ROUND(G198,3),2)</f>
        <v>0</v>
      </c>
      <c r="O198">
        <f>(I198*21)/100</f>
        <v>0</v>
      </c>
      <c r="P198" t="s">
        <v>23</v>
      </c>
    </row>
    <row r="199" spans="1:16" x14ac:dyDescent="0.2">
      <c r="A199" s="27" t="s">
        <v>49</v>
      </c>
      <c r="E199" s="28" t="s">
        <v>66</v>
      </c>
    </row>
    <row r="200" spans="1:16" x14ac:dyDescent="0.2">
      <c r="A200" s="29" t="s">
        <v>51</v>
      </c>
      <c r="E200" s="30" t="s">
        <v>524</v>
      </c>
    </row>
    <row r="201" spans="1:16" ht="25.5" x14ac:dyDescent="0.2">
      <c r="A201" t="s">
        <v>53</v>
      </c>
      <c r="E201" s="28" t="s">
        <v>334</v>
      </c>
    </row>
    <row r="202" spans="1:16" ht="25.5" x14ac:dyDescent="0.2">
      <c r="A202" s="17" t="s">
        <v>45</v>
      </c>
      <c r="B202" s="21" t="s">
        <v>308</v>
      </c>
      <c r="C202" s="21" t="s">
        <v>336</v>
      </c>
      <c r="D202" s="17" t="s">
        <v>66</v>
      </c>
      <c r="E202" s="22" t="s">
        <v>337</v>
      </c>
      <c r="F202" s="23" t="s">
        <v>311</v>
      </c>
      <c r="G202" s="24">
        <v>4</v>
      </c>
      <c r="H202" s="25">
        <v>0</v>
      </c>
      <c r="I202" s="26">
        <f>ROUND(ROUND(H202,2)*ROUND(G202,3),2)</f>
        <v>0</v>
      </c>
      <c r="O202">
        <f>(I202*21)/100</f>
        <v>0</v>
      </c>
      <c r="P202" t="s">
        <v>23</v>
      </c>
    </row>
    <row r="203" spans="1:16" x14ac:dyDescent="0.2">
      <c r="A203" s="27" t="s">
        <v>49</v>
      </c>
      <c r="E203" s="28" t="s">
        <v>66</v>
      </c>
    </row>
    <row r="204" spans="1:16" x14ac:dyDescent="0.2">
      <c r="A204" s="29" t="s">
        <v>51</v>
      </c>
      <c r="E204" s="30" t="s">
        <v>66</v>
      </c>
    </row>
    <row r="205" spans="1:16" ht="38.25" x14ac:dyDescent="0.2">
      <c r="A205" t="s">
        <v>53</v>
      </c>
      <c r="E205" s="28" t="s">
        <v>338</v>
      </c>
    </row>
    <row r="206" spans="1:16" x14ac:dyDescent="0.2">
      <c r="A206" s="17" t="s">
        <v>45</v>
      </c>
      <c r="B206" s="21" t="s">
        <v>314</v>
      </c>
      <c r="C206" s="21" t="s">
        <v>340</v>
      </c>
      <c r="D206" s="17" t="s">
        <v>66</v>
      </c>
      <c r="E206" s="22" t="s">
        <v>341</v>
      </c>
      <c r="F206" s="23" t="s">
        <v>311</v>
      </c>
      <c r="G206" s="24">
        <v>5</v>
      </c>
      <c r="H206" s="25">
        <v>0</v>
      </c>
      <c r="I206" s="26">
        <f>ROUND(ROUND(H206,2)*ROUND(G206,3),2)</f>
        <v>0</v>
      </c>
      <c r="O206">
        <f>(I206*21)/100</f>
        <v>0</v>
      </c>
      <c r="P206" t="s">
        <v>23</v>
      </c>
    </row>
    <row r="207" spans="1:16" x14ac:dyDescent="0.2">
      <c r="A207" s="27" t="s">
        <v>49</v>
      </c>
      <c r="E207" s="28" t="s">
        <v>66</v>
      </c>
    </row>
    <row r="208" spans="1:16" x14ac:dyDescent="0.2">
      <c r="A208" s="29" t="s">
        <v>51</v>
      </c>
      <c r="E208" s="30" t="s">
        <v>66</v>
      </c>
    </row>
    <row r="209" spans="1:16" ht="25.5" x14ac:dyDescent="0.2">
      <c r="A209" t="s">
        <v>53</v>
      </c>
      <c r="E209" s="28" t="s">
        <v>334</v>
      </c>
    </row>
    <row r="210" spans="1:16" ht="25.5" x14ac:dyDescent="0.2">
      <c r="A210" s="17" t="s">
        <v>45</v>
      </c>
      <c r="B210" s="21" t="s">
        <v>319</v>
      </c>
      <c r="C210" s="21" t="s">
        <v>343</v>
      </c>
      <c r="D210" s="17" t="s">
        <v>66</v>
      </c>
      <c r="E210" s="22" t="s">
        <v>344</v>
      </c>
      <c r="F210" s="23" t="s">
        <v>206</v>
      </c>
      <c r="G210" s="24">
        <v>150</v>
      </c>
      <c r="H210" s="25">
        <v>0</v>
      </c>
      <c r="I210" s="26">
        <f>ROUND(ROUND(H210,2)*ROUND(G210,3),2)</f>
        <v>0</v>
      </c>
      <c r="O210">
        <f>(I210*21)/100</f>
        <v>0</v>
      </c>
      <c r="P210" t="s">
        <v>23</v>
      </c>
    </row>
    <row r="211" spans="1:16" x14ac:dyDescent="0.2">
      <c r="A211" s="27" t="s">
        <v>49</v>
      </c>
      <c r="E211" s="28" t="s">
        <v>345</v>
      </c>
    </row>
    <row r="212" spans="1:16" x14ac:dyDescent="0.2">
      <c r="A212" s="29" t="s">
        <v>51</v>
      </c>
      <c r="E212" s="30" t="s">
        <v>525</v>
      </c>
    </row>
    <row r="213" spans="1:16" ht="38.25" x14ac:dyDescent="0.2">
      <c r="A213" t="s">
        <v>53</v>
      </c>
      <c r="E213" s="28" t="s">
        <v>347</v>
      </c>
    </row>
    <row r="214" spans="1:16" ht="25.5" x14ac:dyDescent="0.2">
      <c r="A214" s="17" t="s">
        <v>45</v>
      </c>
      <c r="B214" s="21" t="s">
        <v>325</v>
      </c>
      <c r="C214" s="21" t="s">
        <v>349</v>
      </c>
      <c r="D214" s="17" t="s">
        <v>66</v>
      </c>
      <c r="E214" s="22" t="s">
        <v>350</v>
      </c>
      <c r="F214" s="23" t="s">
        <v>206</v>
      </c>
      <c r="G214" s="24">
        <v>150</v>
      </c>
      <c r="H214" s="25">
        <v>0</v>
      </c>
      <c r="I214" s="26">
        <f>ROUND(ROUND(H214,2)*ROUND(G214,3),2)</f>
        <v>0</v>
      </c>
      <c r="O214">
        <f>(I214*21)/100</f>
        <v>0</v>
      </c>
      <c r="P214" t="s">
        <v>23</v>
      </c>
    </row>
    <row r="215" spans="1:16" x14ac:dyDescent="0.2">
      <c r="A215" s="27" t="s">
        <v>49</v>
      </c>
      <c r="E215" s="28" t="s">
        <v>351</v>
      </c>
    </row>
    <row r="216" spans="1:16" x14ac:dyDescent="0.2">
      <c r="A216" s="29" t="s">
        <v>51</v>
      </c>
      <c r="E216" s="30" t="s">
        <v>525</v>
      </c>
    </row>
    <row r="217" spans="1:16" ht="38.25" x14ac:dyDescent="0.2">
      <c r="A217" t="s">
        <v>53</v>
      </c>
      <c r="E217" s="28" t="s">
        <v>347</v>
      </c>
    </row>
    <row r="218" spans="1:16" x14ac:dyDescent="0.2">
      <c r="A218" s="17" t="s">
        <v>45</v>
      </c>
      <c r="B218" s="21" t="s">
        <v>330</v>
      </c>
      <c r="C218" s="21" t="s">
        <v>363</v>
      </c>
      <c r="D218" s="17" t="s">
        <v>66</v>
      </c>
      <c r="E218" s="22" t="s">
        <v>364</v>
      </c>
      <c r="F218" s="23" t="s">
        <v>140</v>
      </c>
      <c r="G218" s="24">
        <v>55.125</v>
      </c>
      <c r="H218" s="25">
        <v>0</v>
      </c>
      <c r="I218" s="26">
        <f>ROUND(ROUND(H218,2)*ROUND(G218,3),2)</f>
        <v>0</v>
      </c>
      <c r="O218">
        <f>(I218*21)/100</f>
        <v>0</v>
      </c>
      <c r="P218" t="s">
        <v>23</v>
      </c>
    </row>
    <row r="219" spans="1:16" x14ac:dyDescent="0.2">
      <c r="A219" s="27" t="s">
        <v>49</v>
      </c>
      <c r="E219" s="28" t="s">
        <v>66</v>
      </c>
    </row>
    <row r="220" spans="1:16" x14ac:dyDescent="0.2">
      <c r="A220" s="29" t="s">
        <v>51</v>
      </c>
      <c r="E220" s="30" t="s">
        <v>526</v>
      </c>
    </row>
    <row r="221" spans="1:16" ht="51" x14ac:dyDescent="0.2">
      <c r="A221" t="s">
        <v>53</v>
      </c>
      <c r="E221" s="28" t="s">
        <v>366</v>
      </c>
    </row>
    <row r="222" spans="1:16" x14ac:dyDescent="0.2">
      <c r="A222" s="17" t="s">
        <v>45</v>
      </c>
      <c r="B222" s="21" t="s">
        <v>335</v>
      </c>
      <c r="C222" s="21" t="s">
        <v>368</v>
      </c>
      <c r="D222" s="17" t="s">
        <v>66</v>
      </c>
      <c r="E222" s="22" t="s">
        <v>369</v>
      </c>
      <c r="F222" s="23" t="s">
        <v>140</v>
      </c>
      <c r="G222" s="24">
        <v>553.03499999999997</v>
      </c>
      <c r="H222" s="25">
        <v>0</v>
      </c>
      <c r="I222" s="26">
        <f>ROUND(ROUND(H222,2)*ROUND(G222,3),2)</f>
        <v>0</v>
      </c>
      <c r="O222">
        <f>(I222*21)/100</f>
        <v>0</v>
      </c>
      <c r="P222" t="s">
        <v>23</v>
      </c>
    </row>
    <row r="223" spans="1:16" x14ac:dyDescent="0.2">
      <c r="A223" s="27" t="s">
        <v>49</v>
      </c>
      <c r="E223" s="28" t="s">
        <v>66</v>
      </c>
    </row>
    <row r="224" spans="1:16" x14ac:dyDescent="0.2">
      <c r="A224" s="29" t="s">
        <v>51</v>
      </c>
      <c r="E224" s="30" t="s">
        <v>527</v>
      </c>
    </row>
    <row r="225" spans="1:16" ht="51" x14ac:dyDescent="0.2">
      <c r="A225" t="s">
        <v>53</v>
      </c>
      <c r="E225" s="28" t="s">
        <v>366</v>
      </c>
    </row>
    <row r="226" spans="1:16" x14ac:dyDescent="0.2">
      <c r="A226" s="17" t="s">
        <v>45</v>
      </c>
      <c r="B226" s="21" t="s">
        <v>339</v>
      </c>
      <c r="C226" s="21" t="s">
        <v>372</v>
      </c>
      <c r="D226" s="17" t="s">
        <v>66</v>
      </c>
      <c r="E226" s="22" t="s">
        <v>373</v>
      </c>
      <c r="F226" s="23" t="s">
        <v>140</v>
      </c>
      <c r="G226" s="24">
        <v>33.5</v>
      </c>
      <c r="H226" s="25">
        <v>0</v>
      </c>
      <c r="I226" s="26">
        <f>ROUND(ROUND(H226,2)*ROUND(G226,3),2)</f>
        <v>0</v>
      </c>
      <c r="O226">
        <f>(I226*21)/100</f>
        <v>0</v>
      </c>
      <c r="P226" t="s">
        <v>23</v>
      </c>
    </row>
    <row r="227" spans="1:16" x14ac:dyDescent="0.2">
      <c r="A227" s="27" t="s">
        <v>49</v>
      </c>
      <c r="E227" s="28" t="s">
        <v>66</v>
      </c>
    </row>
    <row r="228" spans="1:16" x14ac:dyDescent="0.2">
      <c r="A228" s="29" t="s">
        <v>51</v>
      </c>
      <c r="E228" s="30" t="s">
        <v>528</v>
      </c>
    </row>
    <row r="229" spans="1:16" ht="25.5" x14ac:dyDescent="0.2">
      <c r="A229" t="s">
        <v>53</v>
      </c>
      <c r="E229" s="28" t="s">
        <v>375</v>
      </c>
    </row>
    <row r="230" spans="1:16" x14ac:dyDescent="0.2">
      <c r="A230" s="17" t="s">
        <v>45</v>
      </c>
      <c r="B230" s="21" t="s">
        <v>342</v>
      </c>
      <c r="C230" s="21" t="s">
        <v>377</v>
      </c>
      <c r="D230" s="17" t="s">
        <v>66</v>
      </c>
      <c r="E230" s="22" t="s">
        <v>378</v>
      </c>
      <c r="F230" s="23" t="s">
        <v>140</v>
      </c>
      <c r="G230" s="24">
        <v>604.53499999999997</v>
      </c>
      <c r="H230" s="25">
        <v>0</v>
      </c>
      <c r="I230" s="26">
        <f>ROUND(ROUND(H230,2)*ROUND(G230,3),2)</f>
        <v>0</v>
      </c>
      <c r="O230">
        <f>(I230*21)/100</f>
        <v>0</v>
      </c>
      <c r="P230" t="s">
        <v>23</v>
      </c>
    </row>
    <row r="231" spans="1:16" x14ac:dyDescent="0.2">
      <c r="A231" s="27" t="s">
        <v>49</v>
      </c>
      <c r="E231" s="28" t="s">
        <v>66</v>
      </c>
    </row>
    <row r="232" spans="1:16" ht="51" x14ac:dyDescent="0.2">
      <c r="A232" s="29" t="s">
        <v>51</v>
      </c>
      <c r="E232" s="30" t="s">
        <v>529</v>
      </c>
    </row>
    <row r="233" spans="1:16" ht="38.25" x14ac:dyDescent="0.2">
      <c r="A233" t="s">
        <v>53</v>
      </c>
      <c r="E233" s="28" t="s">
        <v>380</v>
      </c>
    </row>
    <row r="234" spans="1:16" x14ac:dyDescent="0.2">
      <c r="A234" s="17" t="s">
        <v>45</v>
      </c>
      <c r="B234" s="21" t="s">
        <v>348</v>
      </c>
      <c r="C234" s="21" t="s">
        <v>382</v>
      </c>
      <c r="D234" s="17" t="s">
        <v>66</v>
      </c>
      <c r="E234" s="22" t="s">
        <v>383</v>
      </c>
      <c r="F234" s="23" t="s">
        <v>311</v>
      </c>
      <c r="G234" s="24">
        <v>9</v>
      </c>
      <c r="H234" s="25">
        <v>0</v>
      </c>
      <c r="I234" s="26">
        <f>ROUND(ROUND(H234,2)*ROUND(G234,3),2)</f>
        <v>0</v>
      </c>
      <c r="O234">
        <f>(I234*21)/100</f>
        <v>0</v>
      </c>
      <c r="P234" t="s">
        <v>23</v>
      </c>
    </row>
    <row r="235" spans="1:16" x14ac:dyDescent="0.2">
      <c r="A235" s="27" t="s">
        <v>49</v>
      </c>
      <c r="E235" s="28" t="s">
        <v>66</v>
      </c>
    </row>
    <row r="236" spans="1:16" x14ac:dyDescent="0.2">
      <c r="A236" s="29" t="s">
        <v>51</v>
      </c>
      <c r="E236" s="30" t="s">
        <v>530</v>
      </c>
    </row>
    <row r="237" spans="1:16" ht="102" x14ac:dyDescent="0.2">
      <c r="A237" t="s">
        <v>53</v>
      </c>
      <c r="E237" s="28" t="s">
        <v>385</v>
      </c>
    </row>
  </sheetData>
  <sheetProtection sheet="1" objects="1" scenarios="1"/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R197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4"/>
      <c r="C1" s="4"/>
      <c r="D1" s="4"/>
      <c r="E1" s="4" t="s">
        <v>0</v>
      </c>
      <c r="F1" s="4"/>
      <c r="G1" s="4"/>
      <c r="H1" s="4"/>
      <c r="I1" s="4"/>
      <c r="P1" t="s">
        <v>22</v>
      </c>
    </row>
    <row r="2" spans="1:18" ht="24.95" customHeight="1" x14ac:dyDescent="0.2">
      <c r="B2" s="4"/>
      <c r="C2" s="4"/>
      <c r="D2" s="4"/>
      <c r="E2" s="3" t="s">
        <v>13</v>
      </c>
      <c r="F2" s="4"/>
      <c r="G2" s="4"/>
      <c r="H2" s="2"/>
      <c r="I2" s="2"/>
      <c r="O2">
        <f>0+O8+O33+O102+O107+O136+O153</f>
        <v>0</v>
      </c>
      <c r="P2" t="s">
        <v>22</v>
      </c>
    </row>
    <row r="3" spans="1:18" ht="15" customHeight="1" x14ac:dyDescent="0.25">
      <c r="A3" t="s">
        <v>12</v>
      </c>
      <c r="B3" s="10" t="s">
        <v>14</v>
      </c>
      <c r="C3" s="38" t="s">
        <v>15</v>
      </c>
      <c r="D3" s="34"/>
      <c r="E3" s="11" t="s">
        <v>16</v>
      </c>
      <c r="F3" s="4"/>
      <c r="G3" s="9"/>
      <c r="H3" s="8" t="s">
        <v>531</v>
      </c>
      <c r="I3" s="31">
        <f>0+I8+I33+I102+I107+I136+I153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2" t="s">
        <v>18</v>
      </c>
      <c r="C4" s="39" t="s">
        <v>531</v>
      </c>
      <c r="D4" s="40"/>
      <c r="E4" s="13" t="s">
        <v>532</v>
      </c>
      <c r="F4" s="2"/>
      <c r="G4" s="2"/>
      <c r="H4" s="14"/>
      <c r="I4" s="14"/>
      <c r="O4" t="s">
        <v>20</v>
      </c>
      <c r="P4" t="s">
        <v>23</v>
      </c>
    </row>
    <row r="5" spans="1:18" ht="12.75" customHeight="1" x14ac:dyDescent="0.2">
      <c r="A5" s="37" t="s">
        <v>26</v>
      </c>
      <c r="B5" s="37" t="s">
        <v>28</v>
      </c>
      <c r="C5" s="37" t="s">
        <v>30</v>
      </c>
      <c r="D5" s="37" t="s">
        <v>31</v>
      </c>
      <c r="E5" s="37" t="s">
        <v>32</v>
      </c>
      <c r="F5" s="37" t="s">
        <v>34</v>
      </c>
      <c r="G5" s="37" t="s">
        <v>36</v>
      </c>
      <c r="H5" s="37" t="s">
        <v>38</v>
      </c>
      <c r="I5" s="37"/>
      <c r="O5" t="s">
        <v>21</v>
      </c>
      <c r="P5" t="s">
        <v>23</v>
      </c>
    </row>
    <row r="6" spans="1:18" ht="12.75" customHeight="1" x14ac:dyDescent="0.2">
      <c r="A6" s="37"/>
      <c r="B6" s="37"/>
      <c r="C6" s="37"/>
      <c r="D6" s="37"/>
      <c r="E6" s="37"/>
      <c r="F6" s="37"/>
      <c r="G6" s="37"/>
      <c r="H6" s="1" t="s">
        <v>39</v>
      </c>
      <c r="I6" s="1" t="s">
        <v>41</v>
      </c>
    </row>
    <row r="7" spans="1:18" ht="12.75" customHeight="1" x14ac:dyDescent="0.2">
      <c r="A7" s="1" t="s">
        <v>27</v>
      </c>
      <c r="B7" s="1" t="s">
        <v>29</v>
      </c>
      <c r="C7" s="1" t="s">
        <v>23</v>
      </c>
      <c r="D7" s="1" t="s">
        <v>22</v>
      </c>
      <c r="E7" s="1" t="s">
        <v>33</v>
      </c>
      <c r="F7" s="1" t="s">
        <v>35</v>
      </c>
      <c r="G7" s="1" t="s">
        <v>37</v>
      </c>
      <c r="H7" s="1" t="s">
        <v>40</v>
      </c>
      <c r="I7" s="1" t="s">
        <v>42</v>
      </c>
    </row>
    <row r="8" spans="1:18" ht="12.75" customHeight="1" x14ac:dyDescent="0.2">
      <c r="A8" s="14" t="s">
        <v>43</v>
      </c>
      <c r="B8" s="14"/>
      <c r="C8" s="18" t="s">
        <v>27</v>
      </c>
      <c r="D8" s="14"/>
      <c r="E8" s="19" t="s">
        <v>44</v>
      </c>
      <c r="F8" s="14"/>
      <c r="G8" s="14"/>
      <c r="H8" s="14"/>
      <c r="I8" s="20">
        <f>0+Q8</f>
        <v>0</v>
      </c>
      <c r="O8">
        <f>0+R8</f>
        <v>0</v>
      </c>
      <c r="Q8">
        <f>0+I9+I13+I17+I21+I25+I29</f>
        <v>0</v>
      </c>
      <c r="R8">
        <f>0+O9+O13+O17+O21+O25+O29</f>
        <v>0</v>
      </c>
    </row>
    <row r="9" spans="1:18" x14ac:dyDescent="0.2">
      <c r="A9" s="17" t="s">
        <v>45</v>
      </c>
      <c r="B9" s="21" t="s">
        <v>29</v>
      </c>
      <c r="C9" s="21" t="s">
        <v>93</v>
      </c>
      <c r="D9" s="17" t="s">
        <v>66</v>
      </c>
      <c r="E9" s="22" t="s">
        <v>94</v>
      </c>
      <c r="F9" s="23" t="s">
        <v>95</v>
      </c>
      <c r="G9" s="24">
        <v>2969.578</v>
      </c>
      <c r="H9" s="25">
        <v>0</v>
      </c>
      <c r="I9" s="26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27" t="s">
        <v>49</v>
      </c>
      <c r="E10" s="28" t="s">
        <v>66</v>
      </c>
    </row>
    <row r="11" spans="1:18" ht="280.5" x14ac:dyDescent="0.2">
      <c r="A11" s="29" t="s">
        <v>51</v>
      </c>
      <c r="E11" s="30" t="s">
        <v>533</v>
      </c>
    </row>
    <row r="12" spans="1:18" ht="25.5" x14ac:dyDescent="0.2">
      <c r="A12" t="s">
        <v>53</v>
      </c>
      <c r="E12" s="28" t="s">
        <v>97</v>
      </c>
    </row>
    <row r="13" spans="1:18" x14ac:dyDescent="0.2">
      <c r="A13" s="17" t="s">
        <v>45</v>
      </c>
      <c r="B13" s="21" t="s">
        <v>23</v>
      </c>
      <c r="C13" s="21" t="s">
        <v>98</v>
      </c>
      <c r="D13" s="17" t="s">
        <v>66</v>
      </c>
      <c r="E13" s="22" t="s">
        <v>99</v>
      </c>
      <c r="F13" s="23" t="s">
        <v>95</v>
      </c>
      <c r="G13" s="24">
        <v>533.92600000000004</v>
      </c>
      <c r="H13" s="25">
        <v>0</v>
      </c>
      <c r="I13" s="26">
        <f>ROUND(ROUND(H13,2)*ROUND(G13,3),2)</f>
        <v>0</v>
      </c>
      <c r="O13">
        <f>(I13*21)/100</f>
        <v>0</v>
      </c>
      <c r="P13" t="s">
        <v>23</v>
      </c>
    </row>
    <row r="14" spans="1:18" x14ac:dyDescent="0.2">
      <c r="A14" s="27" t="s">
        <v>49</v>
      </c>
      <c r="E14" s="28" t="s">
        <v>66</v>
      </c>
    </row>
    <row r="15" spans="1:18" ht="127.5" x14ac:dyDescent="0.2">
      <c r="A15" s="29" t="s">
        <v>51</v>
      </c>
      <c r="E15" s="30" t="s">
        <v>534</v>
      </c>
    </row>
    <row r="16" spans="1:18" ht="25.5" x14ac:dyDescent="0.2">
      <c r="A16" t="s">
        <v>53</v>
      </c>
      <c r="E16" s="28" t="s">
        <v>97</v>
      </c>
    </row>
    <row r="17" spans="1:16" x14ac:dyDescent="0.2">
      <c r="A17" s="17" t="s">
        <v>45</v>
      </c>
      <c r="B17" s="21" t="s">
        <v>22</v>
      </c>
      <c r="C17" s="21" t="s">
        <v>101</v>
      </c>
      <c r="D17" s="17" t="s">
        <v>66</v>
      </c>
      <c r="E17" s="22" t="s">
        <v>102</v>
      </c>
      <c r="F17" s="23" t="s">
        <v>95</v>
      </c>
      <c r="G17" s="24">
        <v>316.44799999999998</v>
      </c>
      <c r="H17" s="25">
        <v>0</v>
      </c>
      <c r="I17" s="26">
        <f>ROUND(ROUND(H17,2)*ROUND(G17,3),2)</f>
        <v>0</v>
      </c>
      <c r="O17">
        <f>(I17*21)/100</f>
        <v>0</v>
      </c>
      <c r="P17" t="s">
        <v>23</v>
      </c>
    </row>
    <row r="18" spans="1:16" ht="38.25" x14ac:dyDescent="0.2">
      <c r="A18" s="27" t="s">
        <v>49</v>
      </c>
      <c r="E18" s="28" t="s">
        <v>103</v>
      </c>
    </row>
    <row r="19" spans="1:16" ht="89.25" x14ac:dyDescent="0.2">
      <c r="A19" s="29" t="s">
        <v>51</v>
      </c>
      <c r="E19" s="30" t="s">
        <v>535</v>
      </c>
    </row>
    <row r="20" spans="1:16" ht="25.5" x14ac:dyDescent="0.2">
      <c r="A20" t="s">
        <v>53</v>
      </c>
      <c r="E20" s="28" t="s">
        <v>97</v>
      </c>
    </row>
    <row r="21" spans="1:16" x14ac:dyDescent="0.2">
      <c r="A21" s="17" t="s">
        <v>45</v>
      </c>
      <c r="B21" s="21" t="s">
        <v>33</v>
      </c>
      <c r="C21" s="21" t="s">
        <v>105</v>
      </c>
      <c r="D21" s="17" t="s">
        <v>66</v>
      </c>
      <c r="E21" s="22" t="s">
        <v>106</v>
      </c>
      <c r="F21" s="23" t="s">
        <v>95</v>
      </c>
      <c r="G21" s="24">
        <v>1</v>
      </c>
      <c r="H21" s="25">
        <v>0</v>
      </c>
      <c r="I21" s="26">
        <f>ROUND(ROUND(H21,2)*ROUND(G21,3),2)</f>
        <v>0</v>
      </c>
      <c r="O21">
        <f>(I21*21)/100</f>
        <v>0</v>
      </c>
      <c r="P21" t="s">
        <v>23</v>
      </c>
    </row>
    <row r="22" spans="1:16" ht="38.25" x14ac:dyDescent="0.2">
      <c r="A22" s="27" t="s">
        <v>49</v>
      </c>
      <c r="E22" s="28" t="s">
        <v>107</v>
      </c>
    </row>
    <row r="23" spans="1:16" x14ac:dyDescent="0.2">
      <c r="A23" s="29" t="s">
        <v>51</v>
      </c>
      <c r="E23" s="30" t="s">
        <v>66</v>
      </c>
    </row>
    <row r="24" spans="1:16" ht="25.5" x14ac:dyDescent="0.2">
      <c r="A24" t="s">
        <v>53</v>
      </c>
      <c r="E24" s="28" t="s">
        <v>97</v>
      </c>
    </row>
    <row r="25" spans="1:16" x14ac:dyDescent="0.2">
      <c r="A25" s="17" t="s">
        <v>45</v>
      </c>
      <c r="B25" s="21" t="s">
        <v>35</v>
      </c>
      <c r="C25" s="21" t="s">
        <v>108</v>
      </c>
      <c r="D25" s="17" t="s">
        <v>66</v>
      </c>
      <c r="E25" s="22" t="s">
        <v>109</v>
      </c>
      <c r="F25" s="23" t="s">
        <v>110</v>
      </c>
      <c r="G25" s="24">
        <v>33.576999999999998</v>
      </c>
      <c r="H25" s="25">
        <v>0</v>
      </c>
      <c r="I25" s="26">
        <f>ROUND(ROUND(H25,2)*ROUND(G25,3),2)</f>
        <v>0</v>
      </c>
      <c r="O25">
        <f>(I25*21)/100</f>
        <v>0</v>
      </c>
      <c r="P25" t="s">
        <v>23</v>
      </c>
    </row>
    <row r="26" spans="1:16" x14ac:dyDescent="0.2">
      <c r="A26" s="27" t="s">
        <v>49</v>
      </c>
      <c r="E26" s="28" t="s">
        <v>66</v>
      </c>
    </row>
    <row r="27" spans="1:16" ht="25.5" x14ac:dyDescent="0.2">
      <c r="A27" s="29" t="s">
        <v>51</v>
      </c>
      <c r="E27" s="30" t="s">
        <v>536</v>
      </c>
    </row>
    <row r="28" spans="1:16" ht="25.5" x14ac:dyDescent="0.2">
      <c r="A28" t="s">
        <v>53</v>
      </c>
      <c r="E28" s="28" t="s">
        <v>112</v>
      </c>
    </row>
    <row r="29" spans="1:16" ht="25.5" x14ac:dyDescent="0.2">
      <c r="A29" s="17" t="s">
        <v>45</v>
      </c>
      <c r="B29" s="21" t="s">
        <v>37</v>
      </c>
      <c r="C29" s="21" t="s">
        <v>113</v>
      </c>
      <c r="D29" s="17" t="s">
        <v>66</v>
      </c>
      <c r="E29" s="22" t="s">
        <v>114</v>
      </c>
      <c r="F29" s="23" t="s">
        <v>95</v>
      </c>
      <c r="G29" s="24">
        <v>1139.635</v>
      </c>
      <c r="H29" s="25">
        <v>0</v>
      </c>
      <c r="I29" s="26">
        <f>ROUND(ROUND(H29,2)*ROUND(G29,3),2)</f>
        <v>0</v>
      </c>
      <c r="O29">
        <f>(I29*21)/100</f>
        <v>0</v>
      </c>
      <c r="P29" t="s">
        <v>23</v>
      </c>
    </row>
    <row r="30" spans="1:16" x14ac:dyDescent="0.2">
      <c r="A30" s="27" t="s">
        <v>49</v>
      </c>
      <c r="E30" s="28" t="s">
        <v>66</v>
      </c>
    </row>
    <row r="31" spans="1:16" x14ac:dyDescent="0.2">
      <c r="A31" s="29" t="s">
        <v>51</v>
      </c>
      <c r="E31" s="30" t="s">
        <v>537</v>
      </c>
    </row>
    <row r="32" spans="1:16" ht="140.25" x14ac:dyDescent="0.2">
      <c r="A32" t="s">
        <v>53</v>
      </c>
      <c r="E32" s="28" t="s">
        <v>116</v>
      </c>
    </row>
    <row r="33" spans="1:18" ht="12.75" customHeight="1" x14ac:dyDescent="0.2">
      <c r="A33" s="2" t="s">
        <v>43</v>
      </c>
      <c r="B33" s="2"/>
      <c r="C33" s="32" t="s">
        <v>29</v>
      </c>
      <c r="D33" s="2"/>
      <c r="E33" s="19" t="s">
        <v>122</v>
      </c>
      <c r="F33" s="2"/>
      <c r="G33" s="2"/>
      <c r="H33" s="2"/>
      <c r="I33" s="33">
        <f>0+Q33</f>
        <v>0</v>
      </c>
      <c r="O33">
        <f>0+R33</f>
        <v>0</v>
      </c>
      <c r="Q33">
        <f>0+I34+I38+I42+I46+I50+I54+I58+I62+I66+I70+I74+I78+I82+I86+I90+I94+I98</f>
        <v>0</v>
      </c>
      <c r="R33">
        <f>0+O34+O38+O42+O46+O50+O54+O58+O62+O66+O70+O74+O78+O82+O86+O90+O94+O98</f>
        <v>0</v>
      </c>
    </row>
    <row r="34" spans="1:18" ht="25.5" x14ac:dyDescent="0.2">
      <c r="A34" s="17" t="s">
        <v>45</v>
      </c>
      <c r="B34" s="21" t="s">
        <v>70</v>
      </c>
      <c r="C34" s="21" t="s">
        <v>131</v>
      </c>
      <c r="D34" s="17" t="s">
        <v>66</v>
      </c>
      <c r="E34" s="22" t="s">
        <v>132</v>
      </c>
      <c r="F34" s="23" t="s">
        <v>110</v>
      </c>
      <c r="G34" s="24">
        <v>234.839</v>
      </c>
      <c r="H34" s="25">
        <v>0</v>
      </c>
      <c r="I34" s="26">
        <f>ROUND(ROUND(H34,2)*ROUND(G34,3),2)</f>
        <v>0</v>
      </c>
      <c r="O34">
        <f>(I34*21)/100</f>
        <v>0</v>
      </c>
      <c r="P34" t="s">
        <v>23</v>
      </c>
    </row>
    <row r="35" spans="1:18" x14ac:dyDescent="0.2">
      <c r="A35" s="27" t="s">
        <v>49</v>
      </c>
      <c r="E35" s="28" t="s">
        <v>133</v>
      </c>
    </row>
    <row r="36" spans="1:18" ht="51" x14ac:dyDescent="0.2">
      <c r="A36" s="29" t="s">
        <v>51</v>
      </c>
      <c r="E36" s="30" t="s">
        <v>538</v>
      </c>
    </row>
    <row r="37" spans="1:18" ht="63.75" x14ac:dyDescent="0.2">
      <c r="A37" t="s">
        <v>53</v>
      </c>
      <c r="E37" s="28" t="s">
        <v>127</v>
      </c>
    </row>
    <row r="38" spans="1:18" x14ac:dyDescent="0.2">
      <c r="A38" s="17" t="s">
        <v>45</v>
      </c>
      <c r="B38" s="21" t="s">
        <v>74</v>
      </c>
      <c r="C38" s="21" t="s">
        <v>135</v>
      </c>
      <c r="D38" s="17" t="s">
        <v>66</v>
      </c>
      <c r="E38" s="22" t="s">
        <v>136</v>
      </c>
      <c r="F38" s="23" t="s">
        <v>110</v>
      </c>
      <c r="G38" s="24">
        <v>474.84800000000001</v>
      </c>
      <c r="H38" s="25">
        <v>0</v>
      </c>
      <c r="I38" s="26">
        <f>ROUND(ROUND(H38,2)*ROUND(G38,3),2)</f>
        <v>0</v>
      </c>
      <c r="O38">
        <f>(I38*21)/100</f>
        <v>0</v>
      </c>
      <c r="P38" t="s">
        <v>23</v>
      </c>
    </row>
    <row r="39" spans="1:18" x14ac:dyDescent="0.2">
      <c r="A39" s="27" t="s">
        <v>49</v>
      </c>
      <c r="E39" s="28" t="s">
        <v>66</v>
      </c>
    </row>
    <row r="40" spans="1:18" ht="51" x14ac:dyDescent="0.2">
      <c r="A40" s="29" t="s">
        <v>51</v>
      </c>
      <c r="E40" s="30" t="s">
        <v>539</v>
      </c>
    </row>
    <row r="41" spans="1:18" ht="63.75" x14ac:dyDescent="0.2">
      <c r="A41" t="s">
        <v>53</v>
      </c>
      <c r="E41" s="28" t="s">
        <v>127</v>
      </c>
    </row>
    <row r="42" spans="1:18" x14ac:dyDescent="0.2">
      <c r="A42" s="17" t="s">
        <v>45</v>
      </c>
      <c r="B42" s="21" t="s">
        <v>40</v>
      </c>
      <c r="C42" s="21" t="s">
        <v>143</v>
      </c>
      <c r="D42" s="17" t="s">
        <v>66</v>
      </c>
      <c r="E42" s="22" t="s">
        <v>144</v>
      </c>
      <c r="F42" s="23" t="s">
        <v>140</v>
      </c>
      <c r="G42" s="24">
        <v>381.15</v>
      </c>
      <c r="H42" s="25">
        <v>0</v>
      </c>
      <c r="I42" s="26">
        <f>ROUND(ROUND(H42,2)*ROUND(G42,3),2)</f>
        <v>0</v>
      </c>
      <c r="O42">
        <f>(I42*21)/100</f>
        <v>0</v>
      </c>
      <c r="P42" t="s">
        <v>23</v>
      </c>
    </row>
    <row r="43" spans="1:18" x14ac:dyDescent="0.2">
      <c r="A43" s="27" t="s">
        <v>49</v>
      </c>
      <c r="E43" s="28" t="s">
        <v>145</v>
      </c>
    </row>
    <row r="44" spans="1:18" ht="38.25" x14ac:dyDescent="0.2">
      <c r="A44" s="29" t="s">
        <v>51</v>
      </c>
      <c r="E44" s="30" t="s">
        <v>540</v>
      </c>
    </row>
    <row r="45" spans="1:18" ht="63.75" x14ac:dyDescent="0.2">
      <c r="A45" t="s">
        <v>53</v>
      </c>
      <c r="E45" s="28" t="s">
        <v>127</v>
      </c>
    </row>
    <row r="46" spans="1:18" x14ac:dyDescent="0.2">
      <c r="A46" s="17" t="s">
        <v>45</v>
      </c>
      <c r="B46" s="21" t="s">
        <v>42</v>
      </c>
      <c r="C46" s="21" t="s">
        <v>148</v>
      </c>
      <c r="D46" s="17" t="s">
        <v>66</v>
      </c>
      <c r="E46" s="22" t="s">
        <v>149</v>
      </c>
      <c r="F46" s="23" t="s">
        <v>110</v>
      </c>
      <c r="G46" s="24">
        <v>124.13</v>
      </c>
      <c r="H46" s="25">
        <v>0</v>
      </c>
      <c r="I46" s="26">
        <f>ROUND(ROUND(H46,2)*ROUND(G46,3),2)</f>
        <v>0</v>
      </c>
      <c r="O46">
        <f>(I46*21)/100</f>
        <v>0</v>
      </c>
      <c r="P46" t="s">
        <v>23</v>
      </c>
    </row>
    <row r="47" spans="1:18" x14ac:dyDescent="0.2">
      <c r="A47" s="27" t="s">
        <v>49</v>
      </c>
      <c r="E47" s="28" t="s">
        <v>150</v>
      </c>
    </row>
    <row r="48" spans="1:18" ht="51" x14ac:dyDescent="0.2">
      <c r="A48" s="29" t="s">
        <v>51</v>
      </c>
      <c r="E48" s="30" t="s">
        <v>541</v>
      </c>
    </row>
    <row r="49" spans="1:16" ht="63.75" x14ac:dyDescent="0.2">
      <c r="A49" t="s">
        <v>53</v>
      </c>
      <c r="E49" s="28" t="s">
        <v>127</v>
      </c>
    </row>
    <row r="50" spans="1:16" x14ac:dyDescent="0.2">
      <c r="A50" s="17" t="s">
        <v>45</v>
      </c>
      <c r="B50" s="21" t="s">
        <v>87</v>
      </c>
      <c r="C50" s="21" t="s">
        <v>153</v>
      </c>
      <c r="D50" s="17" t="s">
        <v>66</v>
      </c>
      <c r="E50" s="22" t="s">
        <v>154</v>
      </c>
      <c r="F50" s="23" t="s">
        <v>110</v>
      </c>
      <c r="G50" s="24">
        <v>50.94</v>
      </c>
      <c r="H50" s="25">
        <v>0</v>
      </c>
      <c r="I50" s="26">
        <f>ROUND(ROUND(H50,2)*ROUND(G50,3),2)</f>
        <v>0</v>
      </c>
      <c r="O50">
        <f>(I50*21)/100</f>
        <v>0</v>
      </c>
      <c r="P50" t="s">
        <v>23</v>
      </c>
    </row>
    <row r="51" spans="1:16" x14ac:dyDescent="0.2">
      <c r="A51" s="27" t="s">
        <v>49</v>
      </c>
      <c r="E51" s="28" t="s">
        <v>407</v>
      </c>
    </row>
    <row r="52" spans="1:16" ht="38.25" x14ac:dyDescent="0.2">
      <c r="A52" s="29" t="s">
        <v>51</v>
      </c>
      <c r="E52" s="30" t="s">
        <v>542</v>
      </c>
    </row>
    <row r="53" spans="1:16" ht="38.25" x14ac:dyDescent="0.2">
      <c r="A53" t="s">
        <v>53</v>
      </c>
      <c r="E53" s="28" t="s">
        <v>157</v>
      </c>
    </row>
    <row r="54" spans="1:16" x14ac:dyDescent="0.2">
      <c r="A54" s="17" t="s">
        <v>45</v>
      </c>
      <c r="B54" s="21" t="s">
        <v>142</v>
      </c>
      <c r="C54" s="21" t="s">
        <v>159</v>
      </c>
      <c r="D54" s="17" t="s">
        <v>66</v>
      </c>
      <c r="E54" s="22" t="s">
        <v>160</v>
      </c>
      <c r="F54" s="23" t="s">
        <v>110</v>
      </c>
      <c r="G54" s="24">
        <v>1421.7529999999999</v>
      </c>
      <c r="H54" s="25">
        <v>0</v>
      </c>
      <c r="I54" s="26">
        <f>ROUND(ROUND(H54,2)*ROUND(G54,3),2)</f>
        <v>0</v>
      </c>
      <c r="O54">
        <f>(I54*21)/100</f>
        <v>0</v>
      </c>
      <c r="P54" t="s">
        <v>23</v>
      </c>
    </row>
    <row r="55" spans="1:16" x14ac:dyDescent="0.2">
      <c r="A55" s="27" t="s">
        <v>49</v>
      </c>
      <c r="E55" s="28" t="s">
        <v>161</v>
      </c>
    </row>
    <row r="56" spans="1:16" ht="165.75" x14ac:dyDescent="0.2">
      <c r="A56" s="29" t="s">
        <v>51</v>
      </c>
      <c r="E56" s="30" t="s">
        <v>543</v>
      </c>
    </row>
    <row r="57" spans="1:16" ht="369.75" x14ac:dyDescent="0.2">
      <c r="A57" t="s">
        <v>53</v>
      </c>
      <c r="E57" s="28" t="s">
        <v>163</v>
      </c>
    </row>
    <row r="58" spans="1:16" x14ac:dyDescent="0.2">
      <c r="A58" s="17" t="s">
        <v>45</v>
      </c>
      <c r="B58" s="21" t="s">
        <v>147</v>
      </c>
      <c r="C58" s="21" t="s">
        <v>165</v>
      </c>
      <c r="D58" s="17" t="s">
        <v>66</v>
      </c>
      <c r="E58" s="22" t="s">
        <v>166</v>
      </c>
      <c r="F58" s="23" t="s">
        <v>110</v>
      </c>
      <c r="G58" s="24">
        <v>59.046999999999997</v>
      </c>
      <c r="H58" s="25">
        <v>0</v>
      </c>
      <c r="I58" s="26">
        <f>ROUND(ROUND(H58,2)*ROUND(G58,3),2)</f>
        <v>0</v>
      </c>
      <c r="O58">
        <f>(I58*21)/100</f>
        <v>0</v>
      </c>
      <c r="P58" t="s">
        <v>23</v>
      </c>
    </row>
    <row r="59" spans="1:16" ht="25.5" x14ac:dyDescent="0.2">
      <c r="A59" s="27" t="s">
        <v>49</v>
      </c>
      <c r="E59" s="28" t="s">
        <v>167</v>
      </c>
    </row>
    <row r="60" spans="1:16" x14ac:dyDescent="0.2">
      <c r="A60" s="29" t="s">
        <v>51</v>
      </c>
      <c r="E60" s="30" t="s">
        <v>544</v>
      </c>
    </row>
    <row r="61" spans="1:16" ht="306" x14ac:dyDescent="0.2">
      <c r="A61" t="s">
        <v>53</v>
      </c>
      <c r="E61" s="28" t="s">
        <v>169</v>
      </c>
    </row>
    <row r="62" spans="1:16" x14ac:dyDescent="0.2">
      <c r="A62" s="17" t="s">
        <v>45</v>
      </c>
      <c r="B62" s="21" t="s">
        <v>152</v>
      </c>
      <c r="C62" s="21" t="s">
        <v>171</v>
      </c>
      <c r="D62" s="17" t="s">
        <v>66</v>
      </c>
      <c r="E62" s="22" t="s">
        <v>172</v>
      </c>
      <c r="F62" s="23" t="s">
        <v>110</v>
      </c>
      <c r="G62" s="24">
        <v>6</v>
      </c>
      <c r="H62" s="25">
        <v>0</v>
      </c>
      <c r="I62" s="26">
        <f>ROUND(ROUND(H62,2)*ROUND(G62,3),2)</f>
        <v>0</v>
      </c>
      <c r="O62">
        <f>(I62*21)/100</f>
        <v>0</v>
      </c>
      <c r="P62" t="s">
        <v>23</v>
      </c>
    </row>
    <row r="63" spans="1:16" x14ac:dyDescent="0.2">
      <c r="A63" s="27" t="s">
        <v>49</v>
      </c>
      <c r="E63" s="28" t="s">
        <v>173</v>
      </c>
    </row>
    <row r="64" spans="1:16" x14ac:dyDescent="0.2">
      <c r="A64" s="29" t="s">
        <v>51</v>
      </c>
      <c r="E64" s="30" t="s">
        <v>545</v>
      </c>
    </row>
    <row r="65" spans="1:16" ht="318.75" x14ac:dyDescent="0.2">
      <c r="A65" t="s">
        <v>53</v>
      </c>
      <c r="E65" s="28" t="s">
        <v>175</v>
      </c>
    </row>
    <row r="66" spans="1:16" x14ac:dyDescent="0.2">
      <c r="A66" s="17" t="s">
        <v>45</v>
      </c>
      <c r="B66" s="21" t="s">
        <v>158</v>
      </c>
      <c r="C66" s="21" t="s">
        <v>177</v>
      </c>
      <c r="D66" s="17" t="s">
        <v>66</v>
      </c>
      <c r="E66" s="22" t="s">
        <v>178</v>
      </c>
      <c r="F66" s="23" t="s">
        <v>110</v>
      </c>
      <c r="G66" s="24">
        <v>21.923999999999999</v>
      </c>
      <c r="H66" s="25">
        <v>0</v>
      </c>
      <c r="I66" s="26">
        <f>ROUND(ROUND(H66,2)*ROUND(G66,3),2)</f>
        <v>0</v>
      </c>
      <c r="O66">
        <f>(I66*21)/100</f>
        <v>0</v>
      </c>
      <c r="P66" t="s">
        <v>23</v>
      </c>
    </row>
    <row r="67" spans="1:16" x14ac:dyDescent="0.2">
      <c r="A67" s="27" t="s">
        <v>49</v>
      </c>
      <c r="E67" s="28" t="s">
        <v>179</v>
      </c>
    </row>
    <row r="68" spans="1:16" x14ac:dyDescent="0.2">
      <c r="A68" s="29" t="s">
        <v>51</v>
      </c>
      <c r="E68" s="30" t="s">
        <v>546</v>
      </c>
    </row>
    <row r="69" spans="1:16" ht="318.75" x14ac:dyDescent="0.2">
      <c r="A69" t="s">
        <v>53</v>
      </c>
      <c r="E69" s="28" t="s">
        <v>175</v>
      </c>
    </row>
    <row r="70" spans="1:16" x14ac:dyDescent="0.2">
      <c r="A70" s="17" t="s">
        <v>45</v>
      </c>
      <c r="B70" s="21" t="s">
        <v>164</v>
      </c>
      <c r="C70" s="21" t="s">
        <v>182</v>
      </c>
      <c r="D70" s="17" t="s">
        <v>66</v>
      </c>
      <c r="E70" s="22" t="s">
        <v>183</v>
      </c>
      <c r="F70" s="23" t="s">
        <v>110</v>
      </c>
      <c r="G70" s="24">
        <v>49.368000000000002</v>
      </c>
      <c r="H70" s="25">
        <v>0</v>
      </c>
      <c r="I70" s="26">
        <f>ROUND(ROUND(H70,2)*ROUND(G70,3),2)</f>
        <v>0</v>
      </c>
      <c r="O70">
        <f>(I70*21)/100</f>
        <v>0</v>
      </c>
      <c r="P70" t="s">
        <v>23</v>
      </c>
    </row>
    <row r="71" spans="1:16" x14ac:dyDescent="0.2">
      <c r="A71" s="27" t="s">
        <v>49</v>
      </c>
      <c r="E71" s="28" t="s">
        <v>184</v>
      </c>
    </row>
    <row r="72" spans="1:16" ht="25.5" x14ac:dyDescent="0.2">
      <c r="A72" s="29" t="s">
        <v>51</v>
      </c>
      <c r="E72" s="30" t="s">
        <v>547</v>
      </c>
    </row>
    <row r="73" spans="1:16" ht="267.75" x14ac:dyDescent="0.2">
      <c r="A73" t="s">
        <v>53</v>
      </c>
      <c r="E73" s="28" t="s">
        <v>186</v>
      </c>
    </row>
    <row r="74" spans="1:16" x14ac:dyDescent="0.2">
      <c r="A74" s="17" t="s">
        <v>45</v>
      </c>
      <c r="B74" s="21" t="s">
        <v>170</v>
      </c>
      <c r="C74" s="21" t="s">
        <v>188</v>
      </c>
      <c r="D74" s="17" t="s">
        <v>66</v>
      </c>
      <c r="E74" s="22" t="s">
        <v>189</v>
      </c>
      <c r="F74" s="23" t="s">
        <v>110</v>
      </c>
      <c r="G74" s="24">
        <v>888.40499999999997</v>
      </c>
      <c r="H74" s="25">
        <v>0</v>
      </c>
      <c r="I74" s="26">
        <f>ROUND(ROUND(H74,2)*ROUND(G74,3),2)</f>
        <v>0</v>
      </c>
      <c r="O74">
        <f>(I74*21)/100</f>
        <v>0</v>
      </c>
      <c r="P74" t="s">
        <v>23</v>
      </c>
    </row>
    <row r="75" spans="1:16" ht="38.25" x14ac:dyDescent="0.2">
      <c r="A75" s="27" t="s">
        <v>49</v>
      </c>
      <c r="E75" s="28" t="s">
        <v>190</v>
      </c>
    </row>
    <row r="76" spans="1:16" x14ac:dyDescent="0.2">
      <c r="A76" s="29" t="s">
        <v>51</v>
      </c>
      <c r="E76" s="30" t="s">
        <v>548</v>
      </c>
    </row>
    <row r="77" spans="1:16" ht="280.5" x14ac:dyDescent="0.2">
      <c r="A77" t="s">
        <v>53</v>
      </c>
      <c r="E77" s="28" t="s">
        <v>192</v>
      </c>
    </row>
    <row r="78" spans="1:16" x14ac:dyDescent="0.2">
      <c r="A78" s="17" t="s">
        <v>45</v>
      </c>
      <c r="B78" s="21" t="s">
        <v>176</v>
      </c>
      <c r="C78" s="21" t="s">
        <v>194</v>
      </c>
      <c r="D78" s="17" t="s">
        <v>66</v>
      </c>
      <c r="E78" s="22" t="s">
        <v>195</v>
      </c>
      <c r="F78" s="23" t="s">
        <v>110</v>
      </c>
      <c r="G78" s="24">
        <v>12.61</v>
      </c>
      <c r="H78" s="25">
        <v>0</v>
      </c>
      <c r="I78" s="26">
        <f>ROUND(ROUND(H78,2)*ROUND(G78,3),2)</f>
        <v>0</v>
      </c>
      <c r="O78">
        <f>(I78*21)/100</f>
        <v>0</v>
      </c>
      <c r="P78" t="s">
        <v>23</v>
      </c>
    </row>
    <row r="79" spans="1:16" x14ac:dyDescent="0.2">
      <c r="A79" s="27" t="s">
        <v>49</v>
      </c>
      <c r="E79" s="28" t="s">
        <v>66</v>
      </c>
    </row>
    <row r="80" spans="1:16" ht="38.25" x14ac:dyDescent="0.2">
      <c r="A80" s="29" t="s">
        <v>51</v>
      </c>
      <c r="E80" s="30" t="s">
        <v>549</v>
      </c>
    </row>
    <row r="81" spans="1:16" ht="229.5" x14ac:dyDescent="0.2">
      <c r="A81" t="s">
        <v>53</v>
      </c>
      <c r="E81" s="28" t="s">
        <v>197</v>
      </c>
    </row>
    <row r="82" spans="1:16" x14ac:dyDescent="0.2">
      <c r="A82" s="17" t="s">
        <v>45</v>
      </c>
      <c r="B82" s="21" t="s">
        <v>181</v>
      </c>
      <c r="C82" s="21" t="s">
        <v>199</v>
      </c>
      <c r="D82" s="17" t="s">
        <v>66</v>
      </c>
      <c r="E82" s="22" t="s">
        <v>200</v>
      </c>
      <c r="F82" s="23" t="s">
        <v>110</v>
      </c>
      <c r="G82" s="24">
        <v>12.581</v>
      </c>
      <c r="H82" s="25">
        <v>0</v>
      </c>
      <c r="I82" s="26">
        <f>ROUND(ROUND(H82,2)*ROUND(G82,3),2)</f>
        <v>0</v>
      </c>
      <c r="O82">
        <f>(I82*21)/100</f>
        <v>0</v>
      </c>
      <c r="P82" t="s">
        <v>23</v>
      </c>
    </row>
    <row r="83" spans="1:16" x14ac:dyDescent="0.2">
      <c r="A83" s="27" t="s">
        <v>49</v>
      </c>
      <c r="E83" s="28" t="s">
        <v>66</v>
      </c>
    </row>
    <row r="84" spans="1:16" ht="25.5" x14ac:dyDescent="0.2">
      <c r="A84" s="29" t="s">
        <v>51</v>
      </c>
      <c r="E84" s="30" t="s">
        <v>550</v>
      </c>
    </row>
    <row r="85" spans="1:16" ht="293.25" x14ac:dyDescent="0.2">
      <c r="A85" t="s">
        <v>53</v>
      </c>
      <c r="E85" s="28" t="s">
        <v>202</v>
      </c>
    </row>
    <row r="86" spans="1:16" x14ac:dyDescent="0.2">
      <c r="A86" s="17" t="s">
        <v>45</v>
      </c>
      <c r="B86" s="21" t="s">
        <v>187</v>
      </c>
      <c r="C86" s="21" t="s">
        <v>204</v>
      </c>
      <c r="D86" s="17" t="s">
        <v>66</v>
      </c>
      <c r="E86" s="22" t="s">
        <v>205</v>
      </c>
      <c r="F86" s="23" t="s">
        <v>206</v>
      </c>
      <c r="G86" s="24">
        <v>1776.81</v>
      </c>
      <c r="H86" s="25">
        <v>0</v>
      </c>
      <c r="I86" s="26">
        <f>ROUND(ROUND(H86,2)*ROUND(G86,3),2)</f>
        <v>0</v>
      </c>
      <c r="O86">
        <f>(I86*21)/100</f>
        <v>0</v>
      </c>
      <c r="P86" t="s">
        <v>23</v>
      </c>
    </row>
    <row r="87" spans="1:16" x14ac:dyDescent="0.2">
      <c r="A87" s="27" t="s">
        <v>49</v>
      </c>
      <c r="E87" s="28" t="s">
        <v>66</v>
      </c>
    </row>
    <row r="88" spans="1:16" x14ac:dyDescent="0.2">
      <c r="A88" s="29" t="s">
        <v>51</v>
      </c>
      <c r="E88" s="30" t="s">
        <v>551</v>
      </c>
    </row>
    <row r="89" spans="1:16" ht="25.5" x14ac:dyDescent="0.2">
      <c r="A89" t="s">
        <v>53</v>
      </c>
      <c r="E89" s="28" t="s">
        <v>208</v>
      </c>
    </row>
    <row r="90" spans="1:16" x14ac:dyDescent="0.2">
      <c r="A90" s="17" t="s">
        <v>45</v>
      </c>
      <c r="B90" s="21" t="s">
        <v>193</v>
      </c>
      <c r="C90" s="21" t="s">
        <v>210</v>
      </c>
      <c r="D90" s="17" t="s">
        <v>66</v>
      </c>
      <c r="E90" s="22" t="s">
        <v>211</v>
      </c>
      <c r="F90" s="23" t="s">
        <v>206</v>
      </c>
      <c r="G90" s="24">
        <v>393.64499999999998</v>
      </c>
      <c r="H90" s="25">
        <v>0</v>
      </c>
      <c r="I90" s="26">
        <f>ROUND(ROUND(H90,2)*ROUND(G90,3),2)</f>
        <v>0</v>
      </c>
      <c r="O90">
        <f>(I90*21)/100</f>
        <v>0</v>
      </c>
      <c r="P90" t="s">
        <v>23</v>
      </c>
    </row>
    <row r="91" spans="1:16" x14ac:dyDescent="0.2">
      <c r="A91" s="27" t="s">
        <v>49</v>
      </c>
      <c r="E91" s="28" t="s">
        <v>66</v>
      </c>
    </row>
    <row r="92" spans="1:16" x14ac:dyDescent="0.2">
      <c r="A92" s="29" t="s">
        <v>51</v>
      </c>
      <c r="E92" s="30" t="s">
        <v>552</v>
      </c>
    </row>
    <row r="93" spans="1:16" ht="38.25" x14ac:dyDescent="0.2">
      <c r="A93" t="s">
        <v>53</v>
      </c>
      <c r="E93" s="28" t="s">
        <v>213</v>
      </c>
    </row>
    <row r="94" spans="1:16" x14ac:dyDescent="0.2">
      <c r="A94" s="17" t="s">
        <v>45</v>
      </c>
      <c r="B94" s="21" t="s">
        <v>198</v>
      </c>
      <c r="C94" s="21" t="s">
        <v>215</v>
      </c>
      <c r="D94" s="17" t="s">
        <v>66</v>
      </c>
      <c r="E94" s="22" t="s">
        <v>216</v>
      </c>
      <c r="F94" s="23" t="s">
        <v>206</v>
      </c>
      <c r="G94" s="24">
        <v>393.64499999999998</v>
      </c>
      <c r="H94" s="25">
        <v>0</v>
      </c>
      <c r="I94" s="26">
        <f>ROUND(ROUND(H94,2)*ROUND(G94,3),2)</f>
        <v>0</v>
      </c>
      <c r="O94">
        <f>(I94*21)/100</f>
        <v>0</v>
      </c>
      <c r="P94" t="s">
        <v>23</v>
      </c>
    </row>
    <row r="95" spans="1:16" x14ac:dyDescent="0.2">
      <c r="A95" s="27" t="s">
        <v>49</v>
      </c>
      <c r="E95" s="28" t="s">
        <v>66</v>
      </c>
    </row>
    <row r="96" spans="1:16" x14ac:dyDescent="0.2">
      <c r="A96" s="29" t="s">
        <v>51</v>
      </c>
      <c r="E96" s="30" t="s">
        <v>552</v>
      </c>
    </row>
    <row r="97" spans="1:18" ht="25.5" x14ac:dyDescent="0.2">
      <c r="A97" t="s">
        <v>53</v>
      </c>
      <c r="E97" s="28" t="s">
        <v>217</v>
      </c>
    </row>
    <row r="98" spans="1:18" x14ac:dyDescent="0.2">
      <c r="A98" s="17" t="s">
        <v>45</v>
      </c>
      <c r="B98" s="21" t="s">
        <v>203</v>
      </c>
      <c r="C98" s="21" t="s">
        <v>219</v>
      </c>
      <c r="D98" s="17" t="s">
        <v>66</v>
      </c>
      <c r="E98" s="22" t="s">
        <v>220</v>
      </c>
      <c r="F98" s="23" t="s">
        <v>206</v>
      </c>
      <c r="G98" s="24">
        <v>393.64499999999998</v>
      </c>
      <c r="H98" s="25">
        <v>0</v>
      </c>
      <c r="I98" s="26">
        <f>ROUND(ROUND(H98,2)*ROUND(G98,3),2)</f>
        <v>0</v>
      </c>
      <c r="O98">
        <f>(I98*21)/100</f>
        <v>0</v>
      </c>
      <c r="P98" t="s">
        <v>23</v>
      </c>
    </row>
    <row r="99" spans="1:18" x14ac:dyDescent="0.2">
      <c r="A99" s="27" t="s">
        <v>49</v>
      </c>
      <c r="E99" s="28" t="s">
        <v>66</v>
      </c>
    </row>
    <row r="100" spans="1:18" x14ac:dyDescent="0.2">
      <c r="A100" s="29" t="s">
        <v>51</v>
      </c>
      <c r="E100" s="30" t="s">
        <v>552</v>
      </c>
    </row>
    <row r="101" spans="1:18" ht="38.25" x14ac:dyDescent="0.2">
      <c r="A101" t="s">
        <v>53</v>
      </c>
      <c r="E101" s="28" t="s">
        <v>221</v>
      </c>
    </row>
    <row r="102" spans="1:18" ht="12.75" customHeight="1" x14ac:dyDescent="0.2">
      <c r="A102" s="2" t="s">
        <v>43</v>
      </c>
      <c r="B102" s="2"/>
      <c r="C102" s="32" t="s">
        <v>23</v>
      </c>
      <c r="D102" s="2"/>
      <c r="E102" s="19" t="s">
        <v>222</v>
      </c>
      <c r="F102" s="2"/>
      <c r="G102" s="2"/>
      <c r="H102" s="2"/>
      <c r="I102" s="33">
        <f>0+Q102</f>
        <v>0</v>
      </c>
      <c r="O102">
        <f>0+R102</f>
        <v>0</v>
      </c>
      <c r="Q102">
        <f>0+I103</f>
        <v>0</v>
      </c>
      <c r="R102">
        <f>0+O103</f>
        <v>0</v>
      </c>
    </row>
    <row r="103" spans="1:18" x14ac:dyDescent="0.2">
      <c r="A103" s="17" t="s">
        <v>45</v>
      </c>
      <c r="B103" s="21" t="s">
        <v>214</v>
      </c>
      <c r="C103" s="21" t="s">
        <v>224</v>
      </c>
      <c r="D103" s="17" t="s">
        <v>66</v>
      </c>
      <c r="E103" s="22" t="s">
        <v>225</v>
      </c>
      <c r="F103" s="23" t="s">
        <v>206</v>
      </c>
      <c r="G103" s="24">
        <v>2285.5349999999999</v>
      </c>
      <c r="H103" s="25">
        <v>0</v>
      </c>
      <c r="I103" s="26">
        <f>ROUND(ROUND(H103,2)*ROUND(G103,3),2)</f>
        <v>0</v>
      </c>
      <c r="O103">
        <f>(I103*21)/100</f>
        <v>0</v>
      </c>
      <c r="P103" t="s">
        <v>23</v>
      </c>
    </row>
    <row r="104" spans="1:18" ht="51" x14ac:dyDescent="0.2">
      <c r="A104" s="27" t="s">
        <v>49</v>
      </c>
      <c r="E104" s="28" t="s">
        <v>226</v>
      </c>
    </row>
    <row r="105" spans="1:18" ht="38.25" x14ac:dyDescent="0.2">
      <c r="A105" s="29" t="s">
        <v>51</v>
      </c>
      <c r="E105" s="30" t="s">
        <v>553</v>
      </c>
    </row>
    <row r="106" spans="1:18" ht="102" x14ac:dyDescent="0.2">
      <c r="A106" t="s">
        <v>53</v>
      </c>
      <c r="E106" s="28" t="s">
        <v>228</v>
      </c>
    </row>
    <row r="107" spans="1:18" ht="12.75" customHeight="1" x14ac:dyDescent="0.2">
      <c r="A107" s="2" t="s">
        <v>43</v>
      </c>
      <c r="B107" s="2"/>
      <c r="C107" s="32" t="s">
        <v>35</v>
      </c>
      <c r="D107" s="2"/>
      <c r="E107" s="19" t="s">
        <v>229</v>
      </c>
      <c r="F107" s="2"/>
      <c r="G107" s="2"/>
      <c r="H107" s="2"/>
      <c r="I107" s="33">
        <f>0+Q107</f>
        <v>0</v>
      </c>
      <c r="O107">
        <f>0+R107</f>
        <v>0</v>
      </c>
      <c r="Q107">
        <f>0+I108+I112+I116+I120+I124+I128+I132</f>
        <v>0</v>
      </c>
      <c r="R107">
        <f>0+O108+O112+O116+O120+O124+O128+O132</f>
        <v>0</v>
      </c>
    </row>
    <row r="108" spans="1:18" x14ac:dyDescent="0.2">
      <c r="A108" s="17" t="s">
        <v>45</v>
      </c>
      <c r="B108" s="21" t="s">
        <v>218</v>
      </c>
      <c r="C108" s="21" t="s">
        <v>240</v>
      </c>
      <c r="D108" s="17" t="s">
        <v>66</v>
      </c>
      <c r="E108" s="22" t="s">
        <v>241</v>
      </c>
      <c r="F108" s="23" t="s">
        <v>206</v>
      </c>
      <c r="G108" s="24">
        <v>1954.491</v>
      </c>
      <c r="H108" s="25">
        <v>0</v>
      </c>
      <c r="I108" s="26">
        <f>ROUND(ROUND(H108,2)*ROUND(G108,3),2)</f>
        <v>0</v>
      </c>
      <c r="O108">
        <f>(I108*21)/100</f>
        <v>0</v>
      </c>
      <c r="P108" t="s">
        <v>23</v>
      </c>
    </row>
    <row r="109" spans="1:18" x14ac:dyDescent="0.2">
      <c r="A109" s="27" t="s">
        <v>49</v>
      </c>
      <c r="E109" s="28" t="s">
        <v>66</v>
      </c>
    </row>
    <row r="110" spans="1:18" x14ac:dyDescent="0.2">
      <c r="A110" s="29" t="s">
        <v>51</v>
      </c>
      <c r="E110" s="30" t="s">
        <v>554</v>
      </c>
    </row>
    <row r="111" spans="1:18" ht="51" x14ac:dyDescent="0.2">
      <c r="A111" t="s">
        <v>53</v>
      </c>
      <c r="E111" s="28" t="s">
        <v>235</v>
      </c>
    </row>
    <row r="112" spans="1:18" x14ac:dyDescent="0.2">
      <c r="A112" s="17" t="s">
        <v>45</v>
      </c>
      <c r="B112" s="21" t="s">
        <v>292</v>
      </c>
      <c r="C112" s="21" t="s">
        <v>244</v>
      </c>
      <c r="D112" s="17" t="s">
        <v>66</v>
      </c>
      <c r="E112" s="22" t="s">
        <v>245</v>
      </c>
      <c r="F112" s="23" t="s">
        <v>206</v>
      </c>
      <c r="G112" s="24">
        <v>1954.491</v>
      </c>
      <c r="H112" s="25">
        <v>0</v>
      </c>
      <c r="I112" s="26">
        <f>ROUND(ROUND(H112,2)*ROUND(G112,3),2)</f>
        <v>0</v>
      </c>
      <c r="O112">
        <f>(I112*21)/100</f>
        <v>0</v>
      </c>
      <c r="P112" t="s">
        <v>23</v>
      </c>
    </row>
    <row r="113" spans="1:16" x14ac:dyDescent="0.2">
      <c r="A113" s="27" t="s">
        <v>49</v>
      </c>
      <c r="E113" s="28" t="s">
        <v>66</v>
      </c>
    </row>
    <row r="114" spans="1:16" x14ac:dyDescent="0.2">
      <c r="A114" s="29" t="s">
        <v>51</v>
      </c>
      <c r="E114" s="30" t="s">
        <v>554</v>
      </c>
    </row>
    <row r="115" spans="1:16" ht="51" x14ac:dyDescent="0.2">
      <c r="A115" t="s">
        <v>53</v>
      </c>
      <c r="E115" s="28" t="s">
        <v>235</v>
      </c>
    </row>
    <row r="116" spans="1:16" x14ac:dyDescent="0.2">
      <c r="A116" s="17" t="s">
        <v>45</v>
      </c>
      <c r="B116" s="21" t="s">
        <v>223</v>
      </c>
      <c r="C116" s="21" t="s">
        <v>248</v>
      </c>
      <c r="D116" s="17" t="s">
        <v>66</v>
      </c>
      <c r="E116" s="22" t="s">
        <v>249</v>
      </c>
      <c r="F116" s="23" t="s">
        <v>206</v>
      </c>
      <c r="G116" s="24">
        <v>1776.81</v>
      </c>
      <c r="H116" s="25">
        <v>0</v>
      </c>
      <c r="I116" s="26">
        <f>ROUND(ROUND(H116,2)*ROUND(G116,3),2)</f>
        <v>0</v>
      </c>
      <c r="O116">
        <f>(I116*21)/100</f>
        <v>0</v>
      </c>
      <c r="P116" t="s">
        <v>23</v>
      </c>
    </row>
    <row r="117" spans="1:16" x14ac:dyDescent="0.2">
      <c r="A117" s="27" t="s">
        <v>49</v>
      </c>
      <c r="E117" s="28" t="s">
        <v>66</v>
      </c>
    </row>
    <row r="118" spans="1:16" x14ac:dyDescent="0.2">
      <c r="A118" s="29" t="s">
        <v>51</v>
      </c>
      <c r="E118" s="30" t="s">
        <v>555</v>
      </c>
    </row>
    <row r="119" spans="1:16" ht="51" x14ac:dyDescent="0.2">
      <c r="A119" t="s">
        <v>53</v>
      </c>
      <c r="E119" s="28" t="s">
        <v>251</v>
      </c>
    </row>
    <row r="120" spans="1:16" x14ac:dyDescent="0.2">
      <c r="A120" s="17" t="s">
        <v>45</v>
      </c>
      <c r="B120" s="21" t="s">
        <v>230</v>
      </c>
      <c r="C120" s="21" t="s">
        <v>258</v>
      </c>
      <c r="D120" s="17" t="s">
        <v>66</v>
      </c>
      <c r="E120" s="22" t="s">
        <v>259</v>
      </c>
      <c r="F120" s="23" t="s">
        <v>206</v>
      </c>
      <c r="G120" s="24">
        <v>3796.38</v>
      </c>
      <c r="H120" s="25">
        <v>0</v>
      </c>
      <c r="I120" s="26">
        <f>ROUND(ROUND(H120,2)*ROUND(G120,3),2)</f>
        <v>0</v>
      </c>
      <c r="O120">
        <f>(I120*21)/100</f>
        <v>0</v>
      </c>
      <c r="P120" t="s">
        <v>23</v>
      </c>
    </row>
    <row r="121" spans="1:16" x14ac:dyDescent="0.2">
      <c r="A121" s="27" t="s">
        <v>49</v>
      </c>
      <c r="E121" s="28" t="s">
        <v>66</v>
      </c>
    </row>
    <row r="122" spans="1:16" x14ac:dyDescent="0.2">
      <c r="A122" s="29" t="s">
        <v>51</v>
      </c>
      <c r="E122" s="30" t="s">
        <v>556</v>
      </c>
    </row>
    <row r="123" spans="1:16" ht="51" x14ac:dyDescent="0.2">
      <c r="A123" t="s">
        <v>53</v>
      </c>
      <c r="E123" s="28" t="s">
        <v>251</v>
      </c>
    </row>
    <row r="124" spans="1:16" ht="25.5" x14ac:dyDescent="0.2">
      <c r="A124" s="17" t="s">
        <v>45</v>
      </c>
      <c r="B124" s="21" t="s">
        <v>236</v>
      </c>
      <c r="C124" s="21" t="s">
        <v>266</v>
      </c>
      <c r="D124" s="17" t="s">
        <v>66</v>
      </c>
      <c r="E124" s="22" t="s">
        <v>267</v>
      </c>
      <c r="F124" s="23" t="s">
        <v>206</v>
      </c>
      <c r="G124" s="24">
        <v>1898.19</v>
      </c>
      <c r="H124" s="25">
        <v>0</v>
      </c>
      <c r="I124" s="26">
        <f>ROUND(ROUND(H124,2)*ROUND(G124,3),2)</f>
        <v>0</v>
      </c>
      <c r="O124">
        <f>(I124*21)/100</f>
        <v>0</v>
      </c>
      <c r="P124" t="s">
        <v>23</v>
      </c>
    </row>
    <row r="125" spans="1:16" x14ac:dyDescent="0.2">
      <c r="A125" s="27" t="s">
        <v>49</v>
      </c>
      <c r="E125" s="28" t="s">
        <v>66</v>
      </c>
    </row>
    <row r="126" spans="1:16" ht="38.25" x14ac:dyDescent="0.2">
      <c r="A126" s="29" t="s">
        <v>51</v>
      </c>
      <c r="E126" s="30" t="s">
        <v>557</v>
      </c>
    </row>
    <row r="127" spans="1:16" ht="140.25" x14ac:dyDescent="0.2">
      <c r="A127" t="s">
        <v>53</v>
      </c>
      <c r="E127" s="28" t="s">
        <v>264</v>
      </c>
    </row>
    <row r="128" spans="1:16" x14ac:dyDescent="0.2">
      <c r="A128" s="17" t="s">
        <v>45</v>
      </c>
      <c r="B128" s="21" t="s">
        <v>239</v>
      </c>
      <c r="C128" s="21" t="s">
        <v>273</v>
      </c>
      <c r="D128" s="17" t="s">
        <v>66</v>
      </c>
      <c r="E128" s="22" t="s">
        <v>274</v>
      </c>
      <c r="F128" s="23" t="s">
        <v>206</v>
      </c>
      <c r="G128" s="24">
        <v>1898.19</v>
      </c>
      <c r="H128" s="25">
        <v>0</v>
      </c>
      <c r="I128" s="26">
        <f>ROUND(ROUND(H128,2)*ROUND(G128,3),2)</f>
        <v>0</v>
      </c>
      <c r="O128">
        <f>(I128*21)/100</f>
        <v>0</v>
      </c>
      <c r="P128" t="s">
        <v>23</v>
      </c>
    </row>
    <row r="129" spans="1:18" x14ac:dyDescent="0.2">
      <c r="A129" s="27" t="s">
        <v>49</v>
      </c>
      <c r="E129" s="28" t="s">
        <v>66</v>
      </c>
    </row>
    <row r="130" spans="1:18" ht="38.25" x14ac:dyDescent="0.2">
      <c r="A130" s="29" t="s">
        <v>51</v>
      </c>
      <c r="E130" s="30" t="s">
        <v>557</v>
      </c>
    </row>
    <row r="131" spans="1:18" ht="140.25" x14ac:dyDescent="0.2">
      <c r="A131" t="s">
        <v>53</v>
      </c>
      <c r="E131" s="28" t="s">
        <v>264</v>
      </c>
    </row>
    <row r="132" spans="1:18" x14ac:dyDescent="0.2">
      <c r="A132" s="17" t="s">
        <v>45</v>
      </c>
      <c r="B132" s="21" t="s">
        <v>243</v>
      </c>
      <c r="C132" s="21" t="s">
        <v>279</v>
      </c>
      <c r="D132" s="17" t="s">
        <v>66</v>
      </c>
      <c r="E132" s="22" t="s">
        <v>280</v>
      </c>
      <c r="F132" s="23" t="s">
        <v>206</v>
      </c>
      <c r="G132" s="24">
        <v>1807.155</v>
      </c>
      <c r="H132" s="25">
        <v>0</v>
      </c>
      <c r="I132" s="26">
        <f>ROUND(ROUND(H132,2)*ROUND(G132,3),2)</f>
        <v>0</v>
      </c>
      <c r="O132">
        <f>(I132*21)/100</f>
        <v>0</v>
      </c>
      <c r="P132" t="s">
        <v>23</v>
      </c>
    </row>
    <row r="133" spans="1:18" x14ac:dyDescent="0.2">
      <c r="A133" s="27" t="s">
        <v>49</v>
      </c>
      <c r="E133" s="28" t="s">
        <v>66</v>
      </c>
    </row>
    <row r="134" spans="1:18" ht="38.25" x14ac:dyDescent="0.2">
      <c r="A134" s="29" t="s">
        <v>51</v>
      </c>
      <c r="E134" s="30" t="s">
        <v>558</v>
      </c>
    </row>
    <row r="135" spans="1:18" ht="140.25" x14ac:dyDescent="0.2">
      <c r="A135" t="s">
        <v>53</v>
      </c>
      <c r="E135" s="28" t="s">
        <v>264</v>
      </c>
    </row>
    <row r="136" spans="1:18" ht="12.75" customHeight="1" x14ac:dyDescent="0.2">
      <c r="A136" s="2" t="s">
        <v>43</v>
      </c>
      <c r="B136" s="2"/>
      <c r="C136" s="32" t="s">
        <v>74</v>
      </c>
      <c r="D136" s="2"/>
      <c r="E136" s="19" t="s">
        <v>291</v>
      </c>
      <c r="F136" s="2"/>
      <c r="G136" s="2"/>
      <c r="H136" s="2"/>
      <c r="I136" s="33">
        <f>0+Q136</f>
        <v>0</v>
      </c>
      <c r="O136">
        <f>0+R136</f>
        <v>0</v>
      </c>
      <c r="Q136">
        <f>0+I137+I141+I145+I149</f>
        <v>0</v>
      </c>
      <c r="R136">
        <f>0+O137+O141+O145+O149</f>
        <v>0</v>
      </c>
    </row>
    <row r="137" spans="1:18" x14ac:dyDescent="0.2">
      <c r="A137" s="17" t="s">
        <v>45</v>
      </c>
      <c r="B137" s="21" t="s">
        <v>209</v>
      </c>
      <c r="C137" s="21" t="s">
        <v>293</v>
      </c>
      <c r="D137" s="17" t="s">
        <v>66</v>
      </c>
      <c r="E137" s="22" t="s">
        <v>294</v>
      </c>
      <c r="F137" s="23" t="s">
        <v>140</v>
      </c>
      <c r="G137" s="24">
        <v>203.49</v>
      </c>
      <c r="H137" s="25">
        <v>0</v>
      </c>
      <c r="I137" s="26">
        <f>ROUND(ROUND(H137,2)*ROUND(G137,3),2)</f>
        <v>0</v>
      </c>
      <c r="O137">
        <f>(I137*21)/100</f>
        <v>0</v>
      </c>
      <c r="P137" t="s">
        <v>23</v>
      </c>
    </row>
    <row r="138" spans="1:18" x14ac:dyDescent="0.2">
      <c r="A138" s="27" t="s">
        <v>49</v>
      </c>
      <c r="E138" s="28" t="s">
        <v>66</v>
      </c>
    </row>
    <row r="139" spans="1:18" x14ac:dyDescent="0.2">
      <c r="A139" s="29" t="s">
        <v>51</v>
      </c>
      <c r="E139" s="30" t="s">
        <v>559</v>
      </c>
    </row>
    <row r="140" spans="1:18" ht="165.75" x14ac:dyDescent="0.2">
      <c r="A140" t="s">
        <v>53</v>
      </c>
      <c r="E140" s="28" t="s">
        <v>296</v>
      </c>
    </row>
    <row r="141" spans="1:18" x14ac:dyDescent="0.2">
      <c r="A141" s="17" t="s">
        <v>45</v>
      </c>
      <c r="B141" s="21" t="s">
        <v>247</v>
      </c>
      <c r="C141" s="21" t="s">
        <v>298</v>
      </c>
      <c r="D141" s="17" t="s">
        <v>66</v>
      </c>
      <c r="E141" s="22" t="s">
        <v>299</v>
      </c>
      <c r="F141" s="23" t="s">
        <v>140</v>
      </c>
      <c r="G141" s="24">
        <v>18.27</v>
      </c>
      <c r="H141" s="25">
        <v>0</v>
      </c>
      <c r="I141" s="26">
        <f>ROUND(ROUND(H141,2)*ROUND(G141,3),2)</f>
        <v>0</v>
      </c>
      <c r="O141">
        <f>(I141*21)/100</f>
        <v>0</v>
      </c>
      <c r="P141" t="s">
        <v>23</v>
      </c>
    </row>
    <row r="142" spans="1:18" x14ac:dyDescent="0.2">
      <c r="A142" s="27" t="s">
        <v>49</v>
      </c>
      <c r="E142" s="28" t="s">
        <v>300</v>
      </c>
    </row>
    <row r="143" spans="1:18" x14ac:dyDescent="0.2">
      <c r="A143" s="29" t="s">
        <v>51</v>
      </c>
      <c r="E143" s="30" t="s">
        <v>560</v>
      </c>
    </row>
    <row r="144" spans="1:18" ht="255" x14ac:dyDescent="0.2">
      <c r="A144" t="s">
        <v>53</v>
      </c>
      <c r="E144" s="28" t="s">
        <v>302</v>
      </c>
    </row>
    <row r="145" spans="1:18" x14ac:dyDescent="0.2">
      <c r="A145" s="17" t="s">
        <v>45</v>
      </c>
      <c r="B145" s="21" t="s">
        <v>252</v>
      </c>
      <c r="C145" s="21" t="s">
        <v>309</v>
      </c>
      <c r="D145" s="17" t="s">
        <v>66</v>
      </c>
      <c r="E145" s="22" t="s">
        <v>310</v>
      </c>
      <c r="F145" s="23" t="s">
        <v>311</v>
      </c>
      <c r="G145" s="24">
        <v>4</v>
      </c>
      <c r="H145" s="25">
        <v>0</v>
      </c>
      <c r="I145" s="26">
        <f>ROUND(ROUND(H145,2)*ROUND(G145,3),2)</f>
        <v>0</v>
      </c>
      <c r="O145">
        <f>(I145*21)/100</f>
        <v>0</v>
      </c>
      <c r="P145" t="s">
        <v>23</v>
      </c>
    </row>
    <row r="146" spans="1:18" x14ac:dyDescent="0.2">
      <c r="A146" s="27" t="s">
        <v>49</v>
      </c>
      <c r="E146" s="28" t="s">
        <v>66</v>
      </c>
    </row>
    <row r="147" spans="1:18" x14ac:dyDescent="0.2">
      <c r="A147" s="29" t="s">
        <v>51</v>
      </c>
      <c r="E147" s="30" t="s">
        <v>561</v>
      </c>
    </row>
    <row r="148" spans="1:18" ht="76.5" x14ac:dyDescent="0.2">
      <c r="A148" t="s">
        <v>53</v>
      </c>
      <c r="E148" s="28" t="s">
        <v>313</v>
      </c>
    </row>
    <row r="149" spans="1:18" x14ac:dyDescent="0.2">
      <c r="A149" s="17" t="s">
        <v>45</v>
      </c>
      <c r="B149" s="21" t="s">
        <v>253</v>
      </c>
      <c r="C149" s="21" t="s">
        <v>320</v>
      </c>
      <c r="D149" s="17" t="s">
        <v>66</v>
      </c>
      <c r="E149" s="22" t="s">
        <v>321</v>
      </c>
      <c r="F149" s="23" t="s">
        <v>140</v>
      </c>
      <c r="G149" s="24">
        <v>18.27</v>
      </c>
      <c r="H149" s="25">
        <v>0</v>
      </c>
      <c r="I149" s="26">
        <f>ROUND(ROUND(H149,2)*ROUND(G149,3),2)</f>
        <v>0</v>
      </c>
      <c r="O149">
        <f>(I149*21)/100</f>
        <v>0</v>
      </c>
      <c r="P149" t="s">
        <v>23</v>
      </c>
    </row>
    <row r="150" spans="1:18" x14ac:dyDescent="0.2">
      <c r="A150" s="27" t="s">
        <v>49</v>
      </c>
      <c r="E150" s="28" t="s">
        <v>66</v>
      </c>
    </row>
    <row r="151" spans="1:18" x14ac:dyDescent="0.2">
      <c r="A151" s="29" t="s">
        <v>51</v>
      </c>
      <c r="E151" s="30" t="s">
        <v>562</v>
      </c>
    </row>
    <row r="152" spans="1:18" ht="63.75" x14ac:dyDescent="0.2">
      <c r="A152" t="s">
        <v>53</v>
      </c>
      <c r="E152" s="28" t="s">
        <v>323</v>
      </c>
    </row>
    <row r="153" spans="1:18" ht="12.75" customHeight="1" x14ac:dyDescent="0.2">
      <c r="A153" s="2" t="s">
        <v>43</v>
      </c>
      <c r="B153" s="2"/>
      <c r="C153" s="32" t="s">
        <v>40</v>
      </c>
      <c r="D153" s="2"/>
      <c r="E153" s="19" t="s">
        <v>324</v>
      </c>
      <c r="F153" s="2"/>
      <c r="G153" s="2"/>
      <c r="H153" s="2"/>
      <c r="I153" s="33">
        <f>0+Q153</f>
        <v>0</v>
      </c>
      <c r="O153">
        <f>0+R153</f>
        <v>0</v>
      </c>
      <c r="Q153">
        <f>0+I154+I158+I162+I166+I170+I174+I178+I182+I186+I190+I194</f>
        <v>0</v>
      </c>
      <c r="R153">
        <f>0+O154+O158+O162+O166+O170+O174+O178+O182+O186+O190+O194</f>
        <v>0</v>
      </c>
    </row>
    <row r="154" spans="1:18" ht="25.5" x14ac:dyDescent="0.2">
      <c r="A154" s="17" t="s">
        <v>45</v>
      </c>
      <c r="B154" s="21" t="s">
        <v>257</v>
      </c>
      <c r="C154" s="21" t="s">
        <v>513</v>
      </c>
      <c r="D154" s="17" t="s">
        <v>66</v>
      </c>
      <c r="E154" s="22" t="s">
        <v>514</v>
      </c>
      <c r="F154" s="23" t="s">
        <v>140</v>
      </c>
      <c r="G154" s="24">
        <v>120</v>
      </c>
      <c r="H154" s="25">
        <v>0</v>
      </c>
      <c r="I154" s="26">
        <f>ROUND(ROUND(H154,2)*ROUND(G154,3),2)</f>
        <v>0</v>
      </c>
      <c r="O154">
        <f>(I154*21)/100</f>
        <v>0</v>
      </c>
      <c r="P154" t="s">
        <v>23</v>
      </c>
    </row>
    <row r="155" spans="1:18" x14ac:dyDescent="0.2">
      <c r="A155" s="27" t="s">
        <v>49</v>
      </c>
      <c r="E155" s="28" t="s">
        <v>515</v>
      </c>
    </row>
    <row r="156" spans="1:18" x14ac:dyDescent="0.2">
      <c r="A156" s="29" t="s">
        <v>51</v>
      </c>
      <c r="E156" s="30" t="s">
        <v>563</v>
      </c>
    </row>
    <row r="157" spans="1:18" ht="127.5" x14ac:dyDescent="0.2">
      <c r="A157" t="s">
        <v>53</v>
      </c>
      <c r="E157" s="28" t="s">
        <v>517</v>
      </c>
    </row>
    <row r="158" spans="1:18" ht="25.5" x14ac:dyDescent="0.2">
      <c r="A158" s="17" t="s">
        <v>45</v>
      </c>
      <c r="B158" s="21" t="s">
        <v>261</v>
      </c>
      <c r="C158" s="21" t="s">
        <v>518</v>
      </c>
      <c r="D158" s="17" t="s">
        <v>66</v>
      </c>
      <c r="E158" s="22" t="s">
        <v>519</v>
      </c>
      <c r="F158" s="23" t="s">
        <v>140</v>
      </c>
      <c r="G158" s="24">
        <v>144</v>
      </c>
      <c r="H158" s="25">
        <v>0</v>
      </c>
      <c r="I158" s="26">
        <f>ROUND(ROUND(H158,2)*ROUND(G158,3),2)</f>
        <v>0</v>
      </c>
      <c r="O158">
        <f>(I158*21)/100</f>
        <v>0</v>
      </c>
      <c r="P158" t="s">
        <v>23</v>
      </c>
    </row>
    <row r="159" spans="1:18" x14ac:dyDescent="0.2">
      <c r="A159" s="27" t="s">
        <v>49</v>
      </c>
      <c r="E159" s="28" t="s">
        <v>520</v>
      </c>
    </row>
    <row r="160" spans="1:18" x14ac:dyDescent="0.2">
      <c r="A160" s="29" t="s">
        <v>51</v>
      </c>
      <c r="E160" s="30" t="s">
        <v>564</v>
      </c>
    </row>
    <row r="161" spans="1:16" ht="38.25" x14ac:dyDescent="0.2">
      <c r="A161" t="s">
        <v>53</v>
      </c>
      <c r="E161" s="28" t="s">
        <v>522</v>
      </c>
    </row>
    <row r="162" spans="1:16" ht="25.5" x14ac:dyDescent="0.2">
      <c r="A162" s="17" t="s">
        <v>45</v>
      </c>
      <c r="B162" s="21" t="s">
        <v>265</v>
      </c>
      <c r="C162" s="21" t="s">
        <v>326</v>
      </c>
      <c r="D162" s="17" t="s">
        <v>66</v>
      </c>
      <c r="E162" s="22" t="s">
        <v>327</v>
      </c>
      <c r="F162" s="23" t="s">
        <v>311</v>
      </c>
      <c r="G162" s="24">
        <v>5</v>
      </c>
      <c r="H162" s="25">
        <v>0</v>
      </c>
      <c r="I162" s="26">
        <f>ROUND(ROUND(H162,2)*ROUND(G162,3),2)</f>
        <v>0</v>
      </c>
      <c r="O162">
        <f>(I162*21)/100</f>
        <v>0</v>
      </c>
      <c r="P162" t="s">
        <v>23</v>
      </c>
    </row>
    <row r="163" spans="1:16" x14ac:dyDescent="0.2">
      <c r="A163" s="27" t="s">
        <v>49</v>
      </c>
      <c r="E163" s="28" t="s">
        <v>66</v>
      </c>
    </row>
    <row r="164" spans="1:16" x14ac:dyDescent="0.2">
      <c r="A164" s="29" t="s">
        <v>51</v>
      </c>
      <c r="E164" s="30" t="s">
        <v>565</v>
      </c>
    </row>
    <row r="165" spans="1:16" ht="25.5" x14ac:dyDescent="0.2">
      <c r="A165" t="s">
        <v>53</v>
      </c>
      <c r="E165" s="28" t="s">
        <v>329</v>
      </c>
    </row>
    <row r="166" spans="1:16" ht="25.5" x14ac:dyDescent="0.2">
      <c r="A166" s="17" t="s">
        <v>45</v>
      </c>
      <c r="B166" s="21" t="s">
        <v>269</v>
      </c>
      <c r="C166" s="21" t="s">
        <v>331</v>
      </c>
      <c r="D166" s="17" t="s">
        <v>66</v>
      </c>
      <c r="E166" s="22" t="s">
        <v>332</v>
      </c>
      <c r="F166" s="23" t="s">
        <v>311</v>
      </c>
      <c r="G166" s="24">
        <v>5</v>
      </c>
      <c r="H166" s="25">
        <v>0</v>
      </c>
      <c r="I166" s="26">
        <f>ROUND(ROUND(H166,2)*ROUND(G166,3),2)</f>
        <v>0</v>
      </c>
      <c r="O166">
        <f>(I166*21)/100</f>
        <v>0</v>
      </c>
      <c r="P166" t="s">
        <v>23</v>
      </c>
    </row>
    <row r="167" spans="1:16" x14ac:dyDescent="0.2">
      <c r="A167" s="27" t="s">
        <v>49</v>
      </c>
      <c r="E167" s="28" t="s">
        <v>66</v>
      </c>
    </row>
    <row r="168" spans="1:16" x14ac:dyDescent="0.2">
      <c r="A168" s="29" t="s">
        <v>51</v>
      </c>
      <c r="E168" s="30" t="s">
        <v>566</v>
      </c>
    </row>
    <row r="169" spans="1:16" ht="25.5" x14ac:dyDescent="0.2">
      <c r="A169" t="s">
        <v>53</v>
      </c>
      <c r="E169" s="28" t="s">
        <v>334</v>
      </c>
    </row>
    <row r="170" spans="1:16" ht="25.5" x14ac:dyDescent="0.2">
      <c r="A170" s="17" t="s">
        <v>45</v>
      </c>
      <c r="B170" s="21" t="s">
        <v>272</v>
      </c>
      <c r="C170" s="21" t="s">
        <v>336</v>
      </c>
      <c r="D170" s="17" t="s">
        <v>66</v>
      </c>
      <c r="E170" s="22" t="s">
        <v>337</v>
      </c>
      <c r="F170" s="23" t="s">
        <v>311</v>
      </c>
      <c r="G170" s="24">
        <v>1</v>
      </c>
      <c r="H170" s="25">
        <v>0</v>
      </c>
      <c r="I170" s="26">
        <f>ROUND(ROUND(H170,2)*ROUND(G170,3),2)</f>
        <v>0</v>
      </c>
      <c r="O170">
        <f>(I170*21)/100</f>
        <v>0</v>
      </c>
      <c r="P170" t="s">
        <v>23</v>
      </c>
    </row>
    <row r="171" spans="1:16" x14ac:dyDescent="0.2">
      <c r="A171" s="27" t="s">
        <v>49</v>
      </c>
      <c r="E171" s="28" t="s">
        <v>66</v>
      </c>
    </row>
    <row r="172" spans="1:16" x14ac:dyDescent="0.2">
      <c r="A172" s="29" t="s">
        <v>51</v>
      </c>
      <c r="E172" s="30" t="s">
        <v>66</v>
      </c>
    </row>
    <row r="173" spans="1:16" ht="38.25" x14ac:dyDescent="0.2">
      <c r="A173" t="s">
        <v>53</v>
      </c>
      <c r="E173" s="28" t="s">
        <v>338</v>
      </c>
    </row>
    <row r="174" spans="1:16" ht="25.5" x14ac:dyDescent="0.2">
      <c r="A174" s="17" t="s">
        <v>45</v>
      </c>
      <c r="B174" s="21" t="s">
        <v>275</v>
      </c>
      <c r="C174" s="21" t="s">
        <v>343</v>
      </c>
      <c r="D174" s="17" t="s">
        <v>66</v>
      </c>
      <c r="E174" s="22" t="s">
        <v>344</v>
      </c>
      <c r="F174" s="23" t="s">
        <v>206</v>
      </c>
      <c r="G174" s="24">
        <v>123.2</v>
      </c>
      <c r="H174" s="25">
        <v>0</v>
      </c>
      <c r="I174" s="26">
        <f>ROUND(ROUND(H174,2)*ROUND(G174,3),2)</f>
        <v>0</v>
      </c>
      <c r="O174">
        <f>(I174*21)/100</f>
        <v>0</v>
      </c>
      <c r="P174" t="s">
        <v>23</v>
      </c>
    </row>
    <row r="175" spans="1:16" x14ac:dyDescent="0.2">
      <c r="A175" s="27" t="s">
        <v>49</v>
      </c>
      <c r="E175" s="28" t="s">
        <v>345</v>
      </c>
    </row>
    <row r="176" spans="1:16" x14ac:dyDescent="0.2">
      <c r="A176" s="29" t="s">
        <v>51</v>
      </c>
      <c r="E176" s="30" t="s">
        <v>567</v>
      </c>
    </row>
    <row r="177" spans="1:16" ht="38.25" x14ac:dyDescent="0.2">
      <c r="A177" t="s">
        <v>53</v>
      </c>
      <c r="E177" s="28" t="s">
        <v>347</v>
      </c>
    </row>
    <row r="178" spans="1:16" ht="25.5" x14ac:dyDescent="0.2">
      <c r="A178" s="17" t="s">
        <v>45</v>
      </c>
      <c r="B178" s="21" t="s">
        <v>278</v>
      </c>
      <c r="C178" s="21" t="s">
        <v>349</v>
      </c>
      <c r="D178" s="17" t="s">
        <v>66</v>
      </c>
      <c r="E178" s="22" t="s">
        <v>350</v>
      </c>
      <c r="F178" s="23" t="s">
        <v>206</v>
      </c>
      <c r="G178" s="24">
        <v>123.2</v>
      </c>
      <c r="H178" s="25">
        <v>0</v>
      </c>
      <c r="I178" s="26">
        <f>ROUND(ROUND(H178,2)*ROUND(G178,3),2)</f>
        <v>0</v>
      </c>
      <c r="O178">
        <f>(I178*21)/100</f>
        <v>0</v>
      </c>
      <c r="P178" t="s">
        <v>23</v>
      </c>
    </row>
    <row r="179" spans="1:16" x14ac:dyDescent="0.2">
      <c r="A179" s="27" t="s">
        <v>49</v>
      </c>
      <c r="E179" s="28" t="s">
        <v>351</v>
      </c>
    </row>
    <row r="180" spans="1:16" x14ac:dyDescent="0.2">
      <c r="A180" s="29" t="s">
        <v>51</v>
      </c>
      <c r="E180" s="30" t="s">
        <v>567</v>
      </c>
    </row>
    <row r="181" spans="1:16" ht="38.25" x14ac:dyDescent="0.2">
      <c r="A181" t="s">
        <v>53</v>
      </c>
      <c r="E181" s="28" t="s">
        <v>347</v>
      </c>
    </row>
    <row r="182" spans="1:16" x14ac:dyDescent="0.2">
      <c r="A182" s="17" t="s">
        <v>45</v>
      </c>
      <c r="B182" s="21" t="s">
        <v>282</v>
      </c>
      <c r="C182" s="21" t="s">
        <v>368</v>
      </c>
      <c r="D182" s="17" t="s">
        <v>66</v>
      </c>
      <c r="E182" s="22" t="s">
        <v>369</v>
      </c>
      <c r="F182" s="23" t="s">
        <v>140</v>
      </c>
      <c r="G182" s="24">
        <v>401.41500000000002</v>
      </c>
      <c r="H182" s="25">
        <v>0</v>
      </c>
      <c r="I182" s="26">
        <f>ROUND(ROUND(H182,2)*ROUND(G182,3),2)</f>
        <v>0</v>
      </c>
      <c r="O182">
        <f>(I182*21)/100</f>
        <v>0</v>
      </c>
      <c r="P182" t="s">
        <v>23</v>
      </c>
    </row>
    <row r="183" spans="1:16" x14ac:dyDescent="0.2">
      <c r="A183" s="27" t="s">
        <v>49</v>
      </c>
      <c r="E183" s="28" t="s">
        <v>66</v>
      </c>
    </row>
    <row r="184" spans="1:16" x14ac:dyDescent="0.2">
      <c r="A184" s="29" t="s">
        <v>51</v>
      </c>
      <c r="E184" s="30" t="s">
        <v>568</v>
      </c>
    </row>
    <row r="185" spans="1:16" ht="51" x14ac:dyDescent="0.2">
      <c r="A185" t="s">
        <v>53</v>
      </c>
      <c r="E185" s="28" t="s">
        <v>366</v>
      </c>
    </row>
    <row r="186" spans="1:16" x14ac:dyDescent="0.2">
      <c r="A186" s="17" t="s">
        <v>45</v>
      </c>
      <c r="B186" s="21" t="s">
        <v>287</v>
      </c>
      <c r="C186" s="21" t="s">
        <v>372</v>
      </c>
      <c r="D186" s="17" t="s">
        <v>66</v>
      </c>
      <c r="E186" s="22" t="s">
        <v>373</v>
      </c>
      <c r="F186" s="23" t="s">
        <v>140</v>
      </c>
      <c r="G186" s="24">
        <v>57</v>
      </c>
      <c r="H186" s="25">
        <v>0</v>
      </c>
      <c r="I186" s="26">
        <f>ROUND(ROUND(H186,2)*ROUND(G186,3),2)</f>
        <v>0</v>
      </c>
      <c r="O186">
        <f>(I186*21)/100</f>
        <v>0</v>
      </c>
      <c r="P186" t="s">
        <v>23</v>
      </c>
    </row>
    <row r="187" spans="1:16" x14ac:dyDescent="0.2">
      <c r="A187" s="27" t="s">
        <v>49</v>
      </c>
      <c r="E187" s="28" t="s">
        <v>66</v>
      </c>
    </row>
    <row r="188" spans="1:16" x14ac:dyDescent="0.2">
      <c r="A188" s="29" t="s">
        <v>51</v>
      </c>
      <c r="E188" s="30" t="s">
        <v>569</v>
      </c>
    </row>
    <row r="189" spans="1:16" ht="25.5" x14ac:dyDescent="0.2">
      <c r="A189" t="s">
        <v>53</v>
      </c>
      <c r="E189" s="28" t="s">
        <v>375</v>
      </c>
    </row>
    <row r="190" spans="1:16" x14ac:dyDescent="0.2">
      <c r="A190" s="17" t="s">
        <v>45</v>
      </c>
      <c r="B190" s="21" t="s">
        <v>297</v>
      </c>
      <c r="C190" s="21" t="s">
        <v>377</v>
      </c>
      <c r="D190" s="17" t="s">
        <v>66</v>
      </c>
      <c r="E190" s="22" t="s">
        <v>378</v>
      </c>
      <c r="F190" s="23" t="s">
        <v>140</v>
      </c>
      <c r="G190" s="24">
        <v>466.41500000000002</v>
      </c>
      <c r="H190" s="25">
        <v>0</v>
      </c>
      <c r="I190" s="26">
        <f>ROUND(ROUND(H190,2)*ROUND(G190,3),2)</f>
        <v>0</v>
      </c>
      <c r="O190">
        <f>(I190*21)/100</f>
        <v>0</v>
      </c>
      <c r="P190" t="s">
        <v>23</v>
      </c>
    </row>
    <row r="191" spans="1:16" x14ac:dyDescent="0.2">
      <c r="A191" s="27" t="s">
        <v>49</v>
      </c>
      <c r="E191" s="28" t="s">
        <v>66</v>
      </c>
    </row>
    <row r="192" spans="1:16" ht="51" x14ac:dyDescent="0.2">
      <c r="A192" s="29" t="s">
        <v>51</v>
      </c>
      <c r="E192" s="30" t="s">
        <v>570</v>
      </c>
    </row>
    <row r="193" spans="1:16" ht="38.25" x14ac:dyDescent="0.2">
      <c r="A193" t="s">
        <v>53</v>
      </c>
      <c r="E193" s="28" t="s">
        <v>380</v>
      </c>
    </row>
    <row r="194" spans="1:16" x14ac:dyDescent="0.2">
      <c r="A194" s="17" t="s">
        <v>45</v>
      </c>
      <c r="B194" s="21" t="s">
        <v>303</v>
      </c>
      <c r="C194" s="21" t="s">
        <v>382</v>
      </c>
      <c r="D194" s="17" t="s">
        <v>66</v>
      </c>
      <c r="E194" s="22" t="s">
        <v>383</v>
      </c>
      <c r="F194" s="23" t="s">
        <v>311</v>
      </c>
      <c r="G194" s="24">
        <v>4</v>
      </c>
      <c r="H194" s="25">
        <v>0</v>
      </c>
      <c r="I194" s="26">
        <f>ROUND(ROUND(H194,2)*ROUND(G194,3),2)</f>
        <v>0</v>
      </c>
      <c r="O194">
        <f>(I194*21)/100</f>
        <v>0</v>
      </c>
      <c r="P194" t="s">
        <v>23</v>
      </c>
    </row>
    <row r="195" spans="1:16" x14ac:dyDescent="0.2">
      <c r="A195" s="27" t="s">
        <v>49</v>
      </c>
      <c r="E195" s="28" t="s">
        <v>66</v>
      </c>
    </row>
    <row r="196" spans="1:16" x14ac:dyDescent="0.2">
      <c r="A196" s="29" t="s">
        <v>51</v>
      </c>
      <c r="E196" s="30" t="s">
        <v>571</v>
      </c>
    </row>
    <row r="197" spans="1:16" ht="102" x14ac:dyDescent="0.2">
      <c r="A197" t="s">
        <v>53</v>
      </c>
      <c r="E197" s="28" t="s">
        <v>385</v>
      </c>
    </row>
  </sheetData>
  <sheetProtection sheet="1" objects="1" scenarios="1"/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R213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4"/>
      <c r="C1" s="4"/>
      <c r="D1" s="4"/>
      <c r="E1" s="4" t="s">
        <v>0</v>
      </c>
      <c r="F1" s="4"/>
      <c r="G1" s="4"/>
      <c r="H1" s="4"/>
      <c r="I1" s="4"/>
      <c r="P1" t="s">
        <v>22</v>
      </c>
    </row>
    <row r="2" spans="1:18" ht="24.95" customHeight="1" x14ac:dyDescent="0.2">
      <c r="B2" s="4"/>
      <c r="C2" s="4"/>
      <c r="D2" s="4"/>
      <c r="E2" s="3" t="s">
        <v>13</v>
      </c>
      <c r="F2" s="4"/>
      <c r="G2" s="4"/>
      <c r="H2" s="2"/>
      <c r="I2" s="2"/>
      <c r="O2">
        <f>0+O8+O33+O110+O115+O152+O169</f>
        <v>0</v>
      </c>
      <c r="P2" t="s">
        <v>22</v>
      </c>
    </row>
    <row r="3" spans="1:18" ht="15" customHeight="1" x14ac:dyDescent="0.25">
      <c r="A3" t="s">
        <v>12</v>
      </c>
      <c r="B3" s="10" t="s">
        <v>14</v>
      </c>
      <c r="C3" s="38" t="s">
        <v>15</v>
      </c>
      <c r="D3" s="34"/>
      <c r="E3" s="11" t="s">
        <v>16</v>
      </c>
      <c r="F3" s="4"/>
      <c r="G3" s="9"/>
      <c r="H3" s="8" t="s">
        <v>572</v>
      </c>
      <c r="I3" s="31">
        <f>0+I8+I33+I110+I115+I152+I169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2" t="s">
        <v>18</v>
      </c>
      <c r="C4" s="39" t="s">
        <v>572</v>
      </c>
      <c r="D4" s="40"/>
      <c r="E4" s="13" t="s">
        <v>573</v>
      </c>
      <c r="F4" s="2"/>
      <c r="G4" s="2"/>
      <c r="H4" s="14"/>
      <c r="I4" s="14"/>
      <c r="O4" t="s">
        <v>20</v>
      </c>
      <c r="P4" t="s">
        <v>23</v>
      </c>
    </row>
    <row r="5" spans="1:18" ht="12.75" customHeight="1" x14ac:dyDescent="0.2">
      <c r="A5" s="37" t="s">
        <v>26</v>
      </c>
      <c r="B5" s="37" t="s">
        <v>28</v>
      </c>
      <c r="C5" s="37" t="s">
        <v>30</v>
      </c>
      <c r="D5" s="37" t="s">
        <v>31</v>
      </c>
      <c r="E5" s="37" t="s">
        <v>32</v>
      </c>
      <c r="F5" s="37" t="s">
        <v>34</v>
      </c>
      <c r="G5" s="37" t="s">
        <v>36</v>
      </c>
      <c r="H5" s="37" t="s">
        <v>38</v>
      </c>
      <c r="I5" s="37"/>
      <c r="O5" t="s">
        <v>21</v>
      </c>
      <c r="P5" t="s">
        <v>23</v>
      </c>
    </row>
    <row r="6" spans="1:18" ht="12.75" customHeight="1" x14ac:dyDescent="0.2">
      <c r="A6" s="37"/>
      <c r="B6" s="37"/>
      <c r="C6" s="37"/>
      <c r="D6" s="37"/>
      <c r="E6" s="37"/>
      <c r="F6" s="37"/>
      <c r="G6" s="37"/>
      <c r="H6" s="1" t="s">
        <v>39</v>
      </c>
      <c r="I6" s="1" t="s">
        <v>41</v>
      </c>
    </row>
    <row r="7" spans="1:18" ht="12.75" customHeight="1" x14ac:dyDescent="0.2">
      <c r="A7" s="1" t="s">
        <v>27</v>
      </c>
      <c r="B7" s="1" t="s">
        <v>29</v>
      </c>
      <c r="C7" s="1" t="s">
        <v>23</v>
      </c>
      <c r="D7" s="1" t="s">
        <v>22</v>
      </c>
      <c r="E7" s="1" t="s">
        <v>33</v>
      </c>
      <c r="F7" s="1" t="s">
        <v>35</v>
      </c>
      <c r="G7" s="1" t="s">
        <v>37</v>
      </c>
      <c r="H7" s="1" t="s">
        <v>40</v>
      </c>
      <c r="I7" s="1" t="s">
        <v>42</v>
      </c>
    </row>
    <row r="8" spans="1:18" ht="12.75" customHeight="1" x14ac:dyDescent="0.2">
      <c r="A8" s="14" t="s">
        <v>43</v>
      </c>
      <c r="B8" s="14"/>
      <c r="C8" s="18" t="s">
        <v>27</v>
      </c>
      <c r="D8" s="14"/>
      <c r="E8" s="19" t="s">
        <v>44</v>
      </c>
      <c r="F8" s="14"/>
      <c r="G8" s="14"/>
      <c r="H8" s="14"/>
      <c r="I8" s="20">
        <f>0+Q8</f>
        <v>0</v>
      </c>
      <c r="O8">
        <f>0+R8</f>
        <v>0</v>
      </c>
      <c r="Q8">
        <f>0+I9+I13+I17+I21+I25+I29</f>
        <v>0</v>
      </c>
      <c r="R8">
        <f>0+O9+O13+O17+O21+O25+O29</f>
        <v>0</v>
      </c>
    </row>
    <row r="9" spans="1:18" x14ac:dyDescent="0.2">
      <c r="A9" s="17" t="s">
        <v>45</v>
      </c>
      <c r="B9" s="21" t="s">
        <v>29</v>
      </c>
      <c r="C9" s="21" t="s">
        <v>93</v>
      </c>
      <c r="D9" s="17" t="s">
        <v>66</v>
      </c>
      <c r="E9" s="22" t="s">
        <v>94</v>
      </c>
      <c r="F9" s="23" t="s">
        <v>95</v>
      </c>
      <c r="G9" s="24">
        <v>2097.06</v>
      </c>
      <c r="H9" s="25">
        <v>0</v>
      </c>
      <c r="I9" s="26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27" t="s">
        <v>49</v>
      </c>
      <c r="E10" s="28" t="s">
        <v>66</v>
      </c>
    </row>
    <row r="11" spans="1:18" ht="280.5" x14ac:dyDescent="0.2">
      <c r="A11" s="29" t="s">
        <v>51</v>
      </c>
      <c r="E11" s="30" t="s">
        <v>574</v>
      </c>
    </row>
    <row r="12" spans="1:18" ht="25.5" x14ac:dyDescent="0.2">
      <c r="A12" t="s">
        <v>53</v>
      </c>
      <c r="E12" s="28" t="s">
        <v>97</v>
      </c>
    </row>
    <row r="13" spans="1:18" x14ac:dyDescent="0.2">
      <c r="A13" s="17" t="s">
        <v>45</v>
      </c>
      <c r="B13" s="21" t="s">
        <v>23</v>
      </c>
      <c r="C13" s="21" t="s">
        <v>98</v>
      </c>
      <c r="D13" s="17" t="s">
        <v>66</v>
      </c>
      <c r="E13" s="22" t="s">
        <v>99</v>
      </c>
      <c r="F13" s="23" t="s">
        <v>95</v>
      </c>
      <c r="G13" s="24">
        <v>415.63900000000001</v>
      </c>
      <c r="H13" s="25">
        <v>0</v>
      </c>
      <c r="I13" s="26">
        <f>ROUND(ROUND(H13,2)*ROUND(G13,3),2)</f>
        <v>0</v>
      </c>
      <c r="O13">
        <f>(I13*21)/100</f>
        <v>0</v>
      </c>
      <c r="P13" t="s">
        <v>23</v>
      </c>
    </row>
    <row r="14" spans="1:18" x14ac:dyDescent="0.2">
      <c r="A14" s="27" t="s">
        <v>49</v>
      </c>
      <c r="E14" s="28" t="s">
        <v>66</v>
      </c>
    </row>
    <row r="15" spans="1:18" ht="165.75" x14ac:dyDescent="0.2">
      <c r="A15" s="29" t="s">
        <v>51</v>
      </c>
      <c r="E15" s="30" t="s">
        <v>575</v>
      </c>
    </row>
    <row r="16" spans="1:18" ht="25.5" x14ac:dyDescent="0.2">
      <c r="A16" t="s">
        <v>53</v>
      </c>
      <c r="E16" s="28" t="s">
        <v>97</v>
      </c>
    </row>
    <row r="17" spans="1:16" x14ac:dyDescent="0.2">
      <c r="A17" s="17" t="s">
        <v>45</v>
      </c>
      <c r="B17" s="21" t="s">
        <v>22</v>
      </c>
      <c r="C17" s="21" t="s">
        <v>101</v>
      </c>
      <c r="D17" s="17" t="s">
        <v>66</v>
      </c>
      <c r="E17" s="22" t="s">
        <v>102</v>
      </c>
      <c r="F17" s="23" t="s">
        <v>95</v>
      </c>
      <c r="G17" s="24">
        <v>216.64</v>
      </c>
      <c r="H17" s="25">
        <v>0</v>
      </c>
      <c r="I17" s="26">
        <f>ROUND(ROUND(H17,2)*ROUND(G17,3),2)</f>
        <v>0</v>
      </c>
      <c r="O17">
        <f>(I17*21)/100</f>
        <v>0</v>
      </c>
      <c r="P17" t="s">
        <v>23</v>
      </c>
    </row>
    <row r="18" spans="1:16" ht="38.25" x14ac:dyDescent="0.2">
      <c r="A18" s="27" t="s">
        <v>49</v>
      </c>
      <c r="E18" s="28" t="s">
        <v>103</v>
      </c>
    </row>
    <row r="19" spans="1:16" ht="25.5" x14ac:dyDescent="0.2">
      <c r="A19" s="29" t="s">
        <v>51</v>
      </c>
      <c r="E19" s="30" t="s">
        <v>576</v>
      </c>
    </row>
    <row r="20" spans="1:16" ht="25.5" x14ac:dyDescent="0.2">
      <c r="A20" t="s">
        <v>53</v>
      </c>
      <c r="E20" s="28" t="s">
        <v>97</v>
      </c>
    </row>
    <row r="21" spans="1:16" x14ac:dyDescent="0.2">
      <c r="A21" s="17" t="s">
        <v>45</v>
      </c>
      <c r="B21" s="21" t="s">
        <v>33</v>
      </c>
      <c r="C21" s="21" t="s">
        <v>105</v>
      </c>
      <c r="D21" s="17" t="s">
        <v>66</v>
      </c>
      <c r="E21" s="22" t="s">
        <v>106</v>
      </c>
      <c r="F21" s="23" t="s">
        <v>95</v>
      </c>
      <c r="G21" s="24">
        <v>1</v>
      </c>
      <c r="H21" s="25">
        <v>0</v>
      </c>
      <c r="I21" s="26">
        <f>ROUND(ROUND(H21,2)*ROUND(G21,3),2)</f>
        <v>0</v>
      </c>
      <c r="O21">
        <f>(I21*21)/100</f>
        <v>0</v>
      </c>
      <c r="P21" t="s">
        <v>23</v>
      </c>
    </row>
    <row r="22" spans="1:16" ht="38.25" x14ac:dyDescent="0.2">
      <c r="A22" s="27" t="s">
        <v>49</v>
      </c>
      <c r="E22" s="28" t="s">
        <v>107</v>
      </c>
    </row>
    <row r="23" spans="1:16" x14ac:dyDescent="0.2">
      <c r="A23" s="29" t="s">
        <v>51</v>
      </c>
      <c r="E23" s="30" t="s">
        <v>66</v>
      </c>
    </row>
    <row r="24" spans="1:16" ht="25.5" x14ac:dyDescent="0.2">
      <c r="A24" t="s">
        <v>53</v>
      </c>
      <c r="E24" s="28" t="s">
        <v>97</v>
      </c>
    </row>
    <row r="25" spans="1:16" x14ac:dyDescent="0.2">
      <c r="A25" s="17" t="s">
        <v>45</v>
      </c>
      <c r="B25" s="21" t="s">
        <v>35</v>
      </c>
      <c r="C25" s="21" t="s">
        <v>108</v>
      </c>
      <c r="D25" s="17" t="s">
        <v>66</v>
      </c>
      <c r="E25" s="22" t="s">
        <v>109</v>
      </c>
      <c r="F25" s="23" t="s">
        <v>110</v>
      </c>
      <c r="G25" s="24">
        <v>15.779</v>
      </c>
      <c r="H25" s="25">
        <v>0</v>
      </c>
      <c r="I25" s="26">
        <f>ROUND(ROUND(H25,2)*ROUND(G25,3),2)</f>
        <v>0</v>
      </c>
      <c r="O25">
        <f>(I25*21)/100</f>
        <v>0</v>
      </c>
      <c r="P25" t="s">
        <v>23</v>
      </c>
    </row>
    <row r="26" spans="1:16" x14ac:dyDescent="0.2">
      <c r="A26" s="27" t="s">
        <v>49</v>
      </c>
      <c r="E26" s="28" t="s">
        <v>66</v>
      </c>
    </row>
    <row r="27" spans="1:16" ht="25.5" x14ac:dyDescent="0.2">
      <c r="A27" s="29" t="s">
        <v>51</v>
      </c>
      <c r="E27" s="30" t="s">
        <v>577</v>
      </c>
    </row>
    <row r="28" spans="1:16" ht="25.5" x14ac:dyDescent="0.2">
      <c r="A28" t="s">
        <v>53</v>
      </c>
      <c r="E28" s="28" t="s">
        <v>112</v>
      </c>
    </row>
    <row r="29" spans="1:16" ht="25.5" x14ac:dyDescent="0.2">
      <c r="A29" s="17" t="s">
        <v>45</v>
      </c>
      <c r="B29" s="21" t="s">
        <v>37</v>
      </c>
      <c r="C29" s="21" t="s">
        <v>113</v>
      </c>
      <c r="D29" s="17" t="s">
        <v>66</v>
      </c>
      <c r="E29" s="22" t="s">
        <v>114</v>
      </c>
      <c r="F29" s="23" t="s">
        <v>95</v>
      </c>
      <c r="G29" s="24">
        <v>795.58799999999997</v>
      </c>
      <c r="H29" s="25">
        <v>0</v>
      </c>
      <c r="I29" s="26">
        <f>ROUND(ROUND(H29,2)*ROUND(G29,3),2)</f>
        <v>0</v>
      </c>
      <c r="O29">
        <f>(I29*21)/100</f>
        <v>0</v>
      </c>
      <c r="P29" t="s">
        <v>23</v>
      </c>
    </row>
    <row r="30" spans="1:16" x14ac:dyDescent="0.2">
      <c r="A30" s="27" t="s">
        <v>49</v>
      </c>
      <c r="E30" s="28" t="s">
        <v>66</v>
      </c>
    </row>
    <row r="31" spans="1:16" x14ac:dyDescent="0.2">
      <c r="A31" s="29" t="s">
        <v>51</v>
      </c>
      <c r="E31" s="30" t="s">
        <v>578</v>
      </c>
    </row>
    <row r="32" spans="1:16" ht="140.25" x14ac:dyDescent="0.2">
      <c r="A32" t="s">
        <v>53</v>
      </c>
      <c r="E32" s="28" t="s">
        <v>116</v>
      </c>
    </row>
    <row r="33" spans="1:18" ht="12.75" customHeight="1" x14ac:dyDescent="0.2">
      <c r="A33" s="2" t="s">
        <v>43</v>
      </c>
      <c r="B33" s="2"/>
      <c r="C33" s="32" t="s">
        <v>29</v>
      </c>
      <c r="D33" s="2"/>
      <c r="E33" s="19" t="s">
        <v>122</v>
      </c>
      <c r="F33" s="2"/>
      <c r="G33" s="2"/>
      <c r="H33" s="2"/>
      <c r="I33" s="33">
        <f>0+Q33</f>
        <v>0</v>
      </c>
      <c r="O33">
        <f>0+R33</f>
        <v>0</v>
      </c>
      <c r="Q33">
        <f>0+I34+I38+I42+I46+I50+I54+I58+I62+I66+I70+I74+I78+I82+I86+I90+I94+I98+I102+I106</f>
        <v>0</v>
      </c>
      <c r="R33">
        <f>0+O34+O38+O42+O46+O50+O54+O58+O62+O66+O70+O74+O78+O82+O86+O90+O94+O98+O102+O106</f>
        <v>0</v>
      </c>
    </row>
    <row r="34" spans="1:18" x14ac:dyDescent="0.2">
      <c r="A34" s="17" t="s">
        <v>45</v>
      </c>
      <c r="B34" s="21" t="s">
        <v>70</v>
      </c>
      <c r="C34" s="21" t="s">
        <v>128</v>
      </c>
      <c r="D34" s="17" t="s">
        <v>66</v>
      </c>
      <c r="E34" s="22" t="s">
        <v>129</v>
      </c>
      <c r="F34" s="23" t="s">
        <v>110</v>
      </c>
      <c r="G34" s="24">
        <v>2.08</v>
      </c>
      <c r="H34" s="25">
        <v>0</v>
      </c>
      <c r="I34" s="26">
        <f>ROUND(ROUND(H34,2)*ROUND(G34,3),2)</f>
        <v>0</v>
      </c>
      <c r="O34">
        <f>(I34*21)/100</f>
        <v>0</v>
      </c>
      <c r="P34" t="s">
        <v>23</v>
      </c>
    </row>
    <row r="35" spans="1:18" x14ac:dyDescent="0.2">
      <c r="A35" s="27" t="s">
        <v>49</v>
      </c>
      <c r="E35" s="28" t="s">
        <v>66</v>
      </c>
    </row>
    <row r="36" spans="1:18" ht="38.25" x14ac:dyDescent="0.2">
      <c r="A36" s="29" t="s">
        <v>51</v>
      </c>
      <c r="E36" s="30" t="s">
        <v>579</v>
      </c>
    </row>
    <row r="37" spans="1:18" ht="63.75" x14ac:dyDescent="0.2">
      <c r="A37" t="s">
        <v>53</v>
      </c>
      <c r="E37" s="28" t="s">
        <v>127</v>
      </c>
    </row>
    <row r="38" spans="1:18" ht="25.5" x14ac:dyDescent="0.2">
      <c r="A38" s="17" t="s">
        <v>45</v>
      </c>
      <c r="B38" s="21" t="s">
        <v>74</v>
      </c>
      <c r="C38" s="21" t="s">
        <v>131</v>
      </c>
      <c r="D38" s="17" t="s">
        <v>66</v>
      </c>
      <c r="E38" s="22" t="s">
        <v>132</v>
      </c>
      <c r="F38" s="23" t="s">
        <v>110</v>
      </c>
      <c r="G38" s="24">
        <v>179.697</v>
      </c>
      <c r="H38" s="25">
        <v>0</v>
      </c>
      <c r="I38" s="26">
        <f>ROUND(ROUND(H38,2)*ROUND(G38,3),2)</f>
        <v>0</v>
      </c>
      <c r="O38">
        <f>(I38*21)/100</f>
        <v>0</v>
      </c>
      <c r="P38" t="s">
        <v>23</v>
      </c>
    </row>
    <row r="39" spans="1:18" x14ac:dyDescent="0.2">
      <c r="A39" s="27" t="s">
        <v>49</v>
      </c>
      <c r="E39" s="28" t="s">
        <v>133</v>
      </c>
    </row>
    <row r="40" spans="1:18" ht="76.5" x14ac:dyDescent="0.2">
      <c r="A40" s="29" t="s">
        <v>51</v>
      </c>
      <c r="E40" s="30" t="s">
        <v>580</v>
      </c>
    </row>
    <row r="41" spans="1:18" ht="63.75" x14ac:dyDescent="0.2">
      <c r="A41" t="s">
        <v>53</v>
      </c>
      <c r="E41" s="28" t="s">
        <v>127</v>
      </c>
    </row>
    <row r="42" spans="1:18" x14ac:dyDescent="0.2">
      <c r="A42" s="17" t="s">
        <v>45</v>
      </c>
      <c r="B42" s="21" t="s">
        <v>40</v>
      </c>
      <c r="C42" s="21" t="s">
        <v>135</v>
      </c>
      <c r="D42" s="17" t="s">
        <v>66</v>
      </c>
      <c r="E42" s="22" t="s">
        <v>136</v>
      </c>
      <c r="F42" s="23" t="s">
        <v>110</v>
      </c>
      <c r="G42" s="24">
        <v>331.495</v>
      </c>
      <c r="H42" s="25">
        <v>0</v>
      </c>
      <c r="I42" s="26">
        <f>ROUND(ROUND(H42,2)*ROUND(G42,3),2)</f>
        <v>0</v>
      </c>
      <c r="O42">
        <f>(I42*21)/100</f>
        <v>0</v>
      </c>
      <c r="P42" t="s">
        <v>23</v>
      </c>
    </row>
    <row r="43" spans="1:18" x14ac:dyDescent="0.2">
      <c r="A43" s="27" t="s">
        <v>49</v>
      </c>
      <c r="E43" s="28" t="s">
        <v>66</v>
      </c>
    </row>
    <row r="44" spans="1:18" ht="51" x14ac:dyDescent="0.2">
      <c r="A44" s="29" t="s">
        <v>51</v>
      </c>
      <c r="E44" s="30" t="s">
        <v>581</v>
      </c>
    </row>
    <row r="45" spans="1:18" ht="63.75" x14ac:dyDescent="0.2">
      <c r="A45" t="s">
        <v>53</v>
      </c>
      <c r="E45" s="28" t="s">
        <v>127</v>
      </c>
    </row>
    <row r="46" spans="1:18" x14ac:dyDescent="0.2">
      <c r="A46" s="17" t="s">
        <v>45</v>
      </c>
      <c r="B46" s="21" t="s">
        <v>42</v>
      </c>
      <c r="C46" s="21" t="s">
        <v>401</v>
      </c>
      <c r="D46" s="17" t="s">
        <v>66</v>
      </c>
      <c r="E46" s="22" t="s">
        <v>402</v>
      </c>
      <c r="F46" s="23" t="s">
        <v>140</v>
      </c>
      <c r="G46" s="24">
        <v>45.674999999999997</v>
      </c>
      <c r="H46" s="25">
        <v>0</v>
      </c>
      <c r="I46" s="26">
        <f>ROUND(ROUND(H46,2)*ROUND(G46,3),2)</f>
        <v>0</v>
      </c>
      <c r="O46">
        <f>(I46*21)/100</f>
        <v>0</v>
      </c>
      <c r="P46" t="s">
        <v>23</v>
      </c>
    </row>
    <row r="47" spans="1:18" x14ac:dyDescent="0.2">
      <c r="A47" s="27" t="s">
        <v>49</v>
      </c>
      <c r="E47" s="28" t="s">
        <v>66</v>
      </c>
    </row>
    <row r="48" spans="1:18" x14ac:dyDescent="0.2">
      <c r="A48" s="29" t="s">
        <v>51</v>
      </c>
      <c r="E48" s="30" t="s">
        <v>582</v>
      </c>
    </row>
    <row r="49" spans="1:16" ht="76.5" x14ac:dyDescent="0.2">
      <c r="A49" t="s">
        <v>53</v>
      </c>
      <c r="E49" s="28" t="s">
        <v>404</v>
      </c>
    </row>
    <row r="50" spans="1:16" x14ac:dyDescent="0.2">
      <c r="A50" s="17" t="s">
        <v>45</v>
      </c>
      <c r="B50" s="21" t="s">
        <v>87</v>
      </c>
      <c r="C50" s="21" t="s">
        <v>143</v>
      </c>
      <c r="D50" s="17" t="s">
        <v>66</v>
      </c>
      <c r="E50" s="22" t="s">
        <v>144</v>
      </c>
      <c r="F50" s="23" t="s">
        <v>140</v>
      </c>
      <c r="G50" s="24">
        <v>294.52499999999998</v>
      </c>
      <c r="H50" s="25">
        <v>0</v>
      </c>
      <c r="I50" s="26">
        <f>ROUND(ROUND(H50,2)*ROUND(G50,3),2)</f>
        <v>0</v>
      </c>
      <c r="O50">
        <f>(I50*21)/100</f>
        <v>0</v>
      </c>
      <c r="P50" t="s">
        <v>23</v>
      </c>
    </row>
    <row r="51" spans="1:16" x14ac:dyDescent="0.2">
      <c r="A51" s="27" t="s">
        <v>49</v>
      </c>
      <c r="E51" s="28" t="s">
        <v>145</v>
      </c>
    </row>
    <row r="52" spans="1:16" ht="38.25" x14ac:dyDescent="0.2">
      <c r="A52" s="29" t="s">
        <v>51</v>
      </c>
      <c r="E52" s="30" t="s">
        <v>583</v>
      </c>
    </row>
    <row r="53" spans="1:16" ht="63.75" x14ac:dyDescent="0.2">
      <c r="A53" t="s">
        <v>53</v>
      </c>
      <c r="E53" s="28" t="s">
        <v>127</v>
      </c>
    </row>
    <row r="54" spans="1:16" x14ac:dyDescent="0.2">
      <c r="A54" s="17" t="s">
        <v>45</v>
      </c>
      <c r="B54" s="21" t="s">
        <v>142</v>
      </c>
      <c r="C54" s="21" t="s">
        <v>148</v>
      </c>
      <c r="D54" s="17" t="s">
        <v>66</v>
      </c>
      <c r="E54" s="22" t="s">
        <v>149</v>
      </c>
      <c r="F54" s="23" t="s">
        <v>110</v>
      </c>
      <c r="G54" s="24">
        <v>86.656000000000006</v>
      </c>
      <c r="H54" s="25">
        <v>0</v>
      </c>
      <c r="I54" s="26">
        <f>ROUND(ROUND(H54,2)*ROUND(G54,3),2)</f>
        <v>0</v>
      </c>
      <c r="O54">
        <f>(I54*21)/100</f>
        <v>0</v>
      </c>
      <c r="P54" t="s">
        <v>23</v>
      </c>
    </row>
    <row r="55" spans="1:16" x14ac:dyDescent="0.2">
      <c r="A55" s="27" t="s">
        <v>49</v>
      </c>
      <c r="E55" s="28" t="s">
        <v>150</v>
      </c>
    </row>
    <row r="56" spans="1:16" ht="51" x14ac:dyDescent="0.2">
      <c r="A56" s="29" t="s">
        <v>51</v>
      </c>
      <c r="E56" s="30" t="s">
        <v>584</v>
      </c>
    </row>
    <row r="57" spans="1:16" ht="63.75" x14ac:dyDescent="0.2">
      <c r="A57" t="s">
        <v>53</v>
      </c>
      <c r="E57" s="28" t="s">
        <v>127</v>
      </c>
    </row>
    <row r="58" spans="1:16" x14ac:dyDescent="0.2">
      <c r="A58" s="17" t="s">
        <v>45</v>
      </c>
      <c r="B58" s="21" t="s">
        <v>147</v>
      </c>
      <c r="C58" s="21" t="s">
        <v>153</v>
      </c>
      <c r="D58" s="17" t="s">
        <v>66</v>
      </c>
      <c r="E58" s="22" t="s">
        <v>154</v>
      </c>
      <c r="F58" s="23" t="s">
        <v>110</v>
      </c>
      <c r="G58" s="24">
        <v>62.91</v>
      </c>
      <c r="H58" s="25">
        <v>0</v>
      </c>
      <c r="I58" s="26">
        <f>ROUND(ROUND(H58,2)*ROUND(G58,3),2)</f>
        <v>0</v>
      </c>
      <c r="O58">
        <f>(I58*21)/100</f>
        <v>0</v>
      </c>
      <c r="P58" t="s">
        <v>23</v>
      </c>
    </row>
    <row r="59" spans="1:16" x14ac:dyDescent="0.2">
      <c r="A59" s="27" t="s">
        <v>49</v>
      </c>
      <c r="E59" s="28" t="s">
        <v>407</v>
      </c>
    </row>
    <row r="60" spans="1:16" ht="63.75" x14ac:dyDescent="0.2">
      <c r="A60" s="29" t="s">
        <v>51</v>
      </c>
      <c r="E60" s="30" t="s">
        <v>585</v>
      </c>
    </row>
    <row r="61" spans="1:16" ht="38.25" x14ac:dyDescent="0.2">
      <c r="A61" t="s">
        <v>53</v>
      </c>
      <c r="E61" s="28" t="s">
        <v>157</v>
      </c>
    </row>
    <row r="62" spans="1:16" x14ac:dyDescent="0.2">
      <c r="A62" s="17" t="s">
        <v>45</v>
      </c>
      <c r="B62" s="21" t="s">
        <v>152</v>
      </c>
      <c r="C62" s="21" t="s">
        <v>159</v>
      </c>
      <c r="D62" s="17" t="s">
        <v>66</v>
      </c>
      <c r="E62" s="22" t="s">
        <v>160</v>
      </c>
      <c r="F62" s="23" t="s">
        <v>110</v>
      </c>
      <c r="G62" s="24">
        <v>929.28399999999999</v>
      </c>
      <c r="H62" s="25">
        <v>0</v>
      </c>
      <c r="I62" s="26">
        <f>ROUND(ROUND(H62,2)*ROUND(G62,3),2)</f>
        <v>0</v>
      </c>
      <c r="O62">
        <f>(I62*21)/100</f>
        <v>0</v>
      </c>
      <c r="P62" t="s">
        <v>23</v>
      </c>
    </row>
    <row r="63" spans="1:16" x14ac:dyDescent="0.2">
      <c r="A63" s="27" t="s">
        <v>49</v>
      </c>
      <c r="E63" s="28" t="s">
        <v>161</v>
      </c>
    </row>
    <row r="64" spans="1:16" ht="140.25" x14ac:dyDescent="0.2">
      <c r="A64" s="29" t="s">
        <v>51</v>
      </c>
      <c r="E64" s="30" t="s">
        <v>586</v>
      </c>
    </row>
    <row r="65" spans="1:16" ht="369.75" x14ac:dyDescent="0.2">
      <c r="A65" t="s">
        <v>53</v>
      </c>
      <c r="E65" s="28" t="s">
        <v>163</v>
      </c>
    </row>
    <row r="66" spans="1:16" x14ac:dyDescent="0.2">
      <c r="A66" s="17" t="s">
        <v>45</v>
      </c>
      <c r="B66" s="21" t="s">
        <v>158</v>
      </c>
      <c r="C66" s="21" t="s">
        <v>165</v>
      </c>
      <c r="D66" s="17" t="s">
        <v>66</v>
      </c>
      <c r="E66" s="22" t="s">
        <v>166</v>
      </c>
      <c r="F66" s="23" t="s">
        <v>110</v>
      </c>
      <c r="G66" s="24">
        <v>47.234000000000002</v>
      </c>
      <c r="H66" s="25">
        <v>0</v>
      </c>
      <c r="I66" s="26">
        <f>ROUND(ROUND(H66,2)*ROUND(G66,3),2)</f>
        <v>0</v>
      </c>
      <c r="O66">
        <f>(I66*21)/100</f>
        <v>0</v>
      </c>
      <c r="P66" t="s">
        <v>23</v>
      </c>
    </row>
    <row r="67" spans="1:16" ht="25.5" x14ac:dyDescent="0.2">
      <c r="A67" s="27" t="s">
        <v>49</v>
      </c>
      <c r="E67" s="28" t="s">
        <v>167</v>
      </c>
    </row>
    <row r="68" spans="1:16" x14ac:dyDescent="0.2">
      <c r="A68" s="29" t="s">
        <v>51</v>
      </c>
      <c r="E68" s="30" t="s">
        <v>587</v>
      </c>
    </row>
    <row r="69" spans="1:16" ht="306" x14ac:dyDescent="0.2">
      <c r="A69" t="s">
        <v>53</v>
      </c>
      <c r="E69" s="28" t="s">
        <v>169</v>
      </c>
    </row>
    <row r="70" spans="1:16" x14ac:dyDescent="0.2">
      <c r="A70" s="17" t="s">
        <v>45</v>
      </c>
      <c r="B70" s="21" t="s">
        <v>164</v>
      </c>
      <c r="C70" s="21" t="s">
        <v>171</v>
      </c>
      <c r="D70" s="17" t="s">
        <v>66</v>
      </c>
      <c r="E70" s="22" t="s">
        <v>172</v>
      </c>
      <c r="F70" s="23" t="s">
        <v>110</v>
      </c>
      <c r="G70" s="24">
        <v>9</v>
      </c>
      <c r="H70" s="25">
        <v>0</v>
      </c>
      <c r="I70" s="26">
        <f>ROUND(ROUND(H70,2)*ROUND(G70,3),2)</f>
        <v>0</v>
      </c>
      <c r="O70">
        <f>(I70*21)/100</f>
        <v>0</v>
      </c>
      <c r="P70" t="s">
        <v>23</v>
      </c>
    </row>
    <row r="71" spans="1:16" x14ac:dyDescent="0.2">
      <c r="A71" s="27" t="s">
        <v>49</v>
      </c>
      <c r="E71" s="28" t="s">
        <v>173</v>
      </c>
    </row>
    <row r="72" spans="1:16" x14ac:dyDescent="0.2">
      <c r="A72" s="29" t="s">
        <v>51</v>
      </c>
      <c r="E72" s="30" t="s">
        <v>588</v>
      </c>
    </row>
    <row r="73" spans="1:16" ht="318.75" x14ac:dyDescent="0.2">
      <c r="A73" t="s">
        <v>53</v>
      </c>
      <c r="E73" s="28" t="s">
        <v>175</v>
      </c>
    </row>
    <row r="74" spans="1:16" x14ac:dyDescent="0.2">
      <c r="A74" s="17" t="s">
        <v>45</v>
      </c>
      <c r="B74" s="21" t="s">
        <v>170</v>
      </c>
      <c r="C74" s="21" t="s">
        <v>177</v>
      </c>
      <c r="D74" s="17" t="s">
        <v>66</v>
      </c>
      <c r="E74" s="22" t="s">
        <v>178</v>
      </c>
      <c r="F74" s="23" t="s">
        <v>110</v>
      </c>
      <c r="G74" s="24">
        <v>40.823999999999998</v>
      </c>
      <c r="H74" s="25">
        <v>0</v>
      </c>
      <c r="I74" s="26">
        <f>ROUND(ROUND(H74,2)*ROUND(G74,3),2)</f>
        <v>0</v>
      </c>
      <c r="O74">
        <f>(I74*21)/100</f>
        <v>0</v>
      </c>
      <c r="P74" t="s">
        <v>23</v>
      </c>
    </row>
    <row r="75" spans="1:16" x14ac:dyDescent="0.2">
      <c r="A75" s="27" t="s">
        <v>49</v>
      </c>
      <c r="E75" s="28" t="s">
        <v>179</v>
      </c>
    </row>
    <row r="76" spans="1:16" x14ac:dyDescent="0.2">
      <c r="A76" s="29" t="s">
        <v>51</v>
      </c>
      <c r="E76" s="30" t="s">
        <v>589</v>
      </c>
    </row>
    <row r="77" spans="1:16" ht="318.75" x14ac:dyDescent="0.2">
      <c r="A77" t="s">
        <v>53</v>
      </c>
      <c r="E77" s="28" t="s">
        <v>175</v>
      </c>
    </row>
    <row r="78" spans="1:16" x14ac:dyDescent="0.2">
      <c r="A78" s="17" t="s">
        <v>45</v>
      </c>
      <c r="B78" s="21" t="s">
        <v>176</v>
      </c>
      <c r="C78" s="21" t="s">
        <v>182</v>
      </c>
      <c r="D78" s="17" t="s">
        <v>66</v>
      </c>
      <c r="E78" s="22" t="s">
        <v>183</v>
      </c>
      <c r="F78" s="23" t="s">
        <v>110</v>
      </c>
      <c r="G78" s="24">
        <v>21.042999999999999</v>
      </c>
      <c r="H78" s="25">
        <v>0</v>
      </c>
      <c r="I78" s="26">
        <f>ROUND(ROUND(H78,2)*ROUND(G78,3),2)</f>
        <v>0</v>
      </c>
      <c r="O78">
        <f>(I78*21)/100</f>
        <v>0</v>
      </c>
      <c r="P78" t="s">
        <v>23</v>
      </c>
    </row>
    <row r="79" spans="1:16" x14ac:dyDescent="0.2">
      <c r="A79" s="27" t="s">
        <v>49</v>
      </c>
      <c r="E79" s="28" t="s">
        <v>184</v>
      </c>
    </row>
    <row r="80" spans="1:16" ht="89.25" x14ac:dyDescent="0.2">
      <c r="A80" s="29" t="s">
        <v>51</v>
      </c>
      <c r="E80" s="30" t="s">
        <v>590</v>
      </c>
    </row>
    <row r="81" spans="1:16" ht="267.75" x14ac:dyDescent="0.2">
      <c r="A81" t="s">
        <v>53</v>
      </c>
      <c r="E81" s="28" t="s">
        <v>186</v>
      </c>
    </row>
    <row r="82" spans="1:16" x14ac:dyDescent="0.2">
      <c r="A82" s="17" t="s">
        <v>45</v>
      </c>
      <c r="B82" s="21" t="s">
        <v>181</v>
      </c>
      <c r="C82" s="21" t="s">
        <v>188</v>
      </c>
      <c r="D82" s="17" t="s">
        <v>66</v>
      </c>
      <c r="E82" s="22" t="s">
        <v>189</v>
      </c>
      <c r="F82" s="23" t="s">
        <v>110</v>
      </c>
      <c r="G82" s="24">
        <v>600.07500000000005</v>
      </c>
      <c r="H82" s="25">
        <v>0</v>
      </c>
      <c r="I82" s="26">
        <f>ROUND(ROUND(H82,2)*ROUND(G82,3),2)</f>
        <v>0</v>
      </c>
      <c r="O82">
        <f>(I82*21)/100</f>
        <v>0</v>
      </c>
      <c r="P82" t="s">
        <v>23</v>
      </c>
    </row>
    <row r="83" spans="1:16" ht="38.25" x14ac:dyDescent="0.2">
      <c r="A83" s="27" t="s">
        <v>49</v>
      </c>
      <c r="E83" s="28" t="s">
        <v>190</v>
      </c>
    </row>
    <row r="84" spans="1:16" x14ac:dyDescent="0.2">
      <c r="A84" s="29" t="s">
        <v>51</v>
      </c>
      <c r="E84" s="30" t="s">
        <v>591</v>
      </c>
    </row>
    <row r="85" spans="1:16" ht="280.5" x14ac:dyDescent="0.2">
      <c r="A85" t="s">
        <v>53</v>
      </c>
      <c r="E85" s="28" t="s">
        <v>192</v>
      </c>
    </row>
    <row r="86" spans="1:16" x14ac:dyDescent="0.2">
      <c r="A86" s="17" t="s">
        <v>45</v>
      </c>
      <c r="B86" s="21" t="s">
        <v>187</v>
      </c>
      <c r="C86" s="21" t="s">
        <v>194</v>
      </c>
      <c r="D86" s="17" t="s">
        <v>66</v>
      </c>
      <c r="E86" s="22" t="s">
        <v>195</v>
      </c>
      <c r="F86" s="23" t="s">
        <v>110</v>
      </c>
      <c r="G86" s="24">
        <v>22.09</v>
      </c>
      <c r="H86" s="25">
        <v>0</v>
      </c>
      <c r="I86" s="26">
        <f>ROUND(ROUND(H86,2)*ROUND(G86,3),2)</f>
        <v>0</v>
      </c>
      <c r="O86">
        <f>(I86*21)/100</f>
        <v>0</v>
      </c>
      <c r="P86" t="s">
        <v>23</v>
      </c>
    </row>
    <row r="87" spans="1:16" x14ac:dyDescent="0.2">
      <c r="A87" s="27" t="s">
        <v>49</v>
      </c>
      <c r="E87" s="28" t="s">
        <v>66</v>
      </c>
    </row>
    <row r="88" spans="1:16" ht="38.25" x14ac:dyDescent="0.2">
      <c r="A88" s="29" t="s">
        <v>51</v>
      </c>
      <c r="E88" s="30" t="s">
        <v>592</v>
      </c>
    </row>
    <row r="89" spans="1:16" ht="229.5" x14ac:dyDescent="0.2">
      <c r="A89" t="s">
        <v>53</v>
      </c>
      <c r="E89" s="28" t="s">
        <v>197</v>
      </c>
    </row>
    <row r="90" spans="1:16" x14ac:dyDescent="0.2">
      <c r="A90" s="17" t="s">
        <v>45</v>
      </c>
      <c r="B90" s="21" t="s">
        <v>193</v>
      </c>
      <c r="C90" s="21" t="s">
        <v>199</v>
      </c>
      <c r="D90" s="17" t="s">
        <v>66</v>
      </c>
      <c r="E90" s="22" t="s">
        <v>200</v>
      </c>
      <c r="F90" s="23" t="s">
        <v>110</v>
      </c>
      <c r="G90" s="24">
        <v>23.425999999999998</v>
      </c>
      <c r="H90" s="25">
        <v>0</v>
      </c>
      <c r="I90" s="26">
        <f>ROUND(ROUND(H90,2)*ROUND(G90,3),2)</f>
        <v>0</v>
      </c>
      <c r="O90">
        <f>(I90*21)/100</f>
        <v>0</v>
      </c>
      <c r="P90" t="s">
        <v>23</v>
      </c>
    </row>
    <row r="91" spans="1:16" x14ac:dyDescent="0.2">
      <c r="A91" s="27" t="s">
        <v>49</v>
      </c>
      <c r="E91" s="28" t="s">
        <v>66</v>
      </c>
    </row>
    <row r="92" spans="1:16" ht="25.5" x14ac:dyDescent="0.2">
      <c r="A92" s="29" t="s">
        <v>51</v>
      </c>
      <c r="E92" s="30" t="s">
        <v>593</v>
      </c>
    </row>
    <row r="93" spans="1:16" ht="293.25" x14ac:dyDescent="0.2">
      <c r="A93" t="s">
        <v>53</v>
      </c>
      <c r="E93" s="28" t="s">
        <v>202</v>
      </c>
    </row>
    <row r="94" spans="1:16" x14ac:dyDescent="0.2">
      <c r="A94" s="17" t="s">
        <v>45</v>
      </c>
      <c r="B94" s="21" t="s">
        <v>198</v>
      </c>
      <c r="C94" s="21" t="s">
        <v>204</v>
      </c>
      <c r="D94" s="17" t="s">
        <v>66</v>
      </c>
      <c r="E94" s="22" t="s">
        <v>205</v>
      </c>
      <c r="F94" s="23" t="s">
        <v>206</v>
      </c>
      <c r="G94" s="24">
        <v>1248.9749999999999</v>
      </c>
      <c r="H94" s="25">
        <v>0</v>
      </c>
      <c r="I94" s="26">
        <f>ROUND(ROUND(H94,2)*ROUND(G94,3),2)</f>
        <v>0</v>
      </c>
      <c r="O94">
        <f>(I94*21)/100</f>
        <v>0</v>
      </c>
      <c r="P94" t="s">
        <v>23</v>
      </c>
    </row>
    <row r="95" spans="1:16" x14ac:dyDescent="0.2">
      <c r="A95" s="27" t="s">
        <v>49</v>
      </c>
      <c r="E95" s="28" t="s">
        <v>66</v>
      </c>
    </row>
    <row r="96" spans="1:16" ht="38.25" x14ac:dyDescent="0.2">
      <c r="A96" s="29" t="s">
        <v>51</v>
      </c>
      <c r="E96" s="30" t="s">
        <v>594</v>
      </c>
    </row>
    <row r="97" spans="1:18" ht="25.5" x14ac:dyDescent="0.2">
      <c r="A97" t="s">
        <v>53</v>
      </c>
      <c r="E97" s="28" t="s">
        <v>208</v>
      </c>
    </row>
    <row r="98" spans="1:18" x14ac:dyDescent="0.2">
      <c r="A98" s="17" t="s">
        <v>45</v>
      </c>
      <c r="B98" s="21" t="s">
        <v>203</v>
      </c>
      <c r="C98" s="21" t="s">
        <v>210</v>
      </c>
      <c r="D98" s="17" t="s">
        <v>66</v>
      </c>
      <c r="E98" s="22" t="s">
        <v>211</v>
      </c>
      <c r="F98" s="23" t="s">
        <v>206</v>
      </c>
      <c r="G98" s="24">
        <v>314.89499999999998</v>
      </c>
      <c r="H98" s="25">
        <v>0</v>
      </c>
      <c r="I98" s="26">
        <f>ROUND(ROUND(H98,2)*ROUND(G98,3),2)</f>
        <v>0</v>
      </c>
      <c r="O98">
        <f>(I98*21)/100</f>
        <v>0</v>
      </c>
      <c r="P98" t="s">
        <v>23</v>
      </c>
    </row>
    <row r="99" spans="1:18" x14ac:dyDescent="0.2">
      <c r="A99" s="27" t="s">
        <v>49</v>
      </c>
      <c r="E99" s="28" t="s">
        <v>66</v>
      </c>
    </row>
    <row r="100" spans="1:18" x14ac:dyDescent="0.2">
      <c r="A100" s="29" t="s">
        <v>51</v>
      </c>
      <c r="E100" s="30" t="s">
        <v>595</v>
      </c>
    </row>
    <row r="101" spans="1:18" ht="38.25" x14ac:dyDescent="0.2">
      <c r="A101" t="s">
        <v>53</v>
      </c>
      <c r="E101" s="28" t="s">
        <v>213</v>
      </c>
    </row>
    <row r="102" spans="1:18" x14ac:dyDescent="0.2">
      <c r="A102" s="17" t="s">
        <v>45</v>
      </c>
      <c r="B102" s="21" t="s">
        <v>209</v>
      </c>
      <c r="C102" s="21" t="s">
        <v>215</v>
      </c>
      <c r="D102" s="17" t="s">
        <v>66</v>
      </c>
      <c r="E102" s="22" t="s">
        <v>216</v>
      </c>
      <c r="F102" s="23" t="s">
        <v>206</v>
      </c>
      <c r="G102" s="24">
        <v>314.89499999999998</v>
      </c>
      <c r="H102" s="25">
        <v>0</v>
      </c>
      <c r="I102" s="26">
        <f>ROUND(ROUND(H102,2)*ROUND(G102,3),2)</f>
        <v>0</v>
      </c>
      <c r="O102">
        <f>(I102*21)/100</f>
        <v>0</v>
      </c>
      <c r="P102" t="s">
        <v>23</v>
      </c>
    </row>
    <row r="103" spans="1:18" x14ac:dyDescent="0.2">
      <c r="A103" s="27" t="s">
        <v>49</v>
      </c>
      <c r="E103" s="28" t="s">
        <v>66</v>
      </c>
    </row>
    <row r="104" spans="1:18" x14ac:dyDescent="0.2">
      <c r="A104" s="29" t="s">
        <v>51</v>
      </c>
      <c r="E104" s="30" t="s">
        <v>595</v>
      </c>
    </row>
    <row r="105" spans="1:18" ht="25.5" x14ac:dyDescent="0.2">
      <c r="A105" t="s">
        <v>53</v>
      </c>
      <c r="E105" s="28" t="s">
        <v>217</v>
      </c>
    </row>
    <row r="106" spans="1:18" x14ac:dyDescent="0.2">
      <c r="A106" s="17" t="s">
        <v>45</v>
      </c>
      <c r="B106" s="21" t="s">
        <v>214</v>
      </c>
      <c r="C106" s="21" t="s">
        <v>219</v>
      </c>
      <c r="D106" s="17" t="s">
        <v>66</v>
      </c>
      <c r="E106" s="22" t="s">
        <v>220</v>
      </c>
      <c r="F106" s="23" t="s">
        <v>206</v>
      </c>
      <c r="G106" s="24">
        <v>314.89499999999998</v>
      </c>
      <c r="H106" s="25">
        <v>0</v>
      </c>
      <c r="I106" s="26">
        <f>ROUND(ROUND(H106,2)*ROUND(G106,3),2)</f>
        <v>0</v>
      </c>
      <c r="O106">
        <f>(I106*21)/100</f>
        <v>0</v>
      </c>
      <c r="P106" t="s">
        <v>23</v>
      </c>
    </row>
    <row r="107" spans="1:18" x14ac:dyDescent="0.2">
      <c r="A107" s="27" t="s">
        <v>49</v>
      </c>
      <c r="E107" s="28" t="s">
        <v>66</v>
      </c>
    </row>
    <row r="108" spans="1:18" x14ac:dyDescent="0.2">
      <c r="A108" s="29" t="s">
        <v>51</v>
      </c>
      <c r="E108" s="30" t="s">
        <v>595</v>
      </c>
    </row>
    <row r="109" spans="1:18" ht="38.25" x14ac:dyDescent="0.2">
      <c r="A109" t="s">
        <v>53</v>
      </c>
      <c r="E109" s="28" t="s">
        <v>221</v>
      </c>
    </row>
    <row r="110" spans="1:18" ht="12.75" customHeight="1" x14ac:dyDescent="0.2">
      <c r="A110" s="2" t="s">
        <v>43</v>
      </c>
      <c r="B110" s="2"/>
      <c r="C110" s="32" t="s">
        <v>23</v>
      </c>
      <c r="D110" s="2"/>
      <c r="E110" s="19" t="s">
        <v>222</v>
      </c>
      <c r="F110" s="2"/>
      <c r="G110" s="2"/>
      <c r="H110" s="2"/>
      <c r="I110" s="33">
        <f>0+Q110</f>
        <v>0</v>
      </c>
      <c r="O110">
        <f>0+R110</f>
        <v>0</v>
      </c>
      <c r="Q110">
        <f>0+I111</f>
        <v>0</v>
      </c>
      <c r="R110">
        <f>0+O111</f>
        <v>0</v>
      </c>
    </row>
    <row r="111" spans="1:18" x14ac:dyDescent="0.2">
      <c r="A111" s="17" t="s">
        <v>45</v>
      </c>
      <c r="B111" s="21" t="s">
        <v>292</v>
      </c>
      <c r="C111" s="21" t="s">
        <v>224</v>
      </c>
      <c r="D111" s="17" t="s">
        <v>66</v>
      </c>
      <c r="E111" s="22" t="s">
        <v>225</v>
      </c>
      <c r="F111" s="23" t="s">
        <v>206</v>
      </c>
      <c r="G111" s="24">
        <v>1737.4880000000001</v>
      </c>
      <c r="H111" s="25">
        <v>0</v>
      </c>
      <c r="I111" s="26">
        <f>ROUND(ROUND(H111,2)*ROUND(G111,3),2)</f>
        <v>0</v>
      </c>
      <c r="O111">
        <f>(I111*21)/100</f>
        <v>0</v>
      </c>
      <c r="P111" t="s">
        <v>23</v>
      </c>
    </row>
    <row r="112" spans="1:18" ht="51" x14ac:dyDescent="0.2">
      <c r="A112" s="27" t="s">
        <v>49</v>
      </c>
      <c r="E112" s="28" t="s">
        <v>226</v>
      </c>
    </row>
    <row r="113" spans="1:18" ht="38.25" x14ac:dyDescent="0.2">
      <c r="A113" s="29" t="s">
        <v>51</v>
      </c>
      <c r="E113" s="30" t="s">
        <v>596</v>
      </c>
    </row>
    <row r="114" spans="1:18" ht="102" x14ac:dyDescent="0.2">
      <c r="A114" t="s">
        <v>53</v>
      </c>
      <c r="E114" s="28" t="s">
        <v>228</v>
      </c>
    </row>
    <row r="115" spans="1:18" ht="12.75" customHeight="1" x14ac:dyDescent="0.2">
      <c r="A115" s="2" t="s">
        <v>43</v>
      </c>
      <c r="B115" s="2"/>
      <c r="C115" s="32" t="s">
        <v>35</v>
      </c>
      <c r="D115" s="2"/>
      <c r="E115" s="19" t="s">
        <v>229</v>
      </c>
      <c r="F115" s="2"/>
      <c r="G115" s="2"/>
      <c r="H115" s="2"/>
      <c r="I115" s="33">
        <f>0+Q115</f>
        <v>0</v>
      </c>
      <c r="O115">
        <f>0+R115</f>
        <v>0</v>
      </c>
      <c r="Q115">
        <f>0+I116+I120+I124+I128+I132+I136+I140+I144+I148</f>
        <v>0</v>
      </c>
      <c r="R115">
        <f>0+O116+O120+O124+O128+O132+O136+O140+O144+O148</f>
        <v>0</v>
      </c>
    </row>
    <row r="116" spans="1:18" x14ac:dyDescent="0.2">
      <c r="A116" s="17" t="s">
        <v>45</v>
      </c>
      <c r="B116" s="21" t="s">
        <v>223</v>
      </c>
      <c r="C116" s="21" t="s">
        <v>240</v>
      </c>
      <c r="D116" s="17" t="s">
        <v>66</v>
      </c>
      <c r="E116" s="22" t="s">
        <v>241</v>
      </c>
      <c r="F116" s="23" t="s">
        <v>206</v>
      </c>
      <c r="G116" s="24">
        <v>1368.99</v>
      </c>
      <c r="H116" s="25">
        <v>0</v>
      </c>
      <c r="I116" s="26">
        <f>ROUND(ROUND(H116,2)*ROUND(G116,3),2)</f>
        <v>0</v>
      </c>
      <c r="O116">
        <f>(I116*21)/100</f>
        <v>0</v>
      </c>
      <c r="P116" t="s">
        <v>23</v>
      </c>
    </row>
    <row r="117" spans="1:18" x14ac:dyDescent="0.2">
      <c r="A117" s="27" t="s">
        <v>49</v>
      </c>
      <c r="E117" s="28" t="s">
        <v>66</v>
      </c>
    </row>
    <row r="118" spans="1:18" ht="38.25" x14ac:dyDescent="0.2">
      <c r="A118" s="29" t="s">
        <v>51</v>
      </c>
      <c r="E118" s="30" t="s">
        <v>597</v>
      </c>
    </row>
    <row r="119" spans="1:18" ht="51" x14ac:dyDescent="0.2">
      <c r="A119" t="s">
        <v>53</v>
      </c>
      <c r="E119" s="28" t="s">
        <v>235</v>
      </c>
    </row>
    <row r="120" spans="1:18" x14ac:dyDescent="0.2">
      <c r="A120" s="17" t="s">
        <v>45</v>
      </c>
      <c r="B120" s="21" t="s">
        <v>230</v>
      </c>
      <c r="C120" s="21" t="s">
        <v>244</v>
      </c>
      <c r="D120" s="17" t="s">
        <v>66</v>
      </c>
      <c r="E120" s="22" t="s">
        <v>245</v>
      </c>
      <c r="F120" s="23" t="s">
        <v>206</v>
      </c>
      <c r="G120" s="24">
        <v>1320.165</v>
      </c>
      <c r="H120" s="25">
        <v>0</v>
      </c>
      <c r="I120" s="26">
        <f>ROUND(ROUND(H120,2)*ROUND(G120,3),2)</f>
        <v>0</v>
      </c>
      <c r="O120">
        <f>(I120*21)/100</f>
        <v>0</v>
      </c>
      <c r="P120" t="s">
        <v>23</v>
      </c>
    </row>
    <row r="121" spans="1:18" x14ac:dyDescent="0.2">
      <c r="A121" s="27" t="s">
        <v>49</v>
      </c>
      <c r="E121" s="28" t="s">
        <v>66</v>
      </c>
    </row>
    <row r="122" spans="1:18" x14ac:dyDescent="0.2">
      <c r="A122" s="29" t="s">
        <v>51</v>
      </c>
      <c r="E122" s="30" t="s">
        <v>598</v>
      </c>
    </row>
    <row r="123" spans="1:18" ht="51" x14ac:dyDescent="0.2">
      <c r="A123" t="s">
        <v>53</v>
      </c>
      <c r="E123" s="28" t="s">
        <v>235</v>
      </c>
    </row>
    <row r="124" spans="1:18" x14ac:dyDescent="0.2">
      <c r="A124" s="17" t="s">
        <v>45</v>
      </c>
      <c r="B124" s="21" t="s">
        <v>236</v>
      </c>
      <c r="C124" s="21" t="s">
        <v>248</v>
      </c>
      <c r="D124" s="17" t="s">
        <v>66</v>
      </c>
      <c r="E124" s="22" t="s">
        <v>249</v>
      </c>
      <c r="F124" s="23" t="s">
        <v>206</v>
      </c>
      <c r="G124" s="24">
        <v>1200.1500000000001</v>
      </c>
      <c r="H124" s="25">
        <v>0</v>
      </c>
      <c r="I124" s="26">
        <f>ROUND(ROUND(H124,2)*ROUND(G124,3),2)</f>
        <v>0</v>
      </c>
      <c r="O124">
        <f>(I124*21)/100</f>
        <v>0</v>
      </c>
      <c r="P124" t="s">
        <v>23</v>
      </c>
    </row>
    <row r="125" spans="1:18" x14ac:dyDescent="0.2">
      <c r="A125" s="27" t="s">
        <v>49</v>
      </c>
      <c r="E125" s="28" t="s">
        <v>66</v>
      </c>
    </row>
    <row r="126" spans="1:18" x14ac:dyDescent="0.2">
      <c r="A126" s="29" t="s">
        <v>51</v>
      </c>
      <c r="E126" s="30" t="s">
        <v>599</v>
      </c>
    </row>
    <row r="127" spans="1:18" ht="51" x14ac:dyDescent="0.2">
      <c r="A127" t="s">
        <v>53</v>
      </c>
      <c r="E127" s="28" t="s">
        <v>251</v>
      </c>
    </row>
    <row r="128" spans="1:18" x14ac:dyDescent="0.2">
      <c r="A128" s="17" t="s">
        <v>45</v>
      </c>
      <c r="B128" s="21" t="s">
        <v>239</v>
      </c>
      <c r="C128" s="21" t="s">
        <v>258</v>
      </c>
      <c r="D128" s="17" t="s">
        <v>66</v>
      </c>
      <c r="E128" s="22" t="s">
        <v>259</v>
      </c>
      <c r="F128" s="23" t="s">
        <v>206</v>
      </c>
      <c r="G128" s="24">
        <v>2560.3200000000002</v>
      </c>
      <c r="H128" s="25">
        <v>0</v>
      </c>
      <c r="I128" s="26">
        <f>ROUND(ROUND(H128,2)*ROUND(G128,3),2)</f>
        <v>0</v>
      </c>
      <c r="O128">
        <f>(I128*21)/100</f>
        <v>0</v>
      </c>
      <c r="P128" t="s">
        <v>23</v>
      </c>
    </row>
    <row r="129" spans="1:16" x14ac:dyDescent="0.2">
      <c r="A129" s="27" t="s">
        <v>49</v>
      </c>
      <c r="E129" s="28" t="s">
        <v>66</v>
      </c>
    </row>
    <row r="130" spans="1:16" x14ac:dyDescent="0.2">
      <c r="A130" s="29" t="s">
        <v>51</v>
      </c>
      <c r="E130" s="30" t="s">
        <v>600</v>
      </c>
    </row>
    <row r="131" spans="1:16" ht="51" x14ac:dyDescent="0.2">
      <c r="A131" t="s">
        <v>53</v>
      </c>
      <c r="E131" s="28" t="s">
        <v>251</v>
      </c>
    </row>
    <row r="132" spans="1:16" ht="25.5" x14ac:dyDescent="0.2">
      <c r="A132" s="17" t="s">
        <v>45</v>
      </c>
      <c r="B132" s="21" t="s">
        <v>243</v>
      </c>
      <c r="C132" s="21" t="s">
        <v>266</v>
      </c>
      <c r="D132" s="17" t="s">
        <v>66</v>
      </c>
      <c r="E132" s="22" t="s">
        <v>267</v>
      </c>
      <c r="F132" s="23" t="s">
        <v>206</v>
      </c>
      <c r="G132" s="24">
        <v>1280.1600000000001</v>
      </c>
      <c r="H132" s="25">
        <v>0</v>
      </c>
      <c r="I132" s="26">
        <f>ROUND(ROUND(H132,2)*ROUND(G132,3),2)</f>
        <v>0</v>
      </c>
      <c r="O132">
        <f>(I132*21)/100</f>
        <v>0</v>
      </c>
      <c r="P132" t="s">
        <v>23</v>
      </c>
    </row>
    <row r="133" spans="1:16" x14ac:dyDescent="0.2">
      <c r="A133" s="27" t="s">
        <v>49</v>
      </c>
      <c r="E133" s="28" t="s">
        <v>66</v>
      </c>
    </row>
    <row r="134" spans="1:16" ht="38.25" x14ac:dyDescent="0.2">
      <c r="A134" s="29" t="s">
        <v>51</v>
      </c>
      <c r="E134" s="30" t="s">
        <v>601</v>
      </c>
    </row>
    <row r="135" spans="1:16" ht="140.25" x14ac:dyDescent="0.2">
      <c r="A135" t="s">
        <v>53</v>
      </c>
      <c r="E135" s="28" t="s">
        <v>264</v>
      </c>
    </row>
    <row r="136" spans="1:16" x14ac:dyDescent="0.2">
      <c r="A136" s="17" t="s">
        <v>45</v>
      </c>
      <c r="B136" s="21" t="s">
        <v>247</v>
      </c>
      <c r="C136" s="21" t="s">
        <v>273</v>
      </c>
      <c r="D136" s="17" t="s">
        <v>66</v>
      </c>
      <c r="E136" s="22" t="s">
        <v>274</v>
      </c>
      <c r="F136" s="23" t="s">
        <v>206</v>
      </c>
      <c r="G136" s="24">
        <v>1280.1600000000001</v>
      </c>
      <c r="H136" s="25">
        <v>0</v>
      </c>
      <c r="I136" s="26">
        <f>ROUND(ROUND(H136,2)*ROUND(G136,3),2)</f>
        <v>0</v>
      </c>
      <c r="O136">
        <f>(I136*21)/100</f>
        <v>0</v>
      </c>
      <c r="P136" t="s">
        <v>23</v>
      </c>
    </row>
    <row r="137" spans="1:16" x14ac:dyDescent="0.2">
      <c r="A137" s="27" t="s">
        <v>49</v>
      </c>
      <c r="E137" s="28" t="s">
        <v>66</v>
      </c>
    </row>
    <row r="138" spans="1:16" ht="38.25" x14ac:dyDescent="0.2">
      <c r="A138" s="29" t="s">
        <v>51</v>
      </c>
      <c r="E138" s="30" t="s">
        <v>601</v>
      </c>
    </row>
    <row r="139" spans="1:16" ht="140.25" x14ac:dyDescent="0.2">
      <c r="A139" t="s">
        <v>53</v>
      </c>
      <c r="E139" s="28" t="s">
        <v>264</v>
      </c>
    </row>
    <row r="140" spans="1:16" x14ac:dyDescent="0.2">
      <c r="A140" s="17" t="s">
        <v>45</v>
      </c>
      <c r="B140" s="21" t="s">
        <v>252</v>
      </c>
      <c r="C140" s="21" t="s">
        <v>279</v>
      </c>
      <c r="D140" s="17" t="s">
        <v>66</v>
      </c>
      <c r="E140" s="22" t="s">
        <v>280</v>
      </c>
      <c r="F140" s="23" t="s">
        <v>206</v>
      </c>
      <c r="G140" s="24">
        <v>1220.153</v>
      </c>
      <c r="H140" s="25">
        <v>0</v>
      </c>
      <c r="I140" s="26">
        <f>ROUND(ROUND(H140,2)*ROUND(G140,3),2)</f>
        <v>0</v>
      </c>
      <c r="O140">
        <f>(I140*21)/100</f>
        <v>0</v>
      </c>
      <c r="P140" t="s">
        <v>23</v>
      </c>
    </row>
    <row r="141" spans="1:16" x14ac:dyDescent="0.2">
      <c r="A141" s="27" t="s">
        <v>49</v>
      </c>
      <c r="E141" s="28" t="s">
        <v>66</v>
      </c>
    </row>
    <row r="142" spans="1:16" ht="38.25" x14ac:dyDescent="0.2">
      <c r="A142" s="29" t="s">
        <v>51</v>
      </c>
      <c r="E142" s="30" t="s">
        <v>602</v>
      </c>
    </row>
    <row r="143" spans="1:16" ht="140.25" x14ac:dyDescent="0.2">
      <c r="A143" t="s">
        <v>53</v>
      </c>
      <c r="E143" s="28" t="s">
        <v>264</v>
      </c>
    </row>
    <row r="144" spans="1:16" ht="25.5" x14ac:dyDescent="0.2">
      <c r="A144" s="17" t="s">
        <v>45</v>
      </c>
      <c r="B144" s="21" t="s">
        <v>253</v>
      </c>
      <c r="C144" s="21" t="s">
        <v>283</v>
      </c>
      <c r="D144" s="17" t="s">
        <v>66</v>
      </c>
      <c r="E144" s="22" t="s">
        <v>284</v>
      </c>
      <c r="F144" s="23" t="s">
        <v>206</v>
      </c>
      <c r="G144" s="24">
        <v>5.7750000000000004</v>
      </c>
      <c r="H144" s="25">
        <v>0</v>
      </c>
      <c r="I144" s="26">
        <f>ROUND(ROUND(H144,2)*ROUND(G144,3),2)</f>
        <v>0</v>
      </c>
      <c r="O144">
        <f>(I144*21)/100</f>
        <v>0</v>
      </c>
      <c r="P144" t="s">
        <v>23</v>
      </c>
    </row>
    <row r="145" spans="1:18" x14ac:dyDescent="0.2">
      <c r="A145" s="27" t="s">
        <v>49</v>
      </c>
      <c r="E145" s="28" t="s">
        <v>66</v>
      </c>
    </row>
    <row r="146" spans="1:18" x14ac:dyDescent="0.2">
      <c r="A146" s="29" t="s">
        <v>51</v>
      </c>
      <c r="E146" s="30" t="s">
        <v>603</v>
      </c>
    </row>
    <row r="147" spans="1:18" ht="165.75" x14ac:dyDescent="0.2">
      <c r="A147" t="s">
        <v>53</v>
      </c>
      <c r="E147" s="28" t="s">
        <v>286</v>
      </c>
    </row>
    <row r="148" spans="1:18" x14ac:dyDescent="0.2">
      <c r="A148" s="17" t="s">
        <v>45</v>
      </c>
      <c r="B148" s="21" t="s">
        <v>257</v>
      </c>
      <c r="C148" s="21" t="s">
        <v>288</v>
      </c>
      <c r="D148" s="17" t="s">
        <v>66</v>
      </c>
      <c r="E148" s="22" t="s">
        <v>289</v>
      </c>
      <c r="F148" s="23" t="s">
        <v>206</v>
      </c>
      <c r="G148" s="24">
        <v>43.05</v>
      </c>
      <c r="H148" s="25">
        <v>0</v>
      </c>
      <c r="I148" s="26">
        <f>ROUND(ROUND(H148,2)*ROUND(G148,3),2)</f>
        <v>0</v>
      </c>
      <c r="O148">
        <f>(I148*21)/100</f>
        <v>0</v>
      </c>
      <c r="P148" t="s">
        <v>23</v>
      </c>
    </row>
    <row r="149" spans="1:18" x14ac:dyDescent="0.2">
      <c r="A149" s="27" t="s">
        <v>49</v>
      </c>
      <c r="E149" s="28" t="s">
        <v>66</v>
      </c>
    </row>
    <row r="150" spans="1:18" x14ac:dyDescent="0.2">
      <c r="A150" s="29" t="s">
        <v>51</v>
      </c>
      <c r="E150" s="30" t="s">
        <v>604</v>
      </c>
    </row>
    <row r="151" spans="1:18" ht="165.75" x14ac:dyDescent="0.2">
      <c r="A151" t="s">
        <v>53</v>
      </c>
      <c r="E151" s="28" t="s">
        <v>286</v>
      </c>
    </row>
    <row r="152" spans="1:18" ht="12.75" customHeight="1" x14ac:dyDescent="0.2">
      <c r="A152" s="2" t="s">
        <v>43</v>
      </c>
      <c r="B152" s="2"/>
      <c r="C152" s="32" t="s">
        <v>74</v>
      </c>
      <c r="D152" s="2"/>
      <c r="E152" s="19" t="s">
        <v>291</v>
      </c>
      <c r="F152" s="2"/>
      <c r="G152" s="2"/>
      <c r="H152" s="2"/>
      <c r="I152" s="33">
        <f>0+Q152</f>
        <v>0</v>
      </c>
      <c r="O152">
        <f>0+R152</f>
        <v>0</v>
      </c>
      <c r="Q152">
        <f>0+I153+I157+I161+I165</f>
        <v>0</v>
      </c>
      <c r="R152">
        <f>0+O153+O157+O161+O165</f>
        <v>0</v>
      </c>
    </row>
    <row r="153" spans="1:18" x14ac:dyDescent="0.2">
      <c r="A153" s="17" t="s">
        <v>45</v>
      </c>
      <c r="B153" s="21" t="s">
        <v>218</v>
      </c>
      <c r="C153" s="21" t="s">
        <v>293</v>
      </c>
      <c r="D153" s="17" t="s">
        <v>66</v>
      </c>
      <c r="E153" s="22" t="s">
        <v>294</v>
      </c>
      <c r="F153" s="23" t="s">
        <v>140</v>
      </c>
      <c r="G153" s="24">
        <v>214.935</v>
      </c>
      <c r="H153" s="25">
        <v>0</v>
      </c>
      <c r="I153" s="26">
        <f>ROUND(ROUND(H153,2)*ROUND(G153,3),2)</f>
        <v>0</v>
      </c>
      <c r="O153">
        <f>(I153*21)/100</f>
        <v>0</v>
      </c>
      <c r="P153" t="s">
        <v>23</v>
      </c>
    </row>
    <row r="154" spans="1:18" x14ac:dyDescent="0.2">
      <c r="A154" s="27" t="s">
        <v>49</v>
      </c>
      <c r="E154" s="28" t="s">
        <v>66</v>
      </c>
    </row>
    <row r="155" spans="1:18" x14ac:dyDescent="0.2">
      <c r="A155" s="29" t="s">
        <v>51</v>
      </c>
      <c r="E155" s="30" t="s">
        <v>605</v>
      </c>
    </row>
    <row r="156" spans="1:18" ht="165.75" x14ac:dyDescent="0.2">
      <c r="A156" t="s">
        <v>53</v>
      </c>
      <c r="E156" s="28" t="s">
        <v>296</v>
      </c>
    </row>
    <row r="157" spans="1:18" x14ac:dyDescent="0.2">
      <c r="A157" s="17" t="s">
        <v>45</v>
      </c>
      <c r="B157" s="21" t="s">
        <v>261</v>
      </c>
      <c r="C157" s="21" t="s">
        <v>298</v>
      </c>
      <c r="D157" s="17" t="s">
        <v>66</v>
      </c>
      <c r="E157" s="22" t="s">
        <v>299</v>
      </c>
      <c r="F157" s="23" t="s">
        <v>140</v>
      </c>
      <c r="G157" s="24">
        <v>34.020000000000003</v>
      </c>
      <c r="H157" s="25">
        <v>0</v>
      </c>
      <c r="I157" s="26">
        <f>ROUND(ROUND(H157,2)*ROUND(G157,3),2)</f>
        <v>0</v>
      </c>
      <c r="O157">
        <f>(I157*21)/100</f>
        <v>0</v>
      </c>
      <c r="P157" t="s">
        <v>23</v>
      </c>
    </row>
    <row r="158" spans="1:18" x14ac:dyDescent="0.2">
      <c r="A158" s="27" t="s">
        <v>49</v>
      </c>
      <c r="E158" s="28" t="s">
        <v>300</v>
      </c>
    </row>
    <row r="159" spans="1:18" x14ac:dyDescent="0.2">
      <c r="A159" s="29" t="s">
        <v>51</v>
      </c>
      <c r="E159" s="30" t="s">
        <v>606</v>
      </c>
    </row>
    <row r="160" spans="1:18" ht="255" x14ac:dyDescent="0.2">
      <c r="A160" t="s">
        <v>53</v>
      </c>
      <c r="E160" s="28" t="s">
        <v>302</v>
      </c>
    </row>
    <row r="161" spans="1:18" x14ac:dyDescent="0.2">
      <c r="A161" s="17" t="s">
        <v>45</v>
      </c>
      <c r="B161" s="21" t="s">
        <v>265</v>
      </c>
      <c r="C161" s="21" t="s">
        <v>309</v>
      </c>
      <c r="D161" s="17" t="s">
        <v>66</v>
      </c>
      <c r="E161" s="22" t="s">
        <v>310</v>
      </c>
      <c r="F161" s="23" t="s">
        <v>311</v>
      </c>
      <c r="G161" s="24">
        <v>6</v>
      </c>
      <c r="H161" s="25">
        <v>0</v>
      </c>
      <c r="I161" s="26">
        <f>ROUND(ROUND(H161,2)*ROUND(G161,3),2)</f>
        <v>0</v>
      </c>
      <c r="O161">
        <f>(I161*21)/100</f>
        <v>0</v>
      </c>
      <c r="P161" t="s">
        <v>23</v>
      </c>
    </row>
    <row r="162" spans="1:18" x14ac:dyDescent="0.2">
      <c r="A162" s="27" t="s">
        <v>49</v>
      </c>
      <c r="E162" s="28" t="s">
        <v>66</v>
      </c>
    </row>
    <row r="163" spans="1:18" x14ac:dyDescent="0.2">
      <c r="A163" s="29" t="s">
        <v>51</v>
      </c>
      <c r="E163" s="30" t="s">
        <v>607</v>
      </c>
    </row>
    <row r="164" spans="1:18" ht="76.5" x14ac:dyDescent="0.2">
      <c r="A164" t="s">
        <v>53</v>
      </c>
      <c r="E164" s="28" t="s">
        <v>313</v>
      </c>
    </row>
    <row r="165" spans="1:18" x14ac:dyDescent="0.2">
      <c r="A165" s="17" t="s">
        <v>45</v>
      </c>
      <c r="B165" s="21" t="s">
        <v>269</v>
      </c>
      <c r="C165" s="21" t="s">
        <v>320</v>
      </c>
      <c r="D165" s="17" t="s">
        <v>66</v>
      </c>
      <c r="E165" s="22" t="s">
        <v>321</v>
      </c>
      <c r="F165" s="23" t="s">
        <v>140</v>
      </c>
      <c r="G165" s="24">
        <v>34.020000000000003</v>
      </c>
      <c r="H165" s="25">
        <v>0</v>
      </c>
      <c r="I165" s="26">
        <f>ROUND(ROUND(H165,2)*ROUND(G165,3),2)</f>
        <v>0</v>
      </c>
      <c r="O165">
        <f>(I165*21)/100</f>
        <v>0</v>
      </c>
      <c r="P165" t="s">
        <v>23</v>
      </c>
    </row>
    <row r="166" spans="1:18" x14ac:dyDescent="0.2">
      <c r="A166" s="27" t="s">
        <v>49</v>
      </c>
      <c r="E166" s="28" t="s">
        <v>66</v>
      </c>
    </row>
    <row r="167" spans="1:18" x14ac:dyDescent="0.2">
      <c r="A167" s="29" t="s">
        <v>51</v>
      </c>
      <c r="E167" s="30" t="s">
        <v>608</v>
      </c>
    </row>
    <row r="168" spans="1:18" ht="63.75" x14ac:dyDescent="0.2">
      <c r="A168" t="s">
        <v>53</v>
      </c>
      <c r="E168" s="28" t="s">
        <v>323</v>
      </c>
    </row>
    <row r="169" spans="1:18" ht="12.75" customHeight="1" x14ac:dyDescent="0.2">
      <c r="A169" s="2" t="s">
        <v>43</v>
      </c>
      <c r="B169" s="2"/>
      <c r="C169" s="32" t="s">
        <v>40</v>
      </c>
      <c r="D169" s="2"/>
      <c r="E169" s="19" t="s">
        <v>324</v>
      </c>
      <c r="F169" s="2"/>
      <c r="G169" s="2"/>
      <c r="H169" s="2"/>
      <c r="I169" s="33">
        <f>0+Q169</f>
        <v>0</v>
      </c>
      <c r="O169">
        <f>0+R169</f>
        <v>0</v>
      </c>
      <c r="Q169">
        <f>0+I170+I174+I178+I182+I186+I190+I194+I198+I202+I206+I210</f>
        <v>0</v>
      </c>
      <c r="R169">
        <f>0+O170+O174+O178+O182+O186+O190+O194+O198+O202+O206+O210</f>
        <v>0</v>
      </c>
    </row>
    <row r="170" spans="1:18" ht="25.5" x14ac:dyDescent="0.2">
      <c r="A170" s="17" t="s">
        <v>45</v>
      </c>
      <c r="B170" s="21" t="s">
        <v>272</v>
      </c>
      <c r="C170" s="21" t="s">
        <v>326</v>
      </c>
      <c r="D170" s="17" t="s">
        <v>66</v>
      </c>
      <c r="E170" s="22" t="s">
        <v>327</v>
      </c>
      <c r="F170" s="23" t="s">
        <v>311</v>
      </c>
      <c r="G170" s="24">
        <v>5</v>
      </c>
      <c r="H170" s="25">
        <v>0</v>
      </c>
      <c r="I170" s="26">
        <f>ROUND(ROUND(H170,2)*ROUND(G170,3),2)</f>
        <v>0</v>
      </c>
      <c r="O170">
        <f>(I170*21)/100</f>
        <v>0</v>
      </c>
      <c r="P170" t="s">
        <v>23</v>
      </c>
    </row>
    <row r="171" spans="1:18" x14ac:dyDescent="0.2">
      <c r="A171" s="27" t="s">
        <v>49</v>
      </c>
      <c r="E171" s="28" t="s">
        <v>66</v>
      </c>
    </row>
    <row r="172" spans="1:18" x14ac:dyDescent="0.2">
      <c r="A172" s="29" t="s">
        <v>51</v>
      </c>
      <c r="E172" s="30" t="s">
        <v>565</v>
      </c>
    </row>
    <row r="173" spans="1:18" ht="25.5" x14ac:dyDescent="0.2">
      <c r="A173" t="s">
        <v>53</v>
      </c>
      <c r="E173" s="28" t="s">
        <v>329</v>
      </c>
    </row>
    <row r="174" spans="1:18" ht="25.5" x14ac:dyDescent="0.2">
      <c r="A174" s="17" t="s">
        <v>45</v>
      </c>
      <c r="B174" s="21" t="s">
        <v>275</v>
      </c>
      <c r="C174" s="21" t="s">
        <v>331</v>
      </c>
      <c r="D174" s="17" t="s">
        <v>66</v>
      </c>
      <c r="E174" s="22" t="s">
        <v>332</v>
      </c>
      <c r="F174" s="23" t="s">
        <v>311</v>
      </c>
      <c r="G174" s="24">
        <v>5</v>
      </c>
      <c r="H174" s="25">
        <v>0</v>
      </c>
      <c r="I174" s="26">
        <f>ROUND(ROUND(H174,2)*ROUND(G174,3),2)</f>
        <v>0</v>
      </c>
      <c r="O174">
        <f>(I174*21)/100</f>
        <v>0</v>
      </c>
      <c r="P174" t="s">
        <v>23</v>
      </c>
    </row>
    <row r="175" spans="1:18" x14ac:dyDescent="0.2">
      <c r="A175" s="27" t="s">
        <v>49</v>
      </c>
      <c r="E175" s="28" t="s">
        <v>66</v>
      </c>
    </row>
    <row r="176" spans="1:18" x14ac:dyDescent="0.2">
      <c r="A176" s="29" t="s">
        <v>51</v>
      </c>
      <c r="E176" s="30" t="s">
        <v>566</v>
      </c>
    </row>
    <row r="177" spans="1:16" ht="25.5" x14ac:dyDescent="0.2">
      <c r="A177" t="s">
        <v>53</v>
      </c>
      <c r="E177" s="28" t="s">
        <v>334</v>
      </c>
    </row>
    <row r="178" spans="1:16" ht="25.5" x14ac:dyDescent="0.2">
      <c r="A178" s="17" t="s">
        <v>45</v>
      </c>
      <c r="B178" s="21" t="s">
        <v>278</v>
      </c>
      <c r="C178" s="21" t="s">
        <v>609</v>
      </c>
      <c r="D178" s="17" t="s">
        <v>66</v>
      </c>
      <c r="E178" s="22" t="s">
        <v>610</v>
      </c>
      <c r="F178" s="23" t="s">
        <v>311</v>
      </c>
      <c r="G178" s="24">
        <v>1</v>
      </c>
      <c r="H178" s="25">
        <v>0</v>
      </c>
      <c r="I178" s="26">
        <f>ROUND(ROUND(H178,2)*ROUND(G178,3),2)</f>
        <v>0</v>
      </c>
      <c r="O178">
        <f>(I178*21)/100</f>
        <v>0</v>
      </c>
      <c r="P178" t="s">
        <v>23</v>
      </c>
    </row>
    <row r="179" spans="1:16" x14ac:dyDescent="0.2">
      <c r="A179" s="27" t="s">
        <v>49</v>
      </c>
      <c r="E179" s="28" t="s">
        <v>66</v>
      </c>
    </row>
    <row r="180" spans="1:16" x14ac:dyDescent="0.2">
      <c r="A180" s="29" t="s">
        <v>51</v>
      </c>
      <c r="E180" s="30" t="s">
        <v>611</v>
      </c>
    </row>
    <row r="181" spans="1:16" ht="38.25" x14ac:dyDescent="0.2">
      <c r="A181" t="s">
        <v>53</v>
      </c>
      <c r="E181" s="28" t="s">
        <v>338</v>
      </c>
    </row>
    <row r="182" spans="1:16" x14ac:dyDescent="0.2">
      <c r="A182" s="17" t="s">
        <v>45</v>
      </c>
      <c r="B182" s="21" t="s">
        <v>282</v>
      </c>
      <c r="C182" s="21" t="s">
        <v>340</v>
      </c>
      <c r="D182" s="17" t="s">
        <v>66</v>
      </c>
      <c r="E182" s="22" t="s">
        <v>341</v>
      </c>
      <c r="F182" s="23" t="s">
        <v>311</v>
      </c>
      <c r="G182" s="24">
        <v>1</v>
      </c>
      <c r="H182" s="25">
        <v>0</v>
      </c>
      <c r="I182" s="26">
        <f>ROUND(ROUND(H182,2)*ROUND(G182,3),2)</f>
        <v>0</v>
      </c>
      <c r="O182">
        <f>(I182*21)/100</f>
        <v>0</v>
      </c>
      <c r="P182" t="s">
        <v>23</v>
      </c>
    </row>
    <row r="183" spans="1:16" x14ac:dyDescent="0.2">
      <c r="A183" s="27" t="s">
        <v>49</v>
      </c>
      <c r="E183" s="28" t="s">
        <v>66</v>
      </c>
    </row>
    <row r="184" spans="1:16" x14ac:dyDescent="0.2">
      <c r="A184" s="29" t="s">
        <v>51</v>
      </c>
      <c r="E184" s="30" t="s">
        <v>66</v>
      </c>
    </row>
    <row r="185" spans="1:16" ht="25.5" x14ac:dyDescent="0.2">
      <c r="A185" t="s">
        <v>53</v>
      </c>
      <c r="E185" s="28" t="s">
        <v>334</v>
      </c>
    </row>
    <row r="186" spans="1:16" ht="25.5" x14ac:dyDescent="0.2">
      <c r="A186" s="17" t="s">
        <v>45</v>
      </c>
      <c r="B186" s="21" t="s">
        <v>287</v>
      </c>
      <c r="C186" s="21" t="s">
        <v>343</v>
      </c>
      <c r="D186" s="17" t="s">
        <v>66</v>
      </c>
      <c r="E186" s="22" t="s">
        <v>344</v>
      </c>
      <c r="F186" s="23" t="s">
        <v>206</v>
      </c>
      <c r="G186" s="24">
        <v>84</v>
      </c>
      <c r="H186" s="25">
        <v>0</v>
      </c>
      <c r="I186" s="26">
        <f>ROUND(ROUND(H186,2)*ROUND(G186,3),2)</f>
        <v>0</v>
      </c>
      <c r="O186">
        <f>(I186*21)/100</f>
        <v>0</v>
      </c>
      <c r="P186" t="s">
        <v>23</v>
      </c>
    </row>
    <row r="187" spans="1:16" x14ac:dyDescent="0.2">
      <c r="A187" s="27" t="s">
        <v>49</v>
      </c>
      <c r="E187" s="28" t="s">
        <v>345</v>
      </c>
    </row>
    <row r="188" spans="1:16" x14ac:dyDescent="0.2">
      <c r="A188" s="29" t="s">
        <v>51</v>
      </c>
      <c r="E188" s="30" t="s">
        <v>612</v>
      </c>
    </row>
    <row r="189" spans="1:16" ht="38.25" x14ac:dyDescent="0.2">
      <c r="A189" t="s">
        <v>53</v>
      </c>
      <c r="E189" s="28" t="s">
        <v>347</v>
      </c>
    </row>
    <row r="190" spans="1:16" ht="25.5" x14ac:dyDescent="0.2">
      <c r="A190" s="17" t="s">
        <v>45</v>
      </c>
      <c r="B190" s="21" t="s">
        <v>297</v>
      </c>
      <c r="C190" s="21" t="s">
        <v>349</v>
      </c>
      <c r="D190" s="17" t="s">
        <v>66</v>
      </c>
      <c r="E190" s="22" t="s">
        <v>350</v>
      </c>
      <c r="F190" s="23" t="s">
        <v>206</v>
      </c>
      <c r="G190" s="24">
        <v>84</v>
      </c>
      <c r="H190" s="25">
        <v>0</v>
      </c>
      <c r="I190" s="26">
        <f>ROUND(ROUND(H190,2)*ROUND(G190,3),2)</f>
        <v>0</v>
      </c>
      <c r="O190">
        <f>(I190*21)/100</f>
        <v>0</v>
      </c>
      <c r="P190" t="s">
        <v>23</v>
      </c>
    </row>
    <row r="191" spans="1:16" x14ac:dyDescent="0.2">
      <c r="A191" s="27" t="s">
        <v>49</v>
      </c>
      <c r="E191" s="28" t="s">
        <v>351</v>
      </c>
    </row>
    <row r="192" spans="1:16" x14ac:dyDescent="0.2">
      <c r="A192" s="29" t="s">
        <v>51</v>
      </c>
      <c r="E192" s="30" t="s">
        <v>612</v>
      </c>
    </row>
    <row r="193" spans="1:16" ht="38.25" x14ac:dyDescent="0.2">
      <c r="A193" t="s">
        <v>53</v>
      </c>
      <c r="E193" s="28" t="s">
        <v>347</v>
      </c>
    </row>
    <row r="194" spans="1:16" x14ac:dyDescent="0.2">
      <c r="A194" s="17" t="s">
        <v>45</v>
      </c>
      <c r="B194" s="21" t="s">
        <v>303</v>
      </c>
      <c r="C194" s="21" t="s">
        <v>363</v>
      </c>
      <c r="D194" s="17" t="s">
        <v>66</v>
      </c>
      <c r="E194" s="22" t="s">
        <v>364</v>
      </c>
      <c r="F194" s="23" t="s">
        <v>140</v>
      </c>
      <c r="G194" s="24">
        <v>30.03</v>
      </c>
      <c r="H194" s="25">
        <v>0</v>
      </c>
      <c r="I194" s="26">
        <f>ROUND(ROUND(H194,2)*ROUND(G194,3),2)</f>
        <v>0</v>
      </c>
      <c r="O194">
        <f>(I194*21)/100</f>
        <v>0</v>
      </c>
      <c r="P194" t="s">
        <v>23</v>
      </c>
    </row>
    <row r="195" spans="1:16" x14ac:dyDescent="0.2">
      <c r="A195" s="27" t="s">
        <v>49</v>
      </c>
      <c r="E195" s="28" t="s">
        <v>66</v>
      </c>
    </row>
    <row r="196" spans="1:16" x14ac:dyDescent="0.2">
      <c r="A196" s="29" t="s">
        <v>51</v>
      </c>
      <c r="E196" s="30" t="s">
        <v>613</v>
      </c>
    </row>
    <row r="197" spans="1:16" ht="51" x14ac:dyDescent="0.2">
      <c r="A197" t="s">
        <v>53</v>
      </c>
      <c r="E197" s="28" t="s">
        <v>366</v>
      </c>
    </row>
    <row r="198" spans="1:16" x14ac:dyDescent="0.2">
      <c r="A198" s="17" t="s">
        <v>45</v>
      </c>
      <c r="B198" s="21" t="s">
        <v>308</v>
      </c>
      <c r="C198" s="21" t="s">
        <v>368</v>
      </c>
      <c r="D198" s="17" t="s">
        <v>66</v>
      </c>
      <c r="E198" s="22" t="s">
        <v>369</v>
      </c>
      <c r="F198" s="23" t="s">
        <v>140</v>
      </c>
      <c r="G198" s="24">
        <v>279.93</v>
      </c>
      <c r="H198" s="25">
        <v>0</v>
      </c>
      <c r="I198" s="26">
        <f>ROUND(ROUND(H198,2)*ROUND(G198,3),2)</f>
        <v>0</v>
      </c>
      <c r="O198">
        <f>(I198*21)/100</f>
        <v>0</v>
      </c>
      <c r="P198" t="s">
        <v>23</v>
      </c>
    </row>
    <row r="199" spans="1:16" x14ac:dyDescent="0.2">
      <c r="A199" s="27" t="s">
        <v>49</v>
      </c>
      <c r="E199" s="28" t="s">
        <v>66</v>
      </c>
    </row>
    <row r="200" spans="1:16" x14ac:dyDescent="0.2">
      <c r="A200" s="29" t="s">
        <v>51</v>
      </c>
      <c r="E200" s="30" t="s">
        <v>614</v>
      </c>
    </row>
    <row r="201" spans="1:16" ht="51" x14ac:dyDescent="0.2">
      <c r="A201" t="s">
        <v>53</v>
      </c>
      <c r="E201" s="28" t="s">
        <v>366</v>
      </c>
    </row>
    <row r="202" spans="1:16" x14ac:dyDescent="0.2">
      <c r="A202" s="17" t="s">
        <v>45</v>
      </c>
      <c r="B202" s="21" t="s">
        <v>314</v>
      </c>
      <c r="C202" s="21" t="s">
        <v>372</v>
      </c>
      <c r="D202" s="17" t="s">
        <v>66</v>
      </c>
      <c r="E202" s="22" t="s">
        <v>373</v>
      </c>
      <c r="F202" s="23" t="s">
        <v>140</v>
      </c>
      <c r="G202" s="24">
        <v>62</v>
      </c>
      <c r="H202" s="25">
        <v>0</v>
      </c>
      <c r="I202" s="26">
        <f>ROUND(ROUND(H202,2)*ROUND(G202,3),2)</f>
        <v>0</v>
      </c>
      <c r="O202">
        <f>(I202*21)/100</f>
        <v>0</v>
      </c>
      <c r="P202" t="s">
        <v>23</v>
      </c>
    </row>
    <row r="203" spans="1:16" x14ac:dyDescent="0.2">
      <c r="A203" s="27" t="s">
        <v>49</v>
      </c>
      <c r="E203" s="28" t="s">
        <v>66</v>
      </c>
    </row>
    <row r="204" spans="1:16" x14ac:dyDescent="0.2">
      <c r="A204" s="29" t="s">
        <v>51</v>
      </c>
      <c r="E204" s="30" t="s">
        <v>615</v>
      </c>
    </row>
    <row r="205" spans="1:16" ht="25.5" x14ac:dyDescent="0.2">
      <c r="A205" t="s">
        <v>53</v>
      </c>
      <c r="E205" s="28" t="s">
        <v>375</v>
      </c>
    </row>
    <row r="206" spans="1:16" x14ac:dyDescent="0.2">
      <c r="A206" s="17" t="s">
        <v>45</v>
      </c>
      <c r="B206" s="21" t="s">
        <v>319</v>
      </c>
      <c r="C206" s="21" t="s">
        <v>377</v>
      </c>
      <c r="D206" s="17" t="s">
        <v>66</v>
      </c>
      <c r="E206" s="22" t="s">
        <v>378</v>
      </c>
      <c r="F206" s="23" t="s">
        <v>140</v>
      </c>
      <c r="G206" s="24">
        <v>353.93</v>
      </c>
      <c r="H206" s="25">
        <v>0</v>
      </c>
      <c r="I206" s="26">
        <f>ROUND(ROUND(H206,2)*ROUND(G206,3),2)</f>
        <v>0</v>
      </c>
      <c r="O206">
        <f>(I206*21)/100</f>
        <v>0</v>
      </c>
      <c r="P206" t="s">
        <v>23</v>
      </c>
    </row>
    <row r="207" spans="1:16" x14ac:dyDescent="0.2">
      <c r="A207" s="27" t="s">
        <v>49</v>
      </c>
      <c r="E207" s="28" t="s">
        <v>66</v>
      </c>
    </row>
    <row r="208" spans="1:16" ht="51" x14ac:dyDescent="0.2">
      <c r="A208" s="29" t="s">
        <v>51</v>
      </c>
      <c r="E208" s="30" t="s">
        <v>616</v>
      </c>
    </row>
    <row r="209" spans="1:16" ht="38.25" x14ac:dyDescent="0.2">
      <c r="A209" t="s">
        <v>53</v>
      </c>
      <c r="E209" s="28" t="s">
        <v>380</v>
      </c>
    </row>
    <row r="210" spans="1:16" x14ac:dyDescent="0.2">
      <c r="A210" s="17" t="s">
        <v>45</v>
      </c>
      <c r="B210" s="21" t="s">
        <v>325</v>
      </c>
      <c r="C210" s="21" t="s">
        <v>382</v>
      </c>
      <c r="D210" s="17" t="s">
        <v>66</v>
      </c>
      <c r="E210" s="22" t="s">
        <v>383</v>
      </c>
      <c r="F210" s="23" t="s">
        <v>311</v>
      </c>
      <c r="G210" s="24">
        <v>6</v>
      </c>
      <c r="H210" s="25">
        <v>0</v>
      </c>
      <c r="I210" s="26">
        <f>ROUND(ROUND(H210,2)*ROUND(G210,3),2)</f>
        <v>0</v>
      </c>
      <c r="O210">
        <f>(I210*21)/100</f>
        <v>0</v>
      </c>
      <c r="P210" t="s">
        <v>23</v>
      </c>
    </row>
    <row r="211" spans="1:16" x14ac:dyDescent="0.2">
      <c r="A211" s="27" t="s">
        <v>49</v>
      </c>
      <c r="E211" s="28" t="s">
        <v>66</v>
      </c>
    </row>
    <row r="212" spans="1:16" x14ac:dyDescent="0.2">
      <c r="A212" s="29" t="s">
        <v>51</v>
      </c>
      <c r="E212" s="30" t="s">
        <v>617</v>
      </c>
    </row>
    <row r="213" spans="1:16" ht="102" x14ac:dyDescent="0.2">
      <c r="A213" t="s">
        <v>53</v>
      </c>
      <c r="E213" s="28" t="s">
        <v>385</v>
      </c>
    </row>
  </sheetData>
  <sheetProtection sheet="1" objects="1" scenarios="1"/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R269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4"/>
      <c r="C1" s="4"/>
      <c r="D1" s="4"/>
      <c r="E1" s="4" t="s">
        <v>0</v>
      </c>
      <c r="F1" s="4"/>
      <c r="G1" s="4"/>
      <c r="H1" s="4"/>
      <c r="I1" s="4"/>
      <c r="P1" t="s">
        <v>22</v>
      </c>
    </row>
    <row r="2" spans="1:18" ht="24.95" customHeight="1" x14ac:dyDescent="0.2">
      <c r="B2" s="4"/>
      <c r="C2" s="4"/>
      <c r="D2" s="4"/>
      <c r="E2" s="3" t="s">
        <v>13</v>
      </c>
      <c r="F2" s="4"/>
      <c r="G2" s="4"/>
      <c r="H2" s="2"/>
      <c r="I2" s="2"/>
      <c r="O2">
        <f>0+O8+O37+O122+O127+O184+O205</f>
        <v>0</v>
      </c>
      <c r="P2" t="s">
        <v>22</v>
      </c>
    </row>
    <row r="3" spans="1:18" ht="15" customHeight="1" x14ac:dyDescent="0.25">
      <c r="A3" t="s">
        <v>12</v>
      </c>
      <c r="B3" s="10" t="s">
        <v>14</v>
      </c>
      <c r="C3" s="38" t="s">
        <v>15</v>
      </c>
      <c r="D3" s="34"/>
      <c r="E3" s="11" t="s">
        <v>16</v>
      </c>
      <c r="F3" s="4"/>
      <c r="G3" s="9"/>
      <c r="H3" s="8" t="s">
        <v>618</v>
      </c>
      <c r="I3" s="31">
        <f>0+I8+I37+I122+I127+I184+I205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2" t="s">
        <v>18</v>
      </c>
      <c r="C4" s="39" t="s">
        <v>618</v>
      </c>
      <c r="D4" s="40"/>
      <c r="E4" s="13" t="s">
        <v>619</v>
      </c>
      <c r="F4" s="2"/>
      <c r="G4" s="2"/>
      <c r="H4" s="14"/>
      <c r="I4" s="14"/>
      <c r="O4" t="s">
        <v>20</v>
      </c>
      <c r="P4" t="s">
        <v>23</v>
      </c>
    </row>
    <row r="5" spans="1:18" ht="12.75" customHeight="1" x14ac:dyDescent="0.2">
      <c r="A5" s="37" t="s">
        <v>26</v>
      </c>
      <c r="B5" s="37" t="s">
        <v>28</v>
      </c>
      <c r="C5" s="37" t="s">
        <v>30</v>
      </c>
      <c r="D5" s="37" t="s">
        <v>31</v>
      </c>
      <c r="E5" s="37" t="s">
        <v>32</v>
      </c>
      <c r="F5" s="37" t="s">
        <v>34</v>
      </c>
      <c r="G5" s="37" t="s">
        <v>36</v>
      </c>
      <c r="H5" s="37" t="s">
        <v>38</v>
      </c>
      <c r="I5" s="37"/>
      <c r="O5" t="s">
        <v>21</v>
      </c>
      <c r="P5" t="s">
        <v>23</v>
      </c>
    </row>
    <row r="6" spans="1:18" ht="12.75" customHeight="1" x14ac:dyDescent="0.2">
      <c r="A6" s="37"/>
      <c r="B6" s="37"/>
      <c r="C6" s="37"/>
      <c r="D6" s="37"/>
      <c r="E6" s="37"/>
      <c r="F6" s="37"/>
      <c r="G6" s="37"/>
      <c r="H6" s="1" t="s">
        <v>39</v>
      </c>
      <c r="I6" s="1" t="s">
        <v>41</v>
      </c>
    </row>
    <row r="7" spans="1:18" ht="12.75" customHeight="1" x14ac:dyDescent="0.2">
      <c r="A7" s="1" t="s">
        <v>27</v>
      </c>
      <c r="B7" s="1" t="s">
        <v>29</v>
      </c>
      <c r="C7" s="1" t="s">
        <v>23</v>
      </c>
      <c r="D7" s="1" t="s">
        <v>22</v>
      </c>
      <c r="E7" s="1" t="s">
        <v>33</v>
      </c>
      <c r="F7" s="1" t="s">
        <v>35</v>
      </c>
      <c r="G7" s="1" t="s">
        <v>37</v>
      </c>
      <c r="H7" s="1" t="s">
        <v>40</v>
      </c>
      <c r="I7" s="1" t="s">
        <v>42</v>
      </c>
    </row>
    <row r="8" spans="1:18" ht="12.75" customHeight="1" x14ac:dyDescent="0.2">
      <c r="A8" s="14" t="s">
        <v>43</v>
      </c>
      <c r="B8" s="14"/>
      <c r="C8" s="18" t="s">
        <v>27</v>
      </c>
      <c r="D8" s="14"/>
      <c r="E8" s="19" t="s">
        <v>44</v>
      </c>
      <c r="F8" s="14"/>
      <c r="G8" s="14"/>
      <c r="H8" s="14"/>
      <c r="I8" s="20">
        <f>0+Q8</f>
        <v>0</v>
      </c>
      <c r="O8">
        <f>0+R8</f>
        <v>0</v>
      </c>
      <c r="Q8">
        <f>0+I9+I13+I17+I21+I25+I29+I33</f>
        <v>0</v>
      </c>
      <c r="R8">
        <f>0+O9+O13+O17+O21+O25+O29+O33</f>
        <v>0</v>
      </c>
    </row>
    <row r="9" spans="1:18" x14ac:dyDescent="0.2">
      <c r="A9" s="17" t="s">
        <v>45</v>
      </c>
      <c r="B9" s="21" t="s">
        <v>29</v>
      </c>
      <c r="C9" s="21" t="s">
        <v>93</v>
      </c>
      <c r="D9" s="17" t="s">
        <v>66</v>
      </c>
      <c r="E9" s="22" t="s">
        <v>94</v>
      </c>
      <c r="F9" s="23" t="s">
        <v>95</v>
      </c>
      <c r="G9" s="24">
        <v>6013.1440000000002</v>
      </c>
      <c r="H9" s="25">
        <v>0</v>
      </c>
      <c r="I9" s="26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27" t="s">
        <v>49</v>
      </c>
      <c r="E10" s="28" t="s">
        <v>66</v>
      </c>
    </row>
    <row r="11" spans="1:18" ht="280.5" x14ac:dyDescent="0.2">
      <c r="A11" s="29" t="s">
        <v>51</v>
      </c>
      <c r="E11" s="30" t="s">
        <v>620</v>
      </c>
    </row>
    <row r="12" spans="1:18" ht="25.5" x14ac:dyDescent="0.2">
      <c r="A12" t="s">
        <v>53</v>
      </c>
      <c r="E12" s="28" t="s">
        <v>97</v>
      </c>
    </row>
    <row r="13" spans="1:18" x14ac:dyDescent="0.2">
      <c r="A13" s="17" t="s">
        <v>45</v>
      </c>
      <c r="B13" s="21" t="s">
        <v>23</v>
      </c>
      <c r="C13" s="21" t="s">
        <v>98</v>
      </c>
      <c r="D13" s="17" t="s">
        <v>66</v>
      </c>
      <c r="E13" s="22" t="s">
        <v>99</v>
      </c>
      <c r="F13" s="23" t="s">
        <v>95</v>
      </c>
      <c r="G13" s="24">
        <v>1324.1310000000001</v>
      </c>
      <c r="H13" s="25">
        <v>0</v>
      </c>
      <c r="I13" s="26">
        <f>ROUND(ROUND(H13,2)*ROUND(G13,3),2)</f>
        <v>0</v>
      </c>
      <c r="O13">
        <f>(I13*21)/100</f>
        <v>0</v>
      </c>
      <c r="P13" t="s">
        <v>23</v>
      </c>
    </row>
    <row r="14" spans="1:18" x14ac:dyDescent="0.2">
      <c r="A14" s="27" t="s">
        <v>49</v>
      </c>
      <c r="E14" s="28" t="s">
        <v>66</v>
      </c>
    </row>
    <row r="15" spans="1:18" ht="242.25" x14ac:dyDescent="0.2">
      <c r="A15" s="29" t="s">
        <v>51</v>
      </c>
      <c r="E15" s="30" t="s">
        <v>621</v>
      </c>
    </row>
    <row r="16" spans="1:18" ht="25.5" x14ac:dyDescent="0.2">
      <c r="A16" t="s">
        <v>53</v>
      </c>
      <c r="E16" s="28" t="s">
        <v>97</v>
      </c>
    </row>
    <row r="17" spans="1:16" x14ac:dyDescent="0.2">
      <c r="A17" s="17" t="s">
        <v>45</v>
      </c>
      <c r="B17" s="21" t="s">
        <v>22</v>
      </c>
      <c r="C17" s="21" t="s">
        <v>101</v>
      </c>
      <c r="D17" s="17" t="s">
        <v>66</v>
      </c>
      <c r="E17" s="22" t="s">
        <v>102</v>
      </c>
      <c r="F17" s="23" t="s">
        <v>95</v>
      </c>
      <c r="G17" s="24">
        <v>654.00800000000004</v>
      </c>
      <c r="H17" s="25">
        <v>0</v>
      </c>
      <c r="I17" s="26">
        <f>ROUND(ROUND(H17,2)*ROUND(G17,3),2)</f>
        <v>0</v>
      </c>
      <c r="O17">
        <f>(I17*21)/100</f>
        <v>0</v>
      </c>
      <c r="P17" t="s">
        <v>23</v>
      </c>
    </row>
    <row r="18" spans="1:16" ht="38.25" x14ac:dyDescent="0.2">
      <c r="A18" s="27" t="s">
        <v>49</v>
      </c>
      <c r="E18" s="28" t="s">
        <v>103</v>
      </c>
    </row>
    <row r="19" spans="1:16" ht="89.25" x14ac:dyDescent="0.2">
      <c r="A19" s="29" t="s">
        <v>51</v>
      </c>
      <c r="E19" s="30" t="s">
        <v>622</v>
      </c>
    </row>
    <row r="20" spans="1:16" ht="25.5" x14ac:dyDescent="0.2">
      <c r="A20" t="s">
        <v>53</v>
      </c>
      <c r="E20" s="28" t="s">
        <v>97</v>
      </c>
    </row>
    <row r="21" spans="1:16" x14ac:dyDescent="0.2">
      <c r="A21" s="17" t="s">
        <v>45</v>
      </c>
      <c r="B21" s="21" t="s">
        <v>33</v>
      </c>
      <c r="C21" s="21" t="s">
        <v>105</v>
      </c>
      <c r="D21" s="17" t="s">
        <v>66</v>
      </c>
      <c r="E21" s="22" t="s">
        <v>106</v>
      </c>
      <c r="F21" s="23" t="s">
        <v>95</v>
      </c>
      <c r="G21" s="24">
        <v>1</v>
      </c>
      <c r="H21" s="25">
        <v>0</v>
      </c>
      <c r="I21" s="26">
        <f>ROUND(ROUND(H21,2)*ROUND(G21,3),2)</f>
        <v>0</v>
      </c>
      <c r="O21">
        <f>(I21*21)/100</f>
        <v>0</v>
      </c>
      <c r="P21" t="s">
        <v>23</v>
      </c>
    </row>
    <row r="22" spans="1:16" ht="38.25" x14ac:dyDescent="0.2">
      <c r="A22" s="27" t="s">
        <v>49</v>
      </c>
      <c r="E22" s="28" t="s">
        <v>107</v>
      </c>
    </row>
    <row r="23" spans="1:16" x14ac:dyDescent="0.2">
      <c r="A23" s="29" t="s">
        <v>51</v>
      </c>
      <c r="E23" s="30" t="s">
        <v>66</v>
      </c>
    </row>
    <row r="24" spans="1:16" ht="25.5" x14ac:dyDescent="0.2">
      <c r="A24" t="s">
        <v>53</v>
      </c>
      <c r="E24" s="28" t="s">
        <v>97</v>
      </c>
    </row>
    <row r="25" spans="1:16" x14ac:dyDescent="0.2">
      <c r="A25" s="17" t="s">
        <v>45</v>
      </c>
      <c r="B25" s="21" t="s">
        <v>35</v>
      </c>
      <c r="C25" s="21" t="s">
        <v>108</v>
      </c>
      <c r="D25" s="17" t="s">
        <v>66</v>
      </c>
      <c r="E25" s="22" t="s">
        <v>109</v>
      </c>
      <c r="F25" s="23" t="s">
        <v>110</v>
      </c>
      <c r="G25" s="24">
        <v>55.03</v>
      </c>
      <c r="H25" s="25">
        <v>0</v>
      </c>
      <c r="I25" s="26">
        <f>ROUND(ROUND(H25,2)*ROUND(G25,3),2)</f>
        <v>0</v>
      </c>
      <c r="O25">
        <f>(I25*21)/100</f>
        <v>0</v>
      </c>
      <c r="P25" t="s">
        <v>23</v>
      </c>
    </row>
    <row r="26" spans="1:16" x14ac:dyDescent="0.2">
      <c r="A26" s="27" t="s">
        <v>49</v>
      </c>
      <c r="E26" s="28" t="s">
        <v>66</v>
      </c>
    </row>
    <row r="27" spans="1:16" ht="25.5" x14ac:dyDescent="0.2">
      <c r="A27" s="29" t="s">
        <v>51</v>
      </c>
      <c r="E27" s="30" t="s">
        <v>623</v>
      </c>
    </row>
    <row r="28" spans="1:16" ht="25.5" x14ac:dyDescent="0.2">
      <c r="A28" t="s">
        <v>53</v>
      </c>
      <c r="E28" s="28" t="s">
        <v>112</v>
      </c>
    </row>
    <row r="29" spans="1:16" ht="25.5" x14ac:dyDescent="0.2">
      <c r="A29" s="17" t="s">
        <v>45</v>
      </c>
      <c r="B29" s="21" t="s">
        <v>37</v>
      </c>
      <c r="C29" s="21" t="s">
        <v>113</v>
      </c>
      <c r="D29" s="17" t="s">
        <v>66</v>
      </c>
      <c r="E29" s="22" t="s">
        <v>114</v>
      </c>
      <c r="F29" s="23" t="s">
        <v>95</v>
      </c>
      <c r="G29" s="24">
        <v>2343.6460000000002</v>
      </c>
      <c r="H29" s="25">
        <v>0</v>
      </c>
      <c r="I29" s="26">
        <f>ROUND(ROUND(H29,2)*ROUND(G29,3),2)</f>
        <v>0</v>
      </c>
      <c r="O29">
        <f>(I29*21)/100</f>
        <v>0</v>
      </c>
      <c r="P29" t="s">
        <v>23</v>
      </c>
    </row>
    <row r="30" spans="1:16" x14ac:dyDescent="0.2">
      <c r="A30" s="27" t="s">
        <v>49</v>
      </c>
      <c r="E30" s="28" t="s">
        <v>66</v>
      </c>
    </row>
    <row r="31" spans="1:16" x14ac:dyDescent="0.2">
      <c r="A31" s="29" t="s">
        <v>51</v>
      </c>
      <c r="E31" s="30" t="s">
        <v>624</v>
      </c>
    </row>
    <row r="32" spans="1:16" ht="140.25" x14ac:dyDescent="0.2">
      <c r="A32" t="s">
        <v>53</v>
      </c>
      <c r="E32" s="28" t="s">
        <v>116</v>
      </c>
    </row>
    <row r="33" spans="1:18" x14ac:dyDescent="0.2">
      <c r="A33" s="17" t="s">
        <v>45</v>
      </c>
      <c r="B33" s="21" t="s">
        <v>625</v>
      </c>
      <c r="C33" s="21" t="s">
        <v>88</v>
      </c>
      <c r="D33" s="17" t="s">
        <v>626</v>
      </c>
      <c r="E33" s="22" t="s">
        <v>627</v>
      </c>
      <c r="F33" s="23" t="s">
        <v>120</v>
      </c>
      <c r="G33" s="24">
        <v>1</v>
      </c>
      <c r="H33" s="25">
        <v>0</v>
      </c>
      <c r="I33" s="26">
        <f>ROUND(ROUND(H33,2)*ROUND(G33,3),2)</f>
        <v>0</v>
      </c>
      <c r="O33">
        <f>(I33*0)/100</f>
        <v>0</v>
      </c>
      <c r="P33" t="s">
        <v>27</v>
      </c>
    </row>
    <row r="34" spans="1:18" x14ac:dyDescent="0.2">
      <c r="A34" s="27" t="s">
        <v>49</v>
      </c>
      <c r="E34" s="28" t="s">
        <v>628</v>
      </c>
    </row>
    <row r="35" spans="1:18" x14ac:dyDescent="0.2">
      <c r="A35" s="29" t="s">
        <v>51</v>
      </c>
      <c r="E35" s="30" t="s">
        <v>66</v>
      </c>
    </row>
    <row r="36" spans="1:18" x14ac:dyDescent="0.2">
      <c r="A36" t="s">
        <v>53</v>
      </c>
      <c r="E36" s="28" t="s">
        <v>66</v>
      </c>
    </row>
    <row r="37" spans="1:18" ht="12.75" customHeight="1" x14ac:dyDescent="0.2">
      <c r="A37" s="2" t="s">
        <v>43</v>
      </c>
      <c r="B37" s="2"/>
      <c r="C37" s="32" t="s">
        <v>29</v>
      </c>
      <c r="D37" s="2"/>
      <c r="E37" s="19" t="s">
        <v>122</v>
      </c>
      <c r="F37" s="2"/>
      <c r="G37" s="2"/>
      <c r="H37" s="2"/>
      <c r="I37" s="33">
        <f>0+Q37</f>
        <v>0</v>
      </c>
      <c r="O37">
        <f>0+R37</f>
        <v>0</v>
      </c>
      <c r="Q37">
        <f>0+I38+I42+I46+I50+I54+I58+I62+I66+I70+I74+I78+I82+I86+I90+I94+I98+I102+I106+I110+I114+I118</f>
        <v>0</v>
      </c>
      <c r="R37">
        <f>0+O38+O42+O46+O50+O54+O58+O62+O66+O70+O74+O78+O82+O86+O90+O94+O98+O102+O106+O110+O114+O118</f>
        <v>0</v>
      </c>
    </row>
    <row r="38" spans="1:18" x14ac:dyDescent="0.2">
      <c r="A38" s="17" t="s">
        <v>45</v>
      </c>
      <c r="B38" s="21" t="s">
        <v>70</v>
      </c>
      <c r="C38" s="21" t="s">
        <v>123</v>
      </c>
      <c r="D38" s="17" t="s">
        <v>66</v>
      </c>
      <c r="E38" s="22" t="s">
        <v>124</v>
      </c>
      <c r="F38" s="23" t="s">
        <v>110</v>
      </c>
      <c r="G38" s="24">
        <v>7.1929999999999996</v>
      </c>
      <c r="H38" s="25">
        <v>0</v>
      </c>
      <c r="I38" s="26">
        <f>ROUND(ROUND(H38,2)*ROUND(G38,3),2)</f>
        <v>0</v>
      </c>
      <c r="O38">
        <f>(I38*21)/100</f>
        <v>0</v>
      </c>
      <c r="P38" t="s">
        <v>23</v>
      </c>
    </row>
    <row r="39" spans="1:18" x14ac:dyDescent="0.2">
      <c r="A39" s="27" t="s">
        <v>49</v>
      </c>
      <c r="E39" s="28" t="s">
        <v>125</v>
      </c>
    </row>
    <row r="40" spans="1:18" x14ac:dyDescent="0.2">
      <c r="A40" s="29" t="s">
        <v>51</v>
      </c>
      <c r="E40" s="30" t="s">
        <v>629</v>
      </c>
    </row>
    <row r="41" spans="1:18" ht="63.75" x14ac:dyDescent="0.2">
      <c r="A41" t="s">
        <v>53</v>
      </c>
      <c r="E41" s="28" t="s">
        <v>127</v>
      </c>
    </row>
    <row r="42" spans="1:18" x14ac:dyDescent="0.2">
      <c r="A42" s="17" t="s">
        <v>45</v>
      </c>
      <c r="B42" s="21" t="s">
        <v>74</v>
      </c>
      <c r="C42" s="21" t="s">
        <v>128</v>
      </c>
      <c r="D42" s="17" t="s">
        <v>66</v>
      </c>
      <c r="E42" s="22" t="s">
        <v>129</v>
      </c>
      <c r="F42" s="23" t="s">
        <v>110</v>
      </c>
      <c r="G42" s="24">
        <v>6.93</v>
      </c>
      <c r="H42" s="25">
        <v>0</v>
      </c>
      <c r="I42" s="26">
        <f>ROUND(ROUND(H42,2)*ROUND(G42,3),2)</f>
        <v>0</v>
      </c>
      <c r="O42">
        <f>(I42*21)/100</f>
        <v>0</v>
      </c>
      <c r="P42" t="s">
        <v>23</v>
      </c>
    </row>
    <row r="43" spans="1:18" x14ac:dyDescent="0.2">
      <c r="A43" s="27" t="s">
        <v>49</v>
      </c>
      <c r="E43" s="28" t="s">
        <v>66</v>
      </c>
    </row>
    <row r="44" spans="1:18" ht="38.25" x14ac:dyDescent="0.2">
      <c r="A44" s="29" t="s">
        <v>51</v>
      </c>
      <c r="E44" s="30" t="s">
        <v>630</v>
      </c>
    </row>
    <row r="45" spans="1:18" ht="63.75" x14ac:dyDescent="0.2">
      <c r="A45" t="s">
        <v>53</v>
      </c>
      <c r="E45" s="28" t="s">
        <v>127</v>
      </c>
    </row>
    <row r="46" spans="1:18" ht="25.5" x14ac:dyDescent="0.2">
      <c r="A46" s="17" t="s">
        <v>45</v>
      </c>
      <c r="B46" s="21" t="s">
        <v>40</v>
      </c>
      <c r="C46" s="21" t="s">
        <v>131</v>
      </c>
      <c r="D46" s="17" t="s">
        <v>66</v>
      </c>
      <c r="E46" s="22" t="s">
        <v>132</v>
      </c>
      <c r="F46" s="23" t="s">
        <v>110</v>
      </c>
      <c r="G46" s="24">
        <v>569.94500000000005</v>
      </c>
      <c r="H46" s="25">
        <v>0</v>
      </c>
      <c r="I46" s="26">
        <f>ROUND(ROUND(H46,2)*ROUND(G46,3),2)</f>
        <v>0</v>
      </c>
      <c r="O46">
        <f>(I46*21)/100</f>
        <v>0</v>
      </c>
      <c r="P46" t="s">
        <v>23</v>
      </c>
    </row>
    <row r="47" spans="1:18" x14ac:dyDescent="0.2">
      <c r="A47" s="27" t="s">
        <v>49</v>
      </c>
      <c r="E47" s="28" t="s">
        <v>133</v>
      </c>
    </row>
    <row r="48" spans="1:18" ht="89.25" x14ac:dyDescent="0.2">
      <c r="A48" s="29" t="s">
        <v>51</v>
      </c>
      <c r="E48" s="30" t="s">
        <v>631</v>
      </c>
    </row>
    <row r="49" spans="1:16" ht="63.75" x14ac:dyDescent="0.2">
      <c r="A49" t="s">
        <v>53</v>
      </c>
      <c r="E49" s="28" t="s">
        <v>127</v>
      </c>
    </row>
    <row r="50" spans="1:16" x14ac:dyDescent="0.2">
      <c r="A50" s="17" t="s">
        <v>45</v>
      </c>
      <c r="B50" s="21" t="s">
        <v>42</v>
      </c>
      <c r="C50" s="21" t="s">
        <v>135</v>
      </c>
      <c r="D50" s="17" t="s">
        <v>66</v>
      </c>
      <c r="E50" s="22" t="s">
        <v>136</v>
      </c>
      <c r="F50" s="23" t="s">
        <v>110</v>
      </c>
      <c r="G50" s="24">
        <v>976.52</v>
      </c>
      <c r="H50" s="25">
        <v>0</v>
      </c>
      <c r="I50" s="26">
        <f>ROUND(ROUND(H50,2)*ROUND(G50,3),2)</f>
        <v>0</v>
      </c>
      <c r="O50">
        <f>(I50*21)/100</f>
        <v>0</v>
      </c>
      <c r="P50" t="s">
        <v>23</v>
      </c>
    </row>
    <row r="51" spans="1:16" x14ac:dyDescent="0.2">
      <c r="A51" s="27" t="s">
        <v>49</v>
      </c>
      <c r="E51" s="28" t="s">
        <v>66</v>
      </c>
    </row>
    <row r="52" spans="1:16" ht="51" x14ac:dyDescent="0.2">
      <c r="A52" s="29" t="s">
        <v>51</v>
      </c>
      <c r="E52" s="30" t="s">
        <v>632</v>
      </c>
    </row>
    <row r="53" spans="1:16" ht="63.75" x14ac:dyDescent="0.2">
      <c r="A53" t="s">
        <v>53</v>
      </c>
      <c r="E53" s="28" t="s">
        <v>127</v>
      </c>
    </row>
    <row r="54" spans="1:16" x14ac:dyDescent="0.2">
      <c r="A54" s="17" t="s">
        <v>45</v>
      </c>
      <c r="B54" s="21" t="s">
        <v>87</v>
      </c>
      <c r="C54" s="21" t="s">
        <v>401</v>
      </c>
      <c r="D54" s="17" t="s">
        <v>66</v>
      </c>
      <c r="E54" s="22" t="s">
        <v>402</v>
      </c>
      <c r="F54" s="23" t="s">
        <v>140</v>
      </c>
      <c r="G54" s="24">
        <v>66.150000000000006</v>
      </c>
      <c r="H54" s="25">
        <v>0</v>
      </c>
      <c r="I54" s="26">
        <f>ROUND(ROUND(H54,2)*ROUND(G54,3),2)</f>
        <v>0</v>
      </c>
      <c r="O54">
        <f>(I54*21)/100</f>
        <v>0</v>
      </c>
      <c r="P54" t="s">
        <v>23</v>
      </c>
    </row>
    <row r="55" spans="1:16" x14ac:dyDescent="0.2">
      <c r="A55" s="27" t="s">
        <v>49</v>
      </c>
      <c r="E55" s="28" t="s">
        <v>66</v>
      </c>
    </row>
    <row r="56" spans="1:16" x14ac:dyDescent="0.2">
      <c r="A56" s="29" t="s">
        <v>51</v>
      </c>
      <c r="E56" s="30" t="s">
        <v>633</v>
      </c>
    </row>
    <row r="57" spans="1:16" ht="76.5" x14ac:dyDescent="0.2">
      <c r="A57" t="s">
        <v>53</v>
      </c>
      <c r="E57" s="28" t="s">
        <v>404</v>
      </c>
    </row>
    <row r="58" spans="1:16" x14ac:dyDescent="0.2">
      <c r="A58" s="17" t="s">
        <v>45</v>
      </c>
      <c r="B58" s="21" t="s">
        <v>142</v>
      </c>
      <c r="C58" s="21" t="s">
        <v>138</v>
      </c>
      <c r="D58" s="17" t="s">
        <v>66</v>
      </c>
      <c r="E58" s="22" t="s">
        <v>139</v>
      </c>
      <c r="F58" s="23" t="s">
        <v>140</v>
      </c>
      <c r="G58" s="24">
        <v>81.375</v>
      </c>
      <c r="H58" s="25">
        <v>0</v>
      </c>
      <c r="I58" s="26">
        <f>ROUND(ROUND(H58,2)*ROUND(G58,3),2)</f>
        <v>0</v>
      </c>
      <c r="O58">
        <f>(I58*21)/100</f>
        <v>0</v>
      </c>
      <c r="P58" t="s">
        <v>23</v>
      </c>
    </row>
    <row r="59" spans="1:16" x14ac:dyDescent="0.2">
      <c r="A59" s="27" t="s">
        <v>49</v>
      </c>
      <c r="E59" s="28" t="s">
        <v>66</v>
      </c>
    </row>
    <row r="60" spans="1:16" x14ac:dyDescent="0.2">
      <c r="A60" s="29" t="s">
        <v>51</v>
      </c>
      <c r="E60" s="30" t="s">
        <v>634</v>
      </c>
    </row>
    <row r="61" spans="1:16" ht="63.75" x14ac:dyDescent="0.2">
      <c r="A61" t="s">
        <v>53</v>
      </c>
      <c r="E61" s="28" t="s">
        <v>127</v>
      </c>
    </row>
    <row r="62" spans="1:16" x14ac:dyDescent="0.2">
      <c r="A62" s="17" t="s">
        <v>45</v>
      </c>
      <c r="B62" s="21" t="s">
        <v>147</v>
      </c>
      <c r="C62" s="21" t="s">
        <v>143</v>
      </c>
      <c r="D62" s="17" t="s">
        <v>66</v>
      </c>
      <c r="E62" s="22" t="s">
        <v>144</v>
      </c>
      <c r="F62" s="23" t="s">
        <v>140</v>
      </c>
      <c r="G62" s="24">
        <v>693.52499999999998</v>
      </c>
      <c r="H62" s="25">
        <v>0</v>
      </c>
      <c r="I62" s="26">
        <f>ROUND(ROUND(H62,2)*ROUND(G62,3),2)</f>
        <v>0</v>
      </c>
      <c r="O62">
        <f>(I62*21)/100</f>
        <v>0</v>
      </c>
      <c r="P62" t="s">
        <v>23</v>
      </c>
    </row>
    <row r="63" spans="1:16" x14ac:dyDescent="0.2">
      <c r="A63" s="27" t="s">
        <v>49</v>
      </c>
      <c r="E63" s="28" t="s">
        <v>145</v>
      </c>
    </row>
    <row r="64" spans="1:16" ht="38.25" x14ac:dyDescent="0.2">
      <c r="A64" s="29" t="s">
        <v>51</v>
      </c>
      <c r="E64" s="30" t="s">
        <v>635</v>
      </c>
    </row>
    <row r="65" spans="1:16" ht="63.75" x14ac:dyDescent="0.2">
      <c r="A65" t="s">
        <v>53</v>
      </c>
      <c r="E65" s="28" t="s">
        <v>127</v>
      </c>
    </row>
    <row r="66" spans="1:16" x14ac:dyDescent="0.2">
      <c r="A66" s="17" t="s">
        <v>45</v>
      </c>
      <c r="B66" s="21" t="s">
        <v>152</v>
      </c>
      <c r="C66" s="21" t="s">
        <v>148</v>
      </c>
      <c r="D66" s="17" t="s">
        <v>66</v>
      </c>
      <c r="E66" s="22" t="s">
        <v>149</v>
      </c>
      <c r="F66" s="23" t="s">
        <v>110</v>
      </c>
      <c r="G66" s="24">
        <v>255.273</v>
      </c>
      <c r="H66" s="25">
        <v>0</v>
      </c>
      <c r="I66" s="26">
        <f>ROUND(ROUND(H66,2)*ROUND(G66,3),2)</f>
        <v>0</v>
      </c>
      <c r="O66">
        <f>(I66*21)/100</f>
        <v>0</v>
      </c>
      <c r="P66" t="s">
        <v>23</v>
      </c>
    </row>
    <row r="67" spans="1:16" x14ac:dyDescent="0.2">
      <c r="A67" s="27" t="s">
        <v>49</v>
      </c>
      <c r="E67" s="28" t="s">
        <v>150</v>
      </c>
    </row>
    <row r="68" spans="1:16" ht="51" x14ac:dyDescent="0.2">
      <c r="A68" s="29" t="s">
        <v>51</v>
      </c>
      <c r="E68" s="30" t="s">
        <v>636</v>
      </c>
    </row>
    <row r="69" spans="1:16" ht="63.75" x14ac:dyDescent="0.2">
      <c r="A69" t="s">
        <v>53</v>
      </c>
      <c r="E69" s="28" t="s">
        <v>127</v>
      </c>
    </row>
    <row r="70" spans="1:16" x14ac:dyDescent="0.2">
      <c r="A70" s="17" t="s">
        <v>45</v>
      </c>
      <c r="B70" s="21" t="s">
        <v>158</v>
      </c>
      <c r="C70" s="21" t="s">
        <v>153</v>
      </c>
      <c r="D70" s="17" t="s">
        <v>66</v>
      </c>
      <c r="E70" s="22" t="s">
        <v>154</v>
      </c>
      <c r="F70" s="23" t="s">
        <v>110</v>
      </c>
      <c r="G70" s="24">
        <v>132.773</v>
      </c>
      <c r="H70" s="25">
        <v>0</v>
      </c>
      <c r="I70" s="26">
        <f>ROUND(ROUND(H70,2)*ROUND(G70,3),2)</f>
        <v>0</v>
      </c>
      <c r="O70">
        <f>(I70*21)/100</f>
        <v>0</v>
      </c>
      <c r="P70" t="s">
        <v>23</v>
      </c>
    </row>
    <row r="71" spans="1:16" x14ac:dyDescent="0.2">
      <c r="A71" s="27" t="s">
        <v>49</v>
      </c>
      <c r="E71" s="28" t="s">
        <v>407</v>
      </c>
    </row>
    <row r="72" spans="1:16" ht="89.25" x14ac:dyDescent="0.2">
      <c r="A72" s="29" t="s">
        <v>51</v>
      </c>
      <c r="E72" s="30" t="s">
        <v>637</v>
      </c>
    </row>
    <row r="73" spans="1:16" ht="38.25" x14ac:dyDescent="0.2">
      <c r="A73" t="s">
        <v>53</v>
      </c>
      <c r="E73" s="28" t="s">
        <v>157</v>
      </c>
    </row>
    <row r="74" spans="1:16" x14ac:dyDescent="0.2">
      <c r="A74" s="17" t="s">
        <v>45</v>
      </c>
      <c r="B74" s="21" t="s">
        <v>164</v>
      </c>
      <c r="C74" s="21" t="s">
        <v>159</v>
      </c>
      <c r="D74" s="17" t="s">
        <v>66</v>
      </c>
      <c r="E74" s="22" t="s">
        <v>160</v>
      </c>
      <c r="F74" s="23" t="s">
        <v>110</v>
      </c>
      <c r="G74" s="24">
        <v>2707.1129999999998</v>
      </c>
      <c r="H74" s="25">
        <v>0</v>
      </c>
      <c r="I74" s="26">
        <f>ROUND(ROUND(H74,2)*ROUND(G74,3),2)</f>
        <v>0</v>
      </c>
      <c r="O74">
        <f>(I74*21)/100</f>
        <v>0</v>
      </c>
      <c r="P74" t="s">
        <v>23</v>
      </c>
    </row>
    <row r="75" spans="1:16" x14ac:dyDescent="0.2">
      <c r="A75" s="27" t="s">
        <v>49</v>
      </c>
      <c r="E75" s="28" t="s">
        <v>161</v>
      </c>
    </row>
    <row r="76" spans="1:16" ht="280.5" x14ac:dyDescent="0.2">
      <c r="A76" s="29" t="s">
        <v>51</v>
      </c>
      <c r="E76" s="30" t="s">
        <v>638</v>
      </c>
    </row>
    <row r="77" spans="1:16" ht="369.75" x14ac:dyDescent="0.2">
      <c r="A77" t="s">
        <v>53</v>
      </c>
      <c r="E77" s="28" t="s">
        <v>163</v>
      </c>
    </row>
    <row r="78" spans="1:16" x14ac:dyDescent="0.2">
      <c r="A78" s="17" t="s">
        <v>45</v>
      </c>
      <c r="B78" s="21" t="s">
        <v>170</v>
      </c>
      <c r="C78" s="21" t="s">
        <v>165</v>
      </c>
      <c r="D78" s="17" t="s">
        <v>66</v>
      </c>
      <c r="E78" s="22" t="s">
        <v>166</v>
      </c>
      <c r="F78" s="23" t="s">
        <v>110</v>
      </c>
      <c r="G78" s="24">
        <v>121.417</v>
      </c>
      <c r="H78" s="25">
        <v>0</v>
      </c>
      <c r="I78" s="26">
        <f>ROUND(ROUND(H78,2)*ROUND(G78,3),2)</f>
        <v>0</v>
      </c>
      <c r="O78">
        <f>(I78*21)/100</f>
        <v>0</v>
      </c>
      <c r="P78" t="s">
        <v>23</v>
      </c>
    </row>
    <row r="79" spans="1:16" ht="25.5" x14ac:dyDescent="0.2">
      <c r="A79" s="27" t="s">
        <v>49</v>
      </c>
      <c r="E79" s="28" t="s">
        <v>167</v>
      </c>
    </row>
    <row r="80" spans="1:16" x14ac:dyDescent="0.2">
      <c r="A80" s="29" t="s">
        <v>51</v>
      </c>
      <c r="E80" s="30" t="s">
        <v>639</v>
      </c>
    </row>
    <row r="81" spans="1:16" ht="306" x14ac:dyDescent="0.2">
      <c r="A81" t="s">
        <v>53</v>
      </c>
      <c r="E81" s="28" t="s">
        <v>169</v>
      </c>
    </row>
    <row r="82" spans="1:16" x14ac:dyDescent="0.2">
      <c r="A82" s="17" t="s">
        <v>45</v>
      </c>
      <c r="B82" s="21" t="s">
        <v>176</v>
      </c>
      <c r="C82" s="21" t="s">
        <v>171</v>
      </c>
      <c r="D82" s="17" t="s">
        <v>66</v>
      </c>
      <c r="E82" s="22" t="s">
        <v>172</v>
      </c>
      <c r="F82" s="23" t="s">
        <v>110</v>
      </c>
      <c r="G82" s="24">
        <v>22.5</v>
      </c>
      <c r="H82" s="25">
        <v>0</v>
      </c>
      <c r="I82" s="26">
        <f>ROUND(ROUND(H82,2)*ROUND(G82,3),2)</f>
        <v>0</v>
      </c>
      <c r="O82">
        <f>(I82*21)/100</f>
        <v>0</v>
      </c>
      <c r="P82" t="s">
        <v>23</v>
      </c>
    </row>
    <row r="83" spans="1:16" x14ac:dyDescent="0.2">
      <c r="A83" s="27" t="s">
        <v>49</v>
      </c>
      <c r="E83" s="28" t="s">
        <v>173</v>
      </c>
    </row>
    <row r="84" spans="1:16" x14ac:dyDescent="0.2">
      <c r="A84" s="29" t="s">
        <v>51</v>
      </c>
      <c r="E84" s="30" t="s">
        <v>640</v>
      </c>
    </row>
    <row r="85" spans="1:16" ht="318.75" x14ac:dyDescent="0.2">
      <c r="A85" t="s">
        <v>53</v>
      </c>
      <c r="E85" s="28" t="s">
        <v>175</v>
      </c>
    </row>
    <row r="86" spans="1:16" x14ac:dyDescent="0.2">
      <c r="A86" s="17" t="s">
        <v>45</v>
      </c>
      <c r="B86" s="21" t="s">
        <v>181</v>
      </c>
      <c r="C86" s="21" t="s">
        <v>177</v>
      </c>
      <c r="D86" s="17" t="s">
        <v>66</v>
      </c>
      <c r="E86" s="22" t="s">
        <v>178</v>
      </c>
      <c r="F86" s="23" t="s">
        <v>110</v>
      </c>
      <c r="G86" s="24">
        <v>145.65600000000001</v>
      </c>
      <c r="H86" s="25">
        <v>0</v>
      </c>
      <c r="I86" s="26">
        <f>ROUND(ROUND(H86,2)*ROUND(G86,3),2)</f>
        <v>0</v>
      </c>
      <c r="O86">
        <f>(I86*21)/100</f>
        <v>0</v>
      </c>
      <c r="P86" t="s">
        <v>23</v>
      </c>
    </row>
    <row r="87" spans="1:16" x14ac:dyDescent="0.2">
      <c r="A87" s="27" t="s">
        <v>49</v>
      </c>
      <c r="E87" s="28" t="s">
        <v>179</v>
      </c>
    </row>
    <row r="88" spans="1:16" x14ac:dyDescent="0.2">
      <c r="A88" s="29" t="s">
        <v>51</v>
      </c>
      <c r="E88" s="30" t="s">
        <v>641</v>
      </c>
    </row>
    <row r="89" spans="1:16" ht="318.75" x14ac:dyDescent="0.2">
      <c r="A89" t="s">
        <v>53</v>
      </c>
      <c r="E89" s="28" t="s">
        <v>175</v>
      </c>
    </row>
    <row r="90" spans="1:16" x14ac:dyDescent="0.2">
      <c r="A90" s="17" t="s">
        <v>45</v>
      </c>
      <c r="B90" s="21" t="s">
        <v>187</v>
      </c>
      <c r="C90" s="21" t="s">
        <v>182</v>
      </c>
      <c r="D90" s="17" t="s">
        <v>66</v>
      </c>
      <c r="E90" s="22" t="s">
        <v>183</v>
      </c>
      <c r="F90" s="23" t="s">
        <v>110</v>
      </c>
      <c r="G90" s="24">
        <v>86.903999999999996</v>
      </c>
      <c r="H90" s="25">
        <v>0</v>
      </c>
      <c r="I90" s="26">
        <f>ROUND(ROUND(H90,2)*ROUND(G90,3),2)</f>
        <v>0</v>
      </c>
      <c r="O90">
        <f>(I90*21)/100</f>
        <v>0</v>
      </c>
      <c r="P90" t="s">
        <v>23</v>
      </c>
    </row>
    <row r="91" spans="1:16" x14ac:dyDescent="0.2">
      <c r="A91" s="27" t="s">
        <v>49</v>
      </c>
      <c r="E91" s="28" t="s">
        <v>184</v>
      </c>
    </row>
    <row r="92" spans="1:16" ht="89.25" x14ac:dyDescent="0.2">
      <c r="A92" s="29" t="s">
        <v>51</v>
      </c>
      <c r="E92" s="30" t="s">
        <v>642</v>
      </c>
    </row>
    <row r="93" spans="1:16" ht="267.75" x14ac:dyDescent="0.2">
      <c r="A93" t="s">
        <v>53</v>
      </c>
      <c r="E93" s="28" t="s">
        <v>186</v>
      </c>
    </row>
    <row r="94" spans="1:16" x14ac:dyDescent="0.2">
      <c r="A94" s="17" t="s">
        <v>45</v>
      </c>
      <c r="B94" s="21" t="s">
        <v>193</v>
      </c>
      <c r="C94" s="21" t="s">
        <v>188</v>
      </c>
      <c r="D94" s="17" t="s">
        <v>66</v>
      </c>
      <c r="E94" s="22" t="s">
        <v>189</v>
      </c>
      <c r="F94" s="23" t="s">
        <v>110</v>
      </c>
      <c r="G94" s="24">
        <v>1659.5250000000001</v>
      </c>
      <c r="H94" s="25">
        <v>0</v>
      </c>
      <c r="I94" s="26">
        <f>ROUND(ROUND(H94,2)*ROUND(G94,3),2)</f>
        <v>0</v>
      </c>
      <c r="O94">
        <f>(I94*21)/100</f>
        <v>0</v>
      </c>
      <c r="P94" t="s">
        <v>23</v>
      </c>
    </row>
    <row r="95" spans="1:16" ht="38.25" x14ac:dyDescent="0.2">
      <c r="A95" s="27" t="s">
        <v>49</v>
      </c>
      <c r="E95" s="28" t="s">
        <v>190</v>
      </c>
    </row>
    <row r="96" spans="1:16" ht="38.25" x14ac:dyDescent="0.2">
      <c r="A96" s="29" t="s">
        <v>51</v>
      </c>
      <c r="E96" s="30" t="s">
        <v>643</v>
      </c>
    </row>
    <row r="97" spans="1:16" ht="280.5" x14ac:dyDescent="0.2">
      <c r="A97" t="s">
        <v>53</v>
      </c>
      <c r="E97" s="28" t="s">
        <v>192</v>
      </c>
    </row>
    <row r="98" spans="1:16" x14ac:dyDescent="0.2">
      <c r="A98" s="17" t="s">
        <v>45</v>
      </c>
      <c r="B98" s="21" t="s">
        <v>198</v>
      </c>
      <c r="C98" s="21" t="s">
        <v>194</v>
      </c>
      <c r="D98" s="17" t="s">
        <v>66</v>
      </c>
      <c r="E98" s="22" t="s">
        <v>195</v>
      </c>
      <c r="F98" s="23" t="s">
        <v>110</v>
      </c>
      <c r="G98" s="24">
        <v>72.662000000000006</v>
      </c>
      <c r="H98" s="25">
        <v>0</v>
      </c>
      <c r="I98" s="26">
        <f>ROUND(ROUND(H98,2)*ROUND(G98,3),2)</f>
        <v>0</v>
      </c>
      <c r="O98">
        <f>(I98*21)/100</f>
        <v>0</v>
      </c>
      <c r="P98" t="s">
        <v>23</v>
      </c>
    </row>
    <row r="99" spans="1:16" x14ac:dyDescent="0.2">
      <c r="A99" s="27" t="s">
        <v>49</v>
      </c>
      <c r="E99" s="28" t="s">
        <v>66</v>
      </c>
    </row>
    <row r="100" spans="1:16" ht="38.25" x14ac:dyDescent="0.2">
      <c r="A100" s="29" t="s">
        <v>51</v>
      </c>
      <c r="E100" s="30" t="s">
        <v>644</v>
      </c>
    </row>
    <row r="101" spans="1:16" ht="229.5" x14ac:dyDescent="0.2">
      <c r="A101" t="s">
        <v>53</v>
      </c>
      <c r="E101" s="28" t="s">
        <v>197</v>
      </c>
    </row>
    <row r="102" spans="1:16" x14ac:dyDescent="0.2">
      <c r="A102" s="17" t="s">
        <v>45</v>
      </c>
      <c r="B102" s="21" t="s">
        <v>203</v>
      </c>
      <c r="C102" s="21" t="s">
        <v>199</v>
      </c>
      <c r="D102" s="17" t="s">
        <v>66</v>
      </c>
      <c r="E102" s="22" t="s">
        <v>200</v>
      </c>
      <c r="F102" s="23" t="s">
        <v>110</v>
      </c>
      <c r="G102" s="24">
        <v>83.581999999999994</v>
      </c>
      <c r="H102" s="25">
        <v>0</v>
      </c>
      <c r="I102" s="26">
        <f>ROUND(ROUND(H102,2)*ROUND(G102,3),2)</f>
        <v>0</v>
      </c>
      <c r="O102">
        <f>(I102*21)/100</f>
        <v>0</v>
      </c>
      <c r="P102" t="s">
        <v>23</v>
      </c>
    </row>
    <row r="103" spans="1:16" x14ac:dyDescent="0.2">
      <c r="A103" s="27" t="s">
        <v>49</v>
      </c>
      <c r="E103" s="28" t="s">
        <v>66</v>
      </c>
    </row>
    <row r="104" spans="1:16" ht="25.5" x14ac:dyDescent="0.2">
      <c r="A104" s="29" t="s">
        <v>51</v>
      </c>
      <c r="E104" s="30" t="s">
        <v>645</v>
      </c>
    </row>
    <row r="105" spans="1:16" ht="293.25" x14ac:dyDescent="0.2">
      <c r="A105" t="s">
        <v>53</v>
      </c>
      <c r="E105" s="28" t="s">
        <v>202</v>
      </c>
    </row>
    <row r="106" spans="1:16" x14ac:dyDescent="0.2">
      <c r="A106" s="17" t="s">
        <v>45</v>
      </c>
      <c r="B106" s="21" t="s">
        <v>209</v>
      </c>
      <c r="C106" s="21" t="s">
        <v>204</v>
      </c>
      <c r="D106" s="17" t="s">
        <v>66</v>
      </c>
      <c r="E106" s="22" t="s">
        <v>205</v>
      </c>
      <c r="F106" s="23" t="s">
        <v>206</v>
      </c>
      <c r="G106" s="24">
        <v>3695.0549999999998</v>
      </c>
      <c r="H106" s="25">
        <v>0</v>
      </c>
      <c r="I106" s="26">
        <f>ROUND(ROUND(H106,2)*ROUND(G106,3),2)</f>
        <v>0</v>
      </c>
      <c r="O106">
        <f>(I106*21)/100</f>
        <v>0</v>
      </c>
      <c r="P106" t="s">
        <v>23</v>
      </c>
    </row>
    <row r="107" spans="1:16" x14ac:dyDescent="0.2">
      <c r="A107" s="27" t="s">
        <v>49</v>
      </c>
      <c r="E107" s="28" t="s">
        <v>66</v>
      </c>
    </row>
    <row r="108" spans="1:16" ht="38.25" x14ac:dyDescent="0.2">
      <c r="A108" s="29" t="s">
        <v>51</v>
      </c>
      <c r="E108" s="30" t="s">
        <v>646</v>
      </c>
    </row>
    <row r="109" spans="1:16" ht="25.5" x14ac:dyDescent="0.2">
      <c r="A109" t="s">
        <v>53</v>
      </c>
      <c r="E109" s="28" t="s">
        <v>208</v>
      </c>
    </row>
    <row r="110" spans="1:16" x14ac:dyDescent="0.2">
      <c r="A110" s="17" t="s">
        <v>45</v>
      </c>
      <c r="B110" s="21" t="s">
        <v>214</v>
      </c>
      <c r="C110" s="21" t="s">
        <v>210</v>
      </c>
      <c r="D110" s="17" t="s">
        <v>66</v>
      </c>
      <c r="E110" s="22" t="s">
        <v>211</v>
      </c>
      <c r="F110" s="23" t="s">
        <v>206</v>
      </c>
      <c r="G110" s="24">
        <v>809.44500000000005</v>
      </c>
      <c r="H110" s="25">
        <v>0</v>
      </c>
      <c r="I110" s="26">
        <f>ROUND(ROUND(H110,2)*ROUND(G110,3),2)</f>
        <v>0</v>
      </c>
      <c r="O110">
        <f>(I110*21)/100</f>
        <v>0</v>
      </c>
      <c r="P110" t="s">
        <v>23</v>
      </c>
    </row>
    <row r="111" spans="1:16" x14ac:dyDescent="0.2">
      <c r="A111" s="27" t="s">
        <v>49</v>
      </c>
      <c r="E111" s="28" t="s">
        <v>66</v>
      </c>
    </row>
    <row r="112" spans="1:16" x14ac:dyDescent="0.2">
      <c r="A112" s="29" t="s">
        <v>51</v>
      </c>
      <c r="E112" s="30" t="s">
        <v>647</v>
      </c>
    </row>
    <row r="113" spans="1:18" ht="38.25" x14ac:dyDescent="0.2">
      <c r="A113" t="s">
        <v>53</v>
      </c>
      <c r="E113" s="28" t="s">
        <v>213</v>
      </c>
    </row>
    <row r="114" spans="1:18" x14ac:dyDescent="0.2">
      <c r="A114" s="17" t="s">
        <v>45</v>
      </c>
      <c r="B114" s="21" t="s">
        <v>218</v>
      </c>
      <c r="C114" s="21" t="s">
        <v>215</v>
      </c>
      <c r="D114" s="17" t="s">
        <v>66</v>
      </c>
      <c r="E114" s="22" t="s">
        <v>216</v>
      </c>
      <c r="F114" s="23" t="s">
        <v>206</v>
      </c>
      <c r="G114" s="24">
        <v>809.44500000000005</v>
      </c>
      <c r="H114" s="25">
        <v>0</v>
      </c>
      <c r="I114" s="26">
        <f>ROUND(ROUND(H114,2)*ROUND(G114,3),2)</f>
        <v>0</v>
      </c>
      <c r="O114">
        <f>(I114*21)/100</f>
        <v>0</v>
      </c>
      <c r="P114" t="s">
        <v>23</v>
      </c>
    </row>
    <row r="115" spans="1:18" x14ac:dyDescent="0.2">
      <c r="A115" s="27" t="s">
        <v>49</v>
      </c>
      <c r="E115" s="28" t="s">
        <v>66</v>
      </c>
    </row>
    <row r="116" spans="1:18" x14ac:dyDescent="0.2">
      <c r="A116" s="29" t="s">
        <v>51</v>
      </c>
      <c r="E116" s="30" t="s">
        <v>647</v>
      </c>
    </row>
    <row r="117" spans="1:18" ht="25.5" x14ac:dyDescent="0.2">
      <c r="A117" t="s">
        <v>53</v>
      </c>
      <c r="E117" s="28" t="s">
        <v>217</v>
      </c>
    </row>
    <row r="118" spans="1:18" x14ac:dyDescent="0.2">
      <c r="A118" s="17" t="s">
        <v>45</v>
      </c>
      <c r="B118" s="21" t="s">
        <v>292</v>
      </c>
      <c r="C118" s="21" t="s">
        <v>219</v>
      </c>
      <c r="D118" s="17" t="s">
        <v>66</v>
      </c>
      <c r="E118" s="22" t="s">
        <v>220</v>
      </c>
      <c r="F118" s="23" t="s">
        <v>206</v>
      </c>
      <c r="G118" s="24">
        <v>809.44500000000005</v>
      </c>
      <c r="H118" s="25">
        <v>0</v>
      </c>
      <c r="I118" s="26">
        <f>ROUND(ROUND(H118,2)*ROUND(G118,3),2)</f>
        <v>0</v>
      </c>
      <c r="O118">
        <f>(I118*21)/100</f>
        <v>0</v>
      </c>
      <c r="P118" t="s">
        <v>23</v>
      </c>
    </row>
    <row r="119" spans="1:18" x14ac:dyDescent="0.2">
      <c r="A119" s="27" t="s">
        <v>49</v>
      </c>
      <c r="E119" s="28" t="s">
        <v>66</v>
      </c>
    </row>
    <row r="120" spans="1:18" x14ac:dyDescent="0.2">
      <c r="A120" s="29" t="s">
        <v>51</v>
      </c>
      <c r="E120" s="30" t="s">
        <v>647</v>
      </c>
    </row>
    <row r="121" spans="1:18" ht="38.25" x14ac:dyDescent="0.2">
      <c r="A121" t="s">
        <v>53</v>
      </c>
      <c r="E121" s="28" t="s">
        <v>221</v>
      </c>
    </row>
    <row r="122" spans="1:18" ht="12.75" customHeight="1" x14ac:dyDescent="0.2">
      <c r="A122" s="2" t="s">
        <v>43</v>
      </c>
      <c r="B122" s="2"/>
      <c r="C122" s="32" t="s">
        <v>23</v>
      </c>
      <c r="D122" s="2"/>
      <c r="E122" s="19" t="s">
        <v>222</v>
      </c>
      <c r="F122" s="2"/>
      <c r="G122" s="2"/>
      <c r="H122" s="2"/>
      <c r="I122" s="33">
        <f>0+Q122</f>
        <v>0</v>
      </c>
      <c r="O122">
        <f>0+R122</f>
        <v>0</v>
      </c>
      <c r="Q122">
        <f>0+I123</f>
        <v>0</v>
      </c>
      <c r="R122">
        <f>0+O123</f>
        <v>0</v>
      </c>
    </row>
    <row r="123" spans="1:18" x14ac:dyDescent="0.2">
      <c r="A123" s="17" t="s">
        <v>45</v>
      </c>
      <c r="B123" s="21" t="s">
        <v>230</v>
      </c>
      <c r="C123" s="21" t="s">
        <v>224</v>
      </c>
      <c r="D123" s="17" t="s">
        <v>66</v>
      </c>
      <c r="E123" s="22" t="s">
        <v>225</v>
      </c>
      <c r="F123" s="23" t="s">
        <v>206</v>
      </c>
      <c r="G123" s="24">
        <v>4504.6049999999996</v>
      </c>
      <c r="H123" s="25">
        <v>0</v>
      </c>
      <c r="I123" s="26">
        <f>ROUND(ROUND(H123,2)*ROUND(G123,3),2)</f>
        <v>0</v>
      </c>
      <c r="O123">
        <f>(I123*21)/100</f>
        <v>0</v>
      </c>
      <c r="P123" t="s">
        <v>23</v>
      </c>
    </row>
    <row r="124" spans="1:18" ht="51" x14ac:dyDescent="0.2">
      <c r="A124" s="27" t="s">
        <v>49</v>
      </c>
      <c r="E124" s="28" t="s">
        <v>226</v>
      </c>
    </row>
    <row r="125" spans="1:18" ht="38.25" x14ac:dyDescent="0.2">
      <c r="A125" s="29" t="s">
        <v>51</v>
      </c>
      <c r="E125" s="30" t="s">
        <v>648</v>
      </c>
    </row>
    <row r="126" spans="1:18" ht="102" x14ac:dyDescent="0.2">
      <c r="A126" t="s">
        <v>53</v>
      </c>
      <c r="E126" s="28" t="s">
        <v>228</v>
      </c>
    </row>
    <row r="127" spans="1:18" ht="12.75" customHeight="1" x14ac:dyDescent="0.2">
      <c r="A127" s="2" t="s">
        <v>43</v>
      </c>
      <c r="B127" s="2"/>
      <c r="C127" s="32" t="s">
        <v>35</v>
      </c>
      <c r="D127" s="2"/>
      <c r="E127" s="19" t="s">
        <v>229</v>
      </c>
      <c r="F127" s="2"/>
      <c r="G127" s="2"/>
      <c r="H127" s="2"/>
      <c r="I127" s="33">
        <f>0+Q127</f>
        <v>0</v>
      </c>
      <c r="O127">
        <f>0+R127</f>
        <v>0</v>
      </c>
      <c r="Q127">
        <f>0+I128+I132+I136+I140+I144+I148+I152+I156+I160+I164+I168+I172+I176+I180</f>
        <v>0</v>
      </c>
      <c r="R127">
        <f>0+O128+O132+O136+O140+O144+O148+O152+O156+O160+O164+O168+O172+O176+O180</f>
        <v>0</v>
      </c>
    </row>
    <row r="128" spans="1:18" x14ac:dyDescent="0.2">
      <c r="A128" s="17" t="s">
        <v>45</v>
      </c>
      <c r="B128" s="21" t="s">
        <v>236</v>
      </c>
      <c r="C128" s="21" t="s">
        <v>240</v>
      </c>
      <c r="D128" s="17" t="s">
        <v>66</v>
      </c>
      <c r="E128" s="22" t="s">
        <v>241</v>
      </c>
      <c r="F128" s="23" t="s">
        <v>206</v>
      </c>
      <c r="G128" s="24">
        <v>4014.6329999999998</v>
      </c>
      <c r="H128" s="25">
        <v>0</v>
      </c>
      <c r="I128" s="26">
        <f>ROUND(ROUND(H128,2)*ROUND(G128,3),2)</f>
        <v>0</v>
      </c>
      <c r="O128">
        <f>(I128*21)/100</f>
        <v>0</v>
      </c>
      <c r="P128" t="s">
        <v>23</v>
      </c>
    </row>
    <row r="129" spans="1:16" x14ac:dyDescent="0.2">
      <c r="A129" s="27" t="s">
        <v>49</v>
      </c>
      <c r="E129" s="28" t="s">
        <v>66</v>
      </c>
    </row>
    <row r="130" spans="1:16" ht="51" x14ac:dyDescent="0.2">
      <c r="A130" s="29" t="s">
        <v>51</v>
      </c>
      <c r="E130" s="30" t="s">
        <v>649</v>
      </c>
    </row>
    <row r="131" spans="1:16" ht="51" x14ac:dyDescent="0.2">
      <c r="A131" t="s">
        <v>53</v>
      </c>
      <c r="E131" s="28" t="s">
        <v>235</v>
      </c>
    </row>
    <row r="132" spans="1:16" x14ac:dyDescent="0.2">
      <c r="A132" s="17" t="s">
        <v>45</v>
      </c>
      <c r="B132" s="21" t="s">
        <v>239</v>
      </c>
      <c r="C132" s="21" t="s">
        <v>244</v>
      </c>
      <c r="D132" s="17" t="s">
        <v>66</v>
      </c>
      <c r="E132" s="22" t="s">
        <v>245</v>
      </c>
      <c r="F132" s="23" t="s">
        <v>206</v>
      </c>
      <c r="G132" s="24">
        <v>3644.498</v>
      </c>
      <c r="H132" s="25">
        <v>0</v>
      </c>
      <c r="I132" s="26">
        <f>ROUND(ROUND(H132,2)*ROUND(G132,3),2)</f>
        <v>0</v>
      </c>
      <c r="O132">
        <f>(I132*21)/100</f>
        <v>0</v>
      </c>
      <c r="P132" t="s">
        <v>23</v>
      </c>
    </row>
    <row r="133" spans="1:16" x14ac:dyDescent="0.2">
      <c r="A133" s="27" t="s">
        <v>49</v>
      </c>
      <c r="E133" s="28" t="s">
        <v>66</v>
      </c>
    </row>
    <row r="134" spans="1:16" ht="38.25" x14ac:dyDescent="0.2">
      <c r="A134" s="29" t="s">
        <v>51</v>
      </c>
      <c r="E134" s="30" t="s">
        <v>650</v>
      </c>
    </row>
    <row r="135" spans="1:16" ht="51" x14ac:dyDescent="0.2">
      <c r="A135" t="s">
        <v>53</v>
      </c>
      <c r="E135" s="28" t="s">
        <v>235</v>
      </c>
    </row>
    <row r="136" spans="1:16" x14ac:dyDescent="0.2">
      <c r="A136" s="17" t="s">
        <v>45</v>
      </c>
      <c r="B136" s="21" t="s">
        <v>243</v>
      </c>
      <c r="C136" s="21" t="s">
        <v>248</v>
      </c>
      <c r="D136" s="17" t="s">
        <v>66</v>
      </c>
      <c r="E136" s="22" t="s">
        <v>249</v>
      </c>
      <c r="F136" s="23" t="s">
        <v>206</v>
      </c>
      <c r="G136" s="24">
        <v>3195.78</v>
      </c>
      <c r="H136" s="25">
        <v>0</v>
      </c>
      <c r="I136" s="26">
        <f>ROUND(ROUND(H136,2)*ROUND(G136,3),2)</f>
        <v>0</v>
      </c>
      <c r="O136">
        <f>(I136*21)/100</f>
        <v>0</v>
      </c>
      <c r="P136" t="s">
        <v>23</v>
      </c>
    </row>
    <row r="137" spans="1:16" x14ac:dyDescent="0.2">
      <c r="A137" s="27" t="s">
        <v>49</v>
      </c>
      <c r="E137" s="28" t="s">
        <v>66</v>
      </c>
    </row>
    <row r="138" spans="1:16" x14ac:dyDescent="0.2">
      <c r="A138" s="29" t="s">
        <v>51</v>
      </c>
      <c r="E138" s="30" t="s">
        <v>651</v>
      </c>
    </row>
    <row r="139" spans="1:16" ht="51" x14ac:dyDescent="0.2">
      <c r="A139" t="s">
        <v>53</v>
      </c>
      <c r="E139" s="28" t="s">
        <v>251</v>
      </c>
    </row>
    <row r="140" spans="1:16" x14ac:dyDescent="0.2">
      <c r="A140" s="17" t="s">
        <v>45</v>
      </c>
      <c r="B140" s="21" t="s">
        <v>247</v>
      </c>
      <c r="C140" s="21" t="s">
        <v>258</v>
      </c>
      <c r="D140" s="17" t="s">
        <v>66</v>
      </c>
      <c r="E140" s="22" t="s">
        <v>259</v>
      </c>
      <c r="F140" s="23" t="s">
        <v>206</v>
      </c>
      <c r="G140" s="24">
        <v>7268.94</v>
      </c>
      <c r="H140" s="25">
        <v>0</v>
      </c>
      <c r="I140" s="26">
        <f>ROUND(ROUND(H140,2)*ROUND(G140,3),2)</f>
        <v>0</v>
      </c>
      <c r="O140">
        <f>(I140*21)/100</f>
        <v>0</v>
      </c>
      <c r="P140" t="s">
        <v>23</v>
      </c>
    </row>
    <row r="141" spans="1:16" x14ac:dyDescent="0.2">
      <c r="A141" s="27" t="s">
        <v>49</v>
      </c>
      <c r="E141" s="28" t="s">
        <v>66</v>
      </c>
    </row>
    <row r="142" spans="1:16" x14ac:dyDescent="0.2">
      <c r="A142" s="29" t="s">
        <v>51</v>
      </c>
      <c r="E142" s="30" t="s">
        <v>652</v>
      </c>
    </row>
    <row r="143" spans="1:16" ht="51" x14ac:dyDescent="0.2">
      <c r="A143" t="s">
        <v>53</v>
      </c>
      <c r="E143" s="28" t="s">
        <v>251</v>
      </c>
    </row>
    <row r="144" spans="1:16" ht="25.5" x14ac:dyDescent="0.2">
      <c r="A144" s="17" t="s">
        <v>45</v>
      </c>
      <c r="B144" s="21" t="s">
        <v>252</v>
      </c>
      <c r="C144" s="21" t="s">
        <v>266</v>
      </c>
      <c r="D144" s="17" t="s">
        <v>66</v>
      </c>
      <c r="E144" s="22" t="s">
        <v>267</v>
      </c>
      <c r="F144" s="23" t="s">
        <v>206</v>
      </c>
      <c r="G144" s="24">
        <v>3634.47</v>
      </c>
      <c r="H144" s="25">
        <v>0</v>
      </c>
      <c r="I144" s="26">
        <f>ROUND(ROUND(H144,2)*ROUND(G144,3),2)</f>
        <v>0</v>
      </c>
      <c r="O144">
        <f>(I144*21)/100</f>
        <v>0</v>
      </c>
      <c r="P144" t="s">
        <v>23</v>
      </c>
    </row>
    <row r="145" spans="1:16" x14ac:dyDescent="0.2">
      <c r="A145" s="27" t="s">
        <v>49</v>
      </c>
      <c r="E145" s="28" t="s">
        <v>66</v>
      </c>
    </row>
    <row r="146" spans="1:16" ht="38.25" x14ac:dyDescent="0.2">
      <c r="A146" s="29" t="s">
        <v>51</v>
      </c>
      <c r="E146" s="30" t="s">
        <v>653</v>
      </c>
    </row>
    <row r="147" spans="1:16" ht="140.25" x14ac:dyDescent="0.2">
      <c r="A147" t="s">
        <v>53</v>
      </c>
      <c r="E147" s="28" t="s">
        <v>264</v>
      </c>
    </row>
    <row r="148" spans="1:16" x14ac:dyDescent="0.2">
      <c r="A148" s="17" t="s">
        <v>45</v>
      </c>
      <c r="B148" s="21" t="s">
        <v>253</v>
      </c>
      <c r="C148" s="21" t="s">
        <v>273</v>
      </c>
      <c r="D148" s="17" t="s">
        <v>66</v>
      </c>
      <c r="E148" s="22" t="s">
        <v>274</v>
      </c>
      <c r="F148" s="23" t="s">
        <v>206</v>
      </c>
      <c r="G148" s="24">
        <v>3634.47</v>
      </c>
      <c r="H148" s="25">
        <v>0</v>
      </c>
      <c r="I148" s="26">
        <f>ROUND(ROUND(H148,2)*ROUND(G148,3),2)</f>
        <v>0</v>
      </c>
      <c r="O148">
        <f>(I148*21)/100</f>
        <v>0</v>
      </c>
      <c r="P148" t="s">
        <v>23</v>
      </c>
    </row>
    <row r="149" spans="1:16" x14ac:dyDescent="0.2">
      <c r="A149" s="27" t="s">
        <v>49</v>
      </c>
      <c r="E149" s="28" t="s">
        <v>66</v>
      </c>
    </row>
    <row r="150" spans="1:16" ht="38.25" x14ac:dyDescent="0.2">
      <c r="A150" s="29" t="s">
        <v>51</v>
      </c>
      <c r="E150" s="30" t="s">
        <v>653</v>
      </c>
    </row>
    <row r="151" spans="1:16" ht="140.25" x14ac:dyDescent="0.2">
      <c r="A151" t="s">
        <v>53</v>
      </c>
      <c r="E151" s="28" t="s">
        <v>264</v>
      </c>
    </row>
    <row r="152" spans="1:16" x14ac:dyDescent="0.2">
      <c r="A152" s="17" t="s">
        <v>45</v>
      </c>
      <c r="B152" s="21" t="s">
        <v>257</v>
      </c>
      <c r="C152" s="21" t="s">
        <v>279</v>
      </c>
      <c r="D152" s="17" t="s">
        <v>66</v>
      </c>
      <c r="E152" s="22" t="s">
        <v>280</v>
      </c>
      <c r="F152" s="23" t="s">
        <v>206</v>
      </c>
      <c r="G152" s="24">
        <v>3305.453</v>
      </c>
      <c r="H152" s="25">
        <v>0</v>
      </c>
      <c r="I152" s="26">
        <f>ROUND(ROUND(H152,2)*ROUND(G152,3),2)</f>
        <v>0</v>
      </c>
      <c r="O152">
        <f>(I152*21)/100</f>
        <v>0</v>
      </c>
      <c r="P152" t="s">
        <v>23</v>
      </c>
    </row>
    <row r="153" spans="1:16" x14ac:dyDescent="0.2">
      <c r="A153" s="27" t="s">
        <v>49</v>
      </c>
      <c r="E153" s="28" t="s">
        <v>66</v>
      </c>
    </row>
    <row r="154" spans="1:16" ht="38.25" x14ac:dyDescent="0.2">
      <c r="A154" s="29" t="s">
        <v>51</v>
      </c>
      <c r="E154" s="30" t="s">
        <v>654</v>
      </c>
    </row>
    <row r="155" spans="1:16" ht="140.25" x14ac:dyDescent="0.2">
      <c r="A155" t="s">
        <v>53</v>
      </c>
      <c r="E155" s="28" t="s">
        <v>264</v>
      </c>
    </row>
    <row r="156" spans="1:16" x14ac:dyDescent="0.2">
      <c r="A156" s="17" t="s">
        <v>45</v>
      </c>
      <c r="B156" s="21" t="s">
        <v>261</v>
      </c>
      <c r="C156" s="21" t="s">
        <v>427</v>
      </c>
      <c r="D156" s="17" t="s">
        <v>66</v>
      </c>
      <c r="E156" s="22" t="s">
        <v>428</v>
      </c>
      <c r="F156" s="23" t="s">
        <v>206</v>
      </c>
      <c r="G156" s="24">
        <v>123.27</v>
      </c>
      <c r="H156" s="25">
        <v>0</v>
      </c>
      <c r="I156" s="26">
        <f>ROUND(ROUND(H156,2)*ROUND(G156,3),2)</f>
        <v>0</v>
      </c>
      <c r="O156">
        <f>(I156*21)/100</f>
        <v>0</v>
      </c>
      <c r="P156" t="s">
        <v>23</v>
      </c>
    </row>
    <row r="157" spans="1:16" x14ac:dyDescent="0.2">
      <c r="A157" s="27" t="s">
        <v>49</v>
      </c>
      <c r="E157" s="28" t="s">
        <v>429</v>
      </c>
    </row>
    <row r="158" spans="1:16" x14ac:dyDescent="0.2">
      <c r="A158" s="29" t="s">
        <v>51</v>
      </c>
      <c r="E158" s="30" t="s">
        <v>655</v>
      </c>
    </row>
    <row r="159" spans="1:16" ht="25.5" x14ac:dyDescent="0.2">
      <c r="A159" t="s">
        <v>53</v>
      </c>
      <c r="E159" s="28" t="s">
        <v>431</v>
      </c>
    </row>
    <row r="160" spans="1:16" ht="25.5" x14ac:dyDescent="0.2">
      <c r="A160" s="17" t="s">
        <v>45</v>
      </c>
      <c r="B160" s="21" t="s">
        <v>265</v>
      </c>
      <c r="C160" s="21" t="s">
        <v>432</v>
      </c>
      <c r="D160" s="17" t="s">
        <v>66</v>
      </c>
      <c r="E160" s="22" t="s">
        <v>433</v>
      </c>
      <c r="F160" s="23" t="s">
        <v>206</v>
      </c>
      <c r="G160" s="24">
        <v>123.27</v>
      </c>
      <c r="H160" s="25">
        <v>0</v>
      </c>
      <c r="I160" s="26">
        <f>ROUND(ROUND(H160,2)*ROUND(G160,3),2)</f>
        <v>0</v>
      </c>
      <c r="O160">
        <f>(I160*21)/100</f>
        <v>0</v>
      </c>
      <c r="P160" t="s">
        <v>23</v>
      </c>
    </row>
    <row r="161" spans="1:16" x14ac:dyDescent="0.2">
      <c r="A161" s="27" t="s">
        <v>49</v>
      </c>
      <c r="E161" s="28" t="s">
        <v>434</v>
      </c>
    </row>
    <row r="162" spans="1:16" x14ac:dyDescent="0.2">
      <c r="A162" s="29" t="s">
        <v>51</v>
      </c>
      <c r="E162" s="30" t="s">
        <v>656</v>
      </c>
    </row>
    <row r="163" spans="1:16" ht="140.25" x14ac:dyDescent="0.2">
      <c r="A163" t="s">
        <v>53</v>
      </c>
      <c r="E163" s="28" t="s">
        <v>436</v>
      </c>
    </row>
    <row r="164" spans="1:16" x14ac:dyDescent="0.2">
      <c r="A164" s="17" t="s">
        <v>45</v>
      </c>
      <c r="B164" s="21" t="s">
        <v>269</v>
      </c>
      <c r="C164" s="21" t="s">
        <v>437</v>
      </c>
      <c r="D164" s="17" t="s">
        <v>66</v>
      </c>
      <c r="E164" s="22" t="s">
        <v>438</v>
      </c>
      <c r="F164" s="23" t="s">
        <v>206</v>
      </c>
      <c r="G164" s="24">
        <v>123.27</v>
      </c>
      <c r="H164" s="25">
        <v>0</v>
      </c>
      <c r="I164" s="26">
        <f>ROUND(ROUND(H164,2)*ROUND(G164,3),2)</f>
        <v>0</v>
      </c>
      <c r="O164">
        <f>(I164*21)/100</f>
        <v>0</v>
      </c>
      <c r="P164" t="s">
        <v>23</v>
      </c>
    </row>
    <row r="165" spans="1:16" ht="76.5" x14ac:dyDescent="0.2">
      <c r="A165" s="27" t="s">
        <v>49</v>
      </c>
      <c r="E165" s="28" t="s">
        <v>439</v>
      </c>
    </row>
    <row r="166" spans="1:16" x14ac:dyDescent="0.2">
      <c r="A166" s="29" t="s">
        <v>51</v>
      </c>
      <c r="E166" s="30" t="s">
        <v>657</v>
      </c>
    </row>
    <row r="167" spans="1:16" ht="140.25" x14ac:dyDescent="0.2">
      <c r="A167" t="s">
        <v>53</v>
      </c>
      <c r="E167" s="28" t="s">
        <v>441</v>
      </c>
    </row>
    <row r="168" spans="1:16" x14ac:dyDescent="0.2">
      <c r="A168" s="17" t="s">
        <v>45</v>
      </c>
      <c r="B168" s="21" t="s">
        <v>272</v>
      </c>
      <c r="C168" s="21" t="s">
        <v>502</v>
      </c>
      <c r="D168" s="17" t="s">
        <v>66</v>
      </c>
      <c r="E168" s="22" t="s">
        <v>503</v>
      </c>
      <c r="F168" s="23" t="s">
        <v>206</v>
      </c>
      <c r="G168" s="24">
        <v>47.25</v>
      </c>
      <c r="H168" s="25">
        <v>0</v>
      </c>
      <c r="I168" s="26">
        <f>ROUND(ROUND(H168,2)*ROUND(G168,3),2)</f>
        <v>0</v>
      </c>
      <c r="O168">
        <f>(I168*21)/100</f>
        <v>0</v>
      </c>
      <c r="P168" t="s">
        <v>23</v>
      </c>
    </row>
    <row r="169" spans="1:16" x14ac:dyDescent="0.2">
      <c r="A169" s="27" t="s">
        <v>49</v>
      </c>
      <c r="E169" s="28" t="s">
        <v>504</v>
      </c>
    </row>
    <row r="170" spans="1:16" x14ac:dyDescent="0.2">
      <c r="A170" s="29" t="s">
        <v>51</v>
      </c>
      <c r="E170" s="30" t="s">
        <v>658</v>
      </c>
    </row>
    <row r="171" spans="1:16" ht="165.75" x14ac:dyDescent="0.2">
      <c r="A171" t="s">
        <v>53</v>
      </c>
      <c r="E171" s="28" t="s">
        <v>286</v>
      </c>
    </row>
    <row r="172" spans="1:16" ht="25.5" x14ac:dyDescent="0.2">
      <c r="A172" s="17" t="s">
        <v>45</v>
      </c>
      <c r="B172" s="21" t="s">
        <v>275</v>
      </c>
      <c r="C172" s="21" t="s">
        <v>283</v>
      </c>
      <c r="D172" s="17" t="s">
        <v>66</v>
      </c>
      <c r="E172" s="22" t="s">
        <v>284</v>
      </c>
      <c r="F172" s="23" t="s">
        <v>206</v>
      </c>
      <c r="G172" s="24">
        <v>22.89</v>
      </c>
      <c r="H172" s="25">
        <v>0</v>
      </c>
      <c r="I172" s="26">
        <f>ROUND(ROUND(H172,2)*ROUND(G172,3),2)</f>
        <v>0</v>
      </c>
      <c r="O172">
        <f>(I172*21)/100</f>
        <v>0</v>
      </c>
      <c r="P172" t="s">
        <v>23</v>
      </c>
    </row>
    <row r="173" spans="1:16" x14ac:dyDescent="0.2">
      <c r="A173" s="27" t="s">
        <v>49</v>
      </c>
      <c r="E173" s="28" t="s">
        <v>66</v>
      </c>
    </row>
    <row r="174" spans="1:16" x14ac:dyDescent="0.2">
      <c r="A174" s="29" t="s">
        <v>51</v>
      </c>
      <c r="E174" s="30" t="s">
        <v>659</v>
      </c>
    </row>
    <row r="175" spans="1:16" ht="165.75" x14ac:dyDescent="0.2">
      <c r="A175" t="s">
        <v>53</v>
      </c>
      <c r="E175" s="28" t="s">
        <v>286</v>
      </c>
    </row>
    <row r="176" spans="1:16" x14ac:dyDescent="0.2">
      <c r="A176" s="17" t="s">
        <v>45</v>
      </c>
      <c r="B176" s="21" t="s">
        <v>278</v>
      </c>
      <c r="C176" s="21" t="s">
        <v>288</v>
      </c>
      <c r="D176" s="17" t="s">
        <v>66</v>
      </c>
      <c r="E176" s="22" t="s">
        <v>289</v>
      </c>
      <c r="F176" s="23" t="s">
        <v>206</v>
      </c>
      <c r="G176" s="24">
        <v>414.12</v>
      </c>
      <c r="H176" s="25">
        <v>0</v>
      </c>
      <c r="I176" s="26">
        <f>ROUND(ROUND(H176,2)*ROUND(G176,3),2)</f>
        <v>0</v>
      </c>
      <c r="O176">
        <f>(I176*21)/100</f>
        <v>0</v>
      </c>
      <c r="P176" t="s">
        <v>23</v>
      </c>
    </row>
    <row r="177" spans="1:18" x14ac:dyDescent="0.2">
      <c r="A177" s="27" t="s">
        <v>49</v>
      </c>
      <c r="E177" s="28" t="s">
        <v>66</v>
      </c>
    </row>
    <row r="178" spans="1:18" x14ac:dyDescent="0.2">
      <c r="A178" s="29" t="s">
        <v>51</v>
      </c>
      <c r="E178" s="30" t="s">
        <v>660</v>
      </c>
    </row>
    <row r="179" spans="1:18" ht="165.75" x14ac:dyDescent="0.2">
      <c r="A179" t="s">
        <v>53</v>
      </c>
      <c r="E179" s="28" t="s">
        <v>286</v>
      </c>
    </row>
    <row r="180" spans="1:18" x14ac:dyDescent="0.2">
      <c r="A180" s="17" t="s">
        <v>45</v>
      </c>
      <c r="B180" s="21" t="s">
        <v>282</v>
      </c>
      <c r="C180" s="21" t="s">
        <v>444</v>
      </c>
      <c r="D180" s="17" t="s">
        <v>66</v>
      </c>
      <c r="E180" s="22" t="s">
        <v>445</v>
      </c>
      <c r="F180" s="23" t="s">
        <v>206</v>
      </c>
      <c r="G180" s="24">
        <v>15.015000000000001</v>
      </c>
      <c r="H180" s="25">
        <v>0</v>
      </c>
      <c r="I180" s="26">
        <f>ROUND(ROUND(H180,2)*ROUND(G180,3),2)</f>
        <v>0</v>
      </c>
      <c r="O180">
        <f>(I180*0)/100</f>
        <v>0</v>
      </c>
      <c r="P180" t="s">
        <v>27</v>
      </c>
    </row>
    <row r="181" spans="1:18" x14ac:dyDescent="0.2">
      <c r="A181" s="27" t="s">
        <v>49</v>
      </c>
      <c r="E181" s="28" t="s">
        <v>66</v>
      </c>
    </row>
    <row r="182" spans="1:18" x14ac:dyDescent="0.2">
      <c r="A182" s="29" t="s">
        <v>51</v>
      </c>
      <c r="E182" s="30" t="s">
        <v>661</v>
      </c>
    </row>
    <row r="183" spans="1:18" ht="165.75" x14ac:dyDescent="0.2">
      <c r="A183" t="s">
        <v>53</v>
      </c>
      <c r="E183" s="28" t="s">
        <v>286</v>
      </c>
    </row>
    <row r="184" spans="1:18" ht="12.75" customHeight="1" x14ac:dyDescent="0.2">
      <c r="A184" s="2" t="s">
        <v>43</v>
      </c>
      <c r="B184" s="2"/>
      <c r="C184" s="32" t="s">
        <v>74</v>
      </c>
      <c r="D184" s="2"/>
      <c r="E184" s="19" t="s">
        <v>291</v>
      </c>
      <c r="F184" s="2"/>
      <c r="G184" s="2"/>
      <c r="H184" s="2"/>
      <c r="I184" s="33">
        <f>0+Q184</f>
        <v>0</v>
      </c>
      <c r="O184">
        <f>0+R184</f>
        <v>0</v>
      </c>
      <c r="Q184">
        <f>0+I185+I189+I193+I197+I201</f>
        <v>0</v>
      </c>
      <c r="R184">
        <f>0+O185+O189+O193+O197+O201</f>
        <v>0</v>
      </c>
    </row>
    <row r="185" spans="1:18" x14ac:dyDescent="0.2">
      <c r="A185" s="17" t="s">
        <v>45</v>
      </c>
      <c r="B185" s="21" t="s">
        <v>223</v>
      </c>
      <c r="C185" s="21" t="s">
        <v>293</v>
      </c>
      <c r="D185" s="17" t="s">
        <v>66</v>
      </c>
      <c r="E185" s="22" t="s">
        <v>294</v>
      </c>
      <c r="F185" s="23" t="s">
        <v>140</v>
      </c>
      <c r="G185" s="24">
        <v>523.53</v>
      </c>
      <c r="H185" s="25">
        <v>0</v>
      </c>
      <c r="I185" s="26">
        <f>ROUND(ROUND(H185,2)*ROUND(G185,3),2)</f>
        <v>0</v>
      </c>
      <c r="O185">
        <f>(I185*21)/100</f>
        <v>0</v>
      </c>
      <c r="P185" t="s">
        <v>23</v>
      </c>
    </row>
    <row r="186" spans="1:18" x14ac:dyDescent="0.2">
      <c r="A186" s="27" t="s">
        <v>49</v>
      </c>
      <c r="E186" s="28" t="s">
        <v>66</v>
      </c>
    </row>
    <row r="187" spans="1:18" x14ac:dyDescent="0.2">
      <c r="A187" s="29" t="s">
        <v>51</v>
      </c>
      <c r="E187" s="30" t="s">
        <v>662</v>
      </c>
    </row>
    <row r="188" spans="1:18" ht="165.75" x14ac:dyDescent="0.2">
      <c r="A188" t="s">
        <v>53</v>
      </c>
      <c r="E188" s="28" t="s">
        <v>296</v>
      </c>
    </row>
    <row r="189" spans="1:18" x14ac:dyDescent="0.2">
      <c r="A189" s="17" t="s">
        <v>45</v>
      </c>
      <c r="B189" s="21" t="s">
        <v>287</v>
      </c>
      <c r="C189" s="21" t="s">
        <v>298</v>
      </c>
      <c r="D189" s="17" t="s">
        <v>66</v>
      </c>
      <c r="E189" s="22" t="s">
        <v>299</v>
      </c>
      <c r="F189" s="23" t="s">
        <v>140</v>
      </c>
      <c r="G189" s="24">
        <v>121.38</v>
      </c>
      <c r="H189" s="25">
        <v>0</v>
      </c>
      <c r="I189" s="26">
        <f>ROUND(ROUND(H189,2)*ROUND(G189,3),2)</f>
        <v>0</v>
      </c>
      <c r="O189">
        <f>(I189*21)/100</f>
        <v>0</v>
      </c>
      <c r="P189" t="s">
        <v>23</v>
      </c>
    </row>
    <row r="190" spans="1:18" x14ac:dyDescent="0.2">
      <c r="A190" s="27" t="s">
        <v>49</v>
      </c>
      <c r="E190" s="28" t="s">
        <v>300</v>
      </c>
    </row>
    <row r="191" spans="1:18" x14ac:dyDescent="0.2">
      <c r="A191" s="29" t="s">
        <v>51</v>
      </c>
      <c r="E191" s="30" t="s">
        <v>663</v>
      </c>
    </row>
    <row r="192" spans="1:18" ht="255" x14ac:dyDescent="0.2">
      <c r="A192" t="s">
        <v>53</v>
      </c>
      <c r="E192" s="28" t="s">
        <v>302</v>
      </c>
    </row>
    <row r="193" spans="1:18" x14ac:dyDescent="0.2">
      <c r="A193" s="17" t="s">
        <v>45</v>
      </c>
      <c r="B193" s="21" t="s">
        <v>297</v>
      </c>
      <c r="C193" s="21" t="s">
        <v>304</v>
      </c>
      <c r="D193" s="17" t="s">
        <v>66</v>
      </c>
      <c r="E193" s="22" t="s">
        <v>305</v>
      </c>
      <c r="F193" s="23" t="s">
        <v>140</v>
      </c>
      <c r="G193" s="24">
        <v>110.25</v>
      </c>
      <c r="H193" s="25">
        <v>0</v>
      </c>
      <c r="I193" s="26">
        <f>ROUND(ROUND(H193,2)*ROUND(G193,3),2)</f>
        <v>0</v>
      </c>
      <c r="O193">
        <f>(I193*21)/100</f>
        <v>0</v>
      </c>
      <c r="P193" t="s">
        <v>23</v>
      </c>
    </row>
    <row r="194" spans="1:18" x14ac:dyDescent="0.2">
      <c r="A194" s="27" t="s">
        <v>49</v>
      </c>
      <c r="E194" s="28" t="s">
        <v>66</v>
      </c>
    </row>
    <row r="195" spans="1:18" x14ac:dyDescent="0.2">
      <c r="A195" s="29" t="s">
        <v>51</v>
      </c>
      <c r="E195" s="30" t="s">
        <v>664</v>
      </c>
    </row>
    <row r="196" spans="1:18" ht="242.25" x14ac:dyDescent="0.2">
      <c r="A196" t="s">
        <v>53</v>
      </c>
      <c r="E196" s="28" t="s">
        <v>307</v>
      </c>
    </row>
    <row r="197" spans="1:18" x14ac:dyDescent="0.2">
      <c r="A197" s="17" t="s">
        <v>45</v>
      </c>
      <c r="B197" s="21" t="s">
        <v>303</v>
      </c>
      <c r="C197" s="21" t="s">
        <v>309</v>
      </c>
      <c r="D197" s="17" t="s">
        <v>66</v>
      </c>
      <c r="E197" s="22" t="s">
        <v>310</v>
      </c>
      <c r="F197" s="23" t="s">
        <v>311</v>
      </c>
      <c r="G197" s="24">
        <v>15</v>
      </c>
      <c r="H197" s="25">
        <v>0</v>
      </c>
      <c r="I197" s="26">
        <f>ROUND(ROUND(H197,2)*ROUND(G197,3),2)</f>
        <v>0</v>
      </c>
      <c r="O197">
        <f>(I197*21)/100</f>
        <v>0</v>
      </c>
      <c r="P197" t="s">
        <v>23</v>
      </c>
    </row>
    <row r="198" spans="1:18" x14ac:dyDescent="0.2">
      <c r="A198" s="27" t="s">
        <v>49</v>
      </c>
      <c r="E198" s="28" t="s">
        <v>66</v>
      </c>
    </row>
    <row r="199" spans="1:18" x14ac:dyDescent="0.2">
      <c r="A199" s="29" t="s">
        <v>51</v>
      </c>
      <c r="E199" s="30" t="s">
        <v>665</v>
      </c>
    </row>
    <row r="200" spans="1:18" ht="76.5" x14ac:dyDescent="0.2">
      <c r="A200" t="s">
        <v>53</v>
      </c>
      <c r="E200" s="28" t="s">
        <v>313</v>
      </c>
    </row>
    <row r="201" spans="1:18" x14ac:dyDescent="0.2">
      <c r="A201" s="17" t="s">
        <v>45</v>
      </c>
      <c r="B201" s="21" t="s">
        <v>308</v>
      </c>
      <c r="C201" s="21" t="s">
        <v>320</v>
      </c>
      <c r="D201" s="17" t="s">
        <v>66</v>
      </c>
      <c r="E201" s="22" t="s">
        <v>321</v>
      </c>
      <c r="F201" s="23" t="s">
        <v>140</v>
      </c>
      <c r="G201" s="24">
        <v>121.38</v>
      </c>
      <c r="H201" s="25">
        <v>0</v>
      </c>
      <c r="I201" s="26">
        <f>ROUND(ROUND(H201,2)*ROUND(G201,3),2)</f>
        <v>0</v>
      </c>
      <c r="O201">
        <f>(I201*21)/100</f>
        <v>0</v>
      </c>
      <c r="P201" t="s">
        <v>23</v>
      </c>
    </row>
    <row r="202" spans="1:18" x14ac:dyDescent="0.2">
      <c r="A202" s="27" t="s">
        <v>49</v>
      </c>
      <c r="E202" s="28" t="s">
        <v>66</v>
      </c>
    </row>
    <row r="203" spans="1:18" x14ac:dyDescent="0.2">
      <c r="A203" s="29" t="s">
        <v>51</v>
      </c>
      <c r="E203" s="30" t="s">
        <v>666</v>
      </c>
    </row>
    <row r="204" spans="1:18" ht="63.75" x14ac:dyDescent="0.2">
      <c r="A204" t="s">
        <v>53</v>
      </c>
      <c r="E204" s="28" t="s">
        <v>323</v>
      </c>
    </row>
    <row r="205" spans="1:18" ht="12.75" customHeight="1" x14ac:dyDescent="0.2">
      <c r="A205" s="2" t="s">
        <v>43</v>
      </c>
      <c r="B205" s="2"/>
      <c r="C205" s="32" t="s">
        <v>40</v>
      </c>
      <c r="D205" s="2"/>
      <c r="E205" s="19" t="s">
        <v>324</v>
      </c>
      <c r="F205" s="2"/>
      <c r="G205" s="2"/>
      <c r="H205" s="2"/>
      <c r="I205" s="33">
        <f>0+Q205</f>
        <v>0</v>
      </c>
      <c r="O205">
        <f>0+R205</f>
        <v>0</v>
      </c>
      <c r="Q205">
        <f>0+I206+I210+I214+I218+I222+I226+I230+I234+I238+I242+I246+I250+I254+I258+I262+I266</f>
        <v>0</v>
      </c>
      <c r="R205">
        <f>0+O206+O210+O214+O218+O222+O226+O230+O234+O238+O242+O246+O250+O254+O258+O262+O266</f>
        <v>0</v>
      </c>
    </row>
    <row r="206" spans="1:18" ht="25.5" x14ac:dyDescent="0.2">
      <c r="A206" s="17" t="s">
        <v>45</v>
      </c>
      <c r="B206" s="21" t="s">
        <v>314</v>
      </c>
      <c r="C206" s="21" t="s">
        <v>513</v>
      </c>
      <c r="D206" s="17" t="s">
        <v>66</v>
      </c>
      <c r="E206" s="22" t="s">
        <v>514</v>
      </c>
      <c r="F206" s="23" t="s">
        <v>140</v>
      </c>
      <c r="G206" s="24">
        <v>120</v>
      </c>
      <c r="H206" s="25">
        <v>0</v>
      </c>
      <c r="I206" s="26">
        <f>ROUND(ROUND(H206,2)*ROUND(G206,3),2)</f>
        <v>0</v>
      </c>
      <c r="O206">
        <f>(I206*21)/100</f>
        <v>0</v>
      </c>
      <c r="P206" t="s">
        <v>23</v>
      </c>
    </row>
    <row r="207" spans="1:18" x14ac:dyDescent="0.2">
      <c r="A207" s="27" t="s">
        <v>49</v>
      </c>
      <c r="E207" s="28" t="s">
        <v>66</v>
      </c>
    </row>
    <row r="208" spans="1:18" x14ac:dyDescent="0.2">
      <c r="A208" s="29" t="s">
        <v>51</v>
      </c>
      <c r="E208" s="30" t="s">
        <v>563</v>
      </c>
    </row>
    <row r="209" spans="1:16" ht="127.5" x14ac:dyDescent="0.2">
      <c r="A209" t="s">
        <v>53</v>
      </c>
      <c r="E209" s="28" t="s">
        <v>517</v>
      </c>
    </row>
    <row r="210" spans="1:16" ht="25.5" x14ac:dyDescent="0.2">
      <c r="A210" s="17" t="s">
        <v>45</v>
      </c>
      <c r="B210" s="21" t="s">
        <v>319</v>
      </c>
      <c r="C210" s="21" t="s">
        <v>518</v>
      </c>
      <c r="D210" s="17" t="s">
        <v>66</v>
      </c>
      <c r="E210" s="22" t="s">
        <v>519</v>
      </c>
      <c r="F210" s="23" t="s">
        <v>140</v>
      </c>
      <c r="G210" s="24">
        <v>108</v>
      </c>
      <c r="H210" s="25">
        <v>0</v>
      </c>
      <c r="I210" s="26">
        <f>ROUND(ROUND(H210,2)*ROUND(G210,3),2)</f>
        <v>0</v>
      </c>
      <c r="O210">
        <f>(I210*21)/100</f>
        <v>0</v>
      </c>
      <c r="P210" t="s">
        <v>23</v>
      </c>
    </row>
    <row r="211" spans="1:16" x14ac:dyDescent="0.2">
      <c r="A211" s="27" t="s">
        <v>49</v>
      </c>
      <c r="E211" s="28" t="s">
        <v>66</v>
      </c>
    </row>
    <row r="212" spans="1:16" x14ac:dyDescent="0.2">
      <c r="A212" s="29" t="s">
        <v>51</v>
      </c>
      <c r="E212" s="30" t="s">
        <v>667</v>
      </c>
    </row>
    <row r="213" spans="1:16" ht="38.25" x14ac:dyDescent="0.2">
      <c r="A213" t="s">
        <v>53</v>
      </c>
      <c r="E213" s="28" t="s">
        <v>522</v>
      </c>
    </row>
    <row r="214" spans="1:16" ht="25.5" x14ac:dyDescent="0.2">
      <c r="A214" s="17" t="s">
        <v>45</v>
      </c>
      <c r="B214" s="21" t="s">
        <v>325</v>
      </c>
      <c r="C214" s="21" t="s">
        <v>326</v>
      </c>
      <c r="D214" s="17" t="s">
        <v>66</v>
      </c>
      <c r="E214" s="22" t="s">
        <v>327</v>
      </c>
      <c r="F214" s="23" t="s">
        <v>311</v>
      </c>
      <c r="G214" s="24">
        <v>22</v>
      </c>
      <c r="H214" s="25">
        <v>0</v>
      </c>
      <c r="I214" s="26">
        <f>ROUND(ROUND(H214,2)*ROUND(G214,3),2)</f>
        <v>0</v>
      </c>
      <c r="O214">
        <f>(I214*21)/100</f>
        <v>0</v>
      </c>
      <c r="P214" t="s">
        <v>23</v>
      </c>
    </row>
    <row r="215" spans="1:16" x14ac:dyDescent="0.2">
      <c r="A215" s="27" t="s">
        <v>49</v>
      </c>
      <c r="E215" s="28" t="s">
        <v>66</v>
      </c>
    </row>
    <row r="216" spans="1:16" x14ac:dyDescent="0.2">
      <c r="A216" s="29" t="s">
        <v>51</v>
      </c>
      <c r="E216" s="30" t="s">
        <v>668</v>
      </c>
    </row>
    <row r="217" spans="1:16" ht="25.5" x14ac:dyDescent="0.2">
      <c r="A217" t="s">
        <v>53</v>
      </c>
      <c r="E217" s="28" t="s">
        <v>329</v>
      </c>
    </row>
    <row r="218" spans="1:16" ht="25.5" x14ac:dyDescent="0.2">
      <c r="A218" s="17" t="s">
        <v>45</v>
      </c>
      <c r="B218" s="21" t="s">
        <v>330</v>
      </c>
      <c r="C218" s="21" t="s">
        <v>331</v>
      </c>
      <c r="D218" s="17" t="s">
        <v>66</v>
      </c>
      <c r="E218" s="22" t="s">
        <v>332</v>
      </c>
      <c r="F218" s="23" t="s">
        <v>311</v>
      </c>
      <c r="G218" s="24">
        <v>22</v>
      </c>
      <c r="H218" s="25">
        <v>0</v>
      </c>
      <c r="I218" s="26">
        <f>ROUND(ROUND(H218,2)*ROUND(G218,3),2)</f>
        <v>0</v>
      </c>
      <c r="O218">
        <f>(I218*21)/100</f>
        <v>0</v>
      </c>
      <c r="P218" t="s">
        <v>23</v>
      </c>
    </row>
    <row r="219" spans="1:16" x14ac:dyDescent="0.2">
      <c r="A219" s="27" t="s">
        <v>49</v>
      </c>
      <c r="E219" s="28" t="s">
        <v>66</v>
      </c>
    </row>
    <row r="220" spans="1:16" x14ac:dyDescent="0.2">
      <c r="A220" s="29" t="s">
        <v>51</v>
      </c>
      <c r="E220" s="30" t="s">
        <v>669</v>
      </c>
    </row>
    <row r="221" spans="1:16" ht="25.5" x14ac:dyDescent="0.2">
      <c r="A221" t="s">
        <v>53</v>
      </c>
      <c r="E221" s="28" t="s">
        <v>334</v>
      </c>
    </row>
    <row r="222" spans="1:16" ht="25.5" x14ac:dyDescent="0.2">
      <c r="A222" s="17" t="s">
        <v>45</v>
      </c>
      <c r="B222" s="21" t="s">
        <v>335</v>
      </c>
      <c r="C222" s="21" t="s">
        <v>336</v>
      </c>
      <c r="D222" s="17" t="s">
        <v>66</v>
      </c>
      <c r="E222" s="22" t="s">
        <v>337</v>
      </c>
      <c r="F222" s="23" t="s">
        <v>311</v>
      </c>
      <c r="G222" s="24">
        <v>4</v>
      </c>
      <c r="H222" s="25">
        <v>0</v>
      </c>
      <c r="I222" s="26">
        <f>ROUND(ROUND(H222,2)*ROUND(G222,3),2)</f>
        <v>0</v>
      </c>
      <c r="O222">
        <f>(I222*21)/100</f>
        <v>0</v>
      </c>
      <c r="P222" t="s">
        <v>23</v>
      </c>
    </row>
    <row r="223" spans="1:16" x14ac:dyDescent="0.2">
      <c r="A223" s="27" t="s">
        <v>49</v>
      </c>
      <c r="E223" s="28" t="s">
        <v>66</v>
      </c>
    </row>
    <row r="224" spans="1:16" x14ac:dyDescent="0.2">
      <c r="A224" s="29" t="s">
        <v>51</v>
      </c>
      <c r="E224" s="30" t="s">
        <v>66</v>
      </c>
    </row>
    <row r="225" spans="1:16" ht="38.25" x14ac:dyDescent="0.2">
      <c r="A225" t="s">
        <v>53</v>
      </c>
      <c r="E225" s="28" t="s">
        <v>338</v>
      </c>
    </row>
    <row r="226" spans="1:16" x14ac:dyDescent="0.2">
      <c r="A226" s="17" t="s">
        <v>45</v>
      </c>
      <c r="B226" s="21" t="s">
        <v>339</v>
      </c>
      <c r="C226" s="21" t="s">
        <v>340</v>
      </c>
      <c r="D226" s="17" t="s">
        <v>66</v>
      </c>
      <c r="E226" s="22" t="s">
        <v>341</v>
      </c>
      <c r="F226" s="23" t="s">
        <v>311</v>
      </c>
      <c r="G226" s="24">
        <v>4</v>
      </c>
      <c r="H226" s="25">
        <v>0</v>
      </c>
      <c r="I226" s="26">
        <f>ROUND(ROUND(H226,2)*ROUND(G226,3),2)</f>
        <v>0</v>
      </c>
      <c r="O226">
        <f>(I226*21)/100</f>
        <v>0</v>
      </c>
      <c r="P226" t="s">
        <v>23</v>
      </c>
    </row>
    <row r="227" spans="1:16" x14ac:dyDescent="0.2">
      <c r="A227" s="27" t="s">
        <v>49</v>
      </c>
      <c r="E227" s="28" t="s">
        <v>66</v>
      </c>
    </row>
    <row r="228" spans="1:16" x14ac:dyDescent="0.2">
      <c r="A228" s="29" t="s">
        <v>51</v>
      </c>
      <c r="E228" s="30" t="s">
        <v>66</v>
      </c>
    </row>
    <row r="229" spans="1:16" ht="25.5" x14ac:dyDescent="0.2">
      <c r="A229" t="s">
        <v>53</v>
      </c>
      <c r="E229" s="28" t="s">
        <v>334</v>
      </c>
    </row>
    <row r="230" spans="1:16" ht="25.5" x14ac:dyDescent="0.2">
      <c r="A230" s="17" t="s">
        <v>45</v>
      </c>
      <c r="B230" s="21" t="s">
        <v>342</v>
      </c>
      <c r="C230" s="21" t="s">
        <v>343</v>
      </c>
      <c r="D230" s="17" t="s">
        <v>66</v>
      </c>
      <c r="E230" s="22" t="s">
        <v>344</v>
      </c>
      <c r="F230" s="23" t="s">
        <v>206</v>
      </c>
      <c r="G230" s="24">
        <v>266</v>
      </c>
      <c r="H230" s="25">
        <v>0</v>
      </c>
      <c r="I230" s="26">
        <f>ROUND(ROUND(H230,2)*ROUND(G230,3),2)</f>
        <v>0</v>
      </c>
      <c r="O230">
        <f>(I230*21)/100</f>
        <v>0</v>
      </c>
      <c r="P230" t="s">
        <v>23</v>
      </c>
    </row>
    <row r="231" spans="1:16" x14ac:dyDescent="0.2">
      <c r="A231" s="27" t="s">
        <v>49</v>
      </c>
      <c r="E231" s="28" t="s">
        <v>345</v>
      </c>
    </row>
    <row r="232" spans="1:16" x14ac:dyDescent="0.2">
      <c r="A232" s="29" t="s">
        <v>51</v>
      </c>
      <c r="E232" s="30" t="s">
        <v>670</v>
      </c>
    </row>
    <row r="233" spans="1:16" ht="38.25" x14ac:dyDescent="0.2">
      <c r="A233" t="s">
        <v>53</v>
      </c>
      <c r="E233" s="28" t="s">
        <v>347</v>
      </c>
    </row>
    <row r="234" spans="1:16" ht="25.5" x14ac:dyDescent="0.2">
      <c r="A234" s="17" t="s">
        <v>45</v>
      </c>
      <c r="B234" s="21" t="s">
        <v>348</v>
      </c>
      <c r="C234" s="21" t="s">
        <v>349</v>
      </c>
      <c r="D234" s="17" t="s">
        <v>66</v>
      </c>
      <c r="E234" s="22" t="s">
        <v>350</v>
      </c>
      <c r="F234" s="23" t="s">
        <v>206</v>
      </c>
      <c r="G234" s="24">
        <v>266</v>
      </c>
      <c r="H234" s="25">
        <v>0</v>
      </c>
      <c r="I234" s="26">
        <f>ROUND(ROUND(H234,2)*ROUND(G234,3),2)</f>
        <v>0</v>
      </c>
      <c r="O234">
        <f>(I234*21)/100</f>
        <v>0</v>
      </c>
      <c r="P234" t="s">
        <v>23</v>
      </c>
    </row>
    <row r="235" spans="1:16" x14ac:dyDescent="0.2">
      <c r="A235" s="27" t="s">
        <v>49</v>
      </c>
      <c r="E235" s="28" t="s">
        <v>351</v>
      </c>
    </row>
    <row r="236" spans="1:16" x14ac:dyDescent="0.2">
      <c r="A236" s="29" t="s">
        <v>51</v>
      </c>
      <c r="E236" s="30" t="s">
        <v>670</v>
      </c>
    </row>
    <row r="237" spans="1:16" ht="38.25" x14ac:dyDescent="0.2">
      <c r="A237" t="s">
        <v>53</v>
      </c>
      <c r="E237" s="28" t="s">
        <v>347</v>
      </c>
    </row>
    <row r="238" spans="1:16" x14ac:dyDescent="0.2">
      <c r="A238" s="17" t="s">
        <v>45</v>
      </c>
      <c r="B238" s="21" t="s">
        <v>352</v>
      </c>
      <c r="C238" s="21" t="s">
        <v>353</v>
      </c>
      <c r="D238" s="17" t="s">
        <v>66</v>
      </c>
      <c r="E238" s="22" t="s">
        <v>354</v>
      </c>
      <c r="F238" s="23" t="s">
        <v>311</v>
      </c>
      <c r="G238" s="24">
        <v>12</v>
      </c>
      <c r="H238" s="25">
        <v>0</v>
      </c>
      <c r="I238" s="26">
        <f>ROUND(ROUND(H238,2)*ROUND(G238,3),2)</f>
        <v>0</v>
      </c>
      <c r="O238">
        <f>(I238*21)/100</f>
        <v>0</v>
      </c>
      <c r="P238" t="s">
        <v>23</v>
      </c>
    </row>
    <row r="239" spans="1:16" x14ac:dyDescent="0.2">
      <c r="A239" s="27" t="s">
        <v>49</v>
      </c>
      <c r="E239" s="28" t="s">
        <v>66</v>
      </c>
    </row>
    <row r="240" spans="1:16" x14ac:dyDescent="0.2">
      <c r="A240" s="29" t="s">
        <v>51</v>
      </c>
      <c r="E240" s="30" t="s">
        <v>455</v>
      </c>
    </row>
    <row r="241" spans="1:16" ht="38.25" x14ac:dyDescent="0.2">
      <c r="A241" t="s">
        <v>53</v>
      </c>
      <c r="E241" s="28" t="s">
        <v>356</v>
      </c>
    </row>
    <row r="242" spans="1:16" x14ac:dyDescent="0.2">
      <c r="A242" s="17" t="s">
        <v>45</v>
      </c>
      <c r="B242" s="21" t="s">
        <v>357</v>
      </c>
      <c r="C242" s="21" t="s">
        <v>363</v>
      </c>
      <c r="D242" s="17" t="s">
        <v>66</v>
      </c>
      <c r="E242" s="22" t="s">
        <v>364</v>
      </c>
      <c r="F242" s="23" t="s">
        <v>140</v>
      </c>
      <c r="G242" s="24">
        <v>167.05500000000001</v>
      </c>
      <c r="H242" s="25">
        <v>0</v>
      </c>
      <c r="I242" s="26">
        <f>ROUND(ROUND(H242,2)*ROUND(G242,3),2)</f>
        <v>0</v>
      </c>
      <c r="O242">
        <f>(I242*21)/100</f>
        <v>0</v>
      </c>
      <c r="P242" t="s">
        <v>23</v>
      </c>
    </row>
    <row r="243" spans="1:16" x14ac:dyDescent="0.2">
      <c r="A243" s="27" t="s">
        <v>49</v>
      </c>
      <c r="E243" s="28" t="s">
        <v>66</v>
      </c>
    </row>
    <row r="244" spans="1:16" x14ac:dyDescent="0.2">
      <c r="A244" s="29" t="s">
        <v>51</v>
      </c>
      <c r="E244" s="30" t="s">
        <v>671</v>
      </c>
    </row>
    <row r="245" spans="1:16" ht="51" x14ac:dyDescent="0.2">
      <c r="A245" t="s">
        <v>53</v>
      </c>
      <c r="E245" s="28" t="s">
        <v>366</v>
      </c>
    </row>
    <row r="246" spans="1:16" x14ac:dyDescent="0.2">
      <c r="A246" s="17" t="s">
        <v>45</v>
      </c>
      <c r="B246" s="21" t="s">
        <v>362</v>
      </c>
      <c r="C246" s="21" t="s">
        <v>368</v>
      </c>
      <c r="D246" s="17" t="s">
        <v>66</v>
      </c>
      <c r="E246" s="22" t="s">
        <v>369</v>
      </c>
      <c r="F246" s="23" t="s">
        <v>140</v>
      </c>
      <c r="G246" s="24">
        <v>807.13499999999999</v>
      </c>
      <c r="H246" s="25">
        <v>0</v>
      </c>
      <c r="I246" s="26">
        <f>ROUND(ROUND(H246,2)*ROUND(G246,3),2)</f>
        <v>0</v>
      </c>
      <c r="O246">
        <f>(I246*21)/100</f>
        <v>0</v>
      </c>
      <c r="P246" t="s">
        <v>23</v>
      </c>
    </row>
    <row r="247" spans="1:16" x14ac:dyDescent="0.2">
      <c r="A247" s="27" t="s">
        <v>49</v>
      </c>
      <c r="E247" s="28" t="s">
        <v>66</v>
      </c>
    </row>
    <row r="248" spans="1:16" x14ac:dyDescent="0.2">
      <c r="A248" s="29" t="s">
        <v>51</v>
      </c>
      <c r="E248" s="30" t="s">
        <v>672</v>
      </c>
    </row>
    <row r="249" spans="1:16" ht="51" x14ac:dyDescent="0.2">
      <c r="A249" t="s">
        <v>53</v>
      </c>
      <c r="E249" s="28" t="s">
        <v>366</v>
      </c>
    </row>
    <row r="250" spans="1:16" x14ac:dyDescent="0.2">
      <c r="A250" s="17" t="s">
        <v>45</v>
      </c>
      <c r="B250" s="21" t="s">
        <v>367</v>
      </c>
      <c r="C250" s="21" t="s">
        <v>458</v>
      </c>
      <c r="D250" s="17" t="s">
        <v>66</v>
      </c>
      <c r="E250" s="22" t="s">
        <v>459</v>
      </c>
      <c r="F250" s="23" t="s">
        <v>140</v>
      </c>
      <c r="G250" s="24">
        <v>40</v>
      </c>
      <c r="H250" s="25">
        <v>0</v>
      </c>
      <c r="I250" s="26">
        <f>ROUND(ROUND(H250,2)*ROUND(G250,3),2)</f>
        <v>0</v>
      </c>
      <c r="O250">
        <f>(I250*21)/100</f>
        <v>0</v>
      </c>
      <c r="P250" t="s">
        <v>23</v>
      </c>
    </row>
    <row r="251" spans="1:16" x14ac:dyDescent="0.2">
      <c r="A251" s="27" t="s">
        <v>49</v>
      </c>
      <c r="E251" s="28" t="s">
        <v>460</v>
      </c>
    </row>
    <row r="252" spans="1:16" x14ac:dyDescent="0.2">
      <c r="A252" s="29" t="s">
        <v>51</v>
      </c>
      <c r="E252" s="30" t="s">
        <v>461</v>
      </c>
    </row>
    <row r="253" spans="1:16" ht="51" x14ac:dyDescent="0.2">
      <c r="A253" t="s">
        <v>53</v>
      </c>
      <c r="E253" s="28" t="s">
        <v>366</v>
      </c>
    </row>
    <row r="254" spans="1:16" x14ac:dyDescent="0.2">
      <c r="A254" s="17" t="s">
        <v>45</v>
      </c>
      <c r="B254" s="21" t="s">
        <v>371</v>
      </c>
      <c r="C254" s="21" t="s">
        <v>372</v>
      </c>
      <c r="D254" s="17" t="s">
        <v>66</v>
      </c>
      <c r="E254" s="22" t="s">
        <v>373</v>
      </c>
      <c r="F254" s="23" t="s">
        <v>140</v>
      </c>
      <c r="G254" s="24">
        <v>84</v>
      </c>
      <c r="H254" s="25">
        <v>0</v>
      </c>
      <c r="I254" s="26">
        <f>ROUND(ROUND(H254,2)*ROUND(G254,3),2)</f>
        <v>0</v>
      </c>
      <c r="O254">
        <f>(I254*21)/100</f>
        <v>0</v>
      </c>
      <c r="P254" t="s">
        <v>23</v>
      </c>
    </row>
    <row r="255" spans="1:16" x14ac:dyDescent="0.2">
      <c r="A255" s="27" t="s">
        <v>49</v>
      </c>
      <c r="E255" s="28" t="s">
        <v>66</v>
      </c>
    </row>
    <row r="256" spans="1:16" x14ac:dyDescent="0.2">
      <c r="A256" s="29" t="s">
        <v>51</v>
      </c>
      <c r="E256" s="30" t="s">
        <v>673</v>
      </c>
    </row>
    <row r="257" spans="1:16" ht="25.5" x14ac:dyDescent="0.2">
      <c r="A257" t="s">
        <v>53</v>
      </c>
      <c r="E257" s="28" t="s">
        <v>375</v>
      </c>
    </row>
    <row r="258" spans="1:16" ht="25.5" x14ac:dyDescent="0.2">
      <c r="A258" s="17" t="s">
        <v>45</v>
      </c>
      <c r="B258" s="21" t="s">
        <v>376</v>
      </c>
      <c r="C258" s="21" t="s">
        <v>463</v>
      </c>
      <c r="D258" s="17" t="s">
        <v>66</v>
      </c>
      <c r="E258" s="22" t="s">
        <v>464</v>
      </c>
      <c r="F258" s="23" t="s">
        <v>140</v>
      </c>
      <c r="G258" s="24">
        <v>9.24</v>
      </c>
      <c r="H258" s="25">
        <v>0</v>
      </c>
      <c r="I258" s="26">
        <f>ROUND(ROUND(H258,2)*ROUND(G258,3),2)</f>
        <v>0</v>
      </c>
      <c r="O258">
        <f>(I258*0)/100</f>
        <v>0</v>
      </c>
      <c r="P258" t="s">
        <v>27</v>
      </c>
    </row>
    <row r="259" spans="1:16" x14ac:dyDescent="0.2">
      <c r="A259" s="27" t="s">
        <v>49</v>
      </c>
      <c r="E259" s="28" t="s">
        <v>66</v>
      </c>
    </row>
    <row r="260" spans="1:16" x14ac:dyDescent="0.2">
      <c r="A260" s="29" t="s">
        <v>51</v>
      </c>
      <c r="E260" s="30" t="s">
        <v>674</v>
      </c>
    </row>
    <row r="261" spans="1:16" ht="229.5" x14ac:dyDescent="0.2">
      <c r="A261" t="s">
        <v>53</v>
      </c>
      <c r="E261" s="28" t="s">
        <v>466</v>
      </c>
    </row>
    <row r="262" spans="1:16" x14ac:dyDescent="0.2">
      <c r="A262" s="17" t="s">
        <v>45</v>
      </c>
      <c r="B262" s="21" t="s">
        <v>381</v>
      </c>
      <c r="C262" s="21" t="s">
        <v>377</v>
      </c>
      <c r="D262" s="17" t="s">
        <v>66</v>
      </c>
      <c r="E262" s="22" t="s">
        <v>378</v>
      </c>
      <c r="F262" s="23" t="s">
        <v>140</v>
      </c>
      <c r="G262" s="24">
        <v>1025.635</v>
      </c>
      <c r="H262" s="25">
        <v>0</v>
      </c>
      <c r="I262" s="26">
        <f>ROUND(ROUND(H262,2)*ROUND(G262,3),2)</f>
        <v>0</v>
      </c>
      <c r="O262">
        <f>(I262*21)/100</f>
        <v>0</v>
      </c>
      <c r="P262" t="s">
        <v>23</v>
      </c>
    </row>
    <row r="263" spans="1:16" x14ac:dyDescent="0.2">
      <c r="A263" s="27" t="s">
        <v>49</v>
      </c>
      <c r="E263" s="28" t="s">
        <v>66</v>
      </c>
    </row>
    <row r="264" spans="1:16" ht="63.75" x14ac:dyDescent="0.2">
      <c r="A264" s="29" t="s">
        <v>51</v>
      </c>
      <c r="E264" s="30" t="s">
        <v>675</v>
      </c>
    </row>
    <row r="265" spans="1:16" ht="38.25" x14ac:dyDescent="0.2">
      <c r="A265" t="s">
        <v>53</v>
      </c>
      <c r="E265" s="28" t="s">
        <v>380</v>
      </c>
    </row>
    <row r="266" spans="1:16" x14ac:dyDescent="0.2">
      <c r="A266" s="17" t="s">
        <v>45</v>
      </c>
      <c r="B266" s="21" t="s">
        <v>117</v>
      </c>
      <c r="C266" s="21" t="s">
        <v>382</v>
      </c>
      <c r="D266" s="17" t="s">
        <v>66</v>
      </c>
      <c r="E266" s="22" t="s">
        <v>383</v>
      </c>
      <c r="F266" s="23" t="s">
        <v>311</v>
      </c>
      <c r="G266" s="24">
        <v>15</v>
      </c>
      <c r="H266" s="25">
        <v>0</v>
      </c>
      <c r="I266" s="26">
        <f>ROUND(ROUND(H266,2)*ROUND(G266,3),2)</f>
        <v>0</v>
      </c>
      <c r="O266">
        <f>(I266*21)/100</f>
        <v>0</v>
      </c>
      <c r="P266" t="s">
        <v>23</v>
      </c>
    </row>
    <row r="267" spans="1:16" x14ac:dyDescent="0.2">
      <c r="A267" s="27" t="s">
        <v>49</v>
      </c>
      <c r="E267" s="28" t="s">
        <v>66</v>
      </c>
    </row>
    <row r="268" spans="1:16" x14ac:dyDescent="0.2">
      <c r="A268" s="29" t="s">
        <v>51</v>
      </c>
      <c r="E268" s="30" t="s">
        <v>676</v>
      </c>
    </row>
    <row r="269" spans="1:16" ht="102" x14ac:dyDescent="0.2">
      <c r="A269" t="s">
        <v>53</v>
      </c>
      <c r="E269" s="28" t="s">
        <v>385</v>
      </c>
    </row>
  </sheetData>
  <sheetProtection algorithmName="SHA-512" hashValue="/P1vzxNb0bth+eCEAFLfMkxVnlyScd7DLH3+AH13NxrGlTGMYedL0+LjYs8M/7SiR8XydHQiE17KzAMm783ctQ==" saltValue="yar1TnwZdGm3SOLTZg84fw==" spinCount="100000" sheet="1" objects="1" scenarios="1"/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R274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4"/>
      <c r="C1" s="4"/>
      <c r="D1" s="4"/>
      <c r="E1" s="4" t="s">
        <v>0</v>
      </c>
      <c r="F1" s="4"/>
      <c r="G1" s="4"/>
      <c r="H1" s="4"/>
      <c r="I1" s="4"/>
      <c r="P1" t="s">
        <v>22</v>
      </c>
    </row>
    <row r="2" spans="1:18" ht="24.95" customHeight="1" x14ac:dyDescent="0.2">
      <c r="B2" s="4"/>
      <c r="C2" s="4"/>
      <c r="D2" s="4"/>
      <c r="E2" s="3" t="s">
        <v>13</v>
      </c>
      <c r="F2" s="4"/>
      <c r="G2" s="4"/>
      <c r="H2" s="2"/>
      <c r="I2" s="2"/>
      <c r="O2">
        <f>0+O8+O37+O122+O131+O136+O193+O214</f>
        <v>0</v>
      </c>
      <c r="P2" t="s">
        <v>22</v>
      </c>
    </row>
    <row r="3" spans="1:18" ht="15" customHeight="1" x14ac:dyDescent="0.25">
      <c r="A3" t="s">
        <v>12</v>
      </c>
      <c r="B3" s="10" t="s">
        <v>14</v>
      </c>
      <c r="C3" s="38" t="s">
        <v>15</v>
      </c>
      <c r="D3" s="34"/>
      <c r="E3" s="11" t="s">
        <v>16</v>
      </c>
      <c r="F3" s="4"/>
      <c r="G3" s="9"/>
      <c r="H3" s="8" t="s">
        <v>677</v>
      </c>
      <c r="I3" s="31">
        <f>0+I8+I37+I122+I131+I136+I193+I214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2" t="s">
        <v>18</v>
      </c>
      <c r="C4" s="39" t="s">
        <v>677</v>
      </c>
      <c r="D4" s="40"/>
      <c r="E4" s="13" t="s">
        <v>678</v>
      </c>
      <c r="F4" s="2"/>
      <c r="G4" s="2"/>
      <c r="H4" s="14"/>
      <c r="I4" s="14"/>
      <c r="O4" t="s">
        <v>20</v>
      </c>
      <c r="P4" t="s">
        <v>23</v>
      </c>
    </row>
    <row r="5" spans="1:18" ht="12.75" customHeight="1" x14ac:dyDescent="0.2">
      <c r="A5" s="37" t="s">
        <v>26</v>
      </c>
      <c r="B5" s="37" t="s">
        <v>28</v>
      </c>
      <c r="C5" s="37" t="s">
        <v>30</v>
      </c>
      <c r="D5" s="37" t="s">
        <v>31</v>
      </c>
      <c r="E5" s="37" t="s">
        <v>32</v>
      </c>
      <c r="F5" s="37" t="s">
        <v>34</v>
      </c>
      <c r="G5" s="37" t="s">
        <v>36</v>
      </c>
      <c r="H5" s="37" t="s">
        <v>38</v>
      </c>
      <c r="I5" s="37"/>
      <c r="O5" t="s">
        <v>21</v>
      </c>
      <c r="P5" t="s">
        <v>23</v>
      </c>
    </row>
    <row r="6" spans="1:18" ht="12.75" customHeight="1" x14ac:dyDescent="0.2">
      <c r="A6" s="37"/>
      <c r="B6" s="37"/>
      <c r="C6" s="37"/>
      <c r="D6" s="37"/>
      <c r="E6" s="37"/>
      <c r="F6" s="37"/>
      <c r="G6" s="37"/>
      <c r="H6" s="1" t="s">
        <v>39</v>
      </c>
      <c r="I6" s="1" t="s">
        <v>41</v>
      </c>
    </row>
    <row r="7" spans="1:18" ht="12.75" customHeight="1" x14ac:dyDescent="0.2">
      <c r="A7" s="1" t="s">
        <v>27</v>
      </c>
      <c r="B7" s="1" t="s">
        <v>29</v>
      </c>
      <c r="C7" s="1" t="s">
        <v>23</v>
      </c>
      <c r="D7" s="1" t="s">
        <v>22</v>
      </c>
      <c r="E7" s="1" t="s">
        <v>33</v>
      </c>
      <c r="F7" s="1" t="s">
        <v>35</v>
      </c>
      <c r="G7" s="1" t="s">
        <v>37</v>
      </c>
      <c r="H7" s="1" t="s">
        <v>40</v>
      </c>
      <c r="I7" s="1" t="s">
        <v>42</v>
      </c>
    </row>
    <row r="8" spans="1:18" ht="12.75" customHeight="1" x14ac:dyDescent="0.2">
      <c r="A8" s="14" t="s">
        <v>43</v>
      </c>
      <c r="B8" s="14"/>
      <c r="C8" s="18" t="s">
        <v>27</v>
      </c>
      <c r="D8" s="14"/>
      <c r="E8" s="19" t="s">
        <v>44</v>
      </c>
      <c r="F8" s="14"/>
      <c r="G8" s="14"/>
      <c r="H8" s="14"/>
      <c r="I8" s="20">
        <f>0+Q8</f>
        <v>0</v>
      </c>
      <c r="O8">
        <f>0+R8</f>
        <v>0</v>
      </c>
      <c r="Q8">
        <f>0+I9+I13+I17+I21+I25+I29+I33</f>
        <v>0</v>
      </c>
      <c r="R8">
        <f>0+O9+O13+O17+O21+O25+O29+O33</f>
        <v>0</v>
      </c>
    </row>
    <row r="9" spans="1:18" x14ac:dyDescent="0.2">
      <c r="A9" s="17" t="s">
        <v>45</v>
      </c>
      <c r="B9" s="21" t="s">
        <v>29</v>
      </c>
      <c r="C9" s="21" t="s">
        <v>93</v>
      </c>
      <c r="D9" s="17" t="s">
        <v>66</v>
      </c>
      <c r="E9" s="22" t="s">
        <v>94</v>
      </c>
      <c r="F9" s="23" t="s">
        <v>95</v>
      </c>
      <c r="G9" s="24">
        <v>4630.3119999999999</v>
      </c>
      <c r="H9" s="25">
        <v>0</v>
      </c>
      <c r="I9" s="26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27" t="s">
        <v>49</v>
      </c>
      <c r="E10" s="28" t="s">
        <v>66</v>
      </c>
    </row>
    <row r="11" spans="1:18" ht="280.5" x14ac:dyDescent="0.2">
      <c r="A11" s="29" t="s">
        <v>51</v>
      </c>
      <c r="E11" s="30" t="s">
        <v>679</v>
      </c>
    </row>
    <row r="12" spans="1:18" ht="25.5" x14ac:dyDescent="0.2">
      <c r="A12" t="s">
        <v>53</v>
      </c>
      <c r="E12" s="28" t="s">
        <v>97</v>
      </c>
    </row>
    <row r="13" spans="1:18" x14ac:dyDescent="0.2">
      <c r="A13" s="17" t="s">
        <v>45</v>
      </c>
      <c r="B13" s="21" t="s">
        <v>23</v>
      </c>
      <c r="C13" s="21" t="s">
        <v>98</v>
      </c>
      <c r="D13" s="17" t="s">
        <v>66</v>
      </c>
      <c r="E13" s="22" t="s">
        <v>99</v>
      </c>
      <c r="F13" s="23" t="s">
        <v>95</v>
      </c>
      <c r="G13" s="24">
        <v>968.28</v>
      </c>
      <c r="H13" s="25">
        <v>0</v>
      </c>
      <c r="I13" s="26">
        <f>ROUND(ROUND(H13,2)*ROUND(G13,3),2)</f>
        <v>0</v>
      </c>
      <c r="O13">
        <f>(I13*21)/100</f>
        <v>0</v>
      </c>
      <c r="P13" t="s">
        <v>23</v>
      </c>
    </row>
    <row r="14" spans="1:18" x14ac:dyDescent="0.2">
      <c r="A14" s="27" t="s">
        <v>49</v>
      </c>
      <c r="E14" s="28" t="s">
        <v>66</v>
      </c>
    </row>
    <row r="15" spans="1:18" ht="204" x14ac:dyDescent="0.2">
      <c r="A15" s="29" t="s">
        <v>51</v>
      </c>
      <c r="E15" s="30" t="s">
        <v>680</v>
      </c>
    </row>
    <row r="16" spans="1:18" ht="25.5" x14ac:dyDescent="0.2">
      <c r="A16" t="s">
        <v>53</v>
      </c>
      <c r="E16" s="28" t="s">
        <v>97</v>
      </c>
    </row>
    <row r="17" spans="1:16" x14ac:dyDescent="0.2">
      <c r="A17" s="17" t="s">
        <v>45</v>
      </c>
      <c r="B17" s="21" t="s">
        <v>22</v>
      </c>
      <c r="C17" s="21" t="s">
        <v>101</v>
      </c>
      <c r="D17" s="17" t="s">
        <v>66</v>
      </c>
      <c r="E17" s="22" t="s">
        <v>102</v>
      </c>
      <c r="F17" s="23" t="s">
        <v>95</v>
      </c>
      <c r="G17" s="24">
        <v>509.94299999999998</v>
      </c>
      <c r="H17" s="25">
        <v>0</v>
      </c>
      <c r="I17" s="26">
        <f>ROUND(ROUND(H17,2)*ROUND(G17,3),2)</f>
        <v>0</v>
      </c>
      <c r="O17">
        <f>(I17*21)/100</f>
        <v>0</v>
      </c>
      <c r="P17" t="s">
        <v>23</v>
      </c>
    </row>
    <row r="18" spans="1:16" ht="38.25" x14ac:dyDescent="0.2">
      <c r="A18" s="27" t="s">
        <v>49</v>
      </c>
      <c r="E18" s="28" t="s">
        <v>103</v>
      </c>
    </row>
    <row r="19" spans="1:16" ht="89.25" x14ac:dyDescent="0.2">
      <c r="A19" s="29" t="s">
        <v>51</v>
      </c>
      <c r="E19" s="30" t="s">
        <v>681</v>
      </c>
    </row>
    <row r="20" spans="1:16" ht="25.5" x14ac:dyDescent="0.2">
      <c r="A20" t="s">
        <v>53</v>
      </c>
      <c r="E20" s="28" t="s">
        <v>97</v>
      </c>
    </row>
    <row r="21" spans="1:16" x14ac:dyDescent="0.2">
      <c r="A21" s="17" t="s">
        <v>45</v>
      </c>
      <c r="B21" s="21" t="s">
        <v>33</v>
      </c>
      <c r="C21" s="21" t="s">
        <v>105</v>
      </c>
      <c r="D21" s="17" t="s">
        <v>66</v>
      </c>
      <c r="E21" s="22" t="s">
        <v>106</v>
      </c>
      <c r="F21" s="23" t="s">
        <v>95</v>
      </c>
      <c r="G21" s="24">
        <v>1</v>
      </c>
      <c r="H21" s="25">
        <v>0</v>
      </c>
      <c r="I21" s="26">
        <f>ROUND(ROUND(H21,2)*ROUND(G21,3),2)</f>
        <v>0</v>
      </c>
      <c r="O21">
        <f>(I21*21)/100</f>
        <v>0</v>
      </c>
      <c r="P21" t="s">
        <v>23</v>
      </c>
    </row>
    <row r="22" spans="1:16" ht="38.25" x14ac:dyDescent="0.2">
      <c r="A22" s="27" t="s">
        <v>49</v>
      </c>
      <c r="E22" s="28" t="s">
        <v>107</v>
      </c>
    </row>
    <row r="23" spans="1:16" x14ac:dyDescent="0.2">
      <c r="A23" s="29" t="s">
        <v>51</v>
      </c>
      <c r="E23" s="30" t="s">
        <v>66</v>
      </c>
    </row>
    <row r="24" spans="1:16" ht="25.5" x14ac:dyDescent="0.2">
      <c r="A24" t="s">
        <v>53</v>
      </c>
      <c r="E24" s="28" t="s">
        <v>97</v>
      </c>
    </row>
    <row r="25" spans="1:16" x14ac:dyDescent="0.2">
      <c r="A25" s="17" t="s">
        <v>45</v>
      </c>
      <c r="B25" s="21" t="s">
        <v>35</v>
      </c>
      <c r="C25" s="21" t="s">
        <v>108</v>
      </c>
      <c r="D25" s="17" t="s">
        <v>66</v>
      </c>
      <c r="E25" s="22" t="s">
        <v>109</v>
      </c>
      <c r="F25" s="23" t="s">
        <v>110</v>
      </c>
      <c r="G25" s="24">
        <v>52.868000000000002</v>
      </c>
      <c r="H25" s="25">
        <v>0</v>
      </c>
      <c r="I25" s="26">
        <f>ROUND(ROUND(H25,2)*ROUND(G25,3),2)</f>
        <v>0</v>
      </c>
      <c r="O25">
        <f>(I25*21)/100</f>
        <v>0</v>
      </c>
      <c r="P25" t="s">
        <v>23</v>
      </c>
    </row>
    <row r="26" spans="1:16" x14ac:dyDescent="0.2">
      <c r="A26" s="27" t="s">
        <v>49</v>
      </c>
      <c r="E26" s="28" t="s">
        <v>66</v>
      </c>
    </row>
    <row r="27" spans="1:16" ht="25.5" x14ac:dyDescent="0.2">
      <c r="A27" s="29" t="s">
        <v>51</v>
      </c>
      <c r="E27" s="30" t="s">
        <v>682</v>
      </c>
    </row>
    <row r="28" spans="1:16" ht="25.5" x14ac:dyDescent="0.2">
      <c r="A28" t="s">
        <v>53</v>
      </c>
      <c r="E28" s="28" t="s">
        <v>112</v>
      </c>
    </row>
    <row r="29" spans="1:16" ht="25.5" x14ac:dyDescent="0.2">
      <c r="A29" s="17" t="s">
        <v>45</v>
      </c>
      <c r="B29" s="21" t="s">
        <v>37</v>
      </c>
      <c r="C29" s="21" t="s">
        <v>113</v>
      </c>
      <c r="D29" s="17" t="s">
        <v>66</v>
      </c>
      <c r="E29" s="22" t="s">
        <v>114</v>
      </c>
      <c r="F29" s="23" t="s">
        <v>95</v>
      </c>
      <c r="G29" s="24">
        <v>1818.749</v>
      </c>
      <c r="H29" s="25">
        <v>0</v>
      </c>
      <c r="I29" s="26">
        <f>ROUND(ROUND(H29,2)*ROUND(G29,3),2)</f>
        <v>0</v>
      </c>
      <c r="O29">
        <f>(I29*21)/100</f>
        <v>0</v>
      </c>
      <c r="P29" t="s">
        <v>23</v>
      </c>
    </row>
    <row r="30" spans="1:16" x14ac:dyDescent="0.2">
      <c r="A30" s="27" t="s">
        <v>49</v>
      </c>
      <c r="E30" s="28" t="s">
        <v>66</v>
      </c>
    </row>
    <row r="31" spans="1:16" x14ac:dyDescent="0.2">
      <c r="A31" s="29" t="s">
        <v>51</v>
      </c>
      <c r="E31" s="30" t="s">
        <v>683</v>
      </c>
    </row>
    <row r="32" spans="1:16" ht="140.25" x14ac:dyDescent="0.2">
      <c r="A32" t="s">
        <v>53</v>
      </c>
      <c r="E32" s="28" t="s">
        <v>116</v>
      </c>
    </row>
    <row r="33" spans="1:18" x14ac:dyDescent="0.2">
      <c r="A33" s="17" t="s">
        <v>45</v>
      </c>
      <c r="B33" s="21" t="s">
        <v>684</v>
      </c>
      <c r="C33" s="21" t="s">
        <v>88</v>
      </c>
      <c r="D33" s="17" t="s">
        <v>685</v>
      </c>
      <c r="E33" s="22" t="s">
        <v>686</v>
      </c>
      <c r="F33" s="23" t="s">
        <v>140</v>
      </c>
      <c r="G33" s="24">
        <v>18</v>
      </c>
      <c r="H33" s="25">
        <v>0</v>
      </c>
      <c r="I33" s="26">
        <f>ROUND(ROUND(H33,2)*ROUND(G33,3),2)</f>
        <v>0</v>
      </c>
      <c r="O33">
        <f>(I33*0)/100</f>
        <v>0</v>
      </c>
      <c r="P33" t="s">
        <v>27</v>
      </c>
    </row>
    <row r="34" spans="1:18" x14ac:dyDescent="0.2">
      <c r="A34" s="27" t="s">
        <v>49</v>
      </c>
      <c r="E34" s="28" t="s">
        <v>687</v>
      </c>
    </row>
    <row r="35" spans="1:18" x14ac:dyDescent="0.2">
      <c r="A35" s="29" t="s">
        <v>51</v>
      </c>
      <c r="E35" s="30" t="s">
        <v>66</v>
      </c>
    </row>
    <row r="36" spans="1:18" x14ac:dyDescent="0.2">
      <c r="A36" t="s">
        <v>53</v>
      </c>
      <c r="E36" s="28" t="s">
        <v>66</v>
      </c>
    </row>
    <row r="37" spans="1:18" ht="12.75" customHeight="1" x14ac:dyDescent="0.2">
      <c r="A37" s="2" t="s">
        <v>43</v>
      </c>
      <c r="B37" s="2"/>
      <c r="C37" s="32" t="s">
        <v>29</v>
      </c>
      <c r="D37" s="2"/>
      <c r="E37" s="19" t="s">
        <v>122</v>
      </c>
      <c r="F37" s="2"/>
      <c r="G37" s="2"/>
      <c r="H37" s="2"/>
      <c r="I37" s="33">
        <f>0+Q37</f>
        <v>0</v>
      </c>
      <c r="O37">
        <f>0+R37</f>
        <v>0</v>
      </c>
      <c r="Q37">
        <f>0+I38+I42+I46+I50+I54+I58+I62+I66+I70+I74+I78+I82+I86+I90+I94+I98+I102+I106+I110+I114+I118</f>
        <v>0</v>
      </c>
      <c r="R37">
        <f>0+O38+O42+O46+O50+O54+O58+O62+O66+O70+O74+O78+O82+O86+O90+O94+O98+O102+O106+O110+O114+O118</f>
        <v>0</v>
      </c>
    </row>
    <row r="38" spans="1:18" x14ac:dyDescent="0.2">
      <c r="A38" s="17" t="s">
        <v>45</v>
      </c>
      <c r="B38" s="21" t="s">
        <v>70</v>
      </c>
      <c r="C38" s="21" t="s">
        <v>123</v>
      </c>
      <c r="D38" s="17" t="s">
        <v>66</v>
      </c>
      <c r="E38" s="22" t="s">
        <v>124</v>
      </c>
      <c r="F38" s="23" t="s">
        <v>110</v>
      </c>
      <c r="G38" s="24">
        <v>11.917999999999999</v>
      </c>
      <c r="H38" s="25">
        <v>0</v>
      </c>
      <c r="I38" s="26">
        <f>ROUND(ROUND(H38,2)*ROUND(G38,3),2)</f>
        <v>0</v>
      </c>
      <c r="O38">
        <f>(I38*21)/100</f>
        <v>0</v>
      </c>
      <c r="P38" t="s">
        <v>23</v>
      </c>
    </row>
    <row r="39" spans="1:18" x14ac:dyDescent="0.2">
      <c r="A39" s="27" t="s">
        <v>49</v>
      </c>
      <c r="E39" s="28" t="s">
        <v>125</v>
      </c>
    </row>
    <row r="40" spans="1:18" x14ac:dyDescent="0.2">
      <c r="A40" s="29" t="s">
        <v>51</v>
      </c>
      <c r="E40" s="30" t="s">
        <v>688</v>
      </c>
    </row>
    <row r="41" spans="1:18" ht="63.75" x14ac:dyDescent="0.2">
      <c r="A41" t="s">
        <v>53</v>
      </c>
      <c r="E41" s="28" t="s">
        <v>127</v>
      </c>
    </row>
    <row r="42" spans="1:18" x14ac:dyDescent="0.2">
      <c r="A42" s="17" t="s">
        <v>45</v>
      </c>
      <c r="B42" s="21" t="s">
        <v>74</v>
      </c>
      <c r="C42" s="21" t="s">
        <v>128</v>
      </c>
      <c r="D42" s="17" t="s">
        <v>66</v>
      </c>
      <c r="E42" s="22" t="s">
        <v>129</v>
      </c>
      <c r="F42" s="23" t="s">
        <v>110</v>
      </c>
      <c r="G42" s="24">
        <v>2.835</v>
      </c>
      <c r="H42" s="25">
        <v>0</v>
      </c>
      <c r="I42" s="26">
        <f>ROUND(ROUND(H42,2)*ROUND(G42,3),2)</f>
        <v>0</v>
      </c>
      <c r="O42">
        <f>(I42*21)/100</f>
        <v>0</v>
      </c>
      <c r="P42" t="s">
        <v>23</v>
      </c>
    </row>
    <row r="43" spans="1:18" x14ac:dyDescent="0.2">
      <c r="A43" s="27" t="s">
        <v>49</v>
      </c>
      <c r="E43" s="28" t="s">
        <v>66</v>
      </c>
    </row>
    <row r="44" spans="1:18" x14ac:dyDescent="0.2">
      <c r="A44" s="29" t="s">
        <v>51</v>
      </c>
      <c r="E44" s="30" t="s">
        <v>689</v>
      </c>
    </row>
    <row r="45" spans="1:18" ht="63.75" x14ac:dyDescent="0.2">
      <c r="A45" t="s">
        <v>53</v>
      </c>
      <c r="E45" s="28" t="s">
        <v>127</v>
      </c>
    </row>
    <row r="46" spans="1:18" ht="25.5" x14ac:dyDescent="0.2">
      <c r="A46" s="17" t="s">
        <v>45</v>
      </c>
      <c r="B46" s="21" t="s">
        <v>40</v>
      </c>
      <c r="C46" s="21" t="s">
        <v>131</v>
      </c>
      <c r="D46" s="17" t="s">
        <v>66</v>
      </c>
      <c r="E46" s="22" t="s">
        <v>132</v>
      </c>
      <c r="F46" s="23" t="s">
        <v>110</v>
      </c>
      <c r="G46" s="24">
        <v>425.69099999999997</v>
      </c>
      <c r="H46" s="25">
        <v>0</v>
      </c>
      <c r="I46" s="26">
        <f>ROUND(ROUND(H46,2)*ROUND(G46,3),2)</f>
        <v>0</v>
      </c>
      <c r="O46">
        <f>(I46*21)/100</f>
        <v>0</v>
      </c>
      <c r="P46" t="s">
        <v>23</v>
      </c>
    </row>
    <row r="47" spans="1:18" x14ac:dyDescent="0.2">
      <c r="A47" s="27" t="s">
        <v>49</v>
      </c>
      <c r="E47" s="28" t="s">
        <v>133</v>
      </c>
    </row>
    <row r="48" spans="1:18" ht="76.5" x14ac:dyDescent="0.2">
      <c r="A48" s="29" t="s">
        <v>51</v>
      </c>
      <c r="E48" s="30" t="s">
        <v>690</v>
      </c>
    </row>
    <row r="49" spans="1:16" ht="63.75" x14ac:dyDescent="0.2">
      <c r="A49" t="s">
        <v>53</v>
      </c>
      <c r="E49" s="28" t="s">
        <v>127</v>
      </c>
    </row>
    <row r="50" spans="1:16" x14ac:dyDescent="0.2">
      <c r="A50" s="17" t="s">
        <v>45</v>
      </c>
      <c r="B50" s="21" t="s">
        <v>42</v>
      </c>
      <c r="C50" s="21" t="s">
        <v>135</v>
      </c>
      <c r="D50" s="17" t="s">
        <v>66</v>
      </c>
      <c r="E50" s="22" t="s">
        <v>136</v>
      </c>
      <c r="F50" s="23" t="s">
        <v>110</v>
      </c>
      <c r="G50" s="24">
        <v>757.81200000000001</v>
      </c>
      <c r="H50" s="25">
        <v>0</v>
      </c>
      <c r="I50" s="26">
        <f>ROUND(ROUND(H50,2)*ROUND(G50,3),2)</f>
        <v>0</v>
      </c>
      <c r="O50">
        <f>(I50*21)/100</f>
        <v>0</v>
      </c>
      <c r="P50" t="s">
        <v>23</v>
      </c>
    </row>
    <row r="51" spans="1:16" x14ac:dyDescent="0.2">
      <c r="A51" s="27" t="s">
        <v>49</v>
      </c>
      <c r="E51" s="28" t="s">
        <v>66</v>
      </c>
    </row>
    <row r="52" spans="1:16" ht="63.75" x14ac:dyDescent="0.2">
      <c r="A52" s="29" t="s">
        <v>51</v>
      </c>
      <c r="E52" s="30" t="s">
        <v>691</v>
      </c>
    </row>
    <row r="53" spans="1:16" ht="63.75" x14ac:dyDescent="0.2">
      <c r="A53" t="s">
        <v>53</v>
      </c>
      <c r="E53" s="28" t="s">
        <v>127</v>
      </c>
    </row>
    <row r="54" spans="1:16" x14ac:dyDescent="0.2">
      <c r="A54" s="17" t="s">
        <v>45</v>
      </c>
      <c r="B54" s="21" t="s">
        <v>87</v>
      </c>
      <c r="C54" s="21" t="s">
        <v>401</v>
      </c>
      <c r="D54" s="17" t="s">
        <v>66</v>
      </c>
      <c r="E54" s="22" t="s">
        <v>402</v>
      </c>
      <c r="F54" s="23" t="s">
        <v>140</v>
      </c>
      <c r="G54" s="24">
        <v>21.524999999999999</v>
      </c>
      <c r="H54" s="25">
        <v>0</v>
      </c>
      <c r="I54" s="26">
        <f>ROUND(ROUND(H54,2)*ROUND(G54,3),2)</f>
        <v>0</v>
      </c>
      <c r="O54">
        <f>(I54*21)/100</f>
        <v>0</v>
      </c>
      <c r="P54" t="s">
        <v>23</v>
      </c>
    </row>
    <row r="55" spans="1:16" x14ac:dyDescent="0.2">
      <c r="A55" s="27" t="s">
        <v>49</v>
      </c>
      <c r="E55" s="28" t="s">
        <v>66</v>
      </c>
    </row>
    <row r="56" spans="1:16" x14ac:dyDescent="0.2">
      <c r="A56" s="29" t="s">
        <v>51</v>
      </c>
      <c r="E56" s="30" t="s">
        <v>692</v>
      </c>
    </row>
    <row r="57" spans="1:16" ht="76.5" x14ac:dyDescent="0.2">
      <c r="A57" t="s">
        <v>53</v>
      </c>
      <c r="E57" s="28" t="s">
        <v>404</v>
      </c>
    </row>
    <row r="58" spans="1:16" x14ac:dyDescent="0.2">
      <c r="A58" s="17" t="s">
        <v>45</v>
      </c>
      <c r="B58" s="21" t="s">
        <v>142</v>
      </c>
      <c r="C58" s="21" t="s">
        <v>138</v>
      </c>
      <c r="D58" s="17" t="s">
        <v>66</v>
      </c>
      <c r="E58" s="22" t="s">
        <v>139</v>
      </c>
      <c r="F58" s="23" t="s">
        <v>140</v>
      </c>
      <c r="G58" s="24">
        <v>5.25</v>
      </c>
      <c r="H58" s="25">
        <v>0</v>
      </c>
      <c r="I58" s="26">
        <f>ROUND(ROUND(H58,2)*ROUND(G58,3),2)</f>
        <v>0</v>
      </c>
      <c r="O58">
        <f>(I58*21)/100</f>
        <v>0</v>
      </c>
      <c r="P58" t="s">
        <v>23</v>
      </c>
    </row>
    <row r="59" spans="1:16" x14ac:dyDescent="0.2">
      <c r="A59" s="27" t="s">
        <v>49</v>
      </c>
      <c r="E59" s="28" t="s">
        <v>66</v>
      </c>
    </row>
    <row r="60" spans="1:16" x14ac:dyDescent="0.2">
      <c r="A60" s="29" t="s">
        <v>51</v>
      </c>
      <c r="E60" s="30" t="s">
        <v>693</v>
      </c>
    </row>
    <row r="61" spans="1:16" ht="63.75" x14ac:dyDescent="0.2">
      <c r="A61" t="s">
        <v>53</v>
      </c>
      <c r="E61" s="28" t="s">
        <v>127</v>
      </c>
    </row>
    <row r="62" spans="1:16" x14ac:dyDescent="0.2">
      <c r="A62" s="17" t="s">
        <v>45</v>
      </c>
      <c r="B62" s="21" t="s">
        <v>147</v>
      </c>
      <c r="C62" s="21" t="s">
        <v>143</v>
      </c>
      <c r="D62" s="17" t="s">
        <v>66</v>
      </c>
      <c r="E62" s="22" t="s">
        <v>144</v>
      </c>
      <c r="F62" s="23" t="s">
        <v>140</v>
      </c>
      <c r="G62" s="24">
        <v>630.52499999999998</v>
      </c>
      <c r="H62" s="25">
        <v>0</v>
      </c>
      <c r="I62" s="26">
        <f>ROUND(ROUND(H62,2)*ROUND(G62,3),2)</f>
        <v>0</v>
      </c>
      <c r="O62">
        <f>(I62*21)/100</f>
        <v>0</v>
      </c>
      <c r="P62" t="s">
        <v>23</v>
      </c>
    </row>
    <row r="63" spans="1:16" x14ac:dyDescent="0.2">
      <c r="A63" s="27" t="s">
        <v>49</v>
      </c>
      <c r="E63" s="28" t="s">
        <v>145</v>
      </c>
    </row>
    <row r="64" spans="1:16" ht="38.25" x14ac:dyDescent="0.2">
      <c r="A64" s="29" t="s">
        <v>51</v>
      </c>
      <c r="E64" s="30" t="s">
        <v>694</v>
      </c>
    </row>
    <row r="65" spans="1:16" ht="63.75" x14ac:dyDescent="0.2">
      <c r="A65" t="s">
        <v>53</v>
      </c>
      <c r="E65" s="28" t="s">
        <v>127</v>
      </c>
    </row>
    <row r="66" spans="1:16" x14ac:dyDescent="0.2">
      <c r="A66" s="17" t="s">
        <v>45</v>
      </c>
      <c r="B66" s="21" t="s">
        <v>152</v>
      </c>
      <c r="C66" s="21" t="s">
        <v>148</v>
      </c>
      <c r="D66" s="17" t="s">
        <v>66</v>
      </c>
      <c r="E66" s="22" t="s">
        <v>149</v>
      </c>
      <c r="F66" s="23" t="s">
        <v>110</v>
      </c>
      <c r="G66" s="24">
        <v>193.489</v>
      </c>
      <c r="H66" s="25">
        <v>0</v>
      </c>
      <c r="I66" s="26">
        <f>ROUND(ROUND(H66,2)*ROUND(G66,3),2)</f>
        <v>0</v>
      </c>
      <c r="O66">
        <f>(I66*21)/100</f>
        <v>0</v>
      </c>
      <c r="P66" t="s">
        <v>23</v>
      </c>
    </row>
    <row r="67" spans="1:16" x14ac:dyDescent="0.2">
      <c r="A67" s="27" t="s">
        <v>49</v>
      </c>
      <c r="E67" s="28" t="s">
        <v>150</v>
      </c>
    </row>
    <row r="68" spans="1:16" ht="51" x14ac:dyDescent="0.2">
      <c r="A68" s="29" t="s">
        <v>51</v>
      </c>
      <c r="E68" s="30" t="s">
        <v>695</v>
      </c>
    </row>
    <row r="69" spans="1:16" ht="63.75" x14ac:dyDescent="0.2">
      <c r="A69" t="s">
        <v>53</v>
      </c>
      <c r="E69" s="28" t="s">
        <v>127</v>
      </c>
    </row>
    <row r="70" spans="1:16" x14ac:dyDescent="0.2">
      <c r="A70" s="17" t="s">
        <v>45</v>
      </c>
      <c r="B70" s="21" t="s">
        <v>158</v>
      </c>
      <c r="C70" s="21" t="s">
        <v>153</v>
      </c>
      <c r="D70" s="17" t="s">
        <v>66</v>
      </c>
      <c r="E70" s="22" t="s">
        <v>154</v>
      </c>
      <c r="F70" s="23" t="s">
        <v>110</v>
      </c>
      <c r="G70" s="24">
        <v>103.77</v>
      </c>
      <c r="H70" s="25">
        <v>0</v>
      </c>
      <c r="I70" s="26">
        <f>ROUND(ROUND(H70,2)*ROUND(G70,3),2)</f>
        <v>0</v>
      </c>
      <c r="O70">
        <f>(I70*21)/100</f>
        <v>0</v>
      </c>
      <c r="P70" t="s">
        <v>23</v>
      </c>
    </row>
    <row r="71" spans="1:16" x14ac:dyDescent="0.2">
      <c r="A71" s="27" t="s">
        <v>49</v>
      </c>
      <c r="E71" s="28" t="s">
        <v>407</v>
      </c>
    </row>
    <row r="72" spans="1:16" ht="63.75" x14ac:dyDescent="0.2">
      <c r="A72" s="29" t="s">
        <v>51</v>
      </c>
      <c r="E72" s="30" t="s">
        <v>696</v>
      </c>
    </row>
    <row r="73" spans="1:16" ht="38.25" x14ac:dyDescent="0.2">
      <c r="A73" t="s">
        <v>53</v>
      </c>
      <c r="E73" s="28" t="s">
        <v>157</v>
      </c>
    </row>
    <row r="74" spans="1:16" x14ac:dyDescent="0.2">
      <c r="A74" s="17" t="s">
        <v>45</v>
      </c>
      <c r="B74" s="21" t="s">
        <v>164</v>
      </c>
      <c r="C74" s="21" t="s">
        <v>159</v>
      </c>
      <c r="D74" s="17" t="s">
        <v>66</v>
      </c>
      <c r="E74" s="22" t="s">
        <v>160</v>
      </c>
      <c r="F74" s="23" t="s">
        <v>110</v>
      </c>
      <c r="G74" s="24">
        <v>2163.1959999999999</v>
      </c>
      <c r="H74" s="25">
        <v>0</v>
      </c>
      <c r="I74" s="26">
        <f>ROUND(ROUND(H74,2)*ROUND(G74,3),2)</f>
        <v>0</v>
      </c>
      <c r="O74">
        <f>(I74*21)/100</f>
        <v>0</v>
      </c>
      <c r="P74" t="s">
        <v>23</v>
      </c>
    </row>
    <row r="75" spans="1:16" x14ac:dyDescent="0.2">
      <c r="A75" s="27" t="s">
        <v>49</v>
      </c>
      <c r="E75" s="28" t="s">
        <v>161</v>
      </c>
    </row>
    <row r="76" spans="1:16" ht="229.5" x14ac:dyDescent="0.2">
      <c r="A76" s="29" t="s">
        <v>51</v>
      </c>
      <c r="E76" s="30" t="s">
        <v>697</v>
      </c>
    </row>
    <row r="77" spans="1:16" ht="369.75" x14ac:dyDescent="0.2">
      <c r="A77" t="s">
        <v>53</v>
      </c>
      <c r="E77" s="28" t="s">
        <v>163</v>
      </c>
    </row>
    <row r="78" spans="1:16" x14ac:dyDescent="0.2">
      <c r="A78" s="17" t="s">
        <v>45</v>
      </c>
      <c r="B78" s="21" t="s">
        <v>170</v>
      </c>
      <c r="C78" s="21" t="s">
        <v>165</v>
      </c>
      <c r="D78" s="17" t="s">
        <v>66</v>
      </c>
      <c r="E78" s="22" t="s">
        <v>166</v>
      </c>
      <c r="F78" s="23" t="s">
        <v>110</v>
      </c>
      <c r="G78" s="24">
        <v>104.753</v>
      </c>
      <c r="H78" s="25">
        <v>0</v>
      </c>
      <c r="I78" s="26">
        <f>ROUND(ROUND(H78,2)*ROUND(G78,3),2)</f>
        <v>0</v>
      </c>
      <c r="O78">
        <f>(I78*21)/100</f>
        <v>0</v>
      </c>
      <c r="P78" t="s">
        <v>23</v>
      </c>
    </row>
    <row r="79" spans="1:16" ht="25.5" x14ac:dyDescent="0.2">
      <c r="A79" s="27" t="s">
        <v>49</v>
      </c>
      <c r="E79" s="28" t="s">
        <v>167</v>
      </c>
    </row>
    <row r="80" spans="1:16" x14ac:dyDescent="0.2">
      <c r="A80" s="29" t="s">
        <v>51</v>
      </c>
      <c r="E80" s="30" t="s">
        <v>698</v>
      </c>
    </row>
    <row r="81" spans="1:16" ht="306" x14ac:dyDescent="0.2">
      <c r="A81" t="s">
        <v>53</v>
      </c>
      <c r="E81" s="28" t="s">
        <v>169</v>
      </c>
    </row>
    <row r="82" spans="1:16" x14ac:dyDescent="0.2">
      <c r="A82" s="17" t="s">
        <v>45</v>
      </c>
      <c r="B82" s="21" t="s">
        <v>176</v>
      </c>
      <c r="C82" s="21" t="s">
        <v>171</v>
      </c>
      <c r="D82" s="17" t="s">
        <v>66</v>
      </c>
      <c r="E82" s="22" t="s">
        <v>172</v>
      </c>
      <c r="F82" s="23" t="s">
        <v>110</v>
      </c>
      <c r="G82" s="24">
        <v>10.5</v>
      </c>
      <c r="H82" s="25">
        <v>0</v>
      </c>
      <c r="I82" s="26">
        <f>ROUND(ROUND(H82,2)*ROUND(G82,3),2)</f>
        <v>0</v>
      </c>
      <c r="O82">
        <f>(I82*21)/100</f>
        <v>0</v>
      </c>
      <c r="P82" t="s">
        <v>23</v>
      </c>
    </row>
    <row r="83" spans="1:16" x14ac:dyDescent="0.2">
      <c r="A83" s="27" t="s">
        <v>49</v>
      </c>
      <c r="E83" s="28" t="s">
        <v>173</v>
      </c>
    </row>
    <row r="84" spans="1:16" x14ac:dyDescent="0.2">
      <c r="A84" s="29" t="s">
        <v>51</v>
      </c>
      <c r="E84" s="30" t="s">
        <v>699</v>
      </c>
    </row>
    <row r="85" spans="1:16" ht="318.75" x14ac:dyDescent="0.2">
      <c r="A85" t="s">
        <v>53</v>
      </c>
      <c r="E85" s="28" t="s">
        <v>175</v>
      </c>
    </row>
    <row r="86" spans="1:16" x14ac:dyDescent="0.2">
      <c r="A86" s="17" t="s">
        <v>45</v>
      </c>
      <c r="B86" s="21" t="s">
        <v>181</v>
      </c>
      <c r="C86" s="21" t="s">
        <v>177</v>
      </c>
      <c r="D86" s="17" t="s">
        <v>66</v>
      </c>
      <c r="E86" s="22" t="s">
        <v>178</v>
      </c>
      <c r="F86" s="23" t="s">
        <v>110</v>
      </c>
      <c r="G86" s="24">
        <v>77.742000000000004</v>
      </c>
      <c r="H86" s="25">
        <v>0</v>
      </c>
      <c r="I86" s="26">
        <f>ROUND(ROUND(H86,2)*ROUND(G86,3),2)</f>
        <v>0</v>
      </c>
      <c r="O86">
        <f>(I86*21)/100</f>
        <v>0</v>
      </c>
      <c r="P86" t="s">
        <v>23</v>
      </c>
    </row>
    <row r="87" spans="1:16" x14ac:dyDescent="0.2">
      <c r="A87" s="27" t="s">
        <v>49</v>
      </c>
      <c r="E87" s="28" t="s">
        <v>179</v>
      </c>
    </row>
    <row r="88" spans="1:16" x14ac:dyDescent="0.2">
      <c r="A88" s="29" t="s">
        <v>51</v>
      </c>
      <c r="E88" s="30" t="s">
        <v>700</v>
      </c>
    </row>
    <row r="89" spans="1:16" ht="318.75" x14ac:dyDescent="0.2">
      <c r="A89" t="s">
        <v>53</v>
      </c>
      <c r="E89" s="28" t="s">
        <v>175</v>
      </c>
    </row>
    <row r="90" spans="1:16" x14ac:dyDescent="0.2">
      <c r="A90" s="17" t="s">
        <v>45</v>
      </c>
      <c r="B90" s="21" t="s">
        <v>187</v>
      </c>
      <c r="C90" s="21" t="s">
        <v>182</v>
      </c>
      <c r="D90" s="17" t="s">
        <v>66</v>
      </c>
      <c r="E90" s="22" t="s">
        <v>183</v>
      </c>
      <c r="F90" s="23" t="s">
        <v>110</v>
      </c>
      <c r="G90" s="24">
        <v>102.747</v>
      </c>
      <c r="H90" s="25">
        <v>0</v>
      </c>
      <c r="I90" s="26">
        <f>ROUND(ROUND(H90,2)*ROUND(G90,3),2)</f>
        <v>0</v>
      </c>
      <c r="O90">
        <f>(I90*21)/100</f>
        <v>0</v>
      </c>
      <c r="P90" t="s">
        <v>23</v>
      </c>
    </row>
    <row r="91" spans="1:16" x14ac:dyDescent="0.2">
      <c r="A91" s="27" t="s">
        <v>49</v>
      </c>
      <c r="E91" s="28" t="s">
        <v>184</v>
      </c>
    </row>
    <row r="92" spans="1:16" ht="76.5" x14ac:dyDescent="0.2">
      <c r="A92" s="29" t="s">
        <v>51</v>
      </c>
      <c r="E92" s="30" t="s">
        <v>701</v>
      </c>
    </row>
    <row r="93" spans="1:16" ht="267.75" x14ac:dyDescent="0.2">
      <c r="A93" t="s">
        <v>53</v>
      </c>
      <c r="E93" s="28" t="s">
        <v>186</v>
      </c>
    </row>
    <row r="94" spans="1:16" x14ac:dyDescent="0.2">
      <c r="A94" s="17" t="s">
        <v>45</v>
      </c>
      <c r="B94" s="21" t="s">
        <v>193</v>
      </c>
      <c r="C94" s="21" t="s">
        <v>188</v>
      </c>
      <c r="D94" s="17" t="s">
        <v>66</v>
      </c>
      <c r="E94" s="22" t="s">
        <v>189</v>
      </c>
      <c r="F94" s="23" t="s">
        <v>110</v>
      </c>
      <c r="G94" s="24">
        <v>1274.8579999999999</v>
      </c>
      <c r="H94" s="25">
        <v>0</v>
      </c>
      <c r="I94" s="26">
        <f>ROUND(ROUND(H94,2)*ROUND(G94,3),2)</f>
        <v>0</v>
      </c>
      <c r="O94">
        <f>(I94*21)/100</f>
        <v>0</v>
      </c>
      <c r="P94" t="s">
        <v>23</v>
      </c>
    </row>
    <row r="95" spans="1:16" ht="38.25" x14ac:dyDescent="0.2">
      <c r="A95" s="27" t="s">
        <v>49</v>
      </c>
      <c r="E95" s="28" t="s">
        <v>190</v>
      </c>
    </row>
    <row r="96" spans="1:16" ht="38.25" x14ac:dyDescent="0.2">
      <c r="A96" s="29" t="s">
        <v>51</v>
      </c>
      <c r="E96" s="30" t="s">
        <v>702</v>
      </c>
    </row>
    <row r="97" spans="1:16" ht="280.5" x14ac:dyDescent="0.2">
      <c r="A97" t="s">
        <v>53</v>
      </c>
      <c r="E97" s="28" t="s">
        <v>192</v>
      </c>
    </row>
    <row r="98" spans="1:16" x14ac:dyDescent="0.2">
      <c r="A98" s="17" t="s">
        <v>45</v>
      </c>
      <c r="B98" s="21" t="s">
        <v>198</v>
      </c>
      <c r="C98" s="21" t="s">
        <v>194</v>
      </c>
      <c r="D98" s="17" t="s">
        <v>66</v>
      </c>
      <c r="E98" s="22" t="s">
        <v>195</v>
      </c>
      <c r="F98" s="23" t="s">
        <v>110</v>
      </c>
      <c r="G98" s="24">
        <v>37.817</v>
      </c>
      <c r="H98" s="25">
        <v>0</v>
      </c>
      <c r="I98" s="26">
        <f>ROUND(ROUND(H98,2)*ROUND(G98,3),2)</f>
        <v>0</v>
      </c>
      <c r="O98">
        <f>(I98*21)/100</f>
        <v>0</v>
      </c>
      <c r="P98" t="s">
        <v>23</v>
      </c>
    </row>
    <row r="99" spans="1:16" x14ac:dyDescent="0.2">
      <c r="A99" s="27" t="s">
        <v>49</v>
      </c>
      <c r="E99" s="28" t="s">
        <v>66</v>
      </c>
    </row>
    <row r="100" spans="1:16" ht="38.25" x14ac:dyDescent="0.2">
      <c r="A100" s="29" t="s">
        <v>51</v>
      </c>
      <c r="E100" s="30" t="s">
        <v>703</v>
      </c>
    </row>
    <row r="101" spans="1:16" ht="229.5" x14ac:dyDescent="0.2">
      <c r="A101" t="s">
        <v>53</v>
      </c>
      <c r="E101" s="28" t="s">
        <v>197</v>
      </c>
    </row>
    <row r="102" spans="1:16" x14ac:dyDescent="0.2">
      <c r="A102" s="17" t="s">
        <v>45</v>
      </c>
      <c r="B102" s="21" t="s">
        <v>203</v>
      </c>
      <c r="C102" s="21" t="s">
        <v>199</v>
      </c>
      <c r="D102" s="17" t="s">
        <v>66</v>
      </c>
      <c r="E102" s="22" t="s">
        <v>200</v>
      </c>
      <c r="F102" s="23" t="s">
        <v>110</v>
      </c>
      <c r="G102" s="24">
        <v>44.610999999999997</v>
      </c>
      <c r="H102" s="25">
        <v>0</v>
      </c>
      <c r="I102" s="26">
        <f>ROUND(ROUND(H102,2)*ROUND(G102,3),2)</f>
        <v>0</v>
      </c>
      <c r="O102">
        <f>(I102*21)/100</f>
        <v>0</v>
      </c>
      <c r="P102" t="s">
        <v>23</v>
      </c>
    </row>
    <row r="103" spans="1:16" x14ac:dyDescent="0.2">
      <c r="A103" s="27" t="s">
        <v>49</v>
      </c>
      <c r="E103" s="28" t="s">
        <v>66</v>
      </c>
    </row>
    <row r="104" spans="1:16" ht="25.5" x14ac:dyDescent="0.2">
      <c r="A104" s="29" t="s">
        <v>51</v>
      </c>
      <c r="E104" s="30" t="s">
        <v>704</v>
      </c>
    </row>
    <row r="105" spans="1:16" ht="293.25" x14ac:dyDescent="0.2">
      <c r="A105" t="s">
        <v>53</v>
      </c>
      <c r="E105" s="28" t="s">
        <v>202</v>
      </c>
    </row>
    <row r="106" spans="1:16" x14ac:dyDescent="0.2">
      <c r="A106" s="17" t="s">
        <v>45</v>
      </c>
      <c r="B106" s="21" t="s">
        <v>209</v>
      </c>
      <c r="C106" s="21" t="s">
        <v>204</v>
      </c>
      <c r="D106" s="17" t="s">
        <v>66</v>
      </c>
      <c r="E106" s="22" t="s">
        <v>205</v>
      </c>
      <c r="F106" s="23" t="s">
        <v>206</v>
      </c>
      <c r="G106" s="24">
        <v>2877.105</v>
      </c>
      <c r="H106" s="25">
        <v>0</v>
      </c>
      <c r="I106" s="26">
        <f>ROUND(ROUND(H106,2)*ROUND(G106,3),2)</f>
        <v>0</v>
      </c>
      <c r="O106">
        <f>(I106*21)/100</f>
        <v>0</v>
      </c>
      <c r="P106" t="s">
        <v>23</v>
      </c>
    </row>
    <row r="107" spans="1:16" x14ac:dyDescent="0.2">
      <c r="A107" s="27" t="s">
        <v>49</v>
      </c>
      <c r="E107" s="28" t="s">
        <v>66</v>
      </c>
    </row>
    <row r="108" spans="1:16" ht="38.25" x14ac:dyDescent="0.2">
      <c r="A108" s="29" t="s">
        <v>51</v>
      </c>
      <c r="E108" s="30" t="s">
        <v>705</v>
      </c>
    </row>
    <row r="109" spans="1:16" ht="25.5" x14ac:dyDescent="0.2">
      <c r="A109" t="s">
        <v>53</v>
      </c>
      <c r="E109" s="28" t="s">
        <v>208</v>
      </c>
    </row>
    <row r="110" spans="1:16" x14ac:dyDescent="0.2">
      <c r="A110" s="17" t="s">
        <v>45</v>
      </c>
      <c r="B110" s="21" t="s">
        <v>214</v>
      </c>
      <c r="C110" s="21" t="s">
        <v>210</v>
      </c>
      <c r="D110" s="17" t="s">
        <v>66</v>
      </c>
      <c r="E110" s="22" t="s">
        <v>211</v>
      </c>
      <c r="F110" s="23" t="s">
        <v>206</v>
      </c>
      <c r="G110" s="24">
        <v>698.35500000000002</v>
      </c>
      <c r="H110" s="25">
        <v>0</v>
      </c>
      <c r="I110" s="26">
        <f>ROUND(ROUND(H110,2)*ROUND(G110,3),2)</f>
        <v>0</v>
      </c>
      <c r="O110">
        <f>(I110*21)/100</f>
        <v>0</v>
      </c>
      <c r="P110" t="s">
        <v>23</v>
      </c>
    </row>
    <row r="111" spans="1:16" x14ac:dyDescent="0.2">
      <c r="A111" s="27" t="s">
        <v>49</v>
      </c>
      <c r="E111" s="28" t="s">
        <v>66</v>
      </c>
    </row>
    <row r="112" spans="1:16" x14ac:dyDescent="0.2">
      <c r="A112" s="29" t="s">
        <v>51</v>
      </c>
      <c r="E112" s="30" t="s">
        <v>706</v>
      </c>
    </row>
    <row r="113" spans="1:18" ht="38.25" x14ac:dyDescent="0.2">
      <c r="A113" t="s">
        <v>53</v>
      </c>
      <c r="E113" s="28" t="s">
        <v>213</v>
      </c>
    </row>
    <row r="114" spans="1:18" x14ac:dyDescent="0.2">
      <c r="A114" s="17" t="s">
        <v>45</v>
      </c>
      <c r="B114" s="21" t="s">
        <v>218</v>
      </c>
      <c r="C114" s="21" t="s">
        <v>215</v>
      </c>
      <c r="D114" s="17" t="s">
        <v>66</v>
      </c>
      <c r="E114" s="22" t="s">
        <v>216</v>
      </c>
      <c r="F114" s="23" t="s">
        <v>206</v>
      </c>
      <c r="G114" s="24">
        <v>698.35500000000002</v>
      </c>
      <c r="H114" s="25">
        <v>0</v>
      </c>
      <c r="I114" s="26">
        <f>ROUND(ROUND(H114,2)*ROUND(G114,3),2)</f>
        <v>0</v>
      </c>
      <c r="O114">
        <f>(I114*21)/100</f>
        <v>0</v>
      </c>
      <c r="P114" t="s">
        <v>23</v>
      </c>
    </row>
    <row r="115" spans="1:18" x14ac:dyDescent="0.2">
      <c r="A115" s="27" t="s">
        <v>49</v>
      </c>
      <c r="E115" s="28" t="s">
        <v>66</v>
      </c>
    </row>
    <row r="116" spans="1:18" x14ac:dyDescent="0.2">
      <c r="A116" s="29" t="s">
        <v>51</v>
      </c>
      <c r="E116" s="30" t="s">
        <v>706</v>
      </c>
    </row>
    <row r="117" spans="1:18" ht="25.5" x14ac:dyDescent="0.2">
      <c r="A117" t="s">
        <v>53</v>
      </c>
      <c r="E117" s="28" t="s">
        <v>217</v>
      </c>
    </row>
    <row r="118" spans="1:18" x14ac:dyDescent="0.2">
      <c r="A118" s="17" t="s">
        <v>45</v>
      </c>
      <c r="B118" s="21" t="s">
        <v>292</v>
      </c>
      <c r="C118" s="21" t="s">
        <v>219</v>
      </c>
      <c r="D118" s="17" t="s">
        <v>66</v>
      </c>
      <c r="E118" s="22" t="s">
        <v>220</v>
      </c>
      <c r="F118" s="23" t="s">
        <v>206</v>
      </c>
      <c r="G118" s="24">
        <v>698.35500000000002</v>
      </c>
      <c r="H118" s="25">
        <v>0</v>
      </c>
      <c r="I118" s="26">
        <f>ROUND(ROUND(H118,2)*ROUND(G118,3),2)</f>
        <v>0</v>
      </c>
      <c r="O118">
        <f>(I118*21)/100</f>
        <v>0</v>
      </c>
      <c r="P118" t="s">
        <v>23</v>
      </c>
    </row>
    <row r="119" spans="1:18" x14ac:dyDescent="0.2">
      <c r="A119" s="27" t="s">
        <v>49</v>
      </c>
      <c r="E119" s="28" t="s">
        <v>66</v>
      </c>
    </row>
    <row r="120" spans="1:18" x14ac:dyDescent="0.2">
      <c r="A120" s="29" t="s">
        <v>51</v>
      </c>
      <c r="E120" s="30" t="s">
        <v>706</v>
      </c>
    </row>
    <row r="121" spans="1:18" ht="38.25" x14ac:dyDescent="0.2">
      <c r="A121" t="s">
        <v>53</v>
      </c>
      <c r="E121" s="28" t="s">
        <v>221</v>
      </c>
    </row>
    <row r="122" spans="1:18" ht="12.75" customHeight="1" x14ac:dyDescent="0.2">
      <c r="A122" s="2" t="s">
        <v>43</v>
      </c>
      <c r="B122" s="2"/>
      <c r="C122" s="32" t="s">
        <v>23</v>
      </c>
      <c r="D122" s="2"/>
      <c r="E122" s="19" t="s">
        <v>222</v>
      </c>
      <c r="F122" s="2"/>
      <c r="G122" s="2"/>
      <c r="H122" s="2"/>
      <c r="I122" s="33">
        <f>0+Q122</f>
        <v>0</v>
      </c>
      <c r="O122">
        <f>0+R122</f>
        <v>0</v>
      </c>
      <c r="Q122">
        <f>0+I123+I127</f>
        <v>0</v>
      </c>
      <c r="R122">
        <f>0+O123+O127</f>
        <v>0</v>
      </c>
    </row>
    <row r="123" spans="1:18" x14ac:dyDescent="0.2">
      <c r="A123" s="17" t="s">
        <v>45</v>
      </c>
      <c r="B123" s="21" t="s">
        <v>230</v>
      </c>
      <c r="C123" s="21" t="s">
        <v>224</v>
      </c>
      <c r="D123" s="17" t="s">
        <v>66</v>
      </c>
      <c r="E123" s="22" t="s">
        <v>225</v>
      </c>
      <c r="F123" s="23" t="s">
        <v>206</v>
      </c>
      <c r="G123" s="24">
        <v>3424.1030000000001</v>
      </c>
      <c r="H123" s="25">
        <v>0</v>
      </c>
      <c r="I123" s="26">
        <f>ROUND(ROUND(H123,2)*ROUND(G123,3),2)</f>
        <v>0</v>
      </c>
      <c r="O123">
        <f>(I123*21)/100</f>
        <v>0</v>
      </c>
      <c r="P123" t="s">
        <v>23</v>
      </c>
    </row>
    <row r="124" spans="1:18" ht="51" x14ac:dyDescent="0.2">
      <c r="A124" s="27" t="s">
        <v>49</v>
      </c>
      <c r="E124" s="28" t="s">
        <v>226</v>
      </c>
    </row>
    <row r="125" spans="1:18" ht="38.25" x14ac:dyDescent="0.2">
      <c r="A125" s="29" t="s">
        <v>51</v>
      </c>
      <c r="E125" s="30" t="s">
        <v>707</v>
      </c>
    </row>
    <row r="126" spans="1:18" ht="102" x14ac:dyDescent="0.2">
      <c r="A126" t="s">
        <v>53</v>
      </c>
      <c r="E126" s="28" t="s">
        <v>228</v>
      </c>
    </row>
    <row r="127" spans="1:18" x14ac:dyDescent="0.2">
      <c r="A127" s="17" t="s">
        <v>45</v>
      </c>
      <c r="B127" s="21" t="s">
        <v>236</v>
      </c>
      <c r="C127" s="21" t="s">
        <v>708</v>
      </c>
      <c r="D127" s="17" t="s">
        <v>66</v>
      </c>
      <c r="E127" s="22" t="s">
        <v>709</v>
      </c>
      <c r="F127" s="23" t="s">
        <v>110</v>
      </c>
      <c r="G127" s="24">
        <v>0.6</v>
      </c>
      <c r="H127" s="25">
        <v>0</v>
      </c>
      <c r="I127" s="26">
        <f>ROUND(ROUND(H127,2)*ROUND(G127,3),2)</f>
        <v>0</v>
      </c>
      <c r="O127">
        <f>(I127*0)/100</f>
        <v>0</v>
      </c>
      <c r="P127" t="s">
        <v>27</v>
      </c>
    </row>
    <row r="128" spans="1:18" x14ac:dyDescent="0.2">
      <c r="A128" s="27" t="s">
        <v>49</v>
      </c>
      <c r="E128" s="28" t="s">
        <v>66</v>
      </c>
    </row>
    <row r="129" spans="1:18" x14ac:dyDescent="0.2">
      <c r="A129" s="29" t="s">
        <v>51</v>
      </c>
      <c r="E129" s="30" t="s">
        <v>710</v>
      </c>
    </row>
    <row r="130" spans="1:18" ht="369.75" x14ac:dyDescent="0.2">
      <c r="A130" t="s">
        <v>53</v>
      </c>
      <c r="E130" s="28" t="s">
        <v>711</v>
      </c>
    </row>
    <row r="131" spans="1:18" ht="12.75" customHeight="1" x14ac:dyDescent="0.2">
      <c r="A131" s="2" t="s">
        <v>43</v>
      </c>
      <c r="B131" s="2"/>
      <c r="C131" s="32" t="s">
        <v>22</v>
      </c>
      <c r="D131" s="2"/>
      <c r="E131" s="19" t="s">
        <v>712</v>
      </c>
      <c r="F131" s="2"/>
      <c r="G131" s="2"/>
      <c r="H131" s="2"/>
      <c r="I131" s="33">
        <f>0+Q131</f>
        <v>0</v>
      </c>
      <c r="O131">
        <f>0+R131</f>
        <v>0</v>
      </c>
      <c r="Q131">
        <f>0+I132</f>
        <v>0</v>
      </c>
      <c r="R131">
        <f>0+O132</f>
        <v>0</v>
      </c>
    </row>
    <row r="132" spans="1:18" x14ac:dyDescent="0.2">
      <c r="A132" s="17" t="s">
        <v>45</v>
      </c>
      <c r="B132" s="21" t="s">
        <v>239</v>
      </c>
      <c r="C132" s="21" t="s">
        <v>713</v>
      </c>
      <c r="D132" s="17" t="s">
        <v>66</v>
      </c>
      <c r="E132" s="22" t="s">
        <v>714</v>
      </c>
      <c r="F132" s="23" t="s">
        <v>715</v>
      </c>
      <c r="G132" s="24">
        <v>280</v>
      </c>
      <c r="H132" s="25">
        <v>0</v>
      </c>
      <c r="I132" s="26">
        <f>ROUND(ROUND(H132,2)*ROUND(G132,3),2)</f>
        <v>0</v>
      </c>
      <c r="O132">
        <f>(I132*0)/100</f>
        <v>0</v>
      </c>
      <c r="P132" t="s">
        <v>27</v>
      </c>
    </row>
    <row r="133" spans="1:18" x14ac:dyDescent="0.2">
      <c r="A133" s="27" t="s">
        <v>49</v>
      </c>
      <c r="E133" s="28" t="s">
        <v>66</v>
      </c>
    </row>
    <row r="134" spans="1:18" x14ac:dyDescent="0.2">
      <c r="A134" s="29" t="s">
        <v>51</v>
      </c>
      <c r="E134" s="30" t="s">
        <v>66</v>
      </c>
    </row>
    <row r="135" spans="1:18" ht="293.25" x14ac:dyDescent="0.2">
      <c r="A135" t="s">
        <v>53</v>
      </c>
      <c r="E135" s="28" t="s">
        <v>716</v>
      </c>
    </row>
    <row r="136" spans="1:18" ht="12.75" customHeight="1" x14ac:dyDescent="0.2">
      <c r="A136" s="2" t="s">
        <v>43</v>
      </c>
      <c r="B136" s="2"/>
      <c r="C136" s="32" t="s">
        <v>35</v>
      </c>
      <c r="D136" s="2"/>
      <c r="E136" s="19" t="s">
        <v>229</v>
      </c>
      <c r="F136" s="2"/>
      <c r="G136" s="2"/>
      <c r="H136" s="2"/>
      <c r="I136" s="33">
        <f>0+Q136</f>
        <v>0</v>
      </c>
      <c r="O136">
        <f>0+R136</f>
        <v>0</v>
      </c>
      <c r="Q136">
        <f>0+I137+I141+I145+I149+I153+I157+I161+I165+I169+I173+I177+I181+I185+I189</f>
        <v>0</v>
      </c>
      <c r="R136">
        <f>0+O137+O141+O145+O149+O153+O157+O161+O165+O169+O173+O177+O181+O185+O189</f>
        <v>0</v>
      </c>
    </row>
    <row r="137" spans="1:18" x14ac:dyDescent="0.2">
      <c r="A137" s="17" t="s">
        <v>45</v>
      </c>
      <c r="B137" s="21" t="s">
        <v>243</v>
      </c>
      <c r="C137" s="21" t="s">
        <v>240</v>
      </c>
      <c r="D137" s="17" t="s">
        <v>66</v>
      </c>
      <c r="E137" s="22" t="s">
        <v>241</v>
      </c>
      <c r="F137" s="23" t="s">
        <v>206</v>
      </c>
      <c r="G137" s="24">
        <v>3120.7370000000001</v>
      </c>
      <c r="H137" s="25">
        <v>0</v>
      </c>
      <c r="I137" s="26">
        <f>ROUND(ROUND(H137,2)*ROUND(G137,3),2)</f>
        <v>0</v>
      </c>
      <c r="O137">
        <f>(I137*21)/100</f>
        <v>0</v>
      </c>
      <c r="P137" t="s">
        <v>23</v>
      </c>
    </row>
    <row r="138" spans="1:18" x14ac:dyDescent="0.2">
      <c r="A138" s="27" t="s">
        <v>49</v>
      </c>
      <c r="E138" s="28" t="s">
        <v>66</v>
      </c>
    </row>
    <row r="139" spans="1:18" ht="38.25" x14ac:dyDescent="0.2">
      <c r="A139" s="29" t="s">
        <v>51</v>
      </c>
      <c r="E139" s="30" t="s">
        <v>717</v>
      </c>
    </row>
    <row r="140" spans="1:18" ht="51" x14ac:dyDescent="0.2">
      <c r="A140" t="s">
        <v>53</v>
      </c>
      <c r="E140" s="28" t="s">
        <v>235</v>
      </c>
    </row>
    <row r="141" spans="1:18" x14ac:dyDescent="0.2">
      <c r="A141" s="17" t="s">
        <v>45</v>
      </c>
      <c r="B141" s="21" t="s">
        <v>247</v>
      </c>
      <c r="C141" s="21" t="s">
        <v>244</v>
      </c>
      <c r="D141" s="17" t="s">
        <v>66</v>
      </c>
      <c r="E141" s="22" t="s">
        <v>245</v>
      </c>
      <c r="F141" s="23" t="s">
        <v>206</v>
      </c>
      <c r="G141" s="24">
        <v>2810.297</v>
      </c>
      <c r="H141" s="25">
        <v>0</v>
      </c>
      <c r="I141" s="26">
        <f>ROUND(ROUND(H141,2)*ROUND(G141,3),2)</f>
        <v>0</v>
      </c>
      <c r="O141">
        <f>(I141*21)/100</f>
        <v>0</v>
      </c>
      <c r="P141" t="s">
        <v>23</v>
      </c>
    </row>
    <row r="142" spans="1:18" x14ac:dyDescent="0.2">
      <c r="A142" s="27" t="s">
        <v>49</v>
      </c>
      <c r="E142" s="28" t="s">
        <v>66</v>
      </c>
    </row>
    <row r="143" spans="1:18" ht="51" x14ac:dyDescent="0.2">
      <c r="A143" s="29" t="s">
        <v>51</v>
      </c>
      <c r="E143" s="30" t="s">
        <v>718</v>
      </c>
    </row>
    <row r="144" spans="1:18" ht="51" x14ac:dyDescent="0.2">
      <c r="A144" t="s">
        <v>53</v>
      </c>
      <c r="E144" s="28" t="s">
        <v>235</v>
      </c>
    </row>
    <row r="145" spans="1:16" x14ac:dyDescent="0.2">
      <c r="A145" s="17" t="s">
        <v>45</v>
      </c>
      <c r="B145" s="21" t="s">
        <v>252</v>
      </c>
      <c r="C145" s="21" t="s">
        <v>248</v>
      </c>
      <c r="D145" s="17" t="s">
        <v>66</v>
      </c>
      <c r="E145" s="22" t="s">
        <v>249</v>
      </c>
      <c r="F145" s="23" t="s">
        <v>206</v>
      </c>
      <c r="G145" s="24">
        <v>2436.3150000000001</v>
      </c>
      <c r="H145" s="25">
        <v>0</v>
      </c>
      <c r="I145" s="26">
        <f>ROUND(ROUND(H145,2)*ROUND(G145,3),2)</f>
        <v>0</v>
      </c>
      <c r="O145">
        <f>(I145*21)/100</f>
        <v>0</v>
      </c>
      <c r="P145" t="s">
        <v>23</v>
      </c>
    </row>
    <row r="146" spans="1:16" x14ac:dyDescent="0.2">
      <c r="A146" s="27" t="s">
        <v>49</v>
      </c>
      <c r="E146" s="28" t="s">
        <v>66</v>
      </c>
    </row>
    <row r="147" spans="1:16" x14ac:dyDescent="0.2">
      <c r="A147" s="29" t="s">
        <v>51</v>
      </c>
      <c r="E147" s="30" t="s">
        <v>719</v>
      </c>
    </row>
    <row r="148" spans="1:16" ht="51" x14ac:dyDescent="0.2">
      <c r="A148" t="s">
        <v>53</v>
      </c>
      <c r="E148" s="28" t="s">
        <v>251</v>
      </c>
    </row>
    <row r="149" spans="1:16" x14ac:dyDescent="0.2">
      <c r="A149" s="17" t="s">
        <v>45</v>
      </c>
      <c r="B149" s="21" t="s">
        <v>253</v>
      </c>
      <c r="C149" s="21" t="s">
        <v>258</v>
      </c>
      <c r="D149" s="17" t="s">
        <v>66</v>
      </c>
      <c r="E149" s="22" t="s">
        <v>259</v>
      </c>
      <c r="F149" s="23" t="s">
        <v>206</v>
      </c>
      <c r="G149" s="24">
        <v>5230.47</v>
      </c>
      <c r="H149" s="25">
        <v>0</v>
      </c>
      <c r="I149" s="26">
        <f>ROUND(ROUND(H149,2)*ROUND(G149,3),2)</f>
        <v>0</v>
      </c>
      <c r="O149">
        <f>(I149*21)/100</f>
        <v>0</v>
      </c>
      <c r="P149" t="s">
        <v>23</v>
      </c>
    </row>
    <row r="150" spans="1:16" x14ac:dyDescent="0.2">
      <c r="A150" s="27" t="s">
        <v>49</v>
      </c>
      <c r="E150" s="28" t="s">
        <v>66</v>
      </c>
    </row>
    <row r="151" spans="1:16" x14ac:dyDescent="0.2">
      <c r="A151" s="29" t="s">
        <v>51</v>
      </c>
      <c r="E151" s="30" t="s">
        <v>720</v>
      </c>
    </row>
    <row r="152" spans="1:16" ht="51" x14ac:dyDescent="0.2">
      <c r="A152" t="s">
        <v>53</v>
      </c>
      <c r="E152" s="28" t="s">
        <v>251</v>
      </c>
    </row>
    <row r="153" spans="1:16" ht="25.5" x14ac:dyDescent="0.2">
      <c r="A153" s="17" t="s">
        <v>45</v>
      </c>
      <c r="B153" s="21" t="s">
        <v>257</v>
      </c>
      <c r="C153" s="21" t="s">
        <v>266</v>
      </c>
      <c r="D153" s="17" t="s">
        <v>66</v>
      </c>
      <c r="E153" s="22" t="s">
        <v>267</v>
      </c>
      <c r="F153" s="23" t="s">
        <v>206</v>
      </c>
      <c r="G153" s="24">
        <v>2615.2350000000001</v>
      </c>
      <c r="H153" s="25">
        <v>0</v>
      </c>
      <c r="I153" s="26">
        <f>ROUND(ROUND(H153,2)*ROUND(G153,3),2)</f>
        <v>0</v>
      </c>
      <c r="O153">
        <f>(I153*21)/100</f>
        <v>0</v>
      </c>
      <c r="P153" t="s">
        <v>23</v>
      </c>
    </row>
    <row r="154" spans="1:16" x14ac:dyDescent="0.2">
      <c r="A154" s="27" t="s">
        <v>49</v>
      </c>
      <c r="E154" s="28" t="s">
        <v>66</v>
      </c>
    </row>
    <row r="155" spans="1:16" ht="38.25" x14ac:dyDescent="0.2">
      <c r="A155" s="29" t="s">
        <v>51</v>
      </c>
      <c r="E155" s="30" t="s">
        <v>721</v>
      </c>
    </row>
    <row r="156" spans="1:16" ht="140.25" x14ac:dyDescent="0.2">
      <c r="A156" t="s">
        <v>53</v>
      </c>
      <c r="E156" s="28" t="s">
        <v>264</v>
      </c>
    </row>
    <row r="157" spans="1:16" x14ac:dyDescent="0.2">
      <c r="A157" s="17" t="s">
        <v>45</v>
      </c>
      <c r="B157" s="21" t="s">
        <v>261</v>
      </c>
      <c r="C157" s="21" t="s">
        <v>273</v>
      </c>
      <c r="D157" s="17" t="s">
        <v>66</v>
      </c>
      <c r="E157" s="22" t="s">
        <v>274</v>
      </c>
      <c r="F157" s="23" t="s">
        <v>206</v>
      </c>
      <c r="G157" s="24">
        <v>2615.2350000000001</v>
      </c>
      <c r="H157" s="25">
        <v>0</v>
      </c>
      <c r="I157" s="26">
        <f>ROUND(ROUND(H157,2)*ROUND(G157,3),2)</f>
        <v>0</v>
      </c>
      <c r="O157">
        <f>(I157*21)/100</f>
        <v>0</v>
      </c>
      <c r="P157" t="s">
        <v>23</v>
      </c>
    </row>
    <row r="158" spans="1:16" x14ac:dyDescent="0.2">
      <c r="A158" s="27" t="s">
        <v>49</v>
      </c>
      <c r="E158" s="28" t="s">
        <v>66</v>
      </c>
    </row>
    <row r="159" spans="1:16" ht="38.25" x14ac:dyDescent="0.2">
      <c r="A159" s="29" t="s">
        <v>51</v>
      </c>
      <c r="E159" s="30" t="s">
        <v>721</v>
      </c>
    </row>
    <row r="160" spans="1:16" ht="140.25" x14ac:dyDescent="0.2">
      <c r="A160" t="s">
        <v>53</v>
      </c>
      <c r="E160" s="28" t="s">
        <v>264</v>
      </c>
    </row>
    <row r="161" spans="1:16" x14ac:dyDescent="0.2">
      <c r="A161" s="17" t="s">
        <v>45</v>
      </c>
      <c r="B161" s="21" t="s">
        <v>265</v>
      </c>
      <c r="C161" s="21" t="s">
        <v>279</v>
      </c>
      <c r="D161" s="17" t="s">
        <v>66</v>
      </c>
      <c r="E161" s="22" t="s">
        <v>280</v>
      </c>
      <c r="F161" s="23" t="s">
        <v>206</v>
      </c>
      <c r="G161" s="24">
        <v>2481.0450000000001</v>
      </c>
      <c r="H161" s="25">
        <v>0</v>
      </c>
      <c r="I161" s="26">
        <f>ROUND(ROUND(H161,2)*ROUND(G161,3),2)</f>
        <v>0</v>
      </c>
      <c r="O161">
        <f>(I161*21)/100</f>
        <v>0</v>
      </c>
      <c r="P161" t="s">
        <v>23</v>
      </c>
    </row>
    <row r="162" spans="1:16" x14ac:dyDescent="0.2">
      <c r="A162" s="27" t="s">
        <v>49</v>
      </c>
      <c r="E162" s="28" t="s">
        <v>66</v>
      </c>
    </row>
    <row r="163" spans="1:16" ht="38.25" x14ac:dyDescent="0.2">
      <c r="A163" s="29" t="s">
        <v>51</v>
      </c>
      <c r="E163" s="30" t="s">
        <v>722</v>
      </c>
    </row>
    <row r="164" spans="1:16" ht="140.25" x14ac:dyDescent="0.2">
      <c r="A164" t="s">
        <v>53</v>
      </c>
      <c r="E164" s="28" t="s">
        <v>264</v>
      </c>
    </row>
    <row r="165" spans="1:16" x14ac:dyDescent="0.2">
      <c r="A165" s="17" t="s">
        <v>45</v>
      </c>
      <c r="B165" s="21" t="s">
        <v>269</v>
      </c>
      <c r="C165" s="21" t="s">
        <v>427</v>
      </c>
      <c r="D165" s="17" t="s">
        <v>66</v>
      </c>
      <c r="E165" s="22" t="s">
        <v>428</v>
      </c>
      <c r="F165" s="23" t="s">
        <v>206</v>
      </c>
      <c r="G165" s="24">
        <v>113.4</v>
      </c>
      <c r="H165" s="25">
        <v>0</v>
      </c>
      <c r="I165" s="26">
        <f>ROUND(ROUND(H165,2)*ROUND(G165,3),2)</f>
        <v>0</v>
      </c>
      <c r="O165">
        <f>(I165*21)/100</f>
        <v>0</v>
      </c>
      <c r="P165" t="s">
        <v>23</v>
      </c>
    </row>
    <row r="166" spans="1:16" x14ac:dyDescent="0.2">
      <c r="A166" s="27" t="s">
        <v>49</v>
      </c>
      <c r="E166" s="28" t="s">
        <v>429</v>
      </c>
    </row>
    <row r="167" spans="1:16" x14ac:dyDescent="0.2">
      <c r="A167" s="29" t="s">
        <v>51</v>
      </c>
      <c r="E167" s="30" t="s">
        <v>430</v>
      </c>
    </row>
    <row r="168" spans="1:16" ht="25.5" x14ac:dyDescent="0.2">
      <c r="A168" t="s">
        <v>53</v>
      </c>
      <c r="E168" s="28" t="s">
        <v>431</v>
      </c>
    </row>
    <row r="169" spans="1:16" ht="25.5" x14ac:dyDescent="0.2">
      <c r="A169" s="17" t="s">
        <v>45</v>
      </c>
      <c r="B169" s="21" t="s">
        <v>272</v>
      </c>
      <c r="C169" s="21" t="s">
        <v>432</v>
      </c>
      <c r="D169" s="17" t="s">
        <v>66</v>
      </c>
      <c r="E169" s="22" t="s">
        <v>433</v>
      </c>
      <c r="F169" s="23" t="s">
        <v>206</v>
      </c>
      <c r="G169" s="24">
        <v>113.4</v>
      </c>
      <c r="H169" s="25">
        <v>0</v>
      </c>
      <c r="I169" s="26">
        <f>ROUND(ROUND(H169,2)*ROUND(G169,3),2)</f>
        <v>0</v>
      </c>
      <c r="O169">
        <f>(I169*21)/100</f>
        <v>0</v>
      </c>
      <c r="P169" t="s">
        <v>23</v>
      </c>
    </row>
    <row r="170" spans="1:16" x14ac:dyDescent="0.2">
      <c r="A170" s="27" t="s">
        <v>49</v>
      </c>
      <c r="E170" s="28" t="s">
        <v>434</v>
      </c>
    </row>
    <row r="171" spans="1:16" x14ac:dyDescent="0.2">
      <c r="A171" s="29" t="s">
        <v>51</v>
      </c>
      <c r="E171" s="30" t="s">
        <v>435</v>
      </c>
    </row>
    <row r="172" spans="1:16" ht="140.25" x14ac:dyDescent="0.2">
      <c r="A172" t="s">
        <v>53</v>
      </c>
      <c r="E172" s="28" t="s">
        <v>436</v>
      </c>
    </row>
    <row r="173" spans="1:16" x14ac:dyDescent="0.2">
      <c r="A173" s="17" t="s">
        <v>45</v>
      </c>
      <c r="B173" s="21" t="s">
        <v>275</v>
      </c>
      <c r="C173" s="21" t="s">
        <v>437</v>
      </c>
      <c r="D173" s="17" t="s">
        <v>66</v>
      </c>
      <c r="E173" s="22" t="s">
        <v>438</v>
      </c>
      <c r="F173" s="23" t="s">
        <v>206</v>
      </c>
      <c r="G173" s="24">
        <v>113.4</v>
      </c>
      <c r="H173" s="25">
        <v>0</v>
      </c>
      <c r="I173" s="26">
        <f>ROUND(ROUND(H173,2)*ROUND(G173,3),2)</f>
        <v>0</v>
      </c>
      <c r="O173">
        <f>(I173*21)/100</f>
        <v>0</v>
      </c>
      <c r="P173" t="s">
        <v>23</v>
      </c>
    </row>
    <row r="174" spans="1:16" ht="63.75" x14ac:dyDescent="0.2">
      <c r="A174" s="27" t="s">
        <v>49</v>
      </c>
      <c r="E174" s="28" t="s">
        <v>723</v>
      </c>
    </row>
    <row r="175" spans="1:16" x14ac:dyDescent="0.2">
      <c r="A175" s="29" t="s">
        <v>51</v>
      </c>
      <c r="E175" s="30" t="s">
        <v>440</v>
      </c>
    </row>
    <row r="176" spans="1:16" ht="140.25" x14ac:dyDescent="0.2">
      <c r="A176" t="s">
        <v>53</v>
      </c>
      <c r="E176" s="28" t="s">
        <v>441</v>
      </c>
    </row>
    <row r="177" spans="1:16" ht="25.5" x14ac:dyDescent="0.2">
      <c r="A177" s="17" t="s">
        <v>45</v>
      </c>
      <c r="B177" s="21" t="s">
        <v>278</v>
      </c>
      <c r="C177" s="21" t="s">
        <v>283</v>
      </c>
      <c r="D177" s="17" t="s">
        <v>66</v>
      </c>
      <c r="E177" s="22" t="s">
        <v>284</v>
      </c>
      <c r="F177" s="23" t="s">
        <v>206</v>
      </c>
      <c r="G177" s="24">
        <v>26.774999999999999</v>
      </c>
      <c r="H177" s="25">
        <v>0</v>
      </c>
      <c r="I177" s="26">
        <f>ROUND(ROUND(H177,2)*ROUND(G177,3),2)</f>
        <v>0</v>
      </c>
      <c r="O177">
        <f>(I177*21)/100</f>
        <v>0</v>
      </c>
      <c r="P177" t="s">
        <v>23</v>
      </c>
    </row>
    <row r="178" spans="1:16" x14ac:dyDescent="0.2">
      <c r="A178" s="27" t="s">
        <v>49</v>
      </c>
      <c r="E178" s="28" t="s">
        <v>66</v>
      </c>
    </row>
    <row r="179" spans="1:16" x14ac:dyDescent="0.2">
      <c r="A179" s="29" t="s">
        <v>51</v>
      </c>
      <c r="E179" s="30" t="s">
        <v>724</v>
      </c>
    </row>
    <row r="180" spans="1:16" ht="165.75" x14ac:dyDescent="0.2">
      <c r="A180" t="s">
        <v>53</v>
      </c>
      <c r="E180" s="28" t="s">
        <v>286</v>
      </c>
    </row>
    <row r="181" spans="1:16" x14ac:dyDescent="0.2">
      <c r="A181" s="17" t="s">
        <v>45</v>
      </c>
      <c r="B181" s="21" t="s">
        <v>282</v>
      </c>
      <c r="C181" s="21" t="s">
        <v>288</v>
      </c>
      <c r="D181" s="17" t="s">
        <v>66</v>
      </c>
      <c r="E181" s="22" t="s">
        <v>289</v>
      </c>
      <c r="F181" s="23" t="s">
        <v>206</v>
      </c>
      <c r="G181" s="24">
        <v>387.34500000000003</v>
      </c>
      <c r="H181" s="25">
        <v>0</v>
      </c>
      <c r="I181" s="26">
        <f>ROUND(ROUND(H181,2)*ROUND(G181,3),2)</f>
        <v>0</v>
      </c>
      <c r="O181">
        <f>(I181*21)/100</f>
        <v>0</v>
      </c>
      <c r="P181" t="s">
        <v>23</v>
      </c>
    </row>
    <row r="182" spans="1:16" x14ac:dyDescent="0.2">
      <c r="A182" s="27" t="s">
        <v>49</v>
      </c>
      <c r="E182" s="28" t="s">
        <v>66</v>
      </c>
    </row>
    <row r="183" spans="1:16" x14ac:dyDescent="0.2">
      <c r="A183" s="29" t="s">
        <v>51</v>
      </c>
      <c r="E183" s="30" t="s">
        <v>725</v>
      </c>
    </row>
    <row r="184" spans="1:16" ht="165.75" x14ac:dyDescent="0.2">
      <c r="A184" t="s">
        <v>53</v>
      </c>
      <c r="E184" s="28" t="s">
        <v>286</v>
      </c>
    </row>
    <row r="185" spans="1:16" x14ac:dyDescent="0.2">
      <c r="A185" s="17" t="s">
        <v>45</v>
      </c>
      <c r="B185" s="21" t="s">
        <v>287</v>
      </c>
      <c r="C185" s="21" t="s">
        <v>726</v>
      </c>
      <c r="D185" s="17" t="s">
        <v>66</v>
      </c>
      <c r="E185" s="22" t="s">
        <v>727</v>
      </c>
      <c r="F185" s="23" t="s">
        <v>206</v>
      </c>
      <c r="G185" s="24">
        <v>11.55</v>
      </c>
      <c r="H185" s="25">
        <v>0</v>
      </c>
      <c r="I185" s="26">
        <f>ROUND(ROUND(H185,2)*ROUND(G185,3),2)</f>
        <v>0</v>
      </c>
      <c r="O185">
        <f>(I185*0)/100</f>
        <v>0</v>
      </c>
      <c r="P185" t="s">
        <v>27</v>
      </c>
    </row>
    <row r="186" spans="1:16" x14ac:dyDescent="0.2">
      <c r="A186" s="27" t="s">
        <v>49</v>
      </c>
      <c r="E186" s="28" t="s">
        <v>728</v>
      </c>
    </row>
    <row r="187" spans="1:16" x14ac:dyDescent="0.2">
      <c r="A187" s="29" t="s">
        <v>51</v>
      </c>
      <c r="E187" s="30" t="s">
        <v>729</v>
      </c>
    </row>
    <row r="188" spans="1:16" ht="165.75" x14ac:dyDescent="0.2">
      <c r="A188" t="s">
        <v>53</v>
      </c>
      <c r="E188" s="28" t="s">
        <v>286</v>
      </c>
    </row>
    <row r="189" spans="1:16" x14ac:dyDescent="0.2">
      <c r="A189" s="17" t="s">
        <v>45</v>
      </c>
      <c r="B189" s="21" t="s">
        <v>297</v>
      </c>
      <c r="C189" s="21" t="s">
        <v>444</v>
      </c>
      <c r="D189" s="17" t="s">
        <v>66</v>
      </c>
      <c r="E189" s="22" t="s">
        <v>445</v>
      </c>
      <c r="F189" s="23" t="s">
        <v>206</v>
      </c>
      <c r="G189" s="24">
        <v>15.12</v>
      </c>
      <c r="H189" s="25">
        <v>0</v>
      </c>
      <c r="I189" s="26">
        <f>ROUND(ROUND(H189,2)*ROUND(G189,3),2)</f>
        <v>0</v>
      </c>
      <c r="O189">
        <f>(I189*0)/100</f>
        <v>0</v>
      </c>
      <c r="P189" t="s">
        <v>27</v>
      </c>
    </row>
    <row r="190" spans="1:16" x14ac:dyDescent="0.2">
      <c r="A190" s="27" t="s">
        <v>49</v>
      </c>
      <c r="E190" s="28" t="s">
        <v>730</v>
      </c>
    </row>
    <row r="191" spans="1:16" x14ac:dyDescent="0.2">
      <c r="A191" s="29" t="s">
        <v>51</v>
      </c>
      <c r="E191" s="30" t="s">
        <v>731</v>
      </c>
    </row>
    <row r="192" spans="1:16" ht="165.75" x14ac:dyDescent="0.2">
      <c r="A192" t="s">
        <v>53</v>
      </c>
      <c r="E192" s="28" t="s">
        <v>286</v>
      </c>
    </row>
    <row r="193" spans="1:18" ht="12.75" customHeight="1" x14ac:dyDescent="0.2">
      <c r="A193" s="2" t="s">
        <v>43</v>
      </c>
      <c r="B193" s="2"/>
      <c r="C193" s="32" t="s">
        <v>74</v>
      </c>
      <c r="D193" s="2"/>
      <c r="E193" s="19" t="s">
        <v>291</v>
      </c>
      <c r="F193" s="2"/>
      <c r="G193" s="2"/>
      <c r="H193" s="2"/>
      <c r="I193" s="33">
        <f>0+Q193</f>
        <v>0</v>
      </c>
      <c r="O193">
        <f>0+R193</f>
        <v>0</v>
      </c>
      <c r="Q193">
        <f>0+I194+I198+I202+I206+I210</f>
        <v>0</v>
      </c>
      <c r="R193">
        <f>0+O194+O198+O202+O206+O210</f>
        <v>0</v>
      </c>
    </row>
    <row r="194" spans="1:18" x14ac:dyDescent="0.2">
      <c r="A194" s="17" t="s">
        <v>45</v>
      </c>
      <c r="B194" s="21" t="s">
        <v>223</v>
      </c>
      <c r="C194" s="21" t="s">
        <v>293</v>
      </c>
      <c r="D194" s="17" t="s">
        <v>66</v>
      </c>
      <c r="E194" s="22" t="s">
        <v>294</v>
      </c>
      <c r="F194" s="23" t="s">
        <v>140</v>
      </c>
      <c r="G194" s="24">
        <v>395.11500000000001</v>
      </c>
      <c r="H194" s="25">
        <v>0</v>
      </c>
      <c r="I194" s="26">
        <f>ROUND(ROUND(H194,2)*ROUND(G194,3),2)</f>
        <v>0</v>
      </c>
      <c r="O194">
        <f>(I194*21)/100</f>
        <v>0</v>
      </c>
      <c r="P194" t="s">
        <v>23</v>
      </c>
    </row>
    <row r="195" spans="1:18" x14ac:dyDescent="0.2">
      <c r="A195" s="27" t="s">
        <v>49</v>
      </c>
      <c r="E195" s="28" t="s">
        <v>66</v>
      </c>
    </row>
    <row r="196" spans="1:18" x14ac:dyDescent="0.2">
      <c r="A196" s="29" t="s">
        <v>51</v>
      </c>
      <c r="E196" s="30" t="s">
        <v>732</v>
      </c>
    </row>
    <row r="197" spans="1:18" ht="165.75" x14ac:dyDescent="0.2">
      <c r="A197" t="s">
        <v>53</v>
      </c>
      <c r="E197" s="28" t="s">
        <v>296</v>
      </c>
    </row>
    <row r="198" spans="1:18" x14ac:dyDescent="0.2">
      <c r="A198" s="17" t="s">
        <v>45</v>
      </c>
      <c r="B198" s="21" t="s">
        <v>303</v>
      </c>
      <c r="C198" s="21" t="s">
        <v>298</v>
      </c>
      <c r="D198" s="17" t="s">
        <v>66</v>
      </c>
      <c r="E198" s="22" t="s">
        <v>299</v>
      </c>
      <c r="F198" s="23" t="s">
        <v>140</v>
      </c>
      <c r="G198" s="24">
        <v>64.784999999999997</v>
      </c>
      <c r="H198" s="25">
        <v>0</v>
      </c>
      <c r="I198" s="26">
        <f>ROUND(ROUND(H198,2)*ROUND(G198,3),2)</f>
        <v>0</v>
      </c>
      <c r="O198">
        <f>(I198*21)/100</f>
        <v>0</v>
      </c>
      <c r="P198" t="s">
        <v>23</v>
      </c>
    </row>
    <row r="199" spans="1:18" x14ac:dyDescent="0.2">
      <c r="A199" s="27" t="s">
        <v>49</v>
      </c>
      <c r="E199" s="28" t="s">
        <v>300</v>
      </c>
    </row>
    <row r="200" spans="1:18" x14ac:dyDescent="0.2">
      <c r="A200" s="29" t="s">
        <v>51</v>
      </c>
      <c r="E200" s="30" t="s">
        <v>733</v>
      </c>
    </row>
    <row r="201" spans="1:18" ht="255" x14ac:dyDescent="0.2">
      <c r="A201" t="s">
        <v>53</v>
      </c>
      <c r="E201" s="28" t="s">
        <v>302</v>
      </c>
    </row>
    <row r="202" spans="1:18" x14ac:dyDescent="0.2">
      <c r="A202" s="17" t="s">
        <v>45</v>
      </c>
      <c r="B202" s="21" t="s">
        <v>308</v>
      </c>
      <c r="C202" s="21" t="s">
        <v>304</v>
      </c>
      <c r="D202" s="17" t="s">
        <v>66</v>
      </c>
      <c r="E202" s="22" t="s">
        <v>305</v>
      </c>
      <c r="F202" s="23" t="s">
        <v>140</v>
      </c>
      <c r="G202" s="24">
        <v>25.2</v>
      </c>
      <c r="H202" s="25">
        <v>0</v>
      </c>
      <c r="I202" s="26">
        <f>ROUND(ROUND(H202,2)*ROUND(G202,3),2)</f>
        <v>0</v>
      </c>
      <c r="O202">
        <f>(I202*21)/100</f>
        <v>0</v>
      </c>
      <c r="P202" t="s">
        <v>23</v>
      </c>
    </row>
    <row r="203" spans="1:18" x14ac:dyDescent="0.2">
      <c r="A203" s="27" t="s">
        <v>49</v>
      </c>
      <c r="E203" s="28" t="s">
        <v>66</v>
      </c>
    </row>
    <row r="204" spans="1:18" x14ac:dyDescent="0.2">
      <c r="A204" s="29" t="s">
        <v>51</v>
      </c>
      <c r="E204" s="30" t="s">
        <v>734</v>
      </c>
    </row>
    <row r="205" spans="1:18" ht="242.25" x14ac:dyDescent="0.2">
      <c r="A205" t="s">
        <v>53</v>
      </c>
      <c r="E205" s="28" t="s">
        <v>307</v>
      </c>
    </row>
    <row r="206" spans="1:18" x14ac:dyDescent="0.2">
      <c r="A206" s="17" t="s">
        <v>45</v>
      </c>
      <c r="B206" s="21" t="s">
        <v>314</v>
      </c>
      <c r="C206" s="21" t="s">
        <v>309</v>
      </c>
      <c r="D206" s="17" t="s">
        <v>66</v>
      </c>
      <c r="E206" s="22" t="s">
        <v>310</v>
      </c>
      <c r="F206" s="23" t="s">
        <v>311</v>
      </c>
      <c r="G206" s="24">
        <v>7</v>
      </c>
      <c r="H206" s="25">
        <v>0</v>
      </c>
      <c r="I206" s="26">
        <f>ROUND(ROUND(H206,2)*ROUND(G206,3),2)</f>
        <v>0</v>
      </c>
      <c r="O206">
        <f>(I206*21)/100</f>
        <v>0</v>
      </c>
      <c r="P206" t="s">
        <v>23</v>
      </c>
    </row>
    <row r="207" spans="1:18" x14ac:dyDescent="0.2">
      <c r="A207" s="27" t="s">
        <v>49</v>
      </c>
      <c r="E207" s="28" t="s">
        <v>66</v>
      </c>
    </row>
    <row r="208" spans="1:18" x14ac:dyDescent="0.2">
      <c r="A208" s="29" t="s">
        <v>51</v>
      </c>
      <c r="E208" s="30" t="s">
        <v>735</v>
      </c>
    </row>
    <row r="209" spans="1:18" ht="76.5" x14ac:dyDescent="0.2">
      <c r="A209" t="s">
        <v>53</v>
      </c>
      <c r="E209" s="28" t="s">
        <v>313</v>
      </c>
    </row>
    <row r="210" spans="1:18" x14ac:dyDescent="0.2">
      <c r="A210" s="17" t="s">
        <v>45</v>
      </c>
      <c r="B210" s="21" t="s">
        <v>319</v>
      </c>
      <c r="C210" s="21" t="s">
        <v>320</v>
      </c>
      <c r="D210" s="17" t="s">
        <v>66</v>
      </c>
      <c r="E210" s="22" t="s">
        <v>321</v>
      </c>
      <c r="F210" s="23" t="s">
        <v>140</v>
      </c>
      <c r="G210" s="24">
        <v>64.784999999999997</v>
      </c>
      <c r="H210" s="25">
        <v>0</v>
      </c>
      <c r="I210" s="26">
        <f>ROUND(ROUND(H210,2)*ROUND(G210,3),2)</f>
        <v>0</v>
      </c>
      <c r="O210">
        <f>(I210*21)/100</f>
        <v>0</v>
      </c>
      <c r="P210" t="s">
        <v>23</v>
      </c>
    </row>
    <row r="211" spans="1:18" x14ac:dyDescent="0.2">
      <c r="A211" s="27" t="s">
        <v>49</v>
      </c>
      <c r="E211" s="28" t="s">
        <v>66</v>
      </c>
    </row>
    <row r="212" spans="1:18" x14ac:dyDescent="0.2">
      <c r="A212" s="29" t="s">
        <v>51</v>
      </c>
      <c r="E212" s="30" t="s">
        <v>736</v>
      </c>
    </row>
    <row r="213" spans="1:18" ht="63.75" x14ac:dyDescent="0.2">
      <c r="A213" t="s">
        <v>53</v>
      </c>
      <c r="E213" s="28" t="s">
        <v>323</v>
      </c>
    </row>
    <row r="214" spans="1:18" ht="12.75" customHeight="1" x14ac:dyDescent="0.2">
      <c r="A214" s="2" t="s">
        <v>43</v>
      </c>
      <c r="B214" s="2"/>
      <c r="C214" s="32" t="s">
        <v>40</v>
      </c>
      <c r="D214" s="2"/>
      <c r="E214" s="19" t="s">
        <v>324</v>
      </c>
      <c r="F214" s="2"/>
      <c r="G214" s="2"/>
      <c r="H214" s="2"/>
      <c r="I214" s="33">
        <f>0+Q214</f>
        <v>0</v>
      </c>
      <c r="O214">
        <f>0+R214</f>
        <v>0</v>
      </c>
      <c r="Q214">
        <f>0+I215+I219+I223+I227+I231+I235+I239+I243+I247+I251+I255+I259+I263+I267+I271</f>
        <v>0</v>
      </c>
      <c r="R214">
        <f>0+O215+O219+O223+O227+O231+O235+O239+O243+O247+O251+O255+O259+O263+O267+O271</f>
        <v>0</v>
      </c>
    </row>
    <row r="215" spans="1:18" ht="25.5" x14ac:dyDescent="0.2">
      <c r="A215" s="17" t="s">
        <v>45</v>
      </c>
      <c r="B215" s="21" t="s">
        <v>325</v>
      </c>
      <c r="C215" s="21" t="s">
        <v>326</v>
      </c>
      <c r="D215" s="17" t="s">
        <v>66</v>
      </c>
      <c r="E215" s="22" t="s">
        <v>327</v>
      </c>
      <c r="F215" s="23" t="s">
        <v>311</v>
      </c>
      <c r="G215" s="24">
        <v>18</v>
      </c>
      <c r="H215" s="25">
        <v>0</v>
      </c>
      <c r="I215" s="26">
        <f>ROUND(ROUND(H215,2)*ROUND(G215,3),2)</f>
        <v>0</v>
      </c>
      <c r="O215">
        <f>(I215*21)/100</f>
        <v>0</v>
      </c>
      <c r="P215" t="s">
        <v>23</v>
      </c>
    </row>
    <row r="216" spans="1:18" x14ac:dyDescent="0.2">
      <c r="A216" s="27" t="s">
        <v>49</v>
      </c>
      <c r="E216" s="28" t="s">
        <v>66</v>
      </c>
    </row>
    <row r="217" spans="1:18" x14ac:dyDescent="0.2">
      <c r="A217" s="29" t="s">
        <v>51</v>
      </c>
      <c r="E217" s="30" t="s">
        <v>737</v>
      </c>
    </row>
    <row r="218" spans="1:18" ht="25.5" x14ac:dyDescent="0.2">
      <c r="A218" t="s">
        <v>53</v>
      </c>
      <c r="E218" s="28" t="s">
        <v>329</v>
      </c>
    </row>
    <row r="219" spans="1:18" ht="25.5" x14ac:dyDescent="0.2">
      <c r="A219" s="17" t="s">
        <v>45</v>
      </c>
      <c r="B219" s="21" t="s">
        <v>330</v>
      </c>
      <c r="C219" s="21" t="s">
        <v>331</v>
      </c>
      <c r="D219" s="17" t="s">
        <v>66</v>
      </c>
      <c r="E219" s="22" t="s">
        <v>332</v>
      </c>
      <c r="F219" s="23" t="s">
        <v>311</v>
      </c>
      <c r="G219" s="24">
        <v>16</v>
      </c>
      <c r="H219" s="25">
        <v>0</v>
      </c>
      <c r="I219" s="26">
        <f>ROUND(ROUND(H219,2)*ROUND(G219,3),2)</f>
        <v>0</v>
      </c>
      <c r="O219">
        <f>(I219*21)/100</f>
        <v>0</v>
      </c>
      <c r="P219" t="s">
        <v>23</v>
      </c>
    </row>
    <row r="220" spans="1:18" x14ac:dyDescent="0.2">
      <c r="A220" s="27" t="s">
        <v>49</v>
      </c>
      <c r="E220" s="28" t="s">
        <v>66</v>
      </c>
    </row>
    <row r="221" spans="1:18" x14ac:dyDescent="0.2">
      <c r="A221" s="29" t="s">
        <v>51</v>
      </c>
      <c r="E221" s="30" t="s">
        <v>738</v>
      </c>
    </row>
    <row r="222" spans="1:18" ht="25.5" x14ac:dyDescent="0.2">
      <c r="A222" t="s">
        <v>53</v>
      </c>
      <c r="E222" s="28" t="s">
        <v>334</v>
      </c>
    </row>
    <row r="223" spans="1:18" ht="25.5" x14ac:dyDescent="0.2">
      <c r="A223" s="17" t="s">
        <v>45</v>
      </c>
      <c r="B223" s="21" t="s">
        <v>335</v>
      </c>
      <c r="C223" s="21" t="s">
        <v>336</v>
      </c>
      <c r="D223" s="17" t="s">
        <v>66</v>
      </c>
      <c r="E223" s="22" t="s">
        <v>337</v>
      </c>
      <c r="F223" s="23" t="s">
        <v>311</v>
      </c>
      <c r="G223" s="24">
        <v>7</v>
      </c>
      <c r="H223" s="25">
        <v>0</v>
      </c>
      <c r="I223" s="26">
        <f>ROUND(ROUND(H223,2)*ROUND(G223,3),2)</f>
        <v>0</v>
      </c>
      <c r="O223">
        <f>(I223*21)/100</f>
        <v>0</v>
      </c>
      <c r="P223" t="s">
        <v>23</v>
      </c>
    </row>
    <row r="224" spans="1:18" x14ac:dyDescent="0.2">
      <c r="A224" s="27" t="s">
        <v>49</v>
      </c>
      <c r="E224" s="28" t="s">
        <v>66</v>
      </c>
    </row>
    <row r="225" spans="1:16" x14ac:dyDescent="0.2">
      <c r="A225" s="29" t="s">
        <v>51</v>
      </c>
      <c r="E225" s="30" t="s">
        <v>66</v>
      </c>
    </row>
    <row r="226" spans="1:16" ht="38.25" x14ac:dyDescent="0.2">
      <c r="A226" t="s">
        <v>53</v>
      </c>
      <c r="E226" s="28" t="s">
        <v>338</v>
      </c>
    </row>
    <row r="227" spans="1:16" x14ac:dyDescent="0.2">
      <c r="A227" s="17" t="s">
        <v>45</v>
      </c>
      <c r="B227" s="21" t="s">
        <v>339</v>
      </c>
      <c r="C227" s="21" t="s">
        <v>340</v>
      </c>
      <c r="D227" s="17" t="s">
        <v>66</v>
      </c>
      <c r="E227" s="22" t="s">
        <v>341</v>
      </c>
      <c r="F227" s="23" t="s">
        <v>311</v>
      </c>
      <c r="G227" s="24">
        <v>6</v>
      </c>
      <c r="H227" s="25">
        <v>0</v>
      </c>
      <c r="I227" s="26">
        <f>ROUND(ROUND(H227,2)*ROUND(G227,3),2)</f>
        <v>0</v>
      </c>
      <c r="O227">
        <f>(I227*21)/100</f>
        <v>0</v>
      </c>
      <c r="P227" t="s">
        <v>23</v>
      </c>
    </row>
    <row r="228" spans="1:16" x14ac:dyDescent="0.2">
      <c r="A228" s="27" t="s">
        <v>49</v>
      </c>
      <c r="E228" s="28" t="s">
        <v>66</v>
      </c>
    </row>
    <row r="229" spans="1:16" x14ac:dyDescent="0.2">
      <c r="A229" s="29" t="s">
        <v>51</v>
      </c>
      <c r="E229" s="30" t="s">
        <v>66</v>
      </c>
    </row>
    <row r="230" spans="1:16" ht="25.5" x14ac:dyDescent="0.2">
      <c r="A230" t="s">
        <v>53</v>
      </c>
      <c r="E230" s="28" t="s">
        <v>334</v>
      </c>
    </row>
    <row r="231" spans="1:16" ht="25.5" x14ac:dyDescent="0.2">
      <c r="A231" s="17" t="s">
        <v>45</v>
      </c>
      <c r="B231" s="21" t="s">
        <v>342</v>
      </c>
      <c r="C231" s="21" t="s">
        <v>343</v>
      </c>
      <c r="D231" s="17" t="s">
        <v>66</v>
      </c>
      <c r="E231" s="22" t="s">
        <v>344</v>
      </c>
      <c r="F231" s="23" t="s">
        <v>206</v>
      </c>
      <c r="G231" s="24">
        <v>209</v>
      </c>
      <c r="H231" s="25">
        <v>0</v>
      </c>
      <c r="I231" s="26">
        <f>ROUND(ROUND(H231,2)*ROUND(G231,3),2)</f>
        <v>0</v>
      </c>
      <c r="O231">
        <f>(I231*21)/100</f>
        <v>0</v>
      </c>
      <c r="P231" t="s">
        <v>23</v>
      </c>
    </row>
    <row r="232" spans="1:16" x14ac:dyDescent="0.2">
      <c r="A232" s="27" t="s">
        <v>49</v>
      </c>
      <c r="E232" s="28" t="s">
        <v>345</v>
      </c>
    </row>
    <row r="233" spans="1:16" x14ac:dyDescent="0.2">
      <c r="A233" s="29" t="s">
        <v>51</v>
      </c>
      <c r="E233" s="30" t="s">
        <v>739</v>
      </c>
    </row>
    <row r="234" spans="1:16" ht="38.25" x14ac:dyDescent="0.2">
      <c r="A234" t="s">
        <v>53</v>
      </c>
      <c r="E234" s="28" t="s">
        <v>347</v>
      </c>
    </row>
    <row r="235" spans="1:16" ht="25.5" x14ac:dyDescent="0.2">
      <c r="A235" s="17" t="s">
        <v>45</v>
      </c>
      <c r="B235" s="21" t="s">
        <v>348</v>
      </c>
      <c r="C235" s="21" t="s">
        <v>349</v>
      </c>
      <c r="D235" s="17" t="s">
        <v>66</v>
      </c>
      <c r="E235" s="22" t="s">
        <v>350</v>
      </c>
      <c r="F235" s="23" t="s">
        <v>206</v>
      </c>
      <c r="G235" s="24">
        <v>209</v>
      </c>
      <c r="H235" s="25">
        <v>0</v>
      </c>
      <c r="I235" s="26">
        <f>ROUND(ROUND(H235,2)*ROUND(G235,3),2)</f>
        <v>0</v>
      </c>
      <c r="O235">
        <f>(I235*21)/100</f>
        <v>0</v>
      </c>
      <c r="P235" t="s">
        <v>23</v>
      </c>
    </row>
    <row r="236" spans="1:16" x14ac:dyDescent="0.2">
      <c r="A236" s="27" t="s">
        <v>49</v>
      </c>
      <c r="E236" s="28" t="s">
        <v>351</v>
      </c>
    </row>
    <row r="237" spans="1:16" x14ac:dyDescent="0.2">
      <c r="A237" s="29" t="s">
        <v>51</v>
      </c>
      <c r="E237" s="30" t="s">
        <v>739</v>
      </c>
    </row>
    <row r="238" spans="1:16" ht="38.25" x14ac:dyDescent="0.2">
      <c r="A238" t="s">
        <v>53</v>
      </c>
      <c r="E238" s="28" t="s">
        <v>347</v>
      </c>
    </row>
    <row r="239" spans="1:16" x14ac:dyDescent="0.2">
      <c r="A239" s="17" t="s">
        <v>45</v>
      </c>
      <c r="B239" s="21" t="s">
        <v>352</v>
      </c>
      <c r="C239" s="21" t="s">
        <v>353</v>
      </c>
      <c r="D239" s="17" t="s">
        <v>66</v>
      </c>
      <c r="E239" s="22" t="s">
        <v>354</v>
      </c>
      <c r="F239" s="23" t="s">
        <v>311</v>
      </c>
      <c r="G239" s="24">
        <v>12</v>
      </c>
      <c r="H239" s="25">
        <v>0</v>
      </c>
      <c r="I239" s="26">
        <f>ROUND(ROUND(H239,2)*ROUND(G239,3),2)</f>
        <v>0</v>
      </c>
      <c r="O239">
        <f>(I239*21)/100</f>
        <v>0</v>
      </c>
      <c r="P239" t="s">
        <v>23</v>
      </c>
    </row>
    <row r="240" spans="1:16" x14ac:dyDescent="0.2">
      <c r="A240" s="27" t="s">
        <v>49</v>
      </c>
      <c r="E240" s="28" t="s">
        <v>66</v>
      </c>
    </row>
    <row r="241" spans="1:16" x14ac:dyDescent="0.2">
      <c r="A241" s="29" t="s">
        <v>51</v>
      </c>
      <c r="E241" s="30" t="s">
        <v>455</v>
      </c>
    </row>
    <row r="242" spans="1:16" ht="38.25" x14ac:dyDescent="0.2">
      <c r="A242" t="s">
        <v>53</v>
      </c>
      <c r="E242" s="28" t="s">
        <v>356</v>
      </c>
    </row>
    <row r="243" spans="1:16" x14ac:dyDescent="0.2">
      <c r="A243" s="17" t="s">
        <v>45</v>
      </c>
      <c r="B243" s="21" t="s">
        <v>357</v>
      </c>
      <c r="C243" s="21" t="s">
        <v>358</v>
      </c>
      <c r="D243" s="17" t="s">
        <v>66</v>
      </c>
      <c r="E243" s="22" t="s">
        <v>359</v>
      </c>
      <c r="F243" s="23" t="s">
        <v>110</v>
      </c>
      <c r="G243" s="24">
        <v>2.1</v>
      </c>
      <c r="H243" s="25">
        <v>0</v>
      </c>
      <c r="I243" s="26">
        <f>ROUND(ROUND(H243,2)*ROUND(G243,3),2)</f>
        <v>0</v>
      </c>
      <c r="O243">
        <f>(I243*21)/100</f>
        <v>0</v>
      </c>
      <c r="P243" t="s">
        <v>23</v>
      </c>
    </row>
    <row r="244" spans="1:16" x14ac:dyDescent="0.2">
      <c r="A244" s="27" t="s">
        <v>49</v>
      </c>
      <c r="E244" s="28" t="s">
        <v>66</v>
      </c>
    </row>
    <row r="245" spans="1:16" ht="25.5" x14ac:dyDescent="0.2">
      <c r="A245" s="29" t="s">
        <v>51</v>
      </c>
      <c r="E245" s="30" t="s">
        <v>740</v>
      </c>
    </row>
    <row r="246" spans="1:16" ht="51" x14ac:dyDescent="0.2">
      <c r="A246" t="s">
        <v>53</v>
      </c>
      <c r="E246" s="28" t="s">
        <v>361</v>
      </c>
    </row>
    <row r="247" spans="1:16" x14ac:dyDescent="0.2">
      <c r="A247" s="17" t="s">
        <v>45</v>
      </c>
      <c r="B247" s="21" t="s">
        <v>362</v>
      </c>
      <c r="C247" s="21" t="s">
        <v>363</v>
      </c>
      <c r="D247" s="17" t="s">
        <v>66</v>
      </c>
      <c r="E247" s="22" t="s">
        <v>364</v>
      </c>
      <c r="F247" s="23" t="s">
        <v>140</v>
      </c>
      <c r="G247" s="24">
        <v>163.38</v>
      </c>
      <c r="H247" s="25">
        <v>0</v>
      </c>
      <c r="I247" s="26">
        <f>ROUND(ROUND(H247,2)*ROUND(G247,3),2)</f>
        <v>0</v>
      </c>
      <c r="O247">
        <f>(I247*21)/100</f>
        <v>0</v>
      </c>
      <c r="P247" t="s">
        <v>23</v>
      </c>
    </row>
    <row r="248" spans="1:16" x14ac:dyDescent="0.2">
      <c r="A248" s="27" t="s">
        <v>49</v>
      </c>
      <c r="E248" s="28" t="s">
        <v>66</v>
      </c>
    </row>
    <row r="249" spans="1:16" x14ac:dyDescent="0.2">
      <c r="A249" s="29" t="s">
        <v>51</v>
      </c>
      <c r="E249" s="30" t="s">
        <v>741</v>
      </c>
    </row>
    <row r="250" spans="1:16" ht="51" x14ac:dyDescent="0.2">
      <c r="A250" t="s">
        <v>53</v>
      </c>
      <c r="E250" s="28" t="s">
        <v>366</v>
      </c>
    </row>
    <row r="251" spans="1:16" x14ac:dyDescent="0.2">
      <c r="A251" s="17" t="s">
        <v>45</v>
      </c>
      <c r="B251" s="21" t="s">
        <v>367</v>
      </c>
      <c r="C251" s="21" t="s">
        <v>368</v>
      </c>
      <c r="D251" s="17" t="s">
        <v>66</v>
      </c>
      <c r="E251" s="22" t="s">
        <v>369</v>
      </c>
      <c r="F251" s="23" t="s">
        <v>140</v>
      </c>
      <c r="G251" s="24">
        <v>575.82000000000005</v>
      </c>
      <c r="H251" s="25">
        <v>0</v>
      </c>
      <c r="I251" s="26">
        <f>ROUND(ROUND(H251,2)*ROUND(G251,3),2)</f>
        <v>0</v>
      </c>
      <c r="O251">
        <f>(I251*21)/100</f>
        <v>0</v>
      </c>
      <c r="P251" t="s">
        <v>23</v>
      </c>
    </row>
    <row r="252" spans="1:16" x14ac:dyDescent="0.2">
      <c r="A252" s="27" t="s">
        <v>49</v>
      </c>
      <c r="E252" s="28" t="s">
        <v>66</v>
      </c>
    </row>
    <row r="253" spans="1:16" x14ac:dyDescent="0.2">
      <c r="A253" s="29" t="s">
        <v>51</v>
      </c>
      <c r="E253" s="30" t="s">
        <v>742</v>
      </c>
    </row>
    <row r="254" spans="1:16" ht="51" x14ac:dyDescent="0.2">
      <c r="A254" t="s">
        <v>53</v>
      </c>
      <c r="E254" s="28" t="s">
        <v>366</v>
      </c>
    </row>
    <row r="255" spans="1:16" x14ac:dyDescent="0.2">
      <c r="A255" s="17" t="s">
        <v>45</v>
      </c>
      <c r="B255" s="21" t="s">
        <v>371</v>
      </c>
      <c r="C255" s="21" t="s">
        <v>458</v>
      </c>
      <c r="D255" s="17" t="s">
        <v>66</v>
      </c>
      <c r="E255" s="22" t="s">
        <v>459</v>
      </c>
      <c r="F255" s="23" t="s">
        <v>140</v>
      </c>
      <c r="G255" s="24">
        <v>40</v>
      </c>
      <c r="H255" s="25">
        <v>0</v>
      </c>
      <c r="I255" s="26">
        <f>ROUND(ROUND(H255,2)*ROUND(G255,3),2)</f>
        <v>0</v>
      </c>
      <c r="O255">
        <f>(I255*21)/100</f>
        <v>0</v>
      </c>
      <c r="P255" t="s">
        <v>23</v>
      </c>
    </row>
    <row r="256" spans="1:16" x14ac:dyDescent="0.2">
      <c r="A256" s="27" t="s">
        <v>49</v>
      </c>
      <c r="E256" s="28" t="s">
        <v>460</v>
      </c>
    </row>
    <row r="257" spans="1:16" x14ac:dyDescent="0.2">
      <c r="A257" s="29" t="s">
        <v>51</v>
      </c>
      <c r="E257" s="30" t="s">
        <v>461</v>
      </c>
    </row>
    <row r="258" spans="1:16" ht="51" x14ac:dyDescent="0.2">
      <c r="A258" t="s">
        <v>53</v>
      </c>
      <c r="E258" s="28" t="s">
        <v>366</v>
      </c>
    </row>
    <row r="259" spans="1:16" x14ac:dyDescent="0.2">
      <c r="A259" s="17" t="s">
        <v>45</v>
      </c>
      <c r="B259" s="21" t="s">
        <v>376</v>
      </c>
      <c r="C259" s="21" t="s">
        <v>372</v>
      </c>
      <c r="D259" s="17" t="s">
        <v>66</v>
      </c>
      <c r="E259" s="22" t="s">
        <v>373</v>
      </c>
      <c r="F259" s="23" t="s">
        <v>140</v>
      </c>
      <c r="G259" s="24">
        <v>50.5</v>
      </c>
      <c r="H259" s="25">
        <v>0</v>
      </c>
      <c r="I259" s="26">
        <f>ROUND(ROUND(H259,2)*ROUND(G259,3),2)</f>
        <v>0</v>
      </c>
      <c r="O259">
        <f>(I259*21)/100</f>
        <v>0</v>
      </c>
      <c r="P259" t="s">
        <v>23</v>
      </c>
    </row>
    <row r="260" spans="1:16" x14ac:dyDescent="0.2">
      <c r="A260" s="27" t="s">
        <v>49</v>
      </c>
      <c r="E260" s="28" t="s">
        <v>66</v>
      </c>
    </row>
    <row r="261" spans="1:16" x14ac:dyDescent="0.2">
      <c r="A261" s="29" t="s">
        <v>51</v>
      </c>
      <c r="E261" s="30" t="s">
        <v>743</v>
      </c>
    </row>
    <row r="262" spans="1:16" ht="25.5" x14ac:dyDescent="0.2">
      <c r="A262" t="s">
        <v>53</v>
      </c>
      <c r="E262" s="28" t="s">
        <v>375</v>
      </c>
    </row>
    <row r="263" spans="1:16" ht="25.5" x14ac:dyDescent="0.2">
      <c r="A263" s="17" t="s">
        <v>45</v>
      </c>
      <c r="B263" s="21" t="s">
        <v>381</v>
      </c>
      <c r="C263" s="21" t="s">
        <v>463</v>
      </c>
      <c r="D263" s="17" t="s">
        <v>66</v>
      </c>
      <c r="E263" s="22" t="s">
        <v>464</v>
      </c>
      <c r="F263" s="23" t="s">
        <v>140</v>
      </c>
      <c r="G263" s="24">
        <v>28.5</v>
      </c>
      <c r="H263" s="25">
        <v>0</v>
      </c>
      <c r="I263" s="26">
        <f>ROUND(ROUND(H263,2)*ROUND(G263,3),2)</f>
        <v>0</v>
      </c>
      <c r="O263">
        <f>(I263*0)/100</f>
        <v>0</v>
      </c>
      <c r="P263" t="s">
        <v>27</v>
      </c>
    </row>
    <row r="264" spans="1:16" x14ac:dyDescent="0.2">
      <c r="A264" s="27" t="s">
        <v>49</v>
      </c>
      <c r="E264" s="28" t="s">
        <v>66</v>
      </c>
    </row>
    <row r="265" spans="1:16" x14ac:dyDescent="0.2">
      <c r="A265" s="29" t="s">
        <v>51</v>
      </c>
      <c r="E265" s="30" t="s">
        <v>744</v>
      </c>
    </row>
    <row r="266" spans="1:16" ht="229.5" x14ac:dyDescent="0.2">
      <c r="A266" t="s">
        <v>53</v>
      </c>
      <c r="E266" s="28" t="s">
        <v>466</v>
      </c>
    </row>
    <row r="267" spans="1:16" x14ac:dyDescent="0.2">
      <c r="A267" s="17" t="s">
        <v>45</v>
      </c>
      <c r="B267" s="21" t="s">
        <v>117</v>
      </c>
      <c r="C267" s="21" t="s">
        <v>377</v>
      </c>
      <c r="D267" s="17" t="s">
        <v>66</v>
      </c>
      <c r="E267" s="22" t="s">
        <v>378</v>
      </c>
      <c r="F267" s="23" t="s">
        <v>140</v>
      </c>
      <c r="G267" s="24">
        <v>742.32</v>
      </c>
      <c r="H267" s="25">
        <v>0</v>
      </c>
      <c r="I267" s="26">
        <f>ROUND(ROUND(H267,2)*ROUND(G267,3),2)</f>
        <v>0</v>
      </c>
      <c r="O267">
        <f>(I267*21)/100</f>
        <v>0</v>
      </c>
      <c r="P267" t="s">
        <v>23</v>
      </c>
    </row>
    <row r="268" spans="1:16" x14ac:dyDescent="0.2">
      <c r="A268" s="27" t="s">
        <v>49</v>
      </c>
      <c r="E268" s="28" t="s">
        <v>66</v>
      </c>
    </row>
    <row r="269" spans="1:16" ht="63.75" x14ac:dyDescent="0.2">
      <c r="A269" s="29" t="s">
        <v>51</v>
      </c>
      <c r="E269" s="30" t="s">
        <v>745</v>
      </c>
    </row>
    <row r="270" spans="1:16" ht="38.25" x14ac:dyDescent="0.2">
      <c r="A270" t="s">
        <v>53</v>
      </c>
      <c r="E270" s="28" t="s">
        <v>380</v>
      </c>
    </row>
    <row r="271" spans="1:16" x14ac:dyDescent="0.2">
      <c r="A271" s="17" t="s">
        <v>45</v>
      </c>
      <c r="B271" s="21" t="s">
        <v>625</v>
      </c>
      <c r="C271" s="21" t="s">
        <v>382</v>
      </c>
      <c r="D271" s="17" t="s">
        <v>66</v>
      </c>
      <c r="E271" s="22" t="s">
        <v>383</v>
      </c>
      <c r="F271" s="23" t="s">
        <v>311</v>
      </c>
      <c r="G271" s="24">
        <v>7</v>
      </c>
      <c r="H271" s="25">
        <v>0</v>
      </c>
      <c r="I271" s="26">
        <f>ROUND(ROUND(H271,2)*ROUND(G271,3),2)</f>
        <v>0</v>
      </c>
      <c r="O271">
        <f>(I271*21)/100</f>
        <v>0</v>
      </c>
      <c r="P271" t="s">
        <v>23</v>
      </c>
    </row>
    <row r="272" spans="1:16" x14ac:dyDescent="0.2">
      <c r="A272" s="27" t="s">
        <v>49</v>
      </c>
      <c r="E272" s="28" t="s">
        <v>66</v>
      </c>
    </row>
    <row r="273" spans="1:5" x14ac:dyDescent="0.2">
      <c r="A273" s="29" t="s">
        <v>51</v>
      </c>
      <c r="E273" s="30" t="s">
        <v>746</v>
      </c>
    </row>
    <row r="274" spans="1:5" ht="102" x14ac:dyDescent="0.2">
      <c r="A274" t="s">
        <v>53</v>
      </c>
      <c r="E274" s="28" t="s">
        <v>385</v>
      </c>
    </row>
  </sheetData>
  <sheetProtection algorithmName="SHA-512" hashValue="444mPUuV2/Spt58SV2mD1lwOvR06lzK25IN6xJeUXGQEeUktPc2W8BmWbFWKbzQhNnIsruUaH1nBsTftFojOlA==" saltValue="yw7yfYWYCn8BvpptB+JrcA==" spinCount="100000" sheet="1" objects="1" scenarios="1"/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19</vt:i4>
      </vt:variant>
    </vt:vector>
  </HeadingPairs>
  <TitlesOfParts>
    <vt:vector size="19" baseType="lpstr">
      <vt:lpstr>Rekapitulace</vt:lpstr>
      <vt:lpstr>000</vt:lpstr>
      <vt:lpstr>SO 101.1-NEVYPLŇOVAT</vt:lpstr>
      <vt:lpstr>SO 101.2-NEVYPLŇOVAT</vt:lpstr>
      <vt:lpstr>SO 101.3</vt:lpstr>
      <vt:lpstr>SO 101.4</vt:lpstr>
      <vt:lpstr>SO 101.5</vt:lpstr>
      <vt:lpstr>SO 101.6-NEVYPLŇOVAT</vt:lpstr>
      <vt:lpstr>SO 101.7-NEVYPLŇOVAT</vt:lpstr>
      <vt:lpstr>SO 101.8-NEVYPLŇOVAT</vt:lpstr>
      <vt:lpstr>SO 401.1-NEVYPLŇOVAT</vt:lpstr>
      <vt:lpstr>SO 401.2-NEVYPLŇOVAT</vt:lpstr>
      <vt:lpstr>SO 401.3-NEVYPLŇOVAT</vt:lpstr>
      <vt:lpstr>SO 401.4-NEVYPLŇOVAT</vt:lpstr>
      <vt:lpstr>SO 401.5-NEVYPLŇOVAT</vt:lpstr>
      <vt:lpstr>SO 401.6-NEVYPLŇOVAT</vt:lpstr>
      <vt:lpstr>SO 401.7-NEVYPLŇOVAT</vt:lpstr>
      <vt:lpstr>SO 401.8-NEVYPLŇOVAT</vt:lpstr>
      <vt:lpstr>SO185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Trup Jan</cp:lastModifiedBy>
  <dcterms:modified xsi:type="dcterms:W3CDTF">2024-07-02T13:03:33Z</dcterms:modified>
  <cp:category/>
  <cp:contentStatus/>
</cp:coreProperties>
</file>