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jcikova\Desktop\Aktuálně\Export\"/>
    </mc:Choice>
  </mc:AlternateContent>
  <bookViews>
    <workbookView xWindow="0" yWindow="0" windowWidth="0" windowHeight="0"/>
  </bookViews>
  <sheets>
    <sheet name="Rekapitulace stavby" sheetId="1" r:id="rId1"/>
    <sheet name="SO 00 - Kácení zeleně" sheetId="2" r:id="rId2"/>
    <sheet name="SO 01 - Opěrná zeď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00 - Kácení zeleně'!$C$81:$K$182</definedName>
    <definedName name="_xlnm.Print_Area" localSheetId="1">'SO 00 - Kácení zeleně'!$C$4:$J$39,'SO 00 - Kácení zeleně'!$C$45:$J$63,'SO 00 - Kácení zeleně'!$C$69:$K$182</definedName>
    <definedName name="_xlnm.Print_Titles" localSheetId="1">'SO 00 - Kácení zeleně'!$81:$81</definedName>
    <definedName name="_xlnm._FilterDatabase" localSheetId="2" hidden="1">'SO 01 - Opěrná zeď'!$C$90:$K$497</definedName>
    <definedName name="_xlnm.Print_Area" localSheetId="2">'SO 01 - Opěrná zeď'!$C$4:$J$39,'SO 01 - Opěrná zeď'!$C$45:$J$72,'SO 01 - Opěrná zeď'!$C$78:$K$497</definedName>
    <definedName name="_xlnm.Print_Titles" localSheetId="2">'SO 01 - Opěrná zeď'!$90:$90</definedName>
    <definedName name="_xlnm._FilterDatabase" localSheetId="3" hidden="1">'VON - Vedlejší a ostatní ...'!$C$81:$K$113</definedName>
    <definedName name="_xlnm.Print_Area" localSheetId="3">'VON - Vedlejší a ostatní ...'!$C$4:$J$39,'VON - Vedlejší a ostatní ...'!$C$45:$J$63,'VON - Vedlejší a ostatní ...'!$C$69:$K$113</definedName>
    <definedName name="_xlnm.Print_Titles" localSheetId="3">'VON - Vedlejší a ostatní ...'!$81:$81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1"/>
  <c r="BH111"/>
  <c r="BG111"/>
  <c r="BF111"/>
  <c r="T111"/>
  <c r="R111"/>
  <c r="P111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3" r="J37"/>
  <c r="J36"/>
  <c i="1" r="AY56"/>
  <c i="3" r="J35"/>
  <c i="1" r="AX56"/>
  <c i="3"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T485"/>
  <c r="R486"/>
  <c r="R485"/>
  <c r="P486"/>
  <c r="P485"/>
  <c r="BI481"/>
  <c r="BH481"/>
  <c r="BG481"/>
  <c r="BF481"/>
  <c r="T481"/>
  <c r="R481"/>
  <c r="P481"/>
  <c r="BI477"/>
  <c r="BH477"/>
  <c r="BG477"/>
  <c r="BF477"/>
  <c r="T477"/>
  <c r="R477"/>
  <c r="P477"/>
  <c r="BI464"/>
  <c r="BH464"/>
  <c r="BG464"/>
  <c r="BF464"/>
  <c r="T464"/>
  <c r="R464"/>
  <c r="P464"/>
  <c r="BI456"/>
  <c r="BH456"/>
  <c r="BG456"/>
  <c r="BF456"/>
  <c r="T456"/>
  <c r="R456"/>
  <c r="P456"/>
  <c r="BI439"/>
  <c r="BH439"/>
  <c r="BG439"/>
  <c r="BF439"/>
  <c r="T439"/>
  <c r="R439"/>
  <c r="P439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T335"/>
  <c r="R336"/>
  <c r="R335"/>
  <c r="P336"/>
  <c r="P335"/>
  <c r="BI330"/>
  <c r="BH330"/>
  <c r="BG330"/>
  <c r="BF330"/>
  <c r="T330"/>
  <c r="R330"/>
  <c r="P330"/>
  <c r="BI322"/>
  <c r="BH322"/>
  <c r="BG322"/>
  <c r="BF322"/>
  <c r="T322"/>
  <c r="R322"/>
  <c r="P322"/>
  <c r="BI317"/>
  <c r="BH317"/>
  <c r="BG317"/>
  <c r="BF317"/>
  <c r="T317"/>
  <c r="R317"/>
  <c r="P317"/>
  <c r="BI309"/>
  <c r="BH309"/>
  <c r="BG309"/>
  <c r="BF309"/>
  <c r="T309"/>
  <c r="R309"/>
  <c r="P309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3"/>
  <c r="BH253"/>
  <c r="BG253"/>
  <c r="BF253"/>
  <c r="T253"/>
  <c r="R253"/>
  <c r="P253"/>
  <c r="BI251"/>
  <c r="BH251"/>
  <c r="BG251"/>
  <c r="BF251"/>
  <c r="T251"/>
  <c r="R251"/>
  <c r="P251"/>
  <c r="BI244"/>
  <c r="BH244"/>
  <c r="BG244"/>
  <c r="BF244"/>
  <c r="T244"/>
  <c r="R244"/>
  <c r="P244"/>
  <c r="BI236"/>
  <c r="BH236"/>
  <c r="BG236"/>
  <c r="BF236"/>
  <c r="T236"/>
  <c r="R236"/>
  <c r="P236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2" r="J37"/>
  <c r="J36"/>
  <c i="1" r="AY55"/>
  <c i="2" r="J35"/>
  <c i="1" r="AX55"/>
  <c i="2" r="BI180"/>
  <c r="BH180"/>
  <c r="BG180"/>
  <c r="BF180"/>
  <c r="T180"/>
  <c r="T179"/>
  <c r="R180"/>
  <c r="R179"/>
  <c r="P180"/>
  <c r="P179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1" r="L50"/>
  <c r="AM50"/>
  <c r="AM49"/>
  <c r="L49"/>
  <c r="AM47"/>
  <c r="L47"/>
  <c r="L45"/>
  <c r="L44"/>
  <c i="2" r="BK110"/>
  <c r="J180"/>
  <c r="BK124"/>
  <c r="J89"/>
  <c i="3" r="BK477"/>
  <c r="J358"/>
  <c r="J226"/>
  <c r="BK439"/>
  <c r="J347"/>
  <c r="J105"/>
  <c r="BK419"/>
  <c r="BK297"/>
  <c r="J158"/>
  <c r="J317"/>
  <c r="BK152"/>
  <c i="2" r="BK174"/>
  <c r="J163"/>
  <c r="J137"/>
  <c r="J106"/>
  <c i="3" r="BK456"/>
  <c r="BK346"/>
  <c r="J164"/>
  <c r="J367"/>
  <c r="BK172"/>
  <c r="J456"/>
  <c r="J385"/>
  <c r="J236"/>
  <c r="BK111"/>
  <c r="J172"/>
  <c i="4" r="J102"/>
  <c i="3" r="BK385"/>
  <c r="BK303"/>
  <c r="J94"/>
  <c r="J375"/>
  <c r="BK251"/>
  <c r="J341"/>
  <c r="J176"/>
  <c i="4" r="BK96"/>
  <c r="BK93"/>
  <c i="2" r="BK180"/>
  <c r="BK89"/>
  <c r="J110"/>
  <c r="J93"/>
  <c i="3" r="BK496"/>
  <c r="J390"/>
  <c r="BK341"/>
  <c r="J190"/>
  <c r="J464"/>
  <c r="J346"/>
  <c r="BK137"/>
  <c r="J429"/>
  <c r="BK367"/>
  <c r="BK271"/>
  <c r="BK130"/>
  <c r="J253"/>
  <c r="BK105"/>
  <c i="4" r="BK111"/>
  <c i="2" r="BK93"/>
  <c r="BK147"/>
  <c r="BK106"/>
  <c r="BK137"/>
  <c i="3" r="J395"/>
  <c r="BK265"/>
  <c r="BK195"/>
  <c r="J414"/>
  <c r="J244"/>
  <c r="J439"/>
  <c r="BK371"/>
  <c r="BK226"/>
  <c r="J490"/>
  <c r="J186"/>
  <c i="4" r="BK102"/>
  <c i="2" r="J97"/>
  <c r="J152"/>
  <c r="BK168"/>
  <c r="BK115"/>
  <c i="3" r="BK399"/>
  <c r="BK330"/>
  <c r="J230"/>
  <c r="BK404"/>
  <c r="J309"/>
  <c r="BK100"/>
  <c r="J409"/>
  <c r="BK277"/>
  <c r="BK164"/>
  <c r="BK190"/>
  <c r="J100"/>
  <c r="BK322"/>
  <c r="J120"/>
  <c r="J404"/>
  <c r="BK287"/>
  <c r="J152"/>
  <c r="BK236"/>
  <c r="BK94"/>
  <c i="4" r="J85"/>
  <c r="BK91"/>
  <c i="2" r="BK101"/>
  <c r="BK128"/>
  <c r="J115"/>
  <c r="BK85"/>
  <c i="3" r="J481"/>
  <c r="BK380"/>
  <c r="J260"/>
  <c r="BK158"/>
  <c r="BK431"/>
  <c r="BK317"/>
  <c r="J111"/>
  <c r="BK414"/>
  <c r="J336"/>
  <c r="J221"/>
  <c r="J492"/>
  <c r="BK206"/>
  <c i="4" r="BK92"/>
  <c r="J86"/>
  <c i="2" r="J168"/>
  <c r="J132"/>
  <c r="BK119"/>
  <c i="3" r="BK490"/>
  <c r="J371"/>
  <c r="J251"/>
  <c r="BK120"/>
  <c r="J297"/>
  <c r="BK157"/>
  <c r="J399"/>
  <c r="BK282"/>
  <c r="J142"/>
  <c r="BK211"/>
  <c r="BK124"/>
  <c i="2" r="J128"/>
  <c r="J174"/>
  <c r="J124"/>
  <c i="3" r="J486"/>
  <c r="BK375"/>
  <c r="BK253"/>
  <c r="J477"/>
  <c r="J330"/>
  <c r="J130"/>
  <c r="J426"/>
  <c r="BK349"/>
  <c r="J195"/>
  <c r="BK291"/>
  <c r="BK216"/>
  <c i="4" r="J104"/>
  <c i="3" r="J349"/>
  <c r="BK230"/>
  <c r="BK481"/>
  <c r="BK363"/>
  <c r="BK200"/>
  <c r="J124"/>
  <c r="J200"/>
  <c i="4" r="J96"/>
  <c r="J92"/>
  <c i="2" r="BK152"/>
  <c r="BK141"/>
  <c r="J147"/>
  <c r="BK132"/>
  <c i="3" r="BK409"/>
  <c r="J363"/>
  <c r="BK244"/>
  <c r="BK358"/>
  <c r="J287"/>
  <c r="BK492"/>
  <c r="BK395"/>
  <c r="J181"/>
  <c r="J322"/>
  <c r="BK181"/>
  <c i="4" r="J93"/>
  <c r="BK85"/>
  <c i="2" r="J158"/>
  <c r="BK158"/>
  <c r="BK97"/>
  <c r="J101"/>
  <c i="3" r="J419"/>
  <c r="BK336"/>
  <c r="BK176"/>
  <c r="J380"/>
  <c r="BK221"/>
  <c r="J496"/>
  <c r="BK347"/>
  <c r="BK186"/>
  <c r="BK260"/>
  <c i="4" r="BK104"/>
  <c i="2" r="J85"/>
  <c r="J119"/>
  <c r="J141"/>
  <c i="3" r="BK426"/>
  <c r="J275"/>
  <c r="J206"/>
  <c r="J436"/>
  <c r="J282"/>
  <c r="BK486"/>
  <c r="J303"/>
  <c r="BK149"/>
  <c r="J265"/>
  <c r="J137"/>
  <c r="BK429"/>
  <c r="J168"/>
  <c r="J431"/>
  <c r="BK309"/>
  <c r="BK168"/>
  <c r="BK275"/>
  <c r="BK142"/>
  <c i="4" r="J91"/>
  <c r="J111"/>
  <c i="2" r="BK163"/>
  <c i="1" r="AS54"/>
  <c i="3" r="BK436"/>
  <c r="J277"/>
  <c r="J211"/>
  <c r="BK390"/>
  <c r="J216"/>
  <c r="BK464"/>
  <c r="J291"/>
  <c r="J157"/>
  <c r="J271"/>
  <c r="J149"/>
  <c i="4" r="BK86"/>
  <c i="2" l="1" r="P84"/>
  <c r="P83"/>
  <c r="P82"/>
  <c i="1" r="AU55"/>
  <c i="3" r="BK93"/>
  <c r="J93"/>
  <c r="J61"/>
  <c r="T180"/>
  <c r="P229"/>
  <c r="T281"/>
  <c r="R302"/>
  <c r="R340"/>
  <c r="R430"/>
  <c r="P489"/>
  <c r="P488"/>
  <c i="4" r="R84"/>
  <c i="2" r="R84"/>
  <c r="R83"/>
  <c r="R82"/>
  <c i="3" r="P93"/>
  <c r="P180"/>
  <c r="BK229"/>
  <c r="J229"/>
  <c r="J63"/>
  <c r="BK281"/>
  <c r="J281"/>
  <c r="J64"/>
  <c r="P302"/>
  <c r="T340"/>
  <c r="BK430"/>
  <c r="J430"/>
  <c r="J68"/>
  <c r="BK489"/>
  <c r="J489"/>
  <c r="J71"/>
  <c i="4" r="P95"/>
  <c i="2" r="BK84"/>
  <c r="J84"/>
  <c r="J61"/>
  <c i="3" r="R93"/>
  <c r="BK180"/>
  <c r="J180"/>
  <c r="J62"/>
  <c r="R229"/>
  <c r="R281"/>
  <c r="T302"/>
  <c r="P340"/>
  <c r="P430"/>
  <c r="T489"/>
  <c r="T488"/>
  <c i="4" r="P84"/>
  <c r="P83"/>
  <c r="P82"/>
  <c i="1" r="AU57"/>
  <c i="4" r="T84"/>
  <c r="R95"/>
  <c i="2" r="T84"/>
  <c r="T83"/>
  <c r="T82"/>
  <c i="3" r="T93"/>
  <c r="R180"/>
  <c r="T229"/>
  <c r="P281"/>
  <c r="BK302"/>
  <c r="J302"/>
  <c r="J65"/>
  <c r="BK340"/>
  <c r="J340"/>
  <c r="J67"/>
  <c r="T430"/>
  <c r="R489"/>
  <c r="R488"/>
  <c i="4" r="BK84"/>
  <c r="BK95"/>
  <c r="J95"/>
  <c r="J62"/>
  <c r="T95"/>
  <c i="3" r="BK485"/>
  <c r="J485"/>
  <c r="J69"/>
  <c i="2" r="BK179"/>
  <c r="J179"/>
  <c r="J62"/>
  <c i="3" r="BK335"/>
  <c r="J335"/>
  <c r="J66"/>
  <c i="4" r="E48"/>
  <c r="J52"/>
  <c r="F79"/>
  <c r="BE86"/>
  <c r="BE92"/>
  <c r="BE93"/>
  <c r="BE96"/>
  <c r="BE104"/>
  <c r="BE85"/>
  <c r="BE102"/>
  <c r="BE91"/>
  <c r="BE111"/>
  <c i="3" r="J52"/>
  <c r="F55"/>
  <c r="E81"/>
  <c r="BE111"/>
  <c r="BE120"/>
  <c r="BE157"/>
  <c r="BE158"/>
  <c r="BE221"/>
  <c r="BE226"/>
  <c r="BE244"/>
  <c r="BE277"/>
  <c r="BE282"/>
  <c r="BE303"/>
  <c r="BE330"/>
  <c r="BE336"/>
  <c r="BE346"/>
  <c r="BE94"/>
  <c r="BE100"/>
  <c r="BE172"/>
  <c r="BE190"/>
  <c r="BE211"/>
  <c r="BE230"/>
  <c r="BE253"/>
  <c r="BE317"/>
  <c r="BE322"/>
  <c r="BE358"/>
  <c r="BE363"/>
  <c r="BE367"/>
  <c r="BE371"/>
  <c r="BE380"/>
  <c r="BE390"/>
  <c r="BE399"/>
  <c r="BE409"/>
  <c r="BE426"/>
  <c r="BE429"/>
  <c r="BE436"/>
  <c r="BE456"/>
  <c r="BE481"/>
  <c r="BE142"/>
  <c r="BE149"/>
  <c r="BE164"/>
  <c r="BE176"/>
  <c r="BE195"/>
  <c r="BE200"/>
  <c r="BE206"/>
  <c r="BE236"/>
  <c r="BE251"/>
  <c r="BE260"/>
  <c r="BE265"/>
  <c r="BE271"/>
  <c r="BE275"/>
  <c r="BE341"/>
  <c r="BE375"/>
  <c r="BE105"/>
  <c r="BE124"/>
  <c r="BE130"/>
  <c r="BE137"/>
  <c r="BE152"/>
  <c r="BE168"/>
  <c r="BE181"/>
  <c r="BE186"/>
  <c r="BE216"/>
  <c r="BE287"/>
  <c r="BE291"/>
  <c r="BE297"/>
  <c r="BE309"/>
  <c r="BE347"/>
  <c r="BE349"/>
  <c r="BE385"/>
  <c r="BE395"/>
  <c r="BE404"/>
  <c r="BE414"/>
  <c r="BE419"/>
  <c r="BE431"/>
  <c r="BE439"/>
  <c r="BE464"/>
  <c r="BE477"/>
  <c r="BE486"/>
  <c r="BE490"/>
  <c r="BE492"/>
  <c r="BE496"/>
  <c i="2" r="BE85"/>
  <c r="BE89"/>
  <c r="BE93"/>
  <c r="BE101"/>
  <c r="BE119"/>
  <c r="J52"/>
  <c r="F55"/>
  <c r="BE106"/>
  <c r="BE110"/>
  <c r="BE124"/>
  <c r="BE128"/>
  <c r="BE132"/>
  <c r="BE147"/>
  <c r="BE163"/>
  <c r="E48"/>
  <c r="BE97"/>
  <c r="BE152"/>
  <c r="BE158"/>
  <c r="BE168"/>
  <c r="BE174"/>
  <c r="BE180"/>
  <c r="BE115"/>
  <c r="BE137"/>
  <c r="BE141"/>
  <c i="3" r="F35"/>
  <c i="1" r="BB56"/>
  <c i="4" r="F36"/>
  <c i="1" r="BC57"/>
  <c i="4" r="F34"/>
  <c i="1" r="BA57"/>
  <c i="4" r="J34"/>
  <c i="1" r="AW57"/>
  <c i="2" r="F37"/>
  <c i="1" r="BD55"/>
  <c i="4" r="F37"/>
  <c i="1" r="BD57"/>
  <c i="2" r="F34"/>
  <c i="1" r="BA55"/>
  <c i="3" r="J34"/>
  <c i="1" r="AW56"/>
  <c i="2" r="F35"/>
  <c i="1" r="BB55"/>
  <c i="2" r="F36"/>
  <c i="1" r="BC55"/>
  <c i="3" r="F34"/>
  <c i="1" r="BA56"/>
  <c i="3" r="F37"/>
  <c i="1" r="BD56"/>
  <c i="2" r="J34"/>
  <c i="1" r="AW55"/>
  <c i="3" r="F36"/>
  <c i="1" r="BC56"/>
  <c i="4" r="F35"/>
  <c i="1" r="BB57"/>
  <c i="3" l="1" r="R92"/>
  <c r="R91"/>
  <c i="4" r="BK83"/>
  <c r="BK82"/>
  <c r="J82"/>
  <c i="3" r="T92"/>
  <c r="T91"/>
  <c i="4" r="T83"/>
  <c r="T82"/>
  <c i="3" r="P92"/>
  <c r="P91"/>
  <c i="1" r="AU56"/>
  <c i="4" r="R83"/>
  <c r="R82"/>
  <c r="J84"/>
  <c r="J61"/>
  <c i="2" r="BK83"/>
  <c r="J83"/>
  <c r="J60"/>
  <c i="3" r="BK488"/>
  <c r="J488"/>
  <c r="J70"/>
  <c r="BK92"/>
  <c r="J92"/>
  <c r="J60"/>
  <c i="1" r="BA54"/>
  <c r="AW54"/>
  <c r="AK30"/>
  <c i="4" r="J30"/>
  <c i="1" r="AG57"/>
  <c r="AU54"/>
  <c i="3" r="J33"/>
  <c i="1" r="AV56"/>
  <c r="AT56"/>
  <c i="2" r="F33"/>
  <c i="1" r="AZ55"/>
  <c i="2" r="J33"/>
  <c i="1" r="AV55"/>
  <c r="AT55"/>
  <c r="BC54"/>
  <c r="W32"/>
  <c i="4" r="J33"/>
  <c i="1" r="AV57"/>
  <c r="AT57"/>
  <c r="AN57"/>
  <c r="BD54"/>
  <c r="W33"/>
  <c i="4" r="F33"/>
  <c i="1" r="AZ57"/>
  <c r="BB54"/>
  <c r="AX54"/>
  <c i="3" r="F33"/>
  <c i="1" r="AZ56"/>
  <c i="4" l="1" r="J83"/>
  <c r="J60"/>
  <c i="2" r="BK82"/>
  <c r="J82"/>
  <c r="J59"/>
  <c i="4" r="J59"/>
  <c i="3" r="BK91"/>
  <c r="J91"/>
  <c i="4" r="J39"/>
  <c i="1" r="W30"/>
  <c r="W31"/>
  <c i="3" r="J30"/>
  <c i="1" r="AG56"/>
  <c r="AZ54"/>
  <c r="W29"/>
  <c r="AY54"/>
  <c i="3" l="1" r="J39"/>
  <c r="J59"/>
  <c i="1" r="AN56"/>
  <c r="AV54"/>
  <c r="AK29"/>
  <c i="2" r="J30"/>
  <c i="1" r="AG55"/>
  <c r="AG54"/>
  <c r="AK26"/>
  <c i="2" l="1" r="J3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<sst xmlns="http://schemas.openxmlformats.org/spreadsheetml/2006/main">
  <si>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</si>
  <si>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</si>
  <si>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</si>
  <si>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</si>
  <si>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</si>
  <si>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{0d384c0f-1bcc-400c-b2b9-da4c62d53cb4}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</si>
  <si>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</si>
  <si>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</si>
  <si>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</si>
  <si>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</si>
  <si>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</si>
  <si>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</si>
  <si>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</si>
  <si>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</si>
  <si>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22_423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</si>
  <si>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</si>
  <si>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</si>
  <si>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Na Schodech - oprava opěrné zdi</t>
  </si>
  <si>
    <t>KSO:</t>
  </si>
  <si>
    <t/>
  </si>
  <si>
    <t>CC-CZ:</t>
  </si>
  <si>
    <t>Místo:</t>
  </si>
  <si>
    <t>Ústí nad Labem</t>
  </si>
  <si>
    <t>Datum:</t>
  </si>
  <si>
    <t>16. 10. 2023</t>
  </si>
  <si>
    <t>Zadavatel:</t>
  </si>
  <si>
    <t>IČ:</t>
  </si>
  <si>
    <t>00081531</t>
  </si>
  <si>
    <t>Statutární město Ústí nad Labem</t>
  </si>
  <si>
    <t>DIČ:</t>
  </si>
  <si>
    <t>CZ00081531</t>
  </si>
  <si>
    <t>Uchazeč:</t>
  </si>
  <si>
    <t>Vyplň údaj</t>
  </si>
  <si>
    <t>Projektant:</t>
  </si>
  <si>
    <t>44567430</t>
  </si>
  <si>
    <t>AZ Consult spol. s r.o.</t>
  </si>
  <si>
    <t>CZ44567430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</si>
  <si>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</si>
  <si>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</si>
  <si>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</si>
  <si>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</si>
  <si>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</si>
  <si>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</si>
  <si>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</si>
  <si>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</si>
  <si>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</si>
  <si>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</si>
  <si>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</si>
  <si>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</si>
  <si>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</si>
  <si>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</si>
  <si>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</si>
  <si>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</si>
  <si>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</si>
  <si>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</si>
  <si>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</si>
  <si>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</si>
  <si>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</si>
  <si>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</si>
  <si>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</si>
  <si>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</si>
  <si>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</si>
  <si>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</si>
  <si>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</si>
  <si>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</si>
  <si>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</si>
  <si>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</si>
  <si>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</si>
  <si>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</si>
  <si>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</si>
  <si>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</si>
  <si>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</si>
  <si>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</si>
  <si>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</si>
  <si>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</si>
  <si>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</si>
  <si>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</si>
  <si>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</si>
  <si>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</si>
  <si>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</si>
  <si>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</si>
  <si>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</si>
  <si>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Kácení zeleně</t>
  </si>
  <si>
    <t>STA</t>
  </si>
  <si>
    <t>1</t>
  </si>
  <si>
    <t>{fdcfab9f-596d-444b-afb9-96667f45f1a2}</t>
  </si>
  <si>
    <t>2</t>
  </si>
  <si>
    <t>SO 01</t>
  </si>
  <si>
    <t>Opěrná zeď</t>
  </si>
  <si>
    <t>{fa15c890-80d6-4c20-ad0b-de55abf5a698}</t>
  </si>
  <si>
    <t>VON</t>
  </si>
  <si>
    <t>Vedlejší a ostatní náklady</t>
  </si>
  <si>
    <t>{ee559980-de07-4c6b-bf83-1476d7882cf5}</t>
  </si>
  <si>
    <t>KRYCÍ LIST SOUPISU PRACÍ</t>
  </si>
  <si>
    <t>Objekt:</t>
  </si>
  <si>
    <t>SO 00 - Kácení zeleně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</si>
  <si>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</si>
  <si>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</si>
  <si>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</si>
  <si>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</si>
  <si>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</si>
  <si>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</si>
  <si>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</si>
  <si>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</si>
  <si>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</si>
  <si>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</si>
  <si>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</si>
  <si>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</si>
  <si>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</si>
  <si>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</si>
  <si>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</si>
  <si>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</si>
  <si>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</si>
  <si>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</si>
  <si>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</si>
  <si>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</si>
  <si>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</si>
  <si>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</si>
  <si>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</si>
  <si>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</si>
  <si>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</si>
  <si>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112151351</t>
  </si>
  <si>
    <t>Pokácení stromu postupné se spouštěním částí kmene a koruny o průměru na řezné ploše pařezu přes 100 do 200 mm</t>
  </si>
  <si>
    <t>kus</t>
  </si>
  <si>
    <t>CS ÚRS 2023 02</t>
  </si>
  <si>
    <t>4</t>
  </si>
  <si>
    <t>1955174753</t>
  </si>
  <si>
    <t>Online PSC</t>
  </si>
  <si>
    <t>https://podminky.urs.cz/item/CS_URS_2023_02/112151351</t>
  </si>
  <si>
    <t>VV</t>
  </si>
  <si>
    <t>2+1 "K04 (mnohokmen), K05</t>
  </si>
  <si>
    <t>Součet</t>
  </si>
  <si>
    <t>112151352</t>
  </si>
  <si>
    <t>Pokácení stromu postupné se spouštěním částí kmene a koruny o průměru na řezné ploše pařezu přes 200 do 300 mm</t>
  </si>
  <si>
    <t>-937281682</t>
  </si>
  <si>
    <t>https://podminky.urs.cz/item/CS_URS_2023_02/112151352</t>
  </si>
  <si>
    <t>1+1+1 "K03 (2kmen), K04 (mnohokmen)</t>
  </si>
  <si>
    <t>3</t>
  </si>
  <si>
    <t>112151353</t>
  </si>
  <si>
    <t>Pokácení stromu postupné se spouštěním částí kmene a koruny o průměru na řezné ploše pařezu přes 300 do 400 mm</t>
  </si>
  <si>
    <t>-1747405378</t>
  </si>
  <si>
    <t>https://podminky.urs.cz/item/CS_URS_2023_02/112151353</t>
  </si>
  <si>
    <t>1+2+1 "K01, K02 (2kmen), K04 (mnohokmen)</t>
  </si>
  <si>
    <t>112251101</t>
  </si>
  <si>
    <t>Odstranění pařezů strojně s jejich vykopáním nebo vytrháním průměru přes 100 do 300 mm</t>
  </si>
  <si>
    <t>-594115618</t>
  </si>
  <si>
    <t>https://podminky.urs.cz/item/CS_URS_2023_02/112251101</t>
  </si>
  <si>
    <t>1 "K05</t>
  </si>
  <si>
    <t>5</t>
  </si>
  <si>
    <t>112251102</t>
  </si>
  <si>
    <t>Odstranění pařezů strojně s jejich vykopáním nebo vytrháním průměru přes 300 do 500 mm</t>
  </si>
  <si>
    <t>-897307931</t>
  </si>
  <si>
    <t>https://podminky.urs.cz/item/CS_URS_2023_02/112251102</t>
  </si>
  <si>
    <t>1 "K01</t>
  </si>
  <si>
    <t>2 "samostatný pařez - K06, K07</t>
  </si>
  <si>
    <t>6</t>
  </si>
  <si>
    <t>112251103</t>
  </si>
  <si>
    <t>Odstranění pařezů strojně s jejich vykopáním nebo vytrháním průměru přes 500 do 700 mm</t>
  </si>
  <si>
    <t>-1137484222</t>
  </si>
  <si>
    <t>https://podminky.urs.cz/item/CS_URS_2023_02/112251103</t>
  </si>
  <si>
    <t>1+1+1 "K02, K03, K04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</si>
  <si>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</si>
  <si>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</si>
  <si>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</si>
  <si>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192645274</t>
  </si>
  <si>
    <t>https://podminky.urs.cz/item/CS_URS_2023_02/162201401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</si>
  <si>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</si>
  <si>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</si>
  <si>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</si>
  <si>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1087303505</t>
  </si>
  <si>
    <t>https://podminky.urs.cz/item/CS_URS_2023_02/162201402</t>
  </si>
  <si>
    <t>9</t>
  </si>
  <si>
    <t>162201411</t>
  </si>
  <si>
    <t>Vodorovné přemístění větví, kmenů nebo pařezů s naložením, složením a dopravou do 1000 m kmenů stromů listnatých, průměru přes 100 do 300 mm</t>
  </si>
  <si>
    <t>-948237308</t>
  </si>
  <si>
    <t>https://podminky.urs.cz/item/CS_URS_2023_02/162201411</t>
  </si>
  <si>
    <t>10</t>
  </si>
  <si>
    <t>162201412</t>
  </si>
  <si>
    <t>Vodorovné přemístění větví, kmenů nebo pařezů s naložením, složením a dopravou do 1000 m kmenů stromů listnatých, průměru přes 300 do 500 mm</t>
  </si>
  <si>
    <t>-153064782</t>
  </si>
  <si>
    <t>https://podminky.urs.cz/item/CS_URS_2023_02/162201412</t>
  </si>
  <si>
    <t>11</t>
  </si>
  <si>
    <t>162201421</t>
  </si>
  <si>
    <t>Vodorovné přemístění větví, kmenů nebo pařezů s naložením, složením a dopravou do 1000 m pařezů kmenů, průměru přes 100 do 300 mm</t>
  </si>
  <si>
    <t>-622025197</t>
  </si>
  <si>
    <t>https://podminky.urs.cz/item/CS_URS_2023_02/162201421</t>
  </si>
  <si>
    <t>12</t>
  </si>
  <si>
    <t>162201422</t>
  </si>
  <si>
    <t>Vodorovné přemístění větví, kmenů nebo pařezů s naložením, složením a dopravou do 1000 m pařezů kmenů, průměru přes 300 do 500 mm</t>
  </si>
  <si>
    <t>554545234</t>
  </si>
  <si>
    <t>https://podminky.urs.cz/item/CS_URS_2023_02/162201422</t>
  </si>
  <si>
    <t>13</t>
  </si>
  <si>
    <t>162201423</t>
  </si>
  <si>
    <t>Vodorovné přemístění větví, kmenů nebo pařezů s naložením, složením a dopravou do 1000 m pařezů kmenů, průměru přes 500 do 700 mm</t>
  </si>
  <si>
    <t>1008801459</t>
  </si>
  <si>
    <t>https://podminky.urs.cz/item/CS_URS_2023_02/162201423</t>
  </si>
  <si>
    <t>14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</si>
  <si>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</si>
  <si>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</si>
  <si>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953572590</t>
  </si>
  <si>
    <t>https://podminky.urs.cz/item/CS_URS_2023_02/162301931</t>
  </si>
  <si>
    <t>6*6 'Přepočtené koeficientem množství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</si>
  <si>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</si>
  <si>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</si>
  <si>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680248991</t>
  </si>
  <si>
    <t>https://podminky.urs.cz/item/CS_URS_2023_02/162301932</t>
  </si>
  <si>
    <t>4*6 'Přepočtené koeficientem množství</t>
  </si>
  <si>
    <t>16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</si>
  <si>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</si>
  <si>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</si>
  <si>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-157012368</t>
  </si>
  <si>
    <t>https://podminky.urs.cz/item/CS_URS_2023_02/162301951</t>
  </si>
  <si>
    <t>17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</si>
  <si>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</si>
  <si>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</si>
  <si>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1625682085</t>
  </si>
  <si>
    <t>https://podminky.urs.cz/item/CS_URS_2023_02/162301952</t>
  </si>
  <si>
    <t>18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</si>
  <si>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</si>
  <si>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</si>
  <si>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1245623065</t>
  </si>
  <si>
    <t>https://podminky.urs.cz/item/CS_URS_2023_02/162301971</t>
  </si>
  <si>
    <t>1*6 'Přepočtené koeficientem množství</t>
  </si>
  <si>
    <t>19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</si>
  <si>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</si>
  <si>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</si>
  <si>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895393020</t>
  </si>
  <si>
    <t>https://podminky.urs.cz/item/CS_URS_2023_02/162301972</t>
  </si>
  <si>
    <t>3*6 'Přepočtené koeficientem množství</t>
  </si>
  <si>
    <t>20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</si>
  <si>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</si>
  <si>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</si>
  <si>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-146997540</t>
  </si>
  <si>
    <t>https://podminky.urs.cz/item/CS_URS_2023_02/162301973</t>
  </si>
  <si>
    <t>997</t>
  </si>
  <si>
    <t>Přesun sutě</t>
  </si>
  <si>
    <t>997013811.</t>
  </si>
  <si>
    <t>Poplatek za uložení stavebního odpadu na skládce (skládkovné) dřevěného zatříděného do Katalogu odpadů pod kódem 17 02 01 x</t>
  </si>
  <si>
    <t>t</t>
  </si>
  <si>
    <t>1713974453</t>
  </si>
  <si>
    <t>4,05+2,60+4,30</t>
  </si>
  <si>
    <t>SO 01 - Opěrná zeď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</si>
  <si>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</si>
  <si>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</si>
  <si>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</si>
  <si>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</si>
  <si>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</si>
  <si>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 Ostatní konstrukce a práce-bourání</t>
  </si>
  <si>
    <t xml:space="preserve">    998 - Přesun hmot</t>
  </si>
  <si>
    <t>M - Práce a dodávky M</t>
  </si>
  <si>
    <t xml:space="preserve">    22-M - Montáže technologických zařízení pro dopravní stavby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</si>
  <si>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</si>
  <si>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</si>
  <si>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</si>
  <si>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-1936925259</t>
  </si>
  <si>
    <t>https://podminky.urs.cz/item/CS_URS_2023_02/113106123</t>
  </si>
  <si>
    <t>"stávající dlažba</t>
  </si>
  <si>
    <t>"odvoz na mezideponii, bude použito zpět</t>
  </si>
  <si>
    <t>4,13+8+3,39+3,43+4,13+3,41+3,17+3,25+7,65+3,4+3,3+3,3+2,5</t>
  </si>
  <si>
    <t>113106162</t>
  </si>
  <si>
    <t>Rozebrání dlažeb vozovek a ploch s přemístěním hmot na skládku na vzdálenost do 3 m nebo s naložením na dopravní prostředek, s jakoukoliv výplní spár ručně z drobných kostek nebo odseků s ložem ze živice</t>
  </si>
  <si>
    <t>1163745481</t>
  </si>
  <si>
    <t>https://podminky.urs.cz/item/CS_URS_2023_02/113106162</t>
  </si>
  <si>
    <t>"rozebrání přídlažby</t>
  </si>
  <si>
    <t>7,65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</si>
  <si>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</si>
  <si>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</si>
  <si>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</si>
  <si>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-836009594</t>
  </si>
  <si>
    <t>https://podminky.urs.cz/item/CS_URS_2023_02/113202111</t>
  </si>
  <si>
    <t>"stávající žulové obruby</t>
  </si>
  <si>
    <t>29+2,4*20</t>
  </si>
  <si>
    <t>114203301</t>
  </si>
  <si>
    <t>Třídění lomového kamene nebo betonových tvárnic získaných při rozebrání dlažeb, záhozů, rovnanin a soustřeďovacích staveb podle druhu, velikosti nebo tvaru</t>
  </si>
  <si>
    <t>m3</t>
  </si>
  <si>
    <t>-1752942613</t>
  </si>
  <si>
    <t>https://podminky.urs.cz/item/CS_URS_2023_02/114203301</t>
  </si>
  <si>
    <t>"přetřídění žulových obrub pro zpětné použití</t>
  </si>
  <si>
    <t>77,0*0,15*0,25</t>
  </si>
  <si>
    <t>"přetřídění betonové dlažby pro zpětné použití</t>
  </si>
  <si>
    <t>53,060*0,06</t>
  </si>
  <si>
    <t>"přetřídení žulové přídlažby pro zpětné použití</t>
  </si>
  <si>
    <t>7,65*0,06</t>
  </si>
  <si>
    <t>131351104</t>
  </si>
  <si>
    <t>Hloubení nezapažených jam a zářezů strojně s urovnáním dna do předepsaného profilu a spádu v hornině třídy těžitelnosti II skupiny 4 přes 100 do 500 m3</t>
  </si>
  <si>
    <t>1397769570</t>
  </si>
  <si>
    <t>https://podminky.urs.cz/item/CS_URS_2023_02/131351104</t>
  </si>
  <si>
    <t>110,85</t>
  </si>
  <si>
    <t>153812121</t>
  </si>
  <si>
    <t>Trn z betonářské oceli včetně zainjektování při průměru oceli od 20 do 26 mm, délky přes 0,4 do 3,0 m</t>
  </si>
  <si>
    <t>503642023</t>
  </si>
  <si>
    <t>https://podminky.urs.cz/item/CS_URS_2023_02/153812121</t>
  </si>
  <si>
    <t>"zajištění svahu</t>
  </si>
  <si>
    <t>"viz Vzorový výkres A-A - D.3.1</t>
  </si>
  <si>
    <t>18 "pr. 25mm, konec zahnutý do L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</si>
  <si>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</si>
  <si>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</si>
  <si>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-925131974</t>
  </si>
  <si>
    <t>https://podminky.urs.cz/item/CS_URS_2023_02/162351123</t>
  </si>
  <si>
    <t>"zemina na meziskládku k vytřídění</t>
  </si>
  <si>
    <t>110,850</t>
  </si>
  <si>
    <t>"zemina z meziskládky zpět na stavbu</t>
  </si>
  <si>
    <t>31,040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</si>
  <si>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</si>
  <si>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</si>
  <si>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654238927</t>
  </si>
  <si>
    <t>https://podminky.urs.cz/item/CS_URS_2023_02/162751134</t>
  </si>
  <si>
    <t>"zemina na skládku</t>
  </si>
  <si>
    <t>110,85-31,040</t>
  </si>
  <si>
    <t>167151102</t>
  </si>
  <si>
    <t>Nakládání, skládání a překládání neulehlého výkopku nebo sypaniny strojně nakládání, množství do 100 m3, z horniny třídy těžitelnosti II, skupiny 4 a 5</t>
  </si>
  <si>
    <t>-1777245345</t>
  </si>
  <si>
    <t>https://podminky.urs.cz/item/CS_URS_2023_02/167151102</t>
  </si>
  <si>
    <t xml:space="preserve">31,040 </t>
  </si>
  <si>
    <t>"zemina z meziskládky na skládku</t>
  </si>
  <si>
    <t>110,850-31,040</t>
  </si>
  <si>
    <t>171201221.</t>
  </si>
  <si>
    <t>Poplatek za uložení stavebního odpadu na skládce (skládkovné) zeminy a kamení zatříděného do Katalogu odpadů pod kódem 17 05 04 x</t>
  </si>
  <si>
    <t>1526772605</t>
  </si>
  <si>
    <t>(110,85-31,040)*2,0</t>
  </si>
  <si>
    <t>171251201</t>
  </si>
  <si>
    <t>Uložení sypaniny na skládky nebo meziskládky bez hutnění s upravením uložené sypaniny do předepsaného tvaru</t>
  </si>
  <si>
    <t>1578249981</t>
  </si>
  <si>
    <t>https://podminky.urs.cz/item/CS_URS_2023_02/171251201</t>
  </si>
  <si>
    <t>"meziskládka</t>
  </si>
  <si>
    <t>110,850 "zemina</t>
  </si>
  <si>
    <t>17411211R</t>
  </si>
  <si>
    <t>Zásyp sypaninou z jakékoliv horniny Příplatek k ceně za vytřídění sypaniny</t>
  </si>
  <si>
    <t>-219412377</t>
  </si>
  <si>
    <t>174151101</t>
  </si>
  <si>
    <t>Zásyp sypaninou z jakékoliv horniny strojně s uložením výkopku ve vrstvách se zhutněním jam, šachet, rýh nebo kolem objektů v těchto vykopávkách</t>
  </si>
  <si>
    <t>-283034515</t>
  </si>
  <si>
    <t>https://podminky.urs.cz/item/CS_URS_2023_02/174151101</t>
  </si>
  <si>
    <t>"viz Vzorový řez A-A - D.3.1</t>
  </si>
  <si>
    <t xml:space="preserve">"zpětný zásyp - hutněno po  vrstvách tl. 200mm</t>
  </si>
  <si>
    <t>31,04</t>
  </si>
  <si>
    <t>181351003</t>
  </si>
  <si>
    <t>Rozprostření a urovnání ornice v rovině nebo ve svahu sklonu do 1:5 strojně při souvislé ploše do 100 m2, tl. vrstvy do 200 mm</t>
  </si>
  <si>
    <t>-19222708</t>
  </si>
  <si>
    <t>https://podminky.urs.cz/item/CS_URS_2023_02/181351003</t>
  </si>
  <si>
    <t>31,728</t>
  </si>
  <si>
    <t>M</t>
  </si>
  <si>
    <t>10364101</t>
  </si>
  <si>
    <t>zemina pro terénní úpravy - ornice</t>
  </si>
  <si>
    <t>-403038751</t>
  </si>
  <si>
    <t>31,728*0,15</t>
  </si>
  <si>
    <t>4,759*1,8 'Přepočtené koeficientem množství</t>
  </si>
  <si>
    <t>181411131</t>
  </si>
  <si>
    <t>Založení trávníku na půdě předem připravené plochy do 1000 m2 výsevem včetně utažení parkového v rovině nebo na svahu do 1:5</t>
  </si>
  <si>
    <t>905738977</t>
  </si>
  <si>
    <t>https://podminky.urs.cz/item/CS_URS_2023_02/181411131</t>
  </si>
  <si>
    <t>00572410</t>
  </si>
  <si>
    <t>osivo směs travní parková</t>
  </si>
  <si>
    <t>kg</t>
  </si>
  <si>
    <t>736420060</t>
  </si>
  <si>
    <t>31,728*0,02 'Přepočtené koeficientem množství</t>
  </si>
  <si>
    <t>Zakládání</t>
  </si>
  <si>
    <t>153211002</t>
  </si>
  <si>
    <t>Zřízení stříkaného betonu skalních a poloskalních ploch průměrné tloušťky přes 50 do 100 mm</t>
  </si>
  <si>
    <t>1462053469</t>
  </si>
  <si>
    <t>https://podminky.urs.cz/item/CS_URS_2023_02/153211002</t>
  </si>
  <si>
    <t>2,50*9 "tl. 80mm</t>
  </si>
  <si>
    <t>58560190</t>
  </si>
  <si>
    <t>směs torkretovací betonová pro suché stříkání pevnost 25-44MPa</t>
  </si>
  <si>
    <t>-267773800</t>
  </si>
  <si>
    <t xml:space="preserve">22,50*0,210 </t>
  </si>
  <si>
    <t>153273123</t>
  </si>
  <si>
    <t>Výztuž stříkaného betonu ze svařovaných sítí skalních a poloskalních ploch dvouvrstvých, průměru drátu přes 6 do 8 mm</t>
  </si>
  <si>
    <t>-1375348112</t>
  </si>
  <si>
    <t>https://podminky.urs.cz/item/CS_URS_2023_02/153273123</t>
  </si>
  <si>
    <t>2,50*9*1,20</t>
  </si>
  <si>
    <t>21153111R</t>
  </si>
  <si>
    <t>Výplň kamenivem do rýh odvodňovacích žeber nebo trativodů bez zhutnění, s úpravou povrchu výplně kamenivem hrubým drceným frakce 32 až 63 mm</t>
  </si>
  <si>
    <t>1208794666</t>
  </si>
  <si>
    <t>PSC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</si>
  <si>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</si>
  <si>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10,914 "drenážní obsyp</t>
  </si>
  <si>
    <t>22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</si>
  <si>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</si>
  <si>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</si>
  <si>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-760055533</t>
  </si>
  <si>
    <t>https://podminky.urs.cz/item/CS_URS_2023_02/211971122</t>
  </si>
  <si>
    <t xml:space="preserve">Poznámka k souboru cen:_x000d_
1. Ceny jsou určeny:_x000d_
a) pro jakékoliv druhy a rozměry geotextilií,_x000d_
b) i pro zřízení svislého drénu z jedné nebo více vrstev geotextilie přiložených na stěnu rýhy nebo zářezu,_x000d_
c) pro způsob spojování geotextilií přesahy._x000d_
2. Ceny nelze použít:_x000d_
a) pro zřízení opláštění výplně v zapažených rýhách; toto opláštění se oceňuje individuálně,_x000d_
b) pro knotové drény (geodrény); tyto drény se oceňují cenami souboru cen 211 97-21 Vpichování svislých konsolidačních prefabrikovaných drénů,_x000d_
c) pro zřízení vrstev z geotextilií; toto zřízení vrstev z geotextilií se ocení cenami souboru cen 213 14 Zřízení vrstvy z geotextilie._x000d_
3. V cenách jsou započteny i náklady na zřízení předepsaných přesahů a na potřebné zatěžování nebo připevňování geotextilie ke stěnám výkopu při provádění._x000d_
4. V cenách nejsou započteny náklady na dodání geotextilie; toto dodání se oceňuje ve specifikaci. Ztratné lze dohodnout ve výši 2 %._x000d_
5. Množství měrných jednotek:_x000d_
a) se určuje v m2 rozvinuté plochy opláštění bez jakýchkoliv přesahů. Při opláštění z více vrstev geotextilií se pro určení množství měrných jednotek oceňuje každá vrstva samostatně,_x000d_
b) pro dodání geotextilie oceňované ve specifikaci se určí v m2 geotextilie včetně přesahů a prořezů stanovených projektovou dokumentací._x000d_
</t>
  </si>
  <si>
    <t>165,563*1,20</t>
  </si>
  <si>
    <t>23</t>
  </si>
  <si>
    <t>69311068</t>
  </si>
  <si>
    <t>geotextilie netkaná separační, ochranná, filtrační, drenážní PP 300g/m2</t>
  </si>
  <si>
    <t>1774232095</t>
  </si>
  <si>
    <t>198,676*1,02 'Přepočtené koeficientem množství</t>
  </si>
  <si>
    <t>24</t>
  </si>
  <si>
    <t>21275110R</t>
  </si>
  <si>
    <t>Trativody z drenážních trubek v otevřeném výkopu PVC SN 4 DN 80</t>
  </si>
  <si>
    <t>1127733971</t>
  </si>
  <si>
    <t>P</t>
  </si>
  <si>
    <t xml:space="preserve">Poznámka k položce:_x000d_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</si>
  <si>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26,44 "za rubem zdi</t>
  </si>
  <si>
    <t>25</t>
  </si>
  <si>
    <t>21279231R</t>
  </si>
  <si>
    <t>Odvodnění - prostup zdí plastové potrubí PEHD DN 100 vč. T-kusu (montáž + dodávka)</t>
  </si>
  <si>
    <t>-685610604</t>
  </si>
  <si>
    <t xml:space="preserve">Poznámka k souboru cen:_x000d_
1. V ceně žlabu -1111 jsou započteny i náklady na podélné rozříznutí plastové trouby DN 75 do spádu a na sraz pro odtok vlhkosti do žlábku úložného prahu s přesahem 50 mm od bočního líce dříku opěry._x000d_
2. V cenách potrubí -2 . 1 . jsou započteny i náklady na položení plastového drenážního potrubí do spádu a na sraz na podkladní základový betonový trám za mostní opěrou k prostupu dříkem opěry, bez zemích prací, se zajištěním drenáže proti vychýlení._x000d_
3. V cenách nejsou započteny náklady na zemní práce, na betonáž podkladního trámu nebo úložného prahu opěry, na obklad potrubí drenážním betonem, na obklad štěrkem a na filtrační obal._x000d_
</t>
  </si>
  <si>
    <t>1,50*6 "vytažena cca 100mm před líc zdi, á 4,0m</t>
  </si>
  <si>
    <t>26</t>
  </si>
  <si>
    <t>224212114</t>
  </si>
  <si>
    <t>Maloprofilové vrty průběžným sacím vrtáním průměru přes 56 do 93 mm úklonu přes 45° v hl 0 až 25 m v hornině tř. III a IV</t>
  </si>
  <si>
    <t>137325820</t>
  </si>
  <si>
    <t>https://podminky.urs.cz/item/CS_URS_2023_02/224212114</t>
  </si>
  <si>
    <t>18*2 "pr. 90mm, dl. 2,0m</t>
  </si>
  <si>
    <t>27</t>
  </si>
  <si>
    <t>27838311R</t>
  </si>
  <si>
    <t>Podlití patních plechů expanzní cementovou maltou</t>
  </si>
  <si>
    <t>1955453149</t>
  </si>
  <si>
    <t>0,20*0,20*15</t>
  </si>
  <si>
    <t>Svislé a kompletní konstrukce</t>
  </si>
  <si>
    <t>28</t>
  </si>
  <si>
    <t>327213124</t>
  </si>
  <si>
    <t>Zdění zdiva nadzákladového opěrných zdí a valů z lomového kamene štípaného nebo ručně vybíraného na maltu z nepravidelných kamenů objemu 1 kusu kamene přes 0,02 m3, šířka spáry přes 20 do 50 mm</t>
  </si>
  <si>
    <t>1138584541</t>
  </si>
  <si>
    <t>https://podminky.urs.cz/item/CS_URS_2023_02/327213124</t>
  </si>
  <si>
    <t>"viz Vzorový řez A - A - D.3.1</t>
  </si>
  <si>
    <t>"vyzdívání kamenného líce jako ztracené bednění</t>
  </si>
  <si>
    <t>16,83</t>
  </si>
  <si>
    <t>29</t>
  </si>
  <si>
    <t>327324128</t>
  </si>
  <si>
    <t>Opěrné zdi a valy z betonu železového odolný proti agresivnímu prostředí tř. C 30/37</t>
  </si>
  <si>
    <t>302403956</t>
  </si>
  <si>
    <t>https://podminky.urs.cz/item/CS_URS_2023_02/327324128</t>
  </si>
  <si>
    <t>"betonový základ zdi C 30/37 XF4</t>
  </si>
  <si>
    <t>0,8*(1,35*9+1,45*9+1,5*8,5)</t>
  </si>
  <si>
    <t>"betonový dřík zdi "C 30/37 XF4</t>
  </si>
  <si>
    <t>22,76</t>
  </si>
  <si>
    <t>30</t>
  </si>
  <si>
    <t>327351211</t>
  </si>
  <si>
    <t>Bednění opěrných zdí a valů svislých i skloněných, výšky do 20 m zřízení</t>
  </si>
  <si>
    <t>1741205645</t>
  </si>
  <si>
    <t>https://podminky.urs.cz/item/CS_URS_2023_02/327351211</t>
  </si>
  <si>
    <t>"bednění základu</t>
  </si>
  <si>
    <t>0,8*26,44</t>
  </si>
  <si>
    <t>"bednění dříku</t>
  </si>
  <si>
    <t>39,04</t>
  </si>
  <si>
    <t>31</t>
  </si>
  <si>
    <t>327351221</t>
  </si>
  <si>
    <t>Bednění opěrných zdí a valů svislých i skloněných, výšky do 20 m odstranění</t>
  </si>
  <si>
    <t>1974494504</t>
  </si>
  <si>
    <t>https://podminky.urs.cz/item/CS_URS_2023_02/327351221</t>
  </si>
  <si>
    <t>32</t>
  </si>
  <si>
    <t>327361006</t>
  </si>
  <si>
    <t>Výztuž opěrných zdí a valů průměru do 12 mm, z oceli 10 505 (R) nebo BSt 500</t>
  </si>
  <si>
    <t>-1667354167</t>
  </si>
  <si>
    <t>https://podminky.urs.cz/item/CS_URS_2023_02/327361006</t>
  </si>
  <si>
    <t>"základ</t>
  </si>
  <si>
    <t>26,44/0,3*1,35*0,88/1000</t>
  </si>
  <si>
    <t>"dřík</t>
  </si>
  <si>
    <t>39,04*0,0079*1,20</t>
  </si>
  <si>
    <t>33</t>
  </si>
  <si>
    <t>327361040</t>
  </si>
  <si>
    <t>Výztuž opěrných zdí a valů ze sítí svařovaných</t>
  </si>
  <si>
    <t>-215014047</t>
  </si>
  <si>
    <t>https://podminky.urs.cz/item/CS_URS_2023_02/327361040</t>
  </si>
  <si>
    <t>4,20*0,0079*26,44*1,20</t>
  </si>
  <si>
    <t>34</t>
  </si>
  <si>
    <t>345321616</t>
  </si>
  <si>
    <t>Zídky atikové, poprsní, schodišťové a zábradelní z betonu železového bez výztuže tř. C 30/37</t>
  </si>
  <si>
    <t>-1434926077</t>
  </si>
  <si>
    <t>https://podminky.urs.cz/item/CS_URS_2023_02/345321616</t>
  </si>
  <si>
    <t>"viz Vzorový řez C-C - D.3.3</t>
  </si>
  <si>
    <t>"dobetonování stávajícího schodiště a závěrné zídky</t>
  </si>
  <si>
    <t>0,62*0,45+0,48*1,5</t>
  </si>
  <si>
    <t>35</t>
  </si>
  <si>
    <t>345351005</t>
  </si>
  <si>
    <t>Bednění atikových, poprsních, schodišťových, zábradelních zídek plnostěnných zřízení</t>
  </si>
  <si>
    <t>1083183553</t>
  </si>
  <si>
    <t>https://podminky.urs.cz/item/CS_URS_2023_02/345351005</t>
  </si>
  <si>
    <t>2*0,62+0,68*1,5</t>
  </si>
  <si>
    <t>36</t>
  </si>
  <si>
    <t>345351006</t>
  </si>
  <si>
    <t>Bednění atikových, poprsních, schodišťových, zábradelních zídek plnostěnných odstranění</t>
  </si>
  <si>
    <t>891990309</t>
  </si>
  <si>
    <t>https://podminky.urs.cz/item/CS_URS_2023_02/345351006</t>
  </si>
  <si>
    <t>37</t>
  </si>
  <si>
    <t>345362021</t>
  </si>
  <si>
    <t>Výztuž atikových, poprsních, schodišťových, zábradelních zídek a madel ze svařovaných sítí z drátů typu KARI</t>
  </si>
  <si>
    <t>350986293</t>
  </si>
  <si>
    <t>https://podminky.urs.cz/item/CS_URS_2023_02/345362021</t>
  </si>
  <si>
    <t>(3*1,5+0,62*2+0,45*0,62)*7,9/1000</t>
  </si>
  <si>
    <t>Vodorovné konstrukce</t>
  </si>
  <si>
    <t>38</t>
  </si>
  <si>
    <t>451315114</t>
  </si>
  <si>
    <t>Podkladní a výplňové vrstvy z betonu prostého tloušťky do 100 mm, z betonu C 12/15</t>
  </si>
  <si>
    <t>-664493154</t>
  </si>
  <si>
    <t>https://podminky.urs.cz/item/CS_URS_2023_02/451315114</t>
  </si>
  <si>
    <t>2,10*26,44 "tl. 80mm</t>
  </si>
  <si>
    <t>39</t>
  </si>
  <si>
    <t>451317777</t>
  </si>
  <si>
    <t>Podklad nebo lože pod dlažbu (přídlažbu) v ploše vodorovné nebo ve sklonu do 1:5, tloušťky od 50 do 100 mm z betonu prostého</t>
  </si>
  <si>
    <t>-1857917012</t>
  </si>
  <si>
    <t>https://podminky.urs.cz/item/CS_URS_2023_02/451317777</t>
  </si>
  <si>
    <t>40</t>
  </si>
  <si>
    <t>451577777</t>
  </si>
  <si>
    <t>Podklad nebo lože pod dlažbu (přídlažbu) v ploše vodorovné nebo ve sklonu do 1:5, tloušťky od 30 do 100 mm z kameniva těženého</t>
  </si>
  <si>
    <t>-1616866578</t>
  </si>
  <si>
    <t>https://podminky.urs.cz/item/CS_URS_2023_02/451577777</t>
  </si>
  <si>
    <t>"skladba A</t>
  </si>
  <si>
    <t>45,30 "frakce 4/8 mm</t>
  </si>
  <si>
    <t>41</t>
  </si>
  <si>
    <t>457311114</t>
  </si>
  <si>
    <t>Vyrovnávací nebo spádový beton včetně úpravy povrchu C 12/15</t>
  </si>
  <si>
    <t>-1001531289</t>
  </si>
  <si>
    <t>https://podminky.urs.cz/item/CS_URS_2023_02/457311114</t>
  </si>
  <si>
    <t>0,16*26,44 "těsnící vrstva v příčném sklonu 10%</t>
  </si>
  <si>
    <t>Komunikace pozemní</t>
  </si>
  <si>
    <t>42</t>
  </si>
  <si>
    <t>564871011</t>
  </si>
  <si>
    <t>Podklad ze štěrkodrti ŠD s rozprostřením a zhutněním plochy jednotlivě do 100 m2, po zhutnění tl. 250 mm</t>
  </si>
  <si>
    <t>1566559499</t>
  </si>
  <si>
    <t>https://podminky.urs.cz/item/CS_URS_2023_02/564871011</t>
  </si>
  <si>
    <t>41,280 "frakce 16/32 mm</t>
  </si>
  <si>
    <t>43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</si>
  <si>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</si>
  <si>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</si>
  <si>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988406940</t>
  </si>
  <si>
    <t>https://podminky.urs.cz/item/CS_URS_2023_02/591241111</t>
  </si>
  <si>
    <t>"70% použití původní přídlažby</t>
  </si>
  <si>
    <t>7,65*0,70</t>
  </si>
  <si>
    <t>"30% dokup přídlažby</t>
  </si>
  <si>
    <t>7,65*0,30</t>
  </si>
  <si>
    <t>44</t>
  </si>
  <si>
    <t>58381010</t>
  </si>
  <si>
    <t>kostka řezanoštípaná dlažební žula 6x6x4cm</t>
  </si>
  <si>
    <t>51650143</t>
  </si>
  <si>
    <t>2,295*1,02 'Přepočtené koeficientem množství</t>
  </si>
  <si>
    <t>45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</si>
  <si>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</si>
  <si>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</si>
  <si>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1235012922</t>
  </si>
  <si>
    <t>https://podminky.urs.cz/item/CS_URS_2023_02/596211111</t>
  </si>
  <si>
    <t>"85% použití původní dlažby</t>
  </si>
  <si>
    <t>53,060*0,85</t>
  </si>
  <si>
    <t>"15% dokup dlažby</t>
  </si>
  <si>
    <t>53,060*0,15</t>
  </si>
  <si>
    <t>46</t>
  </si>
  <si>
    <t>59245018</t>
  </si>
  <si>
    <t>dlažba tvar obdélník betonová 200x100x60mm přírodní</t>
  </si>
  <si>
    <t>-1901203731</t>
  </si>
  <si>
    <t>7,959*1,03 'Přepočtené koeficientem množství</t>
  </si>
  <si>
    <t>Úpravy povrchů, podlahy a osazování výplní</t>
  </si>
  <si>
    <t>47</t>
  </si>
  <si>
    <t>628631211</t>
  </si>
  <si>
    <t>Spárování zdiva opěrných zdí a valů cementovou maltou hloubky spárování do 30 mm, zdiva z lomového kamene</t>
  </si>
  <si>
    <t>1862989650</t>
  </si>
  <si>
    <t>https://podminky.urs.cz/item/CS_URS_2023_02/628631211</t>
  </si>
  <si>
    <t>73,98</t>
  </si>
  <si>
    <t xml:space="preserve"> Ostatní konstrukce a práce-bourání</t>
  </si>
  <si>
    <t>48</t>
  </si>
  <si>
    <t>911121111</t>
  </si>
  <si>
    <t>Montáž zábradlí ocelového přichyceného vruty do betonového podkladu</t>
  </si>
  <si>
    <t>-310232953</t>
  </si>
  <si>
    <t>https://podminky.urs.cz/item/CS_URS_2023_02/911121111</t>
  </si>
  <si>
    <t>"viz výkres Pohled D.4</t>
  </si>
  <si>
    <t>26,44</t>
  </si>
  <si>
    <t>49</t>
  </si>
  <si>
    <t>ZSV.001</t>
  </si>
  <si>
    <t>zabradlí se svislou výplní s průlinami max. 120mm, ocel. žárově pozinkovaná vč. PKO</t>
  </si>
  <si>
    <t>2026868199</t>
  </si>
  <si>
    <t>50</t>
  </si>
  <si>
    <t>914511111</t>
  </si>
  <si>
    <t>Montáž sloupku dopravních značek délky do 3,5 m do betonového základu</t>
  </si>
  <si>
    <t>-1343424524</t>
  </si>
  <si>
    <t>https://podminky.urs.cz/item/CS_URS_2023_02/914511111</t>
  </si>
  <si>
    <t>51</t>
  </si>
  <si>
    <t>916241112</t>
  </si>
  <si>
    <t>Osazení obrubníku kamenného se zřízením lože, s vyplněním a zatřením spár cementovou maltou ležatého bez boční opěry, do lože z betonu prostého</t>
  </si>
  <si>
    <t>-894504061</t>
  </si>
  <si>
    <t>https://podminky.urs.cz/item/CS_URS_2023_02/916241112</t>
  </si>
  <si>
    <t>"obnova obrubníku</t>
  </si>
  <si>
    <t>"85% použití původních obrub</t>
  </si>
  <si>
    <t>77,0*0,85</t>
  </si>
  <si>
    <t>"15% dokup obrub</t>
  </si>
  <si>
    <t>77,0*0,15</t>
  </si>
  <si>
    <t>52</t>
  </si>
  <si>
    <t>58380007</t>
  </si>
  <si>
    <t>obrubník kamenný žulový přímý 1000x150x250mm</t>
  </si>
  <si>
    <t>940619391</t>
  </si>
  <si>
    <t>11,55*1,02 'Přepočtené koeficientem množství</t>
  </si>
  <si>
    <t>53</t>
  </si>
  <si>
    <t>931992121</t>
  </si>
  <si>
    <t>Výplň dilatačních spár z polystyrenu extrudovaného, tloušťky 20 mm</t>
  </si>
  <si>
    <t>-955714400</t>
  </si>
  <si>
    <t>https://podminky.urs.cz/item/CS_URS_2023_02/931992121</t>
  </si>
  <si>
    <t>2,14+2,97</t>
  </si>
  <si>
    <t>54</t>
  </si>
  <si>
    <t>931994151</t>
  </si>
  <si>
    <t>Těsnění spáry betonové konstrukce pásy, profily, tmely spárovým profilem průřezu 20/20 mm</t>
  </si>
  <si>
    <t>1651053046</t>
  </si>
  <si>
    <t>https://podminky.urs.cz/item/CS_URS_2023_02/931994151</t>
  </si>
  <si>
    <t>3,54+5,1</t>
  </si>
  <si>
    <t>55</t>
  </si>
  <si>
    <t>931994142</t>
  </si>
  <si>
    <t>Těsnění spáry betonové konstrukce pásy, profily, tmely tmelem polyuretanovým spáry dilatační do 4,0 cm2</t>
  </si>
  <si>
    <t>1648782996</t>
  </si>
  <si>
    <t>https://podminky.urs.cz/item/CS_URS_2023_02/931994142</t>
  </si>
  <si>
    <t>56</t>
  </si>
  <si>
    <t>953961214</t>
  </si>
  <si>
    <t>Kotvy chemické s vyvrtáním otvoru do betonu, železobetonu nebo tvrdého kamene chemická patrona, velikost M 16, hloubka 125 mm</t>
  </si>
  <si>
    <t>1739538938</t>
  </si>
  <si>
    <t>https://podminky.urs.cz/item/CS_URS_2023_02/953961214</t>
  </si>
  <si>
    <t>"upevnění zábradlí na zeď</t>
  </si>
  <si>
    <t>15*4</t>
  </si>
  <si>
    <t>57</t>
  </si>
  <si>
    <t>953965131</t>
  </si>
  <si>
    <t>Kotvy chemické s vyvrtáním otvoru kotevní šrouby pro chemické kotvy, velikost M 16, délka 190 mm</t>
  </si>
  <si>
    <t>-624861429</t>
  </si>
  <si>
    <t>https://podminky.urs.cz/item/CS_URS_2023_02/953965131</t>
  </si>
  <si>
    <t>58</t>
  </si>
  <si>
    <t>961043111</t>
  </si>
  <si>
    <t>Bourání základů z betonu proloženého kamenem</t>
  </si>
  <si>
    <t>803550477</t>
  </si>
  <si>
    <t>https://podminky.urs.cz/item/CS_URS_2023_02/961043111</t>
  </si>
  <si>
    <t xml:space="preserve">"demolice stávající zdi </t>
  </si>
  <si>
    <t>36,57</t>
  </si>
  <si>
    <t>59</t>
  </si>
  <si>
    <t>961044111</t>
  </si>
  <si>
    <t>Bourání základů z betonu prostého</t>
  </si>
  <si>
    <t>1638200152</t>
  </si>
  <si>
    <t>https://podminky.urs.cz/item/CS_URS_2023_02/961044111</t>
  </si>
  <si>
    <t>"bourání betonového základu pod parkovacím automatem</t>
  </si>
  <si>
    <t>0,5*0,5*0,8</t>
  </si>
  <si>
    <t>60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</si>
  <si>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</si>
  <si>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</si>
  <si>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-1010076776</t>
  </si>
  <si>
    <t>https://podminky.urs.cz/item/CS_URS_2023_02/966006132</t>
  </si>
  <si>
    <t>1 "poplatková cedule</t>
  </si>
  <si>
    <t>61</t>
  </si>
  <si>
    <t>966075141</t>
  </si>
  <si>
    <t>Odstranění různých konstrukcí na mostech kovového zábradlí vcelku</t>
  </si>
  <si>
    <t>-1192548416</t>
  </si>
  <si>
    <t>https://podminky.urs.cz/item/CS_URS_2023_02/966075141</t>
  </si>
  <si>
    <t>"odstranění stávajícího zábradlí na zdi</t>
  </si>
  <si>
    <t>62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</si>
  <si>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</si>
  <si>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</si>
  <si>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-796772070</t>
  </si>
  <si>
    <t>https://podminky.urs.cz/item/CS_URS_2023_02/979024443</t>
  </si>
  <si>
    <t>"očistění žulových obrubníků - 85%</t>
  </si>
  <si>
    <t>63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</si>
  <si>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</si>
  <si>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</si>
  <si>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165481810</t>
  </si>
  <si>
    <t>https://podminky.urs.cz/item/CS_URS_2023_02/979054451</t>
  </si>
  <si>
    <t>"očištění betonové dlažby - 85%</t>
  </si>
  <si>
    <t>53,06*0,85</t>
  </si>
  <si>
    <t>64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</si>
  <si>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</si>
  <si>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</si>
  <si>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1358974900</t>
  </si>
  <si>
    <t>https://podminky.urs.cz/item/CS_URS_2023_02/979071122</t>
  </si>
  <si>
    <t>"očištění žulové přídlažby - 70%</t>
  </si>
  <si>
    <t>65</t>
  </si>
  <si>
    <t>985331213</t>
  </si>
  <si>
    <t>Dodatečné vlepování betonářské výztuže včetně vyvrtání a vyčištění otvoru chemickou maltou průměr výztuže 12 mm</t>
  </si>
  <si>
    <t>-41769482</t>
  </si>
  <si>
    <t>https://podminky.urs.cz/item/CS_URS_2023_02/985331213</t>
  </si>
  <si>
    <t xml:space="preserve">Poznámka k položce:_x000d_
vlepení spon pr. 14 do otvoru pr. 18 mm, hl. 150-180 mm na chem kotvu, _x000d_
lepící hmota s minimální soudržností TRk = 5,3 MPa pro výztuž Ø14, _x000d_
beton C20/25 s trhlinami a návrhovou životnost 100 let dle ETA </t>
  </si>
  <si>
    <t>"závěrná zídka</t>
  </si>
  <si>
    <t>20*0,20 "trn dl. 600mm</t>
  </si>
  <si>
    <t>66</t>
  </si>
  <si>
    <t>13021054</t>
  </si>
  <si>
    <t>tyč ocelová ohýbaná kruhová žebírková jakost B500B (10 505) výztuž do betonu D 10-16mm</t>
  </si>
  <si>
    <t>829656945</t>
  </si>
  <si>
    <t>20*0,6*1,21/1000</t>
  </si>
  <si>
    <t>67</t>
  </si>
  <si>
    <t>VO.01</t>
  </si>
  <si>
    <t>Snesení lampy VO, uložení na mezideponii a zpětné osazení po dokončení staby vč. zapojení a revize elektro</t>
  </si>
  <si>
    <t>kpl</t>
  </si>
  <si>
    <t>-26392010</t>
  </si>
  <si>
    <t>68</t>
  </si>
  <si>
    <t>997221561</t>
  </si>
  <si>
    <t>Vodorovná doprava suti bez naložení, ale se složením a s hrubým urovnáním z kusových materiálů, na vzdálenost do 1 km</t>
  </si>
  <si>
    <t>160169128</t>
  </si>
  <si>
    <t>https://podminky.urs.cz/item/CS_URS_2023_02/997221561</t>
  </si>
  <si>
    <t>80,454+0,40 "beton</t>
  </si>
  <si>
    <t>0,476 "zábradlí</t>
  </si>
  <si>
    <t>69</t>
  </si>
  <si>
    <t>997221569</t>
  </si>
  <si>
    <t>Vodorovná doprava suti bez naložení, ale se složením a s hrubým urovnáním Příplatek k ceně za každý další i započatý 1 km přes 1 km</t>
  </si>
  <si>
    <t>-952153599</t>
  </si>
  <si>
    <t>https://podminky.urs.cz/item/CS_URS_2023_02/997221569</t>
  </si>
  <si>
    <t>81,33*6 'Přepočtené koeficientem množství</t>
  </si>
  <si>
    <t>70</t>
  </si>
  <si>
    <t>997221571</t>
  </si>
  <si>
    <t>Vodorovná doprava vybouraných hmot bez naložení, ale se složením a s hrubým urovnáním na vzdálenost do 1 km</t>
  </si>
  <si>
    <t>-2046444915</t>
  </si>
  <si>
    <t>https://podminky.urs.cz/item/CS_URS_2023_02/997221571</t>
  </si>
  <si>
    <t>"na mezideponii a zpět na stavbu</t>
  </si>
  <si>
    <t>0,082*2 "poplatková cedule</t>
  </si>
  <si>
    <t>"na mezideponii k vytřídění a očištění</t>
  </si>
  <si>
    <t>13,796 "betonová dlažba</t>
  </si>
  <si>
    <t>2,968 "žulová přídlažba</t>
  </si>
  <si>
    <t>15,785 "žulové obruby</t>
  </si>
  <si>
    <t xml:space="preserve">"z mezideponie zpět na stavbu </t>
  </si>
  <si>
    <t>13,796*0,85 "betonová dlažba - 85%</t>
  </si>
  <si>
    <t>2,968*0,70 "žulová přídlažba - 70%</t>
  </si>
  <si>
    <t>15,785*0,85 "žulové obruby - 85%</t>
  </si>
  <si>
    <t>"z mezideponie na skládku</t>
  </si>
  <si>
    <t>13,796*0,15 "betonová dlažba - 15%</t>
  </si>
  <si>
    <t>2,968*0,30 "žulová přídlažba - 30%</t>
  </si>
  <si>
    <t>15,785*0,15 "žulové obruby - 15%</t>
  </si>
  <si>
    <t>71</t>
  </si>
  <si>
    <t>997221579</t>
  </si>
  <si>
    <t>Vodorovná doprava vybouraných hmot bez naložení, ale se složením a s hrubým urovnáním na vzdálenost Příplatek k ceně za každý další i započatý 1 km přes 1 km</t>
  </si>
  <si>
    <t>-814965054</t>
  </si>
  <si>
    <t>https://podminky.urs.cz/item/CS_URS_2023_02/997221579</t>
  </si>
  <si>
    <t>5,327*6 'Přepočtené koeficientem množství</t>
  </si>
  <si>
    <t>72</t>
  </si>
  <si>
    <t>997221612</t>
  </si>
  <si>
    <t>Nakládání na dopravní prostředky pro vodorovnou dopravu vybouraných hmot</t>
  </si>
  <si>
    <t>-1077816866</t>
  </si>
  <si>
    <t>https://podminky.urs.cz/item/CS_URS_2023_02/997221612</t>
  </si>
  <si>
    <t>73</t>
  </si>
  <si>
    <t>997221615.</t>
  </si>
  <si>
    <t>Poplatek za uložení stavebního odpadu na skládce (skládkovné) z prostého betonu zatříděného do Katalogu odpadů pod kódem 17 01 01 x</t>
  </si>
  <si>
    <t>-1696904769</t>
  </si>
  <si>
    <t>74</t>
  </si>
  <si>
    <t>997221655.</t>
  </si>
  <si>
    <t>378626307</t>
  </si>
  <si>
    <t>998</t>
  </si>
  <si>
    <t>Přesun hmot</t>
  </si>
  <si>
    <t>75</t>
  </si>
  <si>
    <t>998152111</t>
  </si>
  <si>
    <t>Přesun hmot pro zdi a valy samostatné montované z dílců železobetonových nebo z předpjatého betonu vodorovná dopravní vzdálenost do 50 m, pro zdi výšky do 12 m</t>
  </si>
  <si>
    <t>293655682</t>
  </si>
  <si>
    <t>https://podminky.urs.cz/item/CS_URS_2023_02/998152111</t>
  </si>
  <si>
    <t>Práce a dodávky M</t>
  </si>
  <si>
    <t>22-M</t>
  </si>
  <si>
    <t>Montáže technologických zařízení pro dopravní stavby</t>
  </si>
  <si>
    <t>76</t>
  </si>
  <si>
    <t>220860207</t>
  </si>
  <si>
    <t>Uvedení do trvalého provozu parkovacího automatu</t>
  </si>
  <si>
    <t>-900744591</t>
  </si>
  <si>
    <t>https://podminky.urs.cz/item/CS_URS_2023_02/220860207</t>
  </si>
  <si>
    <t>77</t>
  </si>
  <si>
    <t>220860301</t>
  </si>
  <si>
    <t>Montáž parkovacího automatu včetně výkopu jámy, zabetonování základové konstrukce nebo vybetonování základu, usazení a upevnění automatu, finálnílní úpravy povrchu komunikace, vyzkoušení s upevněním a přezkoušením</t>
  </si>
  <si>
    <t>897496572</t>
  </si>
  <si>
    <t>https://podminky.urs.cz/item/CS_URS_2023_02/220860301</t>
  </si>
  <si>
    <t>1 "použití stávajícího parkovacího automatu</t>
  </si>
  <si>
    <t>78</t>
  </si>
  <si>
    <t>228860301</t>
  </si>
  <si>
    <t>Demontáž parkovacího automatu bez odstranění základu</t>
  </si>
  <si>
    <t>1362546486</t>
  </si>
  <si>
    <t>https://podminky.urs.cz/item/CS_URS_2023_02/228860301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</si>
  <si>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</si>
  <si>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</si>
  <si>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</si>
  <si>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</si>
  <si>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</si>
  <si>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</si>
  <si>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</si>
  <si>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</si>
  <si>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011514001</t>
  </si>
  <si>
    <t>Fotodokumentace stavby</t>
  </si>
  <si>
    <t>Kč</t>
  </si>
  <si>
    <t>1024</t>
  </si>
  <si>
    <t>-686507386</t>
  </si>
  <si>
    <t>012002000</t>
  </si>
  <si>
    <t>Geodetické práce</t>
  </si>
  <si>
    <t>-785784291</t>
  </si>
  <si>
    <t>https://podminky.urs.cz/item/CS_URS_2023_02/012002000</t>
  </si>
  <si>
    <t>"geodetické práce před, v průběhu, po</t>
  </si>
  <si>
    <t>012002001</t>
  </si>
  <si>
    <t>Geodetické práce vytýčení inženýrských sítí</t>
  </si>
  <si>
    <t>-137383193</t>
  </si>
  <si>
    <t>013203002</t>
  </si>
  <si>
    <t>Pasportizace před stavbou</t>
  </si>
  <si>
    <t>-926313104</t>
  </si>
  <si>
    <t>013254000</t>
  </si>
  <si>
    <t>Dokumentace skutečného provedení stavby</t>
  </si>
  <si>
    <t>-1455915375</t>
  </si>
  <si>
    <t>https://podminky.urs.cz/item/CS_URS_2023_02/013254000</t>
  </si>
  <si>
    <t>VRN3</t>
  </si>
  <si>
    <t>Zařízení staveniště</t>
  </si>
  <si>
    <t>030001000</t>
  </si>
  <si>
    <t>-2053450917</t>
  </si>
  <si>
    <t>https://podminky.urs.cz/item/CS_URS_2023_02/030001000</t>
  </si>
  <si>
    <t>"stavební buňky, chemické WC</t>
  </si>
  <si>
    <t>"očištění stavebních strojů před výjezdem ze stavby</t>
  </si>
  <si>
    <t>034103000</t>
  </si>
  <si>
    <t>Oplocení staveniště</t>
  </si>
  <si>
    <t>Kpl</t>
  </si>
  <si>
    <t>1870328863</t>
  </si>
  <si>
    <t>https://podminky.urs.cz/item/CS_URS_2023_02/034103000</t>
  </si>
  <si>
    <t>034303000</t>
  </si>
  <si>
    <t>Dopravní značení na staveništi</t>
  </si>
  <si>
    <t>-22386526</t>
  </si>
  <si>
    <t>https://podminky.urs.cz/item/CS_URS_2023_02/034303000</t>
  </si>
  <si>
    <t>"viz výkres Situace DIO - C.3</t>
  </si>
  <si>
    <t>"6x Z4b, A15+E7, B28+E8c</t>
  </si>
  <si>
    <t>"dočasné zakrytí značky IP13c</t>
  </si>
  <si>
    <t>035103002</t>
  </si>
  <si>
    <t>Poplatek za zvláštní užívání veřejného prostranství</t>
  </si>
  <si>
    <t>258735607</t>
  </si>
  <si>
    <t>54*60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</si>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</sst>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51351" TargetMode="External" /><Relationship Id="rId2" Type="http://schemas.openxmlformats.org/officeDocument/2006/relationships/hyperlink" Target="https://podminky.urs.cz/item/CS_URS_2023_02/112151352" TargetMode="External" /><Relationship Id="rId3" Type="http://schemas.openxmlformats.org/officeDocument/2006/relationships/hyperlink" Target="https://podminky.urs.cz/item/CS_URS_2023_02/112151353" TargetMode="External" /><Relationship Id="rId4" Type="http://schemas.openxmlformats.org/officeDocument/2006/relationships/hyperlink" Target="https://podminky.urs.cz/item/CS_URS_2023_02/112251101" TargetMode="External" /><Relationship Id="rId5" Type="http://schemas.openxmlformats.org/officeDocument/2006/relationships/hyperlink" Target="https://podminky.urs.cz/item/CS_URS_2023_02/112251102" TargetMode="External" /><Relationship Id="rId6" Type="http://schemas.openxmlformats.org/officeDocument/2006/relationships/hyperlink" Target="https://podminky.urs.cz/item/CS_URS_2023_02/112251103" TargetMode="External" /><Relationship Id="rId7" Type="http://schemas.openxmlformats.org/officeDocument/2006/relationships/hyperlink" Target="https://podminky.urs.cz/item/CS_URS_2023_02/162201401" TargetMode="External" /><Relationship Id="rId8" Type="http://schemas.openxmlformats.org/officeDocument/2006/relationships/hyperlink" Target="https://podminky.urs.cz/item/CS_URS_2023_02/162201402" TargetMode="External" /><Relationship Id="rId9" Type="http://schemas.openxmlformats.org/officeDocument/2006/relationships/hyperlink" Target="https://podminky.urs.cz/item/CS_URS_2023_02/162201411" TargetMode="External" /><Relationship Id="rId10" Type="http://schemas.openxmlformats.org/officeDocument/2006/relationships/hyperlink" Target="https://podminky.urs.cz/item/CS_URS_2023_02/162201412" TargetMode="External" /><Relationship Id="rId11" Type="http://schemas.openxmlformats.org/officeDocument/2006/relationships/hyperlink" Target="https://podminky.urs.cz/item/CS_URS_2023_02/162201421" TargetMode="External" /><Relationship Id="rId12" Type="http://schemas.openxmlformats.org/officeDocument/2006/relationships/hyperlink" Target="https://podminky.urs.cz/item/CS_URS_2023_02/162201422" TargetMode="External" /><Relationship Id="rId13" Type="http://schemas.openxmlformats.org/officeDocument/2006/relationships/hyperlink" Target="https://podminky.urs.cz/item/CS_URS_2023_02/162201423" TargetMode="External" /><Relationship Id="rId14" Type="http://schemas.openxmlformats.org/officeDocument/2006/relationships/hyperlink" Target="https://podminky.urs.cz/item/CS_URS_2023_02/162301931" TargetMode="External" /><Relationship Id="rId15" Type="http://schemas.openxmlformats.org/officeDocument/2006/relationships/hyperlink" Target="https://podminky.urs.cz/item/CS_URS_2023_02/162301932" TargetMode="External" /><Relationship Id="rId16" Type="http://schemas.openxmlformats.org/officeDocument/2006/relationships/hyperlink" Target="https://podminky.urs.cz/item/CS_URS_2023_02/162301951" TargetMode="External" /><Relationship Id="rId17" Type="http://schemas.openxmlformats.org/officeDocument/2006/relationships/hyperlink" Target="https://podminky.urs.cz/item/CS_URS_2023_02/162301952" TargetMode="External" /><Relationship Id="rId18" Type="http://schemas.openxmlformats.org/officeDocument/2006/relationships/hyperlink" Target="https://podminky.urs.cz/item/CS_URS_2023_02/162301971" TargetMode="External" /><Relationship Id="rId19" Type="http://schemas.openxmlformats.org/officeDocument/2006/relationships/hyperlink" Target="https://podminky.urs.cz/item/CS_URS_2023_02/162301972" TargetMode="External" /><Relationship Id="rId20" Type="http://schemas.openxmlformats.org/officeDocument/2006/relationships/hyperlink" Target="https://podminky.urs.cz/item/CS_URS_2023_02/162301973" TargetMode="External" /><Relationship Id="rId2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62" TargetMode="External" /><Relationship Id="rId3" Type="http://schemas.openxmlformats.org/officeDocument/2006/relationships/hyperlink" Target="https://podminky.urs.cz/item/CS_URS_2023_02/113202111" TargetMode="External" /><Relationship Id="rId4" Type="http://schemas.openxmlformats.org/officeDocument/2006/relationships/hyperlink" Target="https://podminky.urs.cz/item/CS_URS_2023_02/114203301" TargetMode="External" /><Relationship Id="rId5" Type="http://schemas.openxmlformats.org/officeDocument/2006/relationships/hyperlink" Target="https://podminky.urs.cz/item/CS_URS_2023_02/131351104" TargetMode="External" /><Relationship Id="rId6" Type="http://schemas.openxmlformats.org/officeDocument/2006/relationships/hyperlink" Target="https://podminky.urs.cz/item/CS_URS_2023_02/153812121" TargetMode="External" /><Relationship Id="rId7" Type="http://schemas.openxmlformats.org/officeDocument/2006/relationships/hyperlink" Target="https://podminky.urs.cz/item/CS_URS_2023_02/162351123" TargetMode="External" /><Relationship Id="rId8" Type="http://schemas.openxmlformats.org/officeDocument/2006/relationships/hyperlink" Target="https://podminky.urs.cz/item/CS_URS_2023_02/162751134" TargetMode="External" /><Relationship Id="rId9" Type="http://schemas.openxmlformats.org/officeDocument/2006/relationships/hyperlink" Target="https://podminky.urs.cz/item/CS_URS_2023_02/167151102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4151101" TargetMode="External" /><Relationship Id="rId12" Type="http://schemas.openxmlformats.org/officeDocument/2006/relationships/hyperlink" Target="https://podminky.urs.cz/item/CS_URS_2023_02/181351003" TargetMode="External" /><Relationship Id="rId13" Type="http://schemas.openxmlformats.org/officeDocument/2006/relationships/hyperlink" Target="https://podminky.urs.cz/item/CS_URS_2023_02/181411131" TargetMode="External" /><Relationship Id="rId14" Type="http://schemas.openxmlformats.org/officeDocument/2006/relationships/hyperlink" Target="https://podminky.urs.cz/item/CS_URS_2023_02/153211002" TargetMode="External" /><Relationship Id="rId15" Type="http://schemas.openxmlformats.org/officeDocument/2006/relationships/hyperlink" Target="https://podminky.urs.cz/item/CS_URS_2023_02/153273123" TargetMode="External" /><Relationship Id="rId16" Type="http://schemas.openxmlformats.org/officeDocument/2006/relationships/hyperlink" Target="https://podminky.urs.cz/item/CS_URS_2023_02/211971122" TargetMode="External" /><Relationship Id="rId17" Type="http://schemas.openxmlformats.org/officeDocument/2006/relationships/hyperlink" Target="https://podminky.urs.cz/item/CS_URS_2023_02/224212114" TargetMode="External" /><Relationship Id="rId18" Type="http://schemas.openxmlformats.org/officeDocument/2006/relationships/hyperlink" Target="https://podminky.urs.cz/item/CS_URS_2023_02/327213124" TargetMode="External" /><Relationship Id="rId19" Type="http://schemas.openxmlformats.org/officeDocument/2006/relationships/hyperlink" Target="https://podminky.urs.cz/item/CS_URS_2023_02/327324128" TargetMode="External" /><Relationship Id="rId20" Type="http://schemas.openxmlformats.org/officeDocument/2006/relationships/hyperlink" Target="https://podminky.urs.cz/item/CS_URS_2023_02/327351211" TargetMode="External" /><Relationship Id="rId21" Type="http://schemas.openxmlformats.org/officeDocument/2006/relationships/hyperlink" Target="https://podminky.urs.cz/item/CS_URS_2023_02/327351221" TargetMode="External" /><Relationship Id="rId22" Type="http://schemas.openxmlformats.org/officeDocument/2006/relationships/hyperlink" Target="https://podminky.urs.cz/item/CS_URS_2023_02/327361006" TargetMode="External" /><Relationship Id="rId23" Type="http://schemas.openxmlformats.org/officeDocument/2006/relationships/hyperlink" Target="https://podminky.urs.cz/item/CS_URS_2023_02/327361040" TargetMode="External" /><Relationship Id="rId24" Type="http://schemas.openxmlformats.org/officeDocument/2006/relationships/hyperlink" Target="https://podminky.urs.cz/item/CS_URS_2023_02/345321616" TargetMode="External" /><Relationship Id="rId25" Type="http://schemas.openxmlformats.org/officeDocument/2006/relationships/hyperlink" Target="https://podminky.urs.cz/item/CS_URS_2023_02/345351005" TargetMode="External" /><Relationship Id="rId26" Type="http://schemas.openxmlformats.org/officeDocument/2006/relationships/hyperlink" Target="https://podminky.urs.cz/item/CS_URS_2023_02/345351006" TargetMode="External" /><Relationship Id="rId27" Type="http://schemas.openxmlformats.org/officeDocument/2006/relationships/hyperlink" Target="https://podminky.urs.cz/item/CS_URS_2023_02/345362021" TargetMode="External" /><Relationship Id="rId28" Type="http://schemas.openxmlformats.org/officeDocument/2006/relationships/hyperlink" Target="https://podminky.urs.cz/item/CS_URS_2023_02/451315114" TargetMode="External" /><Relationship Id="rId29" Type="http://schemas.openxmlformats.org/officeDocument/2006/relationships/hyperlink" Target="https://podminky.urs.cz/item/CS_URS_2023_02/451317777" TargetMode="External" /><Relationship Id="rId30" Type="http://schemas.openxmlformats.org/officeDocument/2006/relationships/hyperlink" Target="https://podminky.urs.cz/item/CS_URS_2023_02/451577777" TargetMode="External" /><Relationship Id="rId31" Type="http://schemas.openxmlformats.org/officeDocument/2006/relationships/hyperlink" Target="https://podminky.urs.cz/item/CS_URS_2023_02/457311114" TargetMode="External" /><Relationship Id="rId32" Type="http://schemas.openxmlformats.org/officeDocument/2006/relationships/hyperlink" Target="https://podminky.urs.cz/item/CS_URS_2023_02/564871011" TargetMode="External" /><Relationship Id="rId33" Type="http://schemas.openxmlformats.org/officeDocument/2006/relationships/hyperlink" Target="https://podminky.urs.cz/item/CS_URS_2023_02/591241111" TargetMode="External" /><Relationship Id="rId34" Type="http://schemas.openxmlformats.org/officeDocument/2006/relationships/hyperlink" Target="https://podminky.urs.cz/item/CS_URS_2023_02/596211111" TargetMode="External" /><Relationship Id="rId35" Type="http://schemas.openxmlformats.org/officeDocument/2006/relationships/hyperlink" Target="https://podminky.urs.cz/item/CS_URS_2023_02/628631211" TargetMode="External" /><Relationship Id="rId36" Type="http://schemas.openxmlformats.org/officeDocument/2006/relationships/hyperlink" Target="https://podminky.urs.cz/item/CS_URS_2023_02/911121111" TargetMode="External" /><Relationship Id="rId37" Type="http://schemas.openxmlformats.org/officeDocument/2006/relationships/hyperlink" Target="https://podminky.urs.cz/item/CS_URS_2023_02/914511111" TargetMode="External" /><Relationship Id="rId38" Type="http://schemas.openxmlformats.org/officeDocument/2006/relationships/hyperlink" Target="https://podminky.urs.cz/item/CS_URS_2023_02/916241112" TargetMode="External" /><Relationship Id="rId39" Type="http://schemas.openxmlformats.org/officeDocument/2006/relationships/hyperlink" Target="https://podminky.urs.cz/item/CS_URS_2023_02/931992121" TargetMode="External" /><Relationship Id="rId40" Type="http://schemas.openxmlformats.org/officeDocument/2006/relationships/hyperlink" Target="https://podminky.urs.cz/item/CS_URS_2023_02/931994151" TargetMode="External" /><Relationship Id="rId41" Type="http://schemas.openxmlformats.org/officeDocument/2006/relationships/hyperlink" Target="https://podminky.urs.cz/item/CS_URS_2023_02/931994142" TargetMode="External" /><Relationship Id="rId42" Type="http://schemas.openxmlformats.org/officeDocument/2006/relationships/hyperlink" Target="https://podminky.urs.cz/item/CS_URS_2023_02/953961214" TargetMode="External" /><Relationship Id="rId43" Type="http://schemas.openxmlformats.org/officeDocument/2006/relationships/hyperlink" Target="https://podminky.urs.cz/item/CS_URS_2023_02/953965131" TargetMode="External" /><Relationship Id="rId44" Type="http://schemas.openxmlformats.org/officeDocument/2006/relationships/hyperlink" Target="https://podminky.urs.cz/item/CS_URS_2023_02/961043111" TargetMode="External" /><Relationship Id="rId45" Type="http://schemas.openxmlformats.org/officeDocument/2006/relationships/hyperlink" Target="https://podminky.urs.cz/item/CS_URS_2023_02/961044111" TargetMode="External" /><Relationship Id="rId46" Type="http://schemas.openxmlformats.org/officeDocument/2006/relationships/hyperlink" Target="https://podminky.urs.cz/item/CS_URS_2023_02/966006132" TargetMode="External" /><Relationship Id="rId47" Type="http://schemas.openxmlformats.org/officeDocument/2006/relationships/hyperlink" Target="https://podminky.urs.cz/item/CS_URS_2023_02/966075141" TargetMode="External" /><Relationship Id="rId48" Type="http://schemas.openxmlformats.org/officeDocument/2006/relationships/hyperlink" Target="https://podminky.urs.cz/item/CS_URS_2023_02/979024443" TargetMode="External" /><Relationship Id="rId49" Type="http://schemas.openxmlformats.org/officeDocument/2006/relationships/hyperlink" Target="https://podminky.urs.cz/item/CS_URS_2023_02/979054451" TargetMode="External" /><Relationship Id="rId50" Type="http://schemas.openxmlformats.org/officeDocument/2006/relationships/hyperlink" Target="https://podminky.urs.cz/item/CS_URS_2023_02/979071122" TargetMode="External" /><Relationship Id="rId51" Type="http://schemas.openxmlformats.org/officeDocument/2006/relationships/hyperlink" Target="https://podminky.urs.cz/item/CS_URS_2023_02/985331213" TargetMode="External" /><Relationship Id="rId52" Type="http://schemas.openxmlformats.org/officeDocument/2006/relationships/hyperlink" Target="https://podminky.urs.cz/item/CS_URS_2023_02/997221561" TargetMode="External" /><Relationship Id="rId53" Type="http://schemas.openxmlformats.org/officeDocument/2006/relationships/hyperlink" Target="https://podminky.urs.cz/item/CS_URS_2023_02/997221569" TargetMode="External" /><Relationship Id="rId54" Type="http://schemas.openxmlformats.org/officeDocument/2006/relationships/hyperlink" Target="https://podminky.urs.cz/item/CS_URS_2023_02/997221571" TargetMode="External" /><Relationship Id="rId55" Type="http://schemas.openxmlformats.org/officeDocument/2006/relationships/hyperlink" Target="https://podminky.urs.cz/item/CS_URS_2023_02/997221579" TargetMode="External" /><Relationship Id="rId56" Type="http://schemas.openxmlformats.org/officeDocument/2006/relationships/hyperlink" Target="https://podminky.urs.cz/item/CS_URS_2023_02/997221612" TargetMode="External" /><Relationship Id="rId57" Type="http://schemas.openxmlformats.org/officeDocument/2006/relationships/hyperlink" Target="https://podminky.urs.cz/item/CS_URS_2023_02/998152111" TargetMode="External" /><Relationship Id="rId58" Type="http://schemas.openxmlformats.org/officeDocument/2006/relationships/hyperlink" Target="https://podminky.urs.cz/item/CS_URS_2023_02/220860207" TargetMode="External" /><Relationship Id="rId59" Type="http://schemas.openxmlformats.org/officeDocument/2006/relationships/hyperlink" Target="https://podminky.urs.cz/item/CS_URS_2023_02/220860301" TargetMode="External" /><Relationship Id="rId60" Type="http://schemas.openxmlformats.org/officeDocument/2006/relationships/hyperlink" Target="https://podminky.urs.cz/item/CS_URS_2023_02/228860301" TargetMode="External" /><Relationship Id="rId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254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34103000" TargetMode="External" /><Relationship Id="rId5" Type="http://schemas.openxmlformats.org/officeDocument/2006/relationships/hyperlink" Target="https://podminky.urs.cz/item/CS_URS_2023_02/034303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22_423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Na Schodech - oprava opěrné zdi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Ústí nad Labem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16. 10. 2023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Ústí nad Labem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AZ Consult spol. s 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Lucie Wojčiková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112" t="s">
        <v>80</v>
      </c>
      <c r="B55" s="113"/>
      <c r="C55" s="114"/>
      <c r="D55" s="115" t="s">
        <v>81</v>
      </c>
      <c r="E55" s="115"/>
      <c r="F55" s="115"/>
      <c r="G55" s="115"/>
      <c r="H55" s="115"/>
      <c r="I55" s="116"/>
      <c r="J55" s="115" t="s">
        <v>82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00 - Kácení zeleně'!J30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83</v>
      </c>
      <c r="AR55" s="119"/>
      <c r="AS55" s="120">
        <v>0</v>
      </c>
      <c r="AT55" s="121">
        <f>ROUND(SUM(AV55:AW55),2)</f>
        <v>0</v>
      </c>
      <c r="AU55" s="122">
        <f>'SO 00 - Kácení zeleně'!P82</f>
        <v>0</v>
      </c>
      <c r="AV55" s="121">
        <f>'SO 00 - Kácení zeleně'!J33</f>
        <v>0</v>
      </c>
      <c r="AW55" s="121">
        <f>'SO 00 - Kácení zeleně'!J34</f>
        <v>0</v>
      </c>
      <c r="AX55" s="121">
        <f>'SO 00 - Kácení zeleně'!J35</f>
        <v>0</v>
      </c>
      <c r="AY55" s="121">
        <f>'SO 00 - Kácení zeleně'!J36</f>
        <v>0</v>
      </c>
      <c r="AZ55" s="121">
        <f>'SO 00 - Kácení zeleně'!F33</f>
        <v>0</v>
      </c>
      <c r="BA55" s="121">
        <f>'SO 00 - Kácení zeleně'!F34</f>
        <v>0</v>
      </c>
      <c r="BB55" s="121">
        <f>'SO 00 - Kácení zeleně'!F35</f>
        <v>0</v>
      </c>
      <c r="BC55" s="121">
        <f>'SO 00 - Kácení zeleně'!F36</f>
        <v>0</v>
      </c>
      <c r="BD55" s="123">
        <f>'SO 00 - Kácení zeleně'!F37</f>
        <v>0</v>
      </c>
      <c r="BE55" s="7"/>
      <c r="BT55" s="124" t="s">
        <v>84</v>
      </c>
      <c r="BV55" s="124" t="s">
        <v>78</v>
      </c>
      <c r="BW55" s="124" t="s">
        <v>85</v>
      </c>
      <c r="BX55" s="124" t="s">
        <v>5</v>
      </c>
      <c r="CL55" s="124" t="s">
        <v>19</v>
      </c>
      <c r="CM55" s="124" t="s">
        <v>86</v>
      </c>
    </row>
    <row r="56" s="7" customFormat="1" ht="16.5" customHeight="1">
      <c r="A56" s="112" t="s">
        <v>80</v>
      </c>
      <c r="B56" s="113"/>
      <c r="C56" s="114"/>
      <c r="D56" s="115" t="s">
        <v>87</v>
      </c>
      <c r="E56" s="115"/>
      <c r="F56" s="115"/>
      <c r="G56" s="115"/>
      <c r="H56" s="115"/>
      <c r="I56" s="116"/>
      <c r="J56" s="115" t="s">
        <v>88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Opěrná zeď'!J30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83</v>
      </c>
      <c r="AR56" s="119"/>
      <c r="AS56" s="120">
        <v>0</v>
      </c>
      <c r="AT56" s="121">
        <f>ROUND(SUM(AV56:AW56),2)</f>
        <v>0</v>
      </c>
      <c r="AU56" s="122">
        <f>'SO 01 - Opěrná zeď'!P91</f>
        <v>0</v>
      </c>
      <c r="AV56" s="121">
        <f>'SO 01 - Opěrná zeď'!J33</f>
        <v>0</v>
      </c>
      <c r="AW56" s="121">
        <f>'SO 01 - Opěrná zeď'!J34</f>
        <v>0</v>
      </c>
      <c r="AX56" s="121">
        <f>'SO 01 - Opěrná zeď'!J35</f>
        <v>0</v>
      </c>
      <c r="AY56" s="121">
        <f>'SO 01 - Opěrná zeď'!J36</f>
        <v>0</v>
      </c>
      <c r="AZ56" s="121">
        <f>'SO 01 - Opěrná zeď'!F33</f>
        <v>0</v>
      </c>
      <c r="BA56" s="121">
        <f>'SO 01 - Opěrná zeď'!F34</f>
        <v>0</v>
      </c>
      <c r="BB56" s="121">
        <f>'SO 01 - Opěrná zeď'!F35</f>
        <v>0</v>
      </c>
      <c r="BC56" s="121">
        <f>'SO 01 - Opěrná zeď'!F36</f>
        <v>0</v>
      </c>
      <c r="BD56" s="123">
        <f>'SO 01 - Opěrná zeď'!F37</f>
        <v>0</v>
      </c>
      <c r="BE56" s="7"/>
      <c r="BT56" s="124" t="s">
        <v>84</v>
      </c>
      <c r="BV56" s="124" t="s">
        <v>78</v>
      </c>
      <c r="BW56" s="124" t="s">
        <v>89</v>
      </c>
      <c r="BX56" s="124" t="s">
        <v>5</v>
      </c>
      <c r="CL56" s="124" t="s">
        <v>19</v>
      </c>
      <c r="CM56" s="124" t="s">
        <v>86</v>
      </c>
    </row>
    <row r="57" s="7" customFormat="1" ht="16.5" customHeight="1">
      <c r="A57" s="112" t="s">
        <v>80</v>
      </c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90</v>
      </c>
      <c r="AR57" s="119"/>
      <c r="AS57" s="125">
        <v>0</v>
      </c>
      <c r="AT57" s="126">
        <f>ROUND(SUM(AV57:AW57),2)</f>
        <v>0</v>
      </c>
      <c r="AU57" s="127">
        <f>'VON - Vedlejší a ostatní ...'!P82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84</v>
      </c>
      <c r="BV57" s="124" t="s">
        <v>78</v>
      </c>
      <c r="BW57" s="124" t="s">
        <v>92</v>
      </c>
      <c r="BX57" s="124" t="s">
        <v>5</v>
      </c>
      <c r="CL57" s="124" t="s">
        <v>19</v>
      </c>
      <c r="CM57" s="124" t="s">
        <v>86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mJHOGuRgm4RfcBLE7TMvWdf7BpQq8F+imPq59QtHVEGeGawi7hClGalMs+F0xpL7ZAjbFthvwICCRek356B5Pw==" hashValue="zwwxXM7ULfKpZx4UaojZDPHEJPxysIYQutEHDlQLkckEvhknpHxD6f0YYQlWzWV5wXXi7zirrQEyuyBpTJLKL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0 - Kácení zeleně'!C2" display="/"/>
    <hyperlink ref="A56" location="'SO 01 - Opěrná zeď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Na Schodech - oprava opěrné zdi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ROUND((SUM(BE82:BE182)),  2)</f>
        <v>0</v>
      </c>
      <c r="G33" s="39"/>
      <c r="H33" s="39"/>
      <c r="I33" s="149">
        <v>0.20999999999999999</v>
      </c>
      <c r="J33" s="148">
        <f>ROUND(((SUM(BE82:BE182))*I33),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ROUND((SUM(BF82:BF182)),  2)</f>
        <v>0</v>
      </c>
      <c r="G34" s="39"/>
      <c r="H34" s="39"/>
      <c r="I34" s="149">
        <v>0.14999999999999999</v>
      </c>
      <c r="J34" s="148">
        <f>ROUND(((SUM(BF82:BF182))*I34),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ROUND((SUM(BG82:BG182)),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ROUND((SUM(BH82:BH182)),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ROUND((SUM(BI82:BI182)),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Na Schodech - oprava opěrné zdi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00 - Kácení zeleně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</v>
      </c>
      <c r="G52" s="41"/>
      <c r="H52" s="41"/>
      <c r="I52" s="33" t="s">
        <v>23</v>
      </c>
      <c r="J52" s="73" t="str">
        <f>IF(J12="","",J12)</f>
        <v>16. 10. 2023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Labem</v>
      </c>
      <c r="G54" s="41"/>
      <c r="H54" s="41"/>
      <c r="I54" s="33" t="s">
        <v>33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J179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Na Schodech - oprava opěrné zdi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00 - Kácení zeleně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Ústí nad Labem</v>
      </c>
      <c r="G76" s="41"/>
      <c r="H76" s="41"/>
      <c r="I76" s="33" t="s">
        <v>23</v>
      </c>
      <c r="J76" s="73" t="str">
        <f>IF(J12="","",J12)</f>
        <v>16. 10. 2023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Statutární město Ústí nad Labem</v>
      </c>
      <c r="G78" s="41"/>
      <c r="H78" s="41"/>
      <c r="I78" s="33" t="s">
        <v>33</v>
      </c>
      <c r="J78" s="37" t="str">
        <f>E21</f>
        <v>AZ Consult spol. s 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Lucie Wojčiková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104</v>
      </c>
      <c r="D81" s="181" t="s">
        <v>61</v>
      </c>
      <c r="E81" s="181" t="s">
        <v>57</v>
      </c>
      <c r="F81" s="181" t="s">
        <v>58</v>
      </c>
      <c r="G81" s="181" t="s">
        <v>105</v>
      </c>
      <c r="H81" s="181" t="s">
        <v>106</v>
      </c>
      <c r="I81" s="181" t="s">
        <v>107</v>
      </c>
      <c r="J81" s="181" t="s">
        <v>98</v>
      </c>
      <c r="K81" s="182" t="s">
        <v>108</v>
      </c>
      <c r="L81" s="183"/>
      <c r="M81" s="93" t="s">
        <v>19</v>
      </c>
      <c r="N81" s="94" t="s">
        <v>46</v>
      </c>
      <c r="O81" s="94" t="s">
        <v>109</v>
      </c>
      <c r="P81" s="94" t="s">
        <v>110</v>
      </c>
      <c r="Q81" s="94" t="s">
        <v>111</v>
      </c>
      <c r="R81" s="94" t="s">
        <v>112</v>
      </c>
      <c r="S81" s="94" t="s">
        <v>113</v>
      </c>
      <c r="T81" s="95" t="s">
        <v>114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99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75</v>
      </c>
      <c r="E83" s="192" t="s">
        <v>116</v>
      </c>
      <c r="F83" s="192" t="s">
        <v>117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P84+P179</f>
        <v>0</v>
      </c>
      <c r="Q83" s="197"/>
      <c r="R83" s="198">
        <f>R84+R179</f>
        <v>0</v>
      </c>
      <c r="S83" s="197"/>
      <c r="T83" s="199">
        <f>T84+T179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84</v>
      </c>
      <c r="AT83" s="201" t="s">
        <v>75</v>
      </c>
      <c r="AU83" s="201" t="s">
        <v>76</v>
      </c>
      <c r="AY83" s="200" t="s">
        <v>118</v>
      </c>
      <c r="BK83" s="202">
        <f>BK84+BK179</f>
        <v>0</v>
      </c>
    </row>
    <row r="84" s="12" customFormat="1" ht="22.8" customHeight="1">
      <c r="A84" s="12"/>
      <c r="B84" s="189"/>
      <c r="C84" s="190"/>
      <c r="D84" s="191" t="s">
        <v>75</v>
      </c>
      <c r="E84" s="203" t="s">
        <v>84</v>
      </c>
      <c r="F84" s="203" t="s">
        <v>119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SUM(P85:P178)</f>
        <v>0</v>
      </c>
      <c r="Q84" s="197"/>
      <c r="R84" s="198">
        <f>SUM(R85:R178)</f>
        <v>0</v>
      </c>
      <c r="S84" s="197"/>
      <c r="T84" s="199">
        <f>SUM(T85:T178)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84</v>
      </c>
      <c r="AT84" s="201" t="s">
        <v>75</v>
      </c>
      <c r="AU84" s="201" t="s">
        <v>84</v>
      </c>
      <c r="AY84" s="200" t="s">
        <v>118</v>
      </c>
      <c r="BK84" s="202">
        <f>SUM(BK85:BK178)</f>
        <v>0</v>
      </c>
    </row>
    <row r="85" s="2" customFormat="1" ht="24.15" customHeight="1">
      <c r="A85" s="39"/>
      <c r="B85" s="40"/>
      <c r="C85" s="205" t="s">
        <v>84</v>
      </c>
      <c r="D85" s="205" t="s">
        <v>120</v>
      </c>
      <c r="E85" s="206" t="s">
        <v>121</v>
      </c>
      <c r="F85" s="207" t="s">
        <v>122</v>
      </c>
      <c r="G85" s="208" t="s">
        <v>123</v>
      </c>
      <c r="H85" s="209">
        <v>3</v>
      </c>
      <c r="I85" s="210"/>
      <c r="J85" s="211">
        <f>ROUND(I85*H85,2)</f>
        <v>0</v>
      </c>
      <c r="K85" s="207" t="s">
        <v>124</v>
      </c>
      <c r="L85" s="45"/>
      <c r="M85" s="212" t="s">
        <v>19</v>
      </c>
      <c r="N85" s="213" t="s">
        <v>47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125</v>
      </c>
      <c r="AT85" s="216" t="s">
        <v>120</v>
      </c>
      <c r="AU85" s="216" t="s">
        <v>86</v>
      </c>
      <c r="AY85" s="18" t="s">
        <v>118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84</v>
      </c>
      <c r="BK85" s="217">
        <f>ROUND(I85*H85,2)</f>
        <v>0</v>
      </c>
      <c r="BL85" s="18" t="s">
        <v>125</v>
      </c>
      <c r="BM85" s="216" t="s">
        <v>126</v>
      </c>
    </row>
    <row r="86" s="2" customFormat="1">
      <c r="A86" s="39"/>
      <c r="B86" s="40"/>
      <c r="C86" s="41"/>
      <c r="D86" s="218" t="s">
        <v>127</v>
      </c>
      <c r="E86" s="41"/>
      <c r="F86" s="219" t="s">
        <v>128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127</v>
      </c>
      <c r="AU86" s="18" t="s">
        <v>86</v>
      </c>
    </row>
    <row r="87" s="13" customFormat="1">
      <c r="A87" s="13"/>
      <c r="B87" s="223"/>
      <c r="C87" s="224"/>
      <c r="D87" s="225" t="s">
        <v>129</v>
      </c>
      <c r="E87" s="226" t="s">
        <v>19</v>
      </c>
      <c r="F87" s="227" t="s">
        <v>130</v>
      </c>
      <c r="G87" s="224"/>
      <c r="H87" s="228">
        <v>3</v>
      </c>
      <c r="I87" s="229"/>
      <c r="J87" s="224"/>
      <c r="K87" s="224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129</v>
      </c>
      <c r="AU87" s="234" t="s">
        <v>86</v>
      </c>
      <c r="AV87" s="13" t="s">
        <v>86</v>
      </c>
      <c r="AW87" s="13" t="s">
        <v>37</v>
      </c>
      <c r="AX87" s="13" t="s">
        <v>76</v>
      </c>
      <c r="AY87" s="234" t="s">
        <v>118</v>
      </c>
    </row>
    <row r="88" s="14" customFormat="1">
      <c r="A88" s="14"/>
      <c r="B88" s="235"/>
      <c r="C88" s="236"/>
      <c r="D88" s="225" t="s">
        <v>129</v>
      </c>
      <c r="E88" s="237" t="s">
        <v>19</v>
      </c>
      <c r="F88" s="238" t="s">
        <v>131</v>
      </c>
      <c r="G88" s="236"/>
      <c r="H88" s="239">
        <v>3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129</v>
      </c>
      <c r="AU88" s="245" t="s">
        <v>86</v>
      </c>
      <c r="AV88" s="14" t="s">
        <v>125</v>
      </c>
      <c r="AW88" s="14" t="s">
        <v>37</v>
      </c>
      <c r="AX88" s="14" t="s">
        <v>84</v>
      </c>
      <c r="AY88" s="245" t="s">
        <v>118</v>
      </c>
    </row>
    <row r="89" s="2" customFormat="1" ht="24.15" customHeight="1">
      <c r="A89" s="39"/>
      <c r="B89" s="40"/>
      <c r="C89" s="205" t="s">
        <v>86</v>
      </c>
      <c r="D89" s="205" t="s">
        <v>120</v>
      </c>
      <c r="E89" s="206" t="s">
        <v>132</v>
      </c>
      <c r="F89" s="207" t="s">
        <v>133</v>
      </c>
      <c r="G89" s="208" t="s">
        <v>123</v>
      </c>
      <c r="H89" s="209">
        <v>3</v>
      </c>
      <c r="I89" s="210"/>
      <c r="J89" s="211">
        <f>ROUND(I89*H89,2)</f>
        <v>0</v>
      </c>
      <c r="K89" s="207" t="s">
        <v>124</v>
      </c>
      <c r="L89" s="45"/>
      <c r="M89" s="212" t="s">
        <v>19</v>
      </c>
      <c r="N89" s="213" t="s">
        <v>47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125</v>
      </c>
      <c r="AT89" s="216" t="s">
        <v>120</v>
      </c>
      <c r="AU89" s="216" t="s">
        <v>86</v>
      </c>
      <c r="AY89" s="18" t="s">
        <v>118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84</v>
      </c>
      <c r="BK89" s="217">
        <f>ROUND(I89*H89,2)</f>
        <v>0</v>
      </c>
      <c r="BL89" s="18" t="s">
        <v>125</v>
      </c>
      <c r="BM89" s="216" t="s">
        <v>134</v>
      </c>
    </row>
    <row r="90" s="2" customFormat="1">
      <c r="A90" s="39"/>
      <c r="B90" s="40"/>
      <c r="C90" s="41"/>
      <c r="D90" s="218" t="s">
        <v>127</v>
      </c>
      <c r="E90" s="41"/>
      <c r="F90" s="219" t="s">
        <v>135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127</v>
      </c>
      <c r="AU90" s="18" t="s">
        <v>86</v>
      </c>
    </row>
    <row r="91" s="13" customFormat="1">
      <c r="A91" s="13"/>
      <c r="B91" s="223"/>
      <c r="C91" s="224"/>
      <c r="D91" s="225" t="s">
        <v>129</v>
      </c>
      <c r="E91" s="226" t="s">
        <v>19</v>
      </c>
      <c r="F91" s="227" t="s">
        <v>136</v>
      </c>
      <c r="G91" s="224"/>
      <c r="H91" s="228">
        <v>3</v>
      </c>
      <c r="I91" s="229"/>
      <c r="J91" s="224"/>
      <c r="K91" s="224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129</v>
      </c>
      <c r="AU91" s="234" t="s">
        <v>86</v>
      </c>
      <c r="AV91" s="13" t="s">
        <v>86</v>
      </c>
      <c r="AW91" s="13" t="s">
        <v>37</v>
      </c>
      <c r="AX91" s="13" t="s">
        <v>76</v>
      </c>
      <c r="AY91" s="234" t="s">
        <v>118</v>
      </c>
    </row>
    <row r="92" s="14" customFormat="1">
      <c r="A92" s="14"/>
      <c r="B92" s="235"/>
      <c r="C92" s="236"/>
      <c r="D92" s="225" t="s">
        <v>129</v>
      </c>
      <c r="E92" s="237" t="s">
        <v>19</v>
      </c>
      <c r="F92" s="238" t="s">
        <v>131</v>
      </c>
      <c r="G92" s="236"/>
      <c r="H92" s="239">
        <v>3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129</v>
      </c>
      <c r="AU92" s="245" t="s">
        <v>86</v>
      </c>
      <c r="AV92" s="14" t="s">
        <v>125</v>
      </c>
      <c r="AW92" s="14" t="s">
        <v>37</v>
      </c>
      <c r="AX92" s="14" t="s">
        <v>84</v>
      </c>
      <c r="AY92" s="245" t="s">
        <v>118</v>
      </c>
    </row>
    <row r="93" s="2" customFormat="1" ht="24.15" customHeight="1">
      <c r="A93" s="39"/>
      <c r="B93" s="40"/>
      <c r="C93" s="205" t="s">
        <v>137</v>
      </c>
      <c r="D93" s="205" t="s">
        <v>120</v>
      </c>
      <c r="E93" s="206" t="s">
        <v>138</v>
      </c>
      <c r="F93" s="207" t="s">
        <v>139</v>
      </c>
      <c r="G93" s="208" t="s">
        <v>123</v>
      </c>
      <c r="H93" s="209">
        <v>4</v>
      </c>
      <c r="I93" s="210"/>
      <c r="J93" s="211">
        <f>ROUND(I93*H93,2)</f>
        <v>0</v>
      </c>
      <c r="K93" s="207" t="s">
        <v>124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125</v>
      </c>
      <c r="AT93" s="216" t="s">
        <v>120</v>
      </c>
      <c r="AU93" s="216" t="s">
        <v>86</v>
      </c>
      <c r="AY93" s="18" t="s">
        <v>118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125</v>
      </c>
      <c r="BM93" s="216" t="s">
        <v>140</v>
      </c>
    </row>
    <row r="94" s="2" customFormat="1">
      <c r="A94" s="39"/>
      <c r="B94" s="40"/>
      <c r="C94" s="41"/>
      <c r="D94" s="218" t="s">
        <v>127</v>
      </c>
      <c r="E94" s="41"/>
      <c r="F94" s="219" t="s">
        <v>141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86</v>
      </c>
    </row>
    <row r="95" s="13" customFormat="1">
      <c r="A95" s="13"/>
      <c r="B95" s="223"/>
      <c r="C95" s="224"/>
      <c r="D95" s="225" t="s">
        <v>129</v>
      </c>
      <c r="E95" s="226" t="s">
        <v>19</v>
      </c>
      <c r="F95" s="227" t="s">
        <v>142</v>
      </c>
      <c r="G95" s="224"/>
      <c r="H95" s="228">
        <v>4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129</v>
      </c>
      <c r="AU95" s="234" t="s">
        <v>86</v>
      </c>
      <c r="AV95" s="13" t="s">
        <v>86</v>
      </c>
      <c r="AW95" s="13" t="s">
        <v>37</v>
      </c>
      <c r="AX95" s="13" t="s">
        <v>76</v>
      </c>
      <c r="AY95" s="234" t="s">
        <v>118</v>
      </c>
    </row>
    <row r="96" s="14" customFormat="1">
      <c r="A96" s="14"/>
      <c r="B96" s="235"/>
      <c r="C96" s="236"/>
      <c r="D96" s="225" t="s">
        <v>129</v>
      </c>
      <c r="E96" s="237" t="s">
        <v>19</v>
      </c>
      <c r="F96" s="238" t="s">
        <v>131</v>
      </c>
      <c r="G96" s="236"/>
      <c r="H96" s="239">
        <v>4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129</v>
      </c>
      <c r="AU96" s="245" t="s">
        <v>86</v>
      </c>
      <c r="AV96" s="14" t="s">
        <v>125</v>
      </c>
      <c r="AW96" s="14" t="s">
        <v>37</v>
      </c>
      <c r="AX96" s="14" t="s">
        <v>84</v>
      </c>
      <c r="AY96" s="245" t="s">
        <v>118</v>
      </c>
    </row>
    <row r="97" s="2" customFormat="1" ht="16.5" customHeight="1">
      <c r="A97" s="39"/>
      <c r="B97" s="40"/>
      <c r="C97" s="205" t="s">
        <v>125</v>
      </c>
      <c r="D97" s="205" t="s">
        <v>120</v>
      </c>
      <c r="E97" s="206" t="s">
        <v>143</v>
      </c>
      <c r="F97" s="207" t="s">
        <v>144</v>
      </c>
      <c r="G97" s="208" t="s">
        <v>123</v>
      </c>
      <c r="H97" s="209">
        <v>1</v>
      </c>
      <c r="I97" s="210"/>
      <c r="J97" s="211">
        <f>ROUND(I97*H97,2)</f>
        <v>0</v>
      </c>
      <c r="K97" s="207" t="s">
        <v>124</v>
      </c>
      <c r="L97" s="45"/>
      <c r="M97" s="212" t="s">
        <v>19</v>
      </c>
      <c r="N97" s="213" t="s">
        <v>47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125</v>
      </c>
      <c r="AT97" s="216" t="s">
        <v>120</v>
      </c>
      <c r="AU97" s="216" t="s">
        <v>86</v>
      </c>
      <c r="AY97" s="18" t="s">
        <v>118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84</v>
      </c>
      <c r="BK97" s="217">
        <f>ROUND(I97*H97,2)</f>
        <v>0</v>
      </c>
      <c r="BL97" s="18" t="s">
        <v>125</v>
      </c>
      <c r="BM97" s="216" t="s">
        <v>145</v>
      </c>
    </row>
    <row r="98" s="2" customFormat="1">
      <c r="A98" s="39"/>
      <c r="B98" s="40"/>
      <c r="C98" s="41"/>
      <c r="D98" s="218" t="s">
        <v>127</v>
      </c>
      <c r="E98" s="41"/>
      <c r="F98" s="219" t="s">
        <v>146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127</v>
      </c>
      <c r="AU98" s="18" t="s">
        <v>86</v>
      </c>
    </row>
    <row r="99" s="13" customFormat="1">
      <c r="A99" s="13"/>
      <c r="B99" s="223"/>
      <c r="C99" s="224"/>
      <c r="D99" s="225" t="s">
        <v>129</v>
      </c>
      <c r="E99" s="226" t="s">
        <v>19</v>
      </c>
      <c r="F99" s="227" t="s">
        <v>147</v>
      </c>
      <c r="G99" s="224"/>
      <c r="H99" s="228">
        <v>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129</v>
      </c>
      <c r="AU99" s="234" t="s">
        <v>86</v>
      </c>
      <c r="AV99" s="13" t="s">
        <v>86</v>
      </c>
      <c r="AW99" s="13" t="s">
        <v>37</v>
      </c>
      <c r="AX99" s="13" t="s">
        <v>76</v>
      </c>
      <c r="AY99" s="234" t="s">
        <v>118</v>
      </c>
    </row>
    <row r="100" s="14" customFormat="1">
      <c r="A100" s="14"/>
      <c r="B100" s="235"/>
      <c r="C100" s="236"/>
      <c r="D100" s="225" t="s">
        <v>129</v>
      </c>
      <c r="E100" s="237" t="s">
        <v>19</v>
      </c>
      <c r="F100" s="238" t="s">
        <v>131</v>
      </c>
      <c r="G100" s="236"/>
      <c r="H100" s="239">
        <v>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129</v>
      </c>
      <c r="AU100" s="245" t="s">
        <v>86</v>
      </c>
      <c r="AV100" s="14" t="s">
        <v>125</v>
      </c>
      <c r="AW100" s="14" t="s">
        <v>37</v>
      </c>
      <c r="AX100" s="14" t="s">
        <v>84</v>
      </c>
      <c r="AY100" s="245" t="s">
        <v>118</v>
      </c>
    </row>
    <row r="101" s="2" customFormat="1" ht="16.5" customHeight="1">
      <c r="A101" s="39"/>
      <c r="B101" s="40"/>
      <c r="C101" s="205" t="s">
        <v>148</v>
      </c>
      <c r="D101" s="205" t="s">
        <v>120</v>
      </c>
      <c r="E101" s="206" t="s">
        <v>149</v>
      </c>
      <c r="F101" s="207" t="s">
        <v>150</v>
      </c>
      <c r="G101" s="208" t="s">
        <v>123</v>
      </c>
      <c r="H101" s="209">
        <v>3</v>
      </c>
      <c r="I101" s="210"/>
      <c r="J101" s="211">
        <f>ROUND(I101*H101,2)</f>
        <v>0</v>
      </c>
      <c r="K101" s="207" t="s">
        <v>124</v>
      </c>
      <c r="L101" s="45"/>
      <c r="M101" s="212" t="s">
        <v>19</v>
      </c>
      <c r="N101" s="213" t="s">
        <v>47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125</v>
      </c>
      <c r="AT101" s="216" t="s">
        <v>120</v>
      </c>
      <c r="AU101" s="216" t="s">
        <v>86</v>
      </c>
      <c r="AY101" s="18" t="s">
        <v>118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84</v>
      </c>
      <c r="BK101" s="217">
        <f>ROUND(I101*H101,2)</f>
        <v>0</v>
      </c>
      <c r="BL101" s="18" t="s">
        <v>125</v>
      </c>
      <c r="BM101" s="216" t="s">
        <v>151</v>
      </c>
    </row>
    <row r="102" s="2" customFormat="1">
      <c r="A102" s="39"/>
      <c r="B102" s="40"/>
      <c r="C102" s="41"/>
      <c r="D102" s="218" t="s">
        <v>127</v>
      </c>
      <c r="E102" s="41"/>
      <c r="F102" s="219" t="s">
        <v>152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127</v>
      </c>
      <c r="AU102" s="18" t="s">
        <v>86</v>
      </c>
    </row>
    <row r="103" s="13" customFormat="1">
      <c r="A103" s="13"/>
      <c r="B103" s="223"/>
      <c r="C103" s="224"/>
      <c r="D103" s="225" t="s">
        <v>129</v>
      </c>
      <c r="E103" s="226" t="s">
        <v>19</v>
      </c>
      <c r="F103" s="227" t="s">
        <v>153</v>
      </c>
      <c r="G103" s="224"/>
      <c r="H103" s="228">
        <v>1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129</v>
      </c>
      <c r="AU103" s="234" t="s">
        <v>86</v>
      </c>
      <c r="AV103" s="13" t="s">
        <v>86</v>
      </c>
      <c r="AW103" s="13" t="s">
        <v>37</v>
      </c>
      <c r="AX103" s="13" t="s">
        <v>76</v>
      </c>
      <c r="AY103" s="234" t="s">
        <v>118</v>
      </c>
    </row>
    <row r="104" s="13" customFormat="1">
      <c r="A104" s="13"/>
      <c r="B104" s="223"/>
      <c r="C104" s="224"/>
      <c r="D104" s="225" t="s">
        <v>129</v>
      </c>
      <c r="E104" s="226" t="s">
        <v>19</v>
      </c>
      <c r="F104" s="227" t="s">
        <v>154</v>
      </c>
      <c r="G104" s="224"/>
      <c r="H104" s="228">
        <v>2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129</v>
      </c>
      <c r="AU104" s="234" t="s">
        <v>86</v>
      </c>
      <c r="AV104" s="13" t="s">
        <v>86</v>
      </c>
      <c r="AW104" s="13" t="s">
        <v>37</v>
      </c>
      <c r="AX104" s="13" t="s">
        <v>76</v>
      </c>
      <c r="AY104" s="234" t="s">
        <v>118</v>
      </c>
    </row>
    <row r="105" s="14" customFormat="1">
      <c r="A105" s="14"/>
      <c r="B105" s="235"/>
      <c r="C105" s="236"/>
      <c r="D105" s="225" t="s">
        <v>129</v>
      </c>
      <c r="E105" s="237" t="s">
        <v>19</v>
      </c>
      <c r="F105" s="238" t="s">
        <v>131</v>
      </c>
      <c r="G105" s="236"/>
      <c r="H105" s="239">
        <v>3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129</v>
      </c>
      <c r="AU105" s="245" t="s">
        <v>86</v>
      </c>
      <c r="AV105" s="14" t="s">
        <v>125</v>
      </c>
      <c r="AW105" s="14" t="s">
        <v>37</v>
      </c>
      <c r="AX105" s="14" t="s">
        <v>84</v>
      </c>
      <c r="AY105" s="245" t="s">
        <v>118</v>
      </c>
    </row>
    <row r="106" s="2" customFormat="1" ht="16.5" customHeight="1">
      <c r="A106" s="39"/>
      <c r="B106" s="40"/>
      <c r="C106" s="205" t="s">
        <v>155</v>
      </c>
      <c r="D106" s="205" t="s">
        <v>120</v>
      </c>
      <c r="E106" s="206" t="s">
        <v>156</v>
      </c>
      <c r="F106" s="207" t="s">
        <v>157</v>
      </c>
      <c r="G106" s="208" t="s">
        <v>123</v>
      </c>
      <c r="H106" s="209">
        <v>3</v>
      </c>
      <c r="I106" s="210"/>
      <c r="J106" s="211">
        <f>ROUND(I106*H106,2)</f>
        <v>0</v>
      </c>
      <c r="K106" s="207" t="s">
        <v>124</v>
      </c>
      <c r="L106" s="45"/>
      <c r="M106" s="212" t="s">
        <v>19</v>
      </c>
      <c r="N106" s="213" t="s">
        <v>47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125</v>
      </c>
      <c r="AT106" s="216" t="s">
        <v>120</v>
      </c>
      <c r="AU106" s="216" t="s">
        <v>86</v>
      </c>
      <c r="AY106" s="18" t="s">
        <v>118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84</v>
      </c>
      <c r="BK106" s="217">
        <f>ROUND(I106*H106,2)</f>
        <v>0</v>
      </c>
      <c r="BL106" s="18" t="s">
        <v>125</v>
      </c>
      <c r="BM106" s="216" t="s">
        <v>158</v>
      </c>
    </row>
    <row r="107" s="2" customFormat="1">
      <c r="A107" s="39"/>
      <c r="B107" s="40"/>
      <c r="C107" s="41"/>
      <c r="D107" s="218" t="s">
        <v>127</v>
      </c>
      <c r="E107" s="41"/>
      <c r="F107" s="219" t="s">
        <v>159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86</v>
      </c>
    </row>
    <row r="108" s="13" customFormat="1">
      <c r="A108" s="13"/>
      <c r="B108" s="223"/>
      <c r="C108" s="224"/>
      <c r="D108" s="225" t="s">
        <v>129</v>
      </c>
      <c r="E108" s="226" t="s">
        <v>19</v>
      </c>
      <c r="F108" s="227" t="s">
        <v>160</v>
      </c>
      <c r="G108" s="224"/>
      <c r="H108" s="228">
        <v>3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129</v>
      </c>
      <c r="AU108" s="234" t="s">
        <v>86</v>
      </c>
      <c r="AV108" s="13" t="s">
        <v>86</v>
      </c>
      <c r="AW108" s="13" t="s">
        <v>37</v>
      </c>
      <c r="AX108" s="13" t="s">
        <v>76</v>
      </c>
      <c r="AY108" s="234" t="s">
        <v>118</v>
      </c>
    </row>
    <row r="109" s="14" customFormat="1">
      <c r="A109" s="14"/>
      <c r="B109" s="235"/>
      <c r="C109" s="236"/>
      <c r="D109" s="225" t="s">
        <v>129</v>
      </c>
      <c r="E109" s="237" t="s">
        <v>19</v>
      </c>
      <c r="F109" s="238" t="s">
        <v>131</v>
      </c>
      <c r="G109" s="236"/>
      <c r="H109" s="239">
        <v>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129</v>
      </c>
      <c r="AU109" s="245" t="s">
        <v>86</v>
      </c>
      <c r="AV109" s="14" t="s">
        <v>125</v>
      </c>
      <c r="AW109" s="14" t="s">
        <v>37</v>
      </c>
      <c r="AX109" s="14" t="s">
        <v>84</v>
      </c>
      <c r="AY109" s="245" t="s">
        <v>118</v>
      </c>
    </row>
    <row r="110" s="2" customFormat="1" ht="24.15" customHeight="1">
      <c r="A110" s="39"/>
      <c r="B110" s="40"/>
      <c r="C110" s="205" t="s">
        <v>161</v>
      </c>
      <c r="D110" s="205" t="s">
        <v>120</v>
      </c>
      <c r="E110" s="206" t="s">
        <v>162</v>
      </c>
      <c r="F110" s="207" t="s">
        <v>163</v>
      </c>
      <c r="G110" s="208" t="s">
        <v>123</v>
      </c>
      <c r="H110" s="209">
        <v>6</v>
      </c>
      <c r="I110" s="210"/>
      <c r="J110" s="211">
        <f>ROUND(I110*H110,2)</f>
        <v>0</v>
      </c>
      <c r="K110" s="207" t="s">
        <v>124</v>
      </c>
      <c r="L110" s="45"/>
      <c r="M110" s="212" t="s">
        <v>19</v>
      </c>
      <c r="N110" s="213" t="s">
        <v>47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125</v>
      </c>
      <c r="AT110" s="216" t="s">
        <v>120</v>
      </c>
      <c r="AU110" s="216" t="s">
        <v>86</v>
      </c>
      <c r="AY110" s="18" t="s">
        <v>118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84</v>
      </c>
      <c r="BK110" s="217">
        <f>ROUND(I110*H110,2)</f>
        <v>0</v>
      </c>
      <c r="BL110" s="18" t="s">
        <v>125</v>
      </c>
      <c r="BM110" s="216" t="s">
        <v>164</v>
      </c>
    </row>
    <row r="111" s="2" customFormat="1">
      <c r="A111" s="39"/>
      <c r="B111" s="40"/>
      <c r="C111" s="41"/>
      <c r="D111" s="218" t="s">
        <v>127</v>
      </c>
      <c r="E111" s="41"/>
      <c r="F111" s="219" t="s">
        <v>165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86</v>
      </c>
    </row>
    <row r="112" s="13" customFormat="1">
      <c r="A112" s="13"/>
      <c r="B112" s="223"/>
      <c r="C112" s="224"/>
      <c r="D112" s="225" t="s">
        <v>129</v>
      </c>
      <c r="E112" s="226" t="s">
        <v>19</v>
      </c>
      <c r="F112" s="227" t="s">
        <v>130</v>
      </c>
      <c r="G112" s="224"/>
      <c r="H112" s="228">
        <v>3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129</v>
      </c>
      <c r="AU112" s="234" t="s">
        <v>86</v>
      </c>
      <c r="AV112" s="13" t="s">
        <v>86</v>
      </c>
      <c r="AW112" s="13" t="s">
        <v>37</v>
      </c>
      <c r="AX112" s="13" t="s">
        <v>76</v>
      </c>
      <c r="AY112" s="234" t="s">
        <v>118</v>
      </c>
    </row>
    <row r="113" s="13" customFormat="1">
      <c r="A113" s="13"/>
      <c r="B113" s="223"/>
      <c r="C113" s="224"/>
      <c r="D113" s="225" t="s">
        <v>129</v>
      </c>
      <c r="E113" s="226" t="s">
        <v>19</v>
      </c>
      <c r="F113" s="227" t="s">
        <v>136</v>
      </c>
      <c r="G113" s="224"/>
      <c r="H113" s="228">
        <v>3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129</v>
      </c>
      <c r="AU113" s="234" t="s">
        <v>86</v>
      </c>
      <c r="AV113" s="13" t="s">
        <v>86</v>
      </c>
      <c r="AW113" s="13" t="s">
        <v>37</v>
      </c>
      <c r="AX113" s="13" t="s">
        <v>76</v>
      </c>
      <c r="AY113" s="234" t="s">
        <v>118</v>
      </c>
    </row>
    <row r="114" s="14" customFormat="1">
      <c r="A114" s="14"/>
      <c r="B114" s="235"/>
      <c r="C114" s="236"/>
      <c r="D114" s="225" t="s">
        <v>129</v>
      </c>
      <c r="E114" s="237" t="s">
        <v>19</v>
      </c>
      <c r="F114" s="238" t="s">
        <v>131</v>
      </c>
      <c r="G114" s="236"/>
      <c r="H114" s="239">
        <v>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129</v>
      </c>
      <c r="AU114" s="245" t="s">
        <v>86</v>
      </c>
      <c r="AV114" s="14" t="s">
        <v>125</v>
      </c>
      <c r="AW114" s="14" t="s">
        <v>37</v>
      </c>
      <c r="AX114" s="14" t="s">
        <v>84</v>
      </c>
      <c r="AY114" s="245" t="s">
        <v>118</v>
      </c>
    </row>
    <row r="115" s="2" customFormat="1" ht="24.15" customHeight="1">
      <c r="A115" s="39"/>
      <c r="B115" s="40"/>
      <c r="C115" s="205" t="s">
        <v>166</v>
      </c>
      <c r="D115" s="205" t="s">
        <v>120</v>
      </c>
      <c r="E115" s="206" t="s">
        <v>167</v>
      </c>
      <c r="F115" s="207" t="s">
        <v>168</v>
      </c>
      <c r="G115" s="208" t="s">
        <v>123</v>
      </c>
      <c r="H115" s="209">
        <v>4</v>
      </c>
      <c r="I115" s="210"/>
      <c r="J115" s="211">
        <f>ROUND(I115*H115,2)</f>
        <v>0</v>
      </c>
      <c r="K115" s="207" t="s">
        <v>124</v>
      </c>
      <c r="L115" s="45"/>
      <c r="M115" s="212" t="s">
        <v>19</v>
      </c>
      <c r="N115" s="213" t="s">
        <v>47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125</v>
      </c>
      <c r="AT115" s="216" t="s">
        <v>120</v>
      </c>
      <c r="AU115" s="216" t="s">
        <v>86</v>
      </c>
      <c r="AY115" s="18" t="s">
        <v>118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84</v>
      </c>
      <c r="BK115" s="217">
        <f>ROUND(I115*H115,2)</f>
        <v>0</v>
      </c>
      <c r="BL115" s="18" t="s">
        <v>125</v>
      </c>
      <c r="BM115" s="216" t="s">
        <v>169</v>
      </c>
    </row>
    <row r="116" s="2" customFormat="1">
      <c r="A116" s="39"/>
      <c r="B116" s="40"/>
      <c r="C116" s="41"/>
      <c r="D116" s="218" t="s">
        <v>127</v>
      </c>
      <c r="E116" s="41"/>
      <c r="F116" s="219" t="s">
        <v>170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127</v>
      </c>
      <c r="AU116" s="18" t="s">
        <v>86</v>
      </c>
    </row>
    <row r="117" s="13" customFormat="1">
      <c r="A117" s="13"/>
      <c r="B117" s="223"/>
      <c r="C117" s="224"/>
      <c r="D117" s="225" t="s">
        <v>129</v>
      </c>
      <c r="E117" s="226" t="s">
        <v>19</v>
      </c>
      <c r="F117" s="227" t="s">
        <v>142</v>
      </c>
      <c r="G117" s="224"/>
      <c r="H117" s="228">
        <v>4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129</v>
      </c>
      <c r="AU117" s="234" t="s">
        <v>86</v>
      </c>
      <c r="AV117" s="13" t="s">
        <v>86</v>
      </c>
      <c r="AW117" s="13" t="s">
        <v>37</v>
      </c>
      <c r="AX117" s="13" t="s">
        <v>76</v>
      </c>
      <c r="AY117" s="234" t="s">
        <v>118</v>
      </c>
    </row>
    <row r="118" s="14" customFormat="1">
      <c r="A118" s="14"/>
      <c r="B118" s="235"/>
      <c r="C118" s="236"/>
      <c r="D118" s="225" t="s">
        <v>129</v>
      </c>
      <c r="E118" s="237" t="s">
        <v>19</v>
      </c>
      <c r="F118" s="238" t="s">
        <v>131</v>
      </c>
      <c r="G118" s="236"/>
      <c r="H118" s="239">
        <v>4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129</v>
      </c>
      <c r="AU118" s="245" t="s">
        <v>86</v>
      </c>
      <c r="AV118" s="14" t="s">
        <v>125</v>
      </c>
      <c r="AW118" s="14" t="s">
        <v>37</v>
      </c>
      <c r="AX118" s="14" t="s">
        <v>84</v>
      </c>
      <c r="AY118" s="245" t="s">
        <v>118</v>
      </c>
    </row>
    <row r="119" s="2" customFormat="1" ht="24.15" customHeight="1">
      <c r="A119" s="39"/>
      <c r="B119" s="40"/>
      <c r="C119" s="205" t="s">
        <v>171</v>
      </c>
      <c r="D119" s="205" t="s">
        <v>120</v>
      </c>
      <c r="E119" s="206" t="s">
        <v>172</v>
      </c>
      <c r="F119" s="207" t="s">
        <v>173</v>
      </c>
      <c r="G119" s="208" t="s">
        <v>123</v>
      </c>
      <c r="H119" s="209">
        <v>6</v>
      </c>
      <c r="I119" s="210"/>
      <c r="J119" s="211">
        <f>ROUND(I119*H119,2)</f>
        <v>0</v>
      </c>
      <c r="K119" s="207" t="s">
        <v>124</v>
      </c>
      <c r="L119" s="45"/>
      <c r="M119" s="212" t="s">
        <v>19</v>
      </c>
      <c r="N119" s="213" t="s">
        <v>47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125</v>
      </c>
      <c r="AT119" s="216" t="s">
        <v>120</v>
      </c>
      <c r="AU119" s="216" t="s">
        <v>86</v>
      </c>
      <c r="AY119" s="18" t="s">
        <v>118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84</v>
      </c>
      <c r="BK119" s="217">
        <f>ROUND(I119*H119,2)</f>
        <v>0</v>
      </c>
      <c r="BL119" s="18" t="s">
        <v>125</v>
      </c>
      <c r="BM119" s="216" t="s">
        <v>174</v>
      </c>
    </row>
    <row r="120" s="2" customFormat="1">
      <c r="A120" s="39"/>
      <c r="B120" s="40"/>
      <c r="C120" s="41"/>
      <c r="D120" s="218" t="s">
        <v>127</v>
      </c>
      <c r="E120" s="41"/>
      <c r="F120" s="219" t="s">
        <v>175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127</v>
      </c>
      <c r="AU120" s="18" t="s">
        <v>86</v>
      </c>
    </row>
    <row r="121" s="13" customFormat="1">
      <c r="A121" s="13"/>
      <c r="B121" s="223"/>
      <c r="C121" s="224"/>
      <c r="D121" s="225" t="s">
        <v>129</v>
      </c>
      <c r="E121" s="226" t="s">
        <v>19</v>
      </c>
      <c r="F121" s="227" t="s">
        <v>130</v>
      </c>
      <c r="G121" s="224"/>
      <c r="H121" s="228">
        <v>3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129</v>
      </c>
      <c r="AU121" s="234" t="s">
        <v>86</v>
      </c>
      <c r="AV121" s="13" t="s">
        <v>86</v>
      </c>
      <c r="AW121" s="13" t="s">
        <v>37</v>
      </c>
      <c r="AX121" s="13" t="s">
        <v>76</v>
      </c>
      <c r="AY121" s="234" t="s">
        <v>118</v>
      </c>
    </row>
    <row r="122" s="13" customFormat="1">
      <c r="A122" s="13"/>
      <c r="B122" s="223"/>
      <c r="C122" s="224"/>
      <c r="D122" s="225" t="s">
        <v>129</v>
      </c>
      <c r="E122" s="226" t="s">
        <v>19</v>
      </c>
      <c r="F122" s="227" t="s">
        <v>136</v>
      </c>
      <c r="G122" s="224"/>
      <c r="H122" s="228">
        <v>3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129</v>
      </c>
      <c r="AU122" s="234" t="s">
        <v>86</v>
      </c>
      <c r="AV122" s="13" t="s">
        <v>86</v>
      </c>
      <c r="AW122" s="13" t="s">
        <v>37</v>
      </c>
      <c r="AX122" s="13" t="s">
        <v>76</v>
      </c>
      <c r="AY122" s="234" t="s">
        <v>118</v>
      </c>
    </row>
    <row r="123" s="14" customFormat="1">
      <c r="A123" s="14"/>
      <c r="B123" s="235"/>
      <c r="C123" s="236"/>
      <c r="D123" s="225" t="s">
        <v>129</v>
      </c>
      <c r="E123" s="237" t="s">
        <v>19</v>
      </c>
      <c r="F123" s="238" t="s">
        <v>131</v>
      </c>
      <c r="G123" s="236"/>
      <c r="H123" s="239">
        <v>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129</v>
      </c>
      <c r="AU123" s="245" t="s">
        <v>86</v>
      </c>
      <c r="AV123" s="14" t="s">
        <v>125</v>
      </c>
      <c r="AW123" s="14" t="s">
        <v>37</v>
      </c>
      <c r="AX123" s="14" t="s">
        <v>84</v>
      </c>
      <c r="AY123" s="245" t="s">
        <v>118</v>
      </c>
    </row>
    <row r="124" s="2" customFormat="1" ht="24.15" customHeight="1">
      <c r="A124" s="39"/>
      <c r="B124" s="40"/>
      <c r="C124" s="205" t="s">
        <v>176</v>
      </c>
      <c r="D124" s="205" t="s">
        <v>120</v>
      </c>
      <c r="E124" s="206" t="s">
        <v>177</v>
      </c>
      <c r="F124" s="207" t="s">
        <v>178</v>
      </c>
      <c r="G124" s="208" t="s">
        <v>123</v>
      </c>
      <c r="H124" s="209">
        <v>4</v>
      </c>
      <c r="I124" s="210"/>
      <c r="J124" s="211">
        <f>ROUND(I124*H124,2)</f>
        <v>0</v>
      </c>
      <c r="K124" s="207" t="s">
        <v>124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125</v>
      </c>
      <c r="AT124" s="216" t="s">
        <v>120</v>
      </c>
      <c r="AU124" s="216" t="s">
        <v>86</v>
      </c>
      <c r="AY124" s="18" t="s">
        <v>118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125</v>
      </c>
      <c r="BM124" s="216" t="s">
        <v>179</v>
      </c>
    </row>
    <row r="125" s="2" customFormat="1">
      <c r="A125" s="39"/>
      <c r="B125" s="40"/>
      <c r="C125" s="41"/>
      <c r="D125" s="218" t="s">
        <v>127</v>
      </c>
      <c r="E125" s="41"/>
      <c r="F125" s="219" t="s">
        <v>180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86</v>
      </c>
    </row>
    <row r="126" s="13" customFormat="1">
      <c r="A126" s="13"/>
      <c r="B126" s="223"/>
      <c r="C126" s="224"/>
      <c r="D126" s="225" t="s">
        <v>129</v>
      </c>
      <c r="E126" s="226" t="s">
        <v>19</v>
      </c>
      <c r="F126" s="227" t="s">
        <v>142</v>
      </c>
      <c r="G126" s="224"/>
      <c r="H126" s="228">
        <v>4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129</v>
      </c>
      <c r="AU126" s="234" t="s">
        <v>86</v>
      </c>
      <c r="AV126" s="13" t="s">
        <v>86</v>
      </c>
      <c r="AW126" s="13" t="s">
        <v>37</v>
      </c>
      <c r="AX126" s="13" t="s">
        <v>76</v>
      </c>
      <c r="AY126" s="234" t="s">
        <v>118</v>
      </c>
    </row>
    <row r="127" s="14" customFormat="1">
      <c r="A127" s="14"/>
      <c r="B127" s="235"/>
      <c r="C127" s="236"/>
      <c r="D127" s="225" t="s">
        <v>129</v>
      </c>
      <c r="E127" s="237" t="s">
        <v>19</v>
      </c>
      <c r="F127" s="238" t="s">
        <v>131</v>
      </c>
      <c r="G127" s="236"/>
      <c r="H127" s="239">
        <v>4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129</v>
      </c>
      <c r="AU127" s="245" t="s">
        <v>86</v>
      </c>
      <c r="AV127" s="14" t="s">
        <v>125</v>
      </c>
      <c r="AW127" s="14" t="s">
        <v>37</v>
      </c>
      <c r="AX127" s="14" t="s">
        <v>84</v>
      </c>
      <c r="AY127" s="245" t="s">
        <v>118</v>
      </c>
    </row>
    <row r="128" s="2" customFormat="1" ht="24.15" customHeight="1">
      <c r="A128" s="39"/>
      <c r="B128" s="40"/>
      <c r="C128" s="205" t="s">
        <v>181</v>
      </c>
      <c r="D128" s="205" t="s">
        <v>120</v>
      </c>
      <c r="E128" s="206" t="s">
        <v>182</v>
      </c>
      <c r="F128" s="207" t="s">
        <v>183</v>
      </c>
      <c r="G128" s="208" t="s">
        <v>123</v>
      </c>
      <c r="H128" s="209">
        <v>1</v>
      </c>
      <c r="I128" s="210"/>
      <c r="J128" s="211">
        <f>ROUND(I128*H128,2)</f>
        <v>0</v>
      </c>
      <c r="K128" s="207" t="s">
        <v>124</v>
      </c>
      <c r="L128" s="45"/>
      <c r="M128" s="212" t="s">
        <v>19</v>
      </c>
      <c r="N128" s="213" t="s">
        <v>47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125</v>
      </c>
      <c r="AT128" s="216" t="s">
        <v>120</v>
      </c>
      <c r="AU128" s="216" t="s">
        <v>86</v>
      </c>
      <c r="AY128" s="18" t="s">
        <v>118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84</v>
      </c>
      <c r="BK128" s="217">
        <f>ROUND(I128*H128,2)</f>
        <v>0</v>
      </c>
      <c r="BL128" s="18" t="s">
        <v>125</v>
      </c>
      <c r="BM128" s="216" t="s">
        <v>184</v>
      </c>
    </row>
    <row r="129" s="2" customFormat="1">
      <c r="A129" s="39"/>
      <c r="B129" s="40"/>
      <c r="C129" s="41"/>
      <c r="D129" s="218" t="s">
        <v>127</v>
      </c>
      <c r="E129" s="41"/>
      <c r="F129" s="219" t="s">
        <v>185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86</v>
      </c>
    </row>
    <row r="130" s="13" customFormat="1">
      <c r="A130" s="13"/>
      <c r="B130" s="223"/>
      <c r="C130" s="224"/>
      <c r="D130" s="225" t="s">
        <v>129</v>
      </c>
      <c r="E130" s="226" t="s">
        <v>19</v>
      </c>
      <c r="F130" s="227" t="s">
        <v>147</v>
      </c>
      <c r="G130" s="224"/>
      <c r="H130" s="228">
        <v>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129</v>
      </c>
      <c r="AU130" s="234" t="s">
        <v>86</v>
      </c>
      <c r="AV130" s="13" t="s">
        <v>86</v>
      </c>
      <c r="AW130" s="13" t="s">
        <v>37</v>
      </c>
      <c r="AX130" s="13" t="s">
        <v>76</v>
      </c>
      <c r="AY130" s="234" t="s">
        <v>118</v>
      </c>
    </row>
    <row r="131" s="14" customFormat="1">
      <c r="A131" s="14"/>
      <c r="B131" s="235"/>
      <c r="C131" s="236"/>
      <c r="D131" s="225" t="s">
        <v>129</v>
      </c>
      <c r="E131" s="237" t="s">
        <v>19</v>
      </c>
      <c r="F131" s="238" t="s">
        <v>131</v>
      </c>
      <c r="G131" s="236"/>
      <c r="H131" s="239">
        <v>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129</v>
      </c>
      <c r="AU131" s="245" t="s">
        <v>86</v>
      </c>
      <c r="AV131" s="14" t="s">
        <v>125</v>
      </c>
      <c r="AW131" s="14" t="s">
        <v>37</v>
      </c>
      <c r="AX131" s="14" t="s">
        <v>84</v>
      </c>
      <c r="AY131" s="245" t="s">
        <v>118</v>
      </c>
    </row>
    <row r="132" s="2" customFormat="1" ht="24.15" customHeight="1">
      <c r="A132" s="39"/>
      <c r="B132" s="40"/>
      <c r="C132" s="205" t="s">
        <v>186</v>
      </c>
      <c r="D132" s="205" t="s">
        <v>120</v>
      </c>
      <c r="E132" s="206" t="s">
        <v>187</v>
      </c>
      <c r="F132" s="207" t="s">
        <v>188</v>
      </c>
      <c r="G132" s="208" t="s">
        <v>123</v>
      </c>
      <c r="H132" s="209">
        <v>3</v>
      </c>
      <c r="I132" s="210"/>
      <c r="J132" s="211">
        <f>ROUND(I132*H132,2)</f>
        <v>0</v>
      </c>
      <c r="K132" s="207" t="s">
        <v>124</v>
      </c>
      <c r="L132" s="45"/>
      <c r="M132" s="212" t="s">
        <v>19</v>
      </c>
      <c r="N132" s="213" t="s">
        <v>47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125</v>
      </c>
      <c r="AT132" s="216" t="s">
        <v>120</v>
      </c>
      <c r="AU132" s="216" t="s">
        <v>86</v>
      </c>
      <c r="AY132" s="18" t="s">
        <v>118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84</v>
      </c>
      <c r="BK132" s="217">
        <f>ROUND(I132*H132,2)</f>
        <v>0</v>
      </c>
      <c r="BL132" s="18" t="s">
        <v>125</v>
      </c>
      <c r="BM132" s="216" t="s">
        <v>189</v>
      </c>
    </row>
    <row r="133" s="2" customFormat="1">
      <c r="A133" s="39"/>
      <c r="B133" s="40"/>
      <c r="C133" s="41"/>
      <c r="D133" s="218" t="s">
        <v>127</v>
      </c>
      <c r="E133" s="41"/>
      <c r="F133" s="219" t="s">
        <v>190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127</v>
      </c>
      <c r="AU133" s="18" t="s">
        <v>86</v>
      </c>
    </row>
    <row r="134" s="13" customFormat="1">
      <c r="A134" s="13"/>
      <c r="B134" s="223"/>
      <c r="C134" s="224"/>
      <c r="D134" s="225" t="s">
        <v>129</v>
      </c>
      <c r="E134" s="226" t="s">
        <v>19</v>
      </c>
      <c r="F134" s="227" t="s">
        <v>153</v>
      </c>
      <c r="G134" s="224"/>
      <c r="H134" s="228">
        <v>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129</v>
      </c>
      <c r="AU134" s="234" t="s">
        <v>86</v>
      </c>
      <c r="AV134" s="13" t="s">
        <v>86</v>
      </c>
      <c r="AW134" s="13" t="s">
        <v>37</v>
      </c>
      <c r="AX134" s="13" t="s">
        <v>76</v>
      </c>
      <c r="AY134" s="234" t="s">
        <v>118</v>
      </c>
    </row>
    <row r="135" s="13" customFormat="1">
      <c r="A135" s="13"/>
      <c r="B135" s="223"/>
      <c r="C135" s="224"/>
      <c r="D135" s="225" t="s">
        <v>129</v>
      </c>
      <c r="E135" s="226" t="s">
        <v>19</v>
      </c>
      <c r="F135" s="227" t="s">
        <v>154</v>
      </c>
      <c r="G135" s="224"/>
      <c r="H135" s="228">
        <v>2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129</v>
      </c>
      <c r="AU135" s="234" t="s">
        <v>86</v>
      </c>
      <c r="AV135" s="13" t="s">
        <v>86</v>
      </c>
      <c r="AW135" s="13" t="s">
        <v>37</v>
      </c>
      <c r="AX135" s="13" t="s">
        <v>76</v>
      </c>
      <c r="AY135" s="234" t="s">
        <v>118</v>
      </c>
    </row>
    <row r="136" s="14" customFormat="1">
      <c r="A136" s="14"/>
      <c r="B136" s="235"/>
      <c r="C136" s="236"/>
      <c r="D136" s="225" t="s">
        <v>129</v>
      </c>
      <c r="E136" s="237" t="s">
        <v>19</v>
      </c>
      <c r="F136" s="238" t="s">
        <v>131</v>
      </c>
      <c r="G136" s="236"/>
      <c r="H136" s="239">
        <v>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129</v>
      </c>
      <c r="AU136" s="245" t="s">
        <v>86</v>
      </c>
      <c r="AV136" s="14" t="s">
        <v>125</v>
      </c>
      <c r="AW136" s="14" t="s">
        <v>37</v>
      </c>
      <c r="AX136" s="14" t="s">
        <v>84</v>
      </c>
      <c r="AY136" s="245" t="s">
        <v>118</v>
      </c>
    </row>
    <row r="137" s="2" customFormat="1" ht="24.15" customHeight="1">
      <c r="A137" s="39"/>
      <c r="B137" s="40"/>
      <c r="C137" s="205" t="s">
        <v>191</v>
      </c>
      <c r="D137" s="205" t="s">
        <v>120</v>
      </c>
      <c r="E137" s="206" t="s">
        <v>192</v>
      </c>
      <c r="F137" s="207" t="s">
        <v>193</v>
      </c>
      <c r="G137" s="208" t="s">
        <v>123</v>
      </c>
      <c r="H137" s="209">
        <v>3</v>
      </c>
      <c r="I137" s="210"/>
      <c r="J137" s="211">
        <f>ROUND(I137*H137,2)</f>
        <v>0</v>
      </c>
      <c r="K137" s="207" t="s">
        <v>124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125</v>
      </c>
      <c r="AT137" s="216" t="s">
        <v>120</v>
      </c>
      <c r="AU137" s="216" t="s">
        <v>86</v>
      </c>
      <c r="AY137" s="18" t="s">
        <v>118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125</v>
      </c>
      <c r="BM137" s="216" t="s">
        <v>194</v>
      </c>
    </row>
    <row r="138" s="2" customFormat="1">
      <c r="A138" s="39"/>
      <c r="B138" s="40"/>
      <c r="C138" s="41"/>
      <c r="D138" s="218" t="s">
        <v>127</v>
      </c>
      <c r="E138" s="41"/>
      <c r="F138" s="219" t="s">
        <v>195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127</v>
      </c>
      <c r="AU138" s="18" t="s">
        <v>86</v>
      </c>
    </row>
    <row r="139" s="13" customFormat="1">
      <c r="A139" s="13"/>
      <c r="B139" s="223"/>
      <c r="C139" s="224"/>
      <c r="D139" s="225" t="s">
        <v>129</v>
      </c>
      <c r="E139" s="226" t="s">
        <v>19</v>
      </c>
      <c r="F139" s="227" t="s">
        <v>160</v>
      </c>
      <c r="G139" s="224"/>
      <c r="H139" s="228">
        <v>3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129</v>
      </c>
      <c r="AU139" s="234" t="s">
        <v>86</v>
      </c>
      <c r="AV139" s="13" t="s">
        <v>86</v>
      </c>
      <c r="AW139" s="13" t="s">
        <v>37</v>
      </c>
      <c r="AX139" s="13" t="s">
        <v>76</v>
      </c>
      <c r="AY139" s="234" t="s">
        <v>118</v>
      </c>
    </row>
    <row r="140" s="14" customFormat="1">
      <c r="A140" s="14"/>
      <c r="B140" s="235"/>
      <c r="C140" s="236"/>
      <c r="D140" s="225" t="s">
        <v>129</v>
      </c>
      <c r="E140" s="237" t="s">
        <v>19</v>
      </c>
      <c r="F140" s="238" t="s">
        <v>131</v>
      </c>
      <c r="G140" s="236"/>
      <c r="H140" s="239">
        <v>3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129</v>
      </c>
      <c r="AU140" s="245" t="s">
        <v>86</v>
      </c>
      <c r="AV140" s="14" t="s">
        <v>125</v>
      </c>
      <c r="AW140" s="14" t="s">
        <v>37</v>
      </c>
      <c r="AX140" s="14" t="s">
        <v>84</v>
      </c>
      <c r="AY140" s="245" t="s">
        <v>118</v>
      </c>
    </row>
    <row r="141" s="2" customFormat="1" ht="37.8" customHeight="1">
      <c r="A141" s="39"/>
      <c r="B141" s="40"/>
      <c r="C141" s="205" t="s">
        <v>196</v>
      </c>
      <c r="D141" s="205" t="s">
        <v>120</v>
      </c>
      <c r="E141" s="206" t="s">
        <v>197</v>
      </c>
      <c r="F141" s="207" t="s">
        <v>198</v>
      </c>
      <c r="G141" s="208" t="s">
        <v>123</v>
      </c>
      <c r="H141" s="209">
        <v>36</v>
      </c>
      <c r="I141" s="210"/>
      <c r="J141" s="211">
        <f>ROUND(I141*H141,2)</f>
        <v>0</v>
      </c>
      <c r="K141" s="207" t="s">
        <v>124</v>
      </c>
      <c r="L141" s="45"/>
      <c r="M141" s="212" t="s">
        <v>19</v>
      </c>
      <c r="N141" s="213" t="s">
        <v>47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125</v>
      </c>
      <c r="AT141" s="216" t="s">
        <v>120</v>
      </c>
      <c r="AU141" s="216" t="s">
        <v>86</v>
      </c>
      <c r="AY141" s="18" t="s">
        <v>118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84</v>
      </c>
      <c r="BK141" s="217">
        <f>ROUND(I141*H141,2)</f>
        <v>0</v>
      </c>
      <c r="BL141" s="18" t="s">
        <v>125</v>
      </c>
      <c r="BM141" s="216" t="s">
        <v>199</v>
      </c>
    </row>
    <row r="142" s="2" customFormat="1">
      <c r="A142" s="39"/>
      <c r="B142" s="40"/>
      <c r="C142" s="41"/>
      <c r="D142" s="218" t="s">
        <v>127</v>
      </c>
      <c r="E142" s="41"/>
      <c r="F142" s="219" t="s">
        <v>200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86</v>
      </c>
    </row>
    <row r="143" s="13" customFormat="1">
      <c r="A143" s="13"/>
      <c r="B143" s="223"/>
      <c r="C143" s="224"/>
      <c r="D143" s="225" t="s">
        <v>129</v>
      </c>
      <c r="E143" s="226" t="s">
        <v>19</v>
      </c>
      <c r="F143" s="227" t="s">
        <v>130</v>
      </c>
      <c r="G143" s="224"/>
      <c r="H143" s="228">
        <v>3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129</v>
      </c>
      <c r="AU143" s="234" t="s">
        <v>86</v>
      </c>
      <c r="AV143" s="13" t="s">
        <v>86</v>
      </c>
      <c r="AW143" s="13" t="s">
        <v>37</v>
      </c>
      <c r="AX143" s="13" t="s">
        <v>76</v>
      </c>
      <c r="AY143" s="234" t="s">
        <v>118</v>
      </c>
    </row>
    <row r="144" s="13" customFormat="1">
      <c r="A144" s="13"/>
      <c r="B144" s="223"/>
      <c r="C144" s="224"/>
      <c r="D144" s="225" t="s">
        <v>129</v>
      </c>
      <c r="E144" s="226" t="s">
        <v>19</v>
      </c>
      <c r="F144" s="227" t="s">
        <v>136</v>
      </c>
      <c r="G144" s="224"/>
      <c r="H144" s="228">
        <v>3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129</v>
      </c>
      <c r="AU144" s="234" t="s">
        <v>86</v>
      </c>
      <c r="AV144" s="13" t="s">
        <v>86</v>
      </c>
      <c r="AW144" s="13" t="s">
        <v>37</v>
      </c>
      <c r="AX144" s="13" t="s">
        <v>76</v>
      </c>
      <c r="AY144" s="234" t="s">
        <v>118</v>
      </c>
    </row>
    <row r="145" s="14" customFormat="1">
      <c r="A145" s="14"/>
      <c r="B145" s="235"/>
      <c r="C145" s="236"/>
      <c r="D145" s="225" t="s">
        <v>129</v>
      </c>
      <c r="E145" s="237" t="s">
        <v>19</v>
      </c>
      <c r="F145" s="238" t="s">
        <v>131</v>
      </c>
      <c r="G145" s="236"/>
      <c r="H145" s="239">
        <v>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129</v>
      </c>
      <c r="AU145" s="245" t="s">
        <v>86</v>
      </c>
      <c r="AV145" s="14" t="s">
        <v>125</v>
      </c>
      <c r="AW145" s="14" t="s">
        <v>37</v>
      </c>
      <c r="AX145" s="14" t="s">
        <v>84</v>
      </c>
      <c r="AY145" s="245" t="s">
        <v>118</v>
      </c>
    </row>
    <row r="146" s="13" customFormat="1">
      <c r="A146" s="13"/>
      <c r="B146" s="223"/>
      <c r="C146" s="224"/>
      <c r="D146" s="225" t="s">
        <v>129</v>
      </c>
      <c r="E146" s="224"/>
      <c r="F146" s="227" t="s">
        <v>201</v>
      </c>
      <c r="G146" s="224"/>
      <c r="H146" s="228">
        <v>36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129</v>
      </c>
      <c r="AU146" s="234" t="s">
        <v>86</v>
      </c>
      <c r="AV146" s="13" t="s">
        <v>86</v>
      </c>
      <c r="AW146" s="13" t="s">
        <v>4</v>
      </c>
      <c r="AX146" s="13" t="s">
        <v>84</v>
      </c>
      <c r="AY146" s="234" t="s">
        <v>118</v>
      </c>
    </row>
    <row r="147" s="2" customFormat="1" ht="37.8" customHeight="1">
      <c r="A147" s="39"/>
      <c r="B147" s="40"/>
      <c r="C147" s="205" t="s">
        <v>8</v>
      </c>
      <c r="D147" s="205" t="s">
        <v>120</v>
      </c>
      <c r="E147" s="206" t="s">
        <v>202</v>
      </c>
      <c r="F147" s="207" t="s">
        <v>203</v>
      </c>
      <c r="G147" s="208" t="s">
        <v>123</v>
      </c>
      <c r="H147" s="209">
        <v>24</v>
      </c>
      <c r="I147" s="210"/>
      <c r="J147" s="211">
        <f>ROUND(I147*H147,2)</f>
        <v>0</v>
      </c>
      <c r="K147" s="207" t="s">
        <v>124</v>
      </c>
      <c r="L147" s="45"/>
      <c r="M147" s="212" t="s">
        <v>19</v>
      </c>
      <c r="N147" s="213" t="s">
        <v>47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125</v>
      </c>
      <c r="AT147" s="216" t="s">
        <v>120</v>
      </c>
      <c r="AU147" s="216" t="s">
        <v>86</v>
      </c>
      <c r="AY147" s="18" t="s">
        <v>118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84</v>
      </c>
      <c r="BK147" s="217">
        <f>ROUND(I147*H147,2)</f>
        <v>0</v>
      </c>
      <c r="BL147" s="18" t="s">
        <v>125</v>
      </c>
      <c r="BM147" s="216" t="s">
        <v>204</v>
      </c>
    </row>
    <row r="148" s="2" customFormat="1">
      <c r="A148" s="39"/>
      <c r="B148" s="40"/>
      <c r="C148" s="41"/>
      <c r="D148" s="218" t="s">
        <v>127</v>
      </c>
      <c r="E148" s="41"/>
      <c r="F148" s="219" t="s">
        <v>205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86</v>
      </c>
    </row>
    <row r="149" s="13" customFormat="1">
      <c r="A149" s="13"/>
      <c r="B149" s="223"/>
      <c r="C149" s="224"/>
      <c r="D149" s="225" t="s">
        <v>129</v>
      </c>
      <c r="E149" s="226" t="s">
        <v>19</v>
      </c>
      <c r="F149" s="227" t="s">
        <v>142</v>
      </c>
      <c r="G149" s="224"/>
      <c r="H149" s="228">
        <v>4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129</v>
      </c>
      <c r="AU149" s="234" t="s">
        <v>86</v>
      </c>
      <c r="AV149" s="13" t="s">
        <v>86</v>
      </c>
      <c r="AW149" s="13" t="s">
        <v>37</v>
      </c>
      <c r="AX149" s="13" t="s">
        <v>76</v>
      </c>
      <c r="AY149" s="234" t="s">
        <v>118</v>
      </c>
    </row>
    <row r="150" s="14" customFormat="1">
      <c r="A150" s="14"/>
      <c r="B150" s="235"/>
      <c r="C150" s="236"/>
      <c r="D150" s="225" t="s">
        <v>129</v>
      </c>
      <c r="E150" s="237" t="s">
        <v>19</v>
      </c>
      <c r="F150" s="238" t="s">
        <v>131</v>
      </c>
      <c r="G150" s="236"/>
      <c r="H150" s="239">
        <v>4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129</v>
      </c>
      <c r="AU150" s="245" t="s">
        <v>86</v>
      </c>
      <c r="AV150" s="14" t="s">
        <v>125</v>
      </c>
      <c r="AW150" s="14" t="s">
        <v>37</v>
      </c>
      <c r="AX150" s="14" t="s">
        <v>84</v>
      </c>
      <c r="AY150" s="245" t="s">
        <v>118</v>
      </c>
    </row>
    <row r="151" s="13" customFormat="1">
      <c r="A151" s="13"/>
      <c r="B151" s="223"/>
      <c r="C151" s="224"/>
      <c r="D151" s="225" t="s">
        <v>129</v>
      </c>
      <c r="E151" s="224"/>
      <c r="F151" s="227" t="s">
        <v>206</v>
      </c>
      <c r="G151" s="224"/>
      <c r="H151" s="228">
        <v>24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129</v>
      </c>
      <c r="AU151" s="234" t="s">
        <v>86</v>
      </c>
      <c r="AV151" s="13" t="s">
        <v>86</v>
      </c>
      <c r="AW151" s="13" t="s">
        <v>4</v>
      </c>
      <c r="AX151" s="13" t="s">
        <v>84</v>
      </c>
      <c r="AY151" s="234" t="s">
        <v>118</v>
      </c>
    </row>
    <row r="152" s="2" customFormat="1" ht="33" customHeight="1">
      <c r="A152" s="39"/>
      <c r="B152" s="40"/>
      <c r="C152" s="205" t="s">
        <v>207</v>
      </c>
      <c r="D152" s="205" t="s">
        <v>120</v>
      </c>
      <c r="E152" s="206" t="s">
        <v>208</v>
      </c>
      <c r="F152" s="207" t="s">
        <v>209</v>
      </c>
      <c r="G152" s="208" t="s">
        <v>123</v>
      </c>
      <c r="H152" s="209">
        <v>36</v>
      </c>
      <c r="I152" s="210"/>
      <c r="J152" s="211">
        <f>ROUND(I152*H152,2)</f>
        <v>0</v>
      </c>
      <c r="K152" s="207" t="s">
        <v>124</v>
      </c>
      <c r="L152" s="45"/>
      <c r="M152" s="212" t="s">
        <v>19</v>
      </c>
      <c r="N152" s="213" t="s">
        <v>47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125</v>
      </c>
      <c r="AT152" s="216" t="s">
        <v>120</v>
      </c>
      <c r="AU152" s="216" t="s">
        <v>86</v>
      </c>
      <c r="AY152" s="18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125</v>
      </c>
      <c r="BM152" s="216" t="s">
        <v>210</v>
      </c>
    </row>
    <row r="153" s="2" customFormat="1">
      <c r="A153" s="39"/>
      <c r="B153" s="40"/>
      <c r="C153" s="41"/>
      <c r="D153" s="218" t="s">
        <v>127</v>
      </c>
      <c r="E153" s="41"/>
      <c r="F153" s="219" t="s">
        <v>211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86</v>
      </c>
    </row>
    <row r="154" s="13" customFormat="1">
      <c r="A154" s="13"/>
      <c r="B154" s="223"/>
      <c r="C154" s="224"/>
      <c r="D154" s="225" t="s">
        <v>129</v>
      </c>
      <c r="E154" s="226" t="s">
        <v>19</v>
      </c>
      <c r="F154" s="227" t="s">
        <v>130</v>
      </c>
      <c r="G154" s="224"/>
      <c r="H154" s="228">
        <v>3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129</v>
      </c>
      <c r="AU154" s="234" t="s">
        <v>86</v>
      </c>
      <c r="AV154" s="13" t="s">
        <v>86</v>
      </c>
      <c r="AW154" s="13" t="s">
        <v>37</v>
      </c>
      <c r="AX154" s="13" t="s">
        <v>76</v>
      </c>
      <c r="AY154" s="234" t="s">
        <v>118</v>
      </c>
    </row>
    <row r="155" s="13" customFormat="1">
      <c r="A155" s="13"/>
      <c r="B155" s="223"/>
      <c r="C155" s="224"/>
      <c r="D155" s="225" t="s">
        <v>129</v>
      </c>
      <c r="E155" s="226" t="s">
        <v>19</v>
      </c>
      <c r="F155" s="227" t="s">
        <v>136</v>
      </c>
      <c r="G155" s="224"/>
      <c r="H155" s="228">
        <v>3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129</v>
      </c>
      <c r="AU155" s="234" t="s">
        <v>86</v>
      </c>
      <c r="AV155" s="13" t="s">
        <v>86</v>
      </c>
      <c r="AW155" s="13" t="s">
        <v>37</v>
      </c>
      <c r="AX155" s="13" t="s">
        <v>76</v>
      </c>
      <c r="AY155" s="234" t="s">
        <v>118</v>
      </c>
    </row>
    <row r="156" s="14" customFormat="1">
      <c r="A156" s="14"/>
      <c r="B156" s="235"/>
      <c r="C156" s="236"/>
      <c r="D156" s="225" t="s">
        <v>129</v>
      </c>
      <c r="E156" s="237" t="s">
        <v>19</v>
      </c>
      <c r="F156" s="238" t="s">
        <v>131</v>
      </c>
      <c r="G156" s="236"/>
      <c r="H156" s="239">
        <v>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129</v>
      </c>
      <c r="AU156" s="245" t="s">
        <v>86</v>
      </c>
      <c r="AV156" s="14" t="s">
        <v>125</v>
      </c>
      <c r="AW156" s="14" t="s">
        <v>37</v>
      </c>
      <c r="AX156" s="14" t="s">
        <v>84</v>
      </c>
      <c r="AY156" s="245" t="s">
        <v>118</v>
      </c>
    </row>
    <row r="157" s="13" customFormat="1">
      <c r="A157" s="13"/>
      <c r="B157" s="223"/>
      <c r="C157" s="224"/>
      <c r="D157" s="225" t="s">
        <v>129</v>
      </c>
      <c r="E157" s="224"/>
      <c r="F157" s="227" t="s">
        <v>201</v>
      </c>
      <c r="G157" s="224"/>
      <c r="H157" s="228">
        <v>36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129</v>
      </c>
      <c r="AU157" s="234" t="s">
        <v>86</v>
      </c>
      <c r="AV157" s="13" t="s">
        <v>86</v>
      </c>
      <c r="AW157" s="13" t="s">
        <v>4</v>
      </c>
      <c r="AX157" s="13" t="s">
        <v>84</v>
      </c>
      <c r="AY157" s="234" t="s">
        <v>118</v>
      </c>
    </row>
    <row r="158" s="2" customFormat="1" ht="33" customHeight="1">
      <c r="A158" s="39"/>
      <c r="B158" s="40"/>
      <c r="C158" s="205" t="s">
        <v>212</v>
      </c>
      <c r="D158" s="205" t="s">
        <v>120</v>
      </c>
      <c r="E158" s="206" t="s">
        <v>213</v>
      </c>
      <c r="F158" s="207" t="s">
        <v>214</v>
      </c>
      <c r="G158" s="208" t="s">
        <v>123</v>
      </c>
      <c r="H158" s="209">
        <v>24</v>
      </c>
      <c r="I158" s="210"/>
      <c r="J158" s="211">
        <f>ROUND(I158*H158,2)</f>
        <v>0</v>
      </c>
      <c r="K158" s="207" t="s">
        <v>124</v>
      </c>
      <c r="L158" s="45"/>
      <c r="M158" s="212" t="s">
        <v>19</v>
      </c>
      <c r="N158" s="213" t="s">
        <v>47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125</v>
      </c>
      <c r="AT158" s="216" t="s">
        <v>120</v>
      </c>
      <c r="AU158" s="216" t="s">
        <v>86</v>
      </c>
      <c r="AY158" s="18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125</v>
      </c>
      <c r="BM158" s="216" t="s">
        <v>215</v>
      </c>
    </row>
    <row r="159" s="2" customFormat="1">
      <c r="A159" s="39"/>
      <c r="B159" s="40"/>
      <c r="C159" s="41"/>
      <c r="D159" s="218" t="s">
        <v>127</v>
      </c>
      <c r="E159" s="41"/>
      <c r="F159" s="219" t="s">
        <v>216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86</v>
      </c>
    </row>
    <row r="160" s="13" customFormat="1">
      <c r="A160" s="13"/>
      <c r="B160" s="223"/>
      <c r="C160" s="224"/>
      <c r="D160" s="225" t="s">
        <v>129</v>
      </c>
      <c r="E160" s="226" t="s">
        <v>19</v>
      </c>
      <c r="F160" s="227" t="s">
        <v>142</v>
      </c>
      <c r="G160" s="224"/>
      <c r="H160" s="228">
        <v>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129</v>
      </c>
      <c r="AU160" s="234" t="s">
        <v>86</v>
      </c>
      <c r="AV160" s="13" t="s">
        <v>86</v>
      </c>
      <c r="AW160" s="13" t="s">
        <v>37</v>
      </c>
      <c r="AX160" s="13" t="s">
        <v>76</v>
      </c>
      <c r="AY160" s="234" t="s">
        <v>118</v>
      </c>
    </row>
    <row r="161" s="14" customFormat="1">
      <c r="A161" s="14"/>
      <c r="B161" s="235"/>
      <c r="C161" s="236"/>
      <c r="D161" s="225" t="s">
        <v>129</v>
      </c>
      <c r="E161" s="237" t="s">
        <v>19</v>
      </c>
      <c r="F161" s="238" t="s">
        <v>131</v>
      </c>
      <c r="G161" s="236"/>
      <c r="H161" s="239">
        <v>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129</v>
      </c>
      <c r="AU161" s="245" t="s">
        <v>86</v>
      </c>
      <c r="AV161" s="14" t="s">
        <v>125</v>
      </c>
      <c r="AW161" s="14" t="s">
        <v>37</v>
      </c>
      <c r="AX161" s="14" t="s">
        <v>84</v>
      </c>
      <c r="AY161" s="245" t="s">
        <v>118</v>
      </c>
    </row>
    <row r="162" s="13" customFormat="1">
      <c r="A162" s="13"/>
      <c r="B162" s="223"/>
      <c r="C162" s="224"/>
      <c r="D162" s="225" t="s">
        <v>129</v>
      </c>
      <c r="E162" s="224"/>
      <c r="F162" s="227" t="s">
        <v>206</v>
      </c>
      <c r="G162" s="224"/>
      <c r="H162" s="228">
        <v>24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129</v>
      </c>
      <c r="AU162" s="234" t="s">
        <v>86</v>
      </c>
      <c r="AV162" s="13" t="s">
        <v>86</v>
      </c>
      <c r="AW162" s="13" t="s">
        <v>4</v>
      </c>
      <c r="AX162" s="13" t="s">
        <v>84</v>
      </c>
      <c r="AY162" s="234" t="s">
        <v>118</v>
      </c>
    </row>
    <row r="163" s="2" customFormat="1" ht="33" customHeight="1">
      <c r="A163" s="39"/>
      <c r="B163" s="40"/>
      <c r="C163" s="205" t="s">
        <v>217</v>
      </c>
      <c r="D163" s="205" t="s">
        <v>120</v>
      </c>
      <c r="E163" s="206" t="s">
        <v>218</v>
      </c>
      <c r="F163" s="207" t="s">
        <v>219</v>
      </c>
      <c r="G163" s="208" t="s">
        <v>123</v>
      </c>
      <c r="H163" s="209">
        <v>6</v>
      </c>
      <c r="I163" s="210"/>
      <c r="J163" s="211">
        <f>ROUND(I163*H163,2)</f>
        <v>0</v>
      </c>
      <c r="K163" s="207" t="s">
        <v>124</v>
      </c>
      <c r="L163" s="45"/>
      <c r="M163" s="212" t="s">
        <v>19</v>
      </c>
      <c r="N163" s="213" t="s">
        <v>47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125</v>
      </c>
      <c r="AT163" s="216" t="s">
        <v>120</v>
      </c>
      <c r="AU163" s="216" t="s">
        <v>86</v>
      </c>
      <c r="AY163" s="18" t="s">
        <v>118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84</v>
      </c>
      <c r="BK163" s="217">
        <f>ROUND(I163*H163,2)</f>
        <v>0</v>
      </c>
      <c r="BL163" s="18" t="s">
        <v>125</v>
      </c>
      <c r="BM163" s="216" t="s">
        <v>220</v>
      </c>
    </row>
    <row r="164" s="2" customFormat="1">
      <c r="A164" s="39"/>
      <c r="B164" s="40"/>
      <c r="C164" s="41"/>
      <c r="D164" s="218" t="s">
        <v>127</v>
      </c>
      <c r="E164" s="41"/>
      <c r="F164" s="219" t="s">
        <v>221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86</v>
      </c>
    </row>
    <row r="165" s="13" customFormat="1">
      <c r="A165" s="13"/>
      <c r="B165" s="223"/>
      <c r="C165" s="224"/>
      <c r="D165" s="225" t="s">
        <v>129</v>
      </c>
      <c r="E165" s="226" t="s">
        <v>19</v>
      </c>
      <c r="F165" s="227" t="s">
        <v>147</v>
      </c>
      <c r="G165" s="224"/>
      <c r="H165" s="228">
        <v>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129</v>
      </c>
      <c r="AU165" s="234" t="s">
        <v>86</v>
      </c>
      <c r="AV165" s="13" t="s">
        <v>86</v>
      </c>
      <c r="AW165" s="13" t="s">
        <v>37</v>
      </c>
      <c r="AX165" s="13" t="s">
        <v>76</v>
      </c>
      <c r="AY165" s="234" t="s">
        <v>118</v>
      </c>
    </row>
    <row r="166" s="14" customFormat="1">
      <c r="A166" s="14"/>
      <c r="B166" s="235"/>
      <c r="C166" s="236"/>
      <c r="D166" s="225" t="s">
        <v>129</v>
      </c>
      <c r="E166" s="237" t="s">
        <v>19</v>
      </c>
      <c r="F166" s="238" t="s">
        <v>131</v>
      </c>
      <c r="G166" s="236"/>
      <c r="H166" s="239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129</v>
      </c>
      <c r="AU166" s="245" t="s">
        <v>86</v>
      </c>
      <c r="AV166" s="14" t="s">
        <v>125</v>
      </c>
      <c r="AW166" s="14" t="s">
        <v>37</v>
      </c>
      <c r="AX166" s="14" t="s">
        <v>84</v>
      </c>
      <c r="AY166" s="245" t="s">
        <v>118</v>
      </c>
    </row>
    <row r="167" s="13" customFormat="1">
      <c r="A167" s="13"/>
      <c r="B167" s="223"/>
      <c r="C167" s="224"/>
      <c r="D167" s="225" t="s">
        <v>129</v>
      </c>
      <c r="E167" s="224"/>
      <c r="F167" s="227" t="s">
        <v>222</v>
      </c>
      <c r="G167" s="224"/>
      <c r="H167" s="228">
        <v>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129</v>
      </c>
      <c r="AU167" s="234" t="s">
        <v>86</v>
      </c>
      <c r="AV167" s="13" t="s">
        <v>86</v>
      </c>
      <c r="AW167" s="13" t="s">
        <v>4</v>
      </c>
      <c r="AX167" s="13" t="s">
        <v>84</v>
      </c>
      <c r="AY167" s="234" t="s">
        <v>118</v>
      </c>
    </row>
    <row r="168" s="2" customFormat="1" ht="33" customHeight="1">
      <c r="A168" s="39"/>
      <c r="B168" s="40"/>
      <c r="C168" s="205" t="s">
        <v>223</v>
      </c>
      <c r="D168" s="205" t="s">
        <v>120</v>
      </c>
      <c r="E168" s="206" t="s">
        <v>224</v>
      </c>
      <c r="F168" s="207" t="s">
        <v>225</v>
      </c>
      <c r="G168" s="208" t="s">
        <v>123</v>
      </c>
      <c r="H168" s="209">
        <v>18</v>
      </c>
      <c r="I168" s="210"/>
      <c r="J168" s="211">
        <f>ROUND(I168*H168,2)</f>
        <v>0</v>
      </c>
      <c r="K168" s="207" t="s">
        <v>124</v>
      </c>
      <c r="L168" s="45"/>
      <c r="M168" s="212" t="s">
        <v>19</v>
      </c>
      <c r="N168" s="213" t="s">
        <v>47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125</v>
      </c>
      <c r="AT168" s="216" t="s">
        <v>120</v>
      </c>
      <c r="AU168" s="216" t="s">
        <v>86</v>
      </c>
      <c r="AY168" s="18" t="s">
        <v>118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84</v>
      </c>
      <c r="BK168" s="217">
        <f>ROUND(I168*H168,2)</f>
        <v>0</v>
      </c>
      <c r="BL168" s="18" t="s">
        <v>125</v>
      </c>
      <c r="BM168" s="216" t="s">
        <v>226</v>
      </c>
    </row>
    <row r="169" s="2" customFormat="1">
      <c r="A169" s="39"/>
      <c r="B169" s="40"/>
      <c r="C169" s="41"/>
      <c r="D169" s="218" t="s">
        <v>127</v>
      </c>
      <c r="E169" s="41"/>
      <c r="F169" s="219" t="s">
        <v>227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127</v>
      </c>
      <c r="AU169" s="18" t="s">
        <v>86</v>
      </c>
    </row>
    <row r="170" s="13" customFormat="1">
      <c r="A170" s="13"/>
      <c r="B170" s="223"/>
      <c r="C170" s="224"/>
      <c r="D170" s="225" t="s">
        <v>129</v>
      </c>
      <c r="E170" s="226" t="s">
        <v>19</v>
      </c>
      <c r="F170" s="227" t="s">
        <v>153</v>
      </c>
      <c r="G170" s="224"/>
      <c r="H170" s="228">
        <v>1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129</v>
      </c>
      <c r="AU170" s="234" t="s">
        <v>86</v>
      </c>
      <c r="AV170" s="13" t="s">
        <v>86</v>
      </c>
      <c r="AW170" s="13" t="s">
        <v>37</v>
      </c>
      <c r="AX170" s="13" t="s">
        <v>76</v>
      </c>
      <c r="AY170" s="234" t="s">
        <v>118</v>
      </c>
    </row>
    <row r="171" s="13" customFormat="1">
      <c r="A171" s="13"/>
      <c r="B171" s="223"/>
      <c r="C171" s="224"/>
      <c r="D171" s="225" t="s">
        <v>129</v>
      </c>
      <c r="E171" s="226" t="s">
        <v>19</v>
      </c>
      <c r="F171" s="227" t="s">
        <v>154</v>
      </c>
      <c r="G171" s="224"/>
      <c r="H171" s="228">
        <v>2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129</v>
      </c>
      <c r="AU171" s="234" t="s">
        <v>86</v>
      </c>
      <c r="AV171" s="13" t="s">
        <v>86</v>
      </c>
      <c r="AW171" s="13" t="s">
        <v>37</v>
      </c>
      <c r="AX171" s="13" t="s">
        <v>76</v>
      </c>
      <c r="AY171" s="234" t="s">
        <v>118</v>
      </c>
    </row>
    <row r="172" s="14" customFormat="1">
      <c r="A172" s="14"/>
      <c r="B172" s="235"/>
      <c r="C172" s="236"/>
      <c r="D172" s="225" t="s">
        <v>129</v>
      </c>
      <c r="E172" s="237" t="s">
        <v>19</v>
      </c>
      <c r="F172" s="238" t="s">
        <v>131</v>
      </c>
      <c r="G172" s="236"/>
      <c r="H172" s="239">
        <v>3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129</v>
      </c>
      <c r="AU172" s="245" t="s">
        <v>86</v>
      </c>
      <c r="AV172" s="14" t="s">
        <v>125</v>
      </c>
      <c r="AW172" s="14" t="s">
        <v>37</v>
      </c>
      <c r="AX172" s="14" t="s">
        <v>84</v>
      </c>
      <c r="AY172" s="245" t="s">
        <v>118</v>
      </c>
    </row>
    <row r="173" s="13" customFormat="1">
      <c r="A173" s="13"/>
      <c r="B173" s="223"/>
      <c r="C173" s="224"/>
      <c r="D173" s="225" t="s">
        <v>129</v>
      </c>
      <c r="E173" s="224"/>
      <c r="F173" s="227" t="s">
        <v>228</v>
      </c>
      <c r="G173" s="224"/>
      <c r="H173" s="228">
        <v>18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129</v>
      </c>
      <c r="AU173" s="234" t="s">
        <v>86</v>
      </c>
      <c r="AV173" s="13" t="s">
        <v>86</v>
      </c>
      <c r="AW173" s="13" t="s">
        <v>4</v>
      </c>
      <c r="AX173" s="13" t="s">
        <v>84</v>
      </c>
      <c r="AY173" s="234" t="s">
        <v>118</v>
      </c>
    </row>
    <row r="174" s="2" customFormat="1" ht="33" customHeight="1">
      <c r="A174" s="39"/>
      <c r="B174" s="40"/>
      <c r="C174" s="205" t="s">
        <v>229</v>
      </c>
      <c r="D174" s="205" t="s">
        <v>120</v>
      </c>
      <c r="E174" s="206" t="s">
        <v>230</v>
      </c>
      <c r="F174" s="207" t="s">
        <v>231</v>
      </c>
      <c r="G174" s="208" t="s">
        <v>123</v>
      </c>
      <c r="H174" s="209">
        <v>18</v>
      </c>
      <c r="I174" s="210"/>
      <c r="J174" s="211">
        <f>ROUND(I174*H174,2)</f>
        <v>0</v>
      </c>
      <c r="K174" s="207" t="s">
        <v>124</v>
      </c>
      <c r="L174" s="45"/>
      <c r="M174" s="212" t="s">
        <v>19</v>
      </c>
      <c r="N174" s="213" t="s">
        <v>47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125</v>
      </c>
      <c r="AT174" s="216" t="s">
        <v>120</v>
      </c>
      <c r="AU174" s="216" t="s">
        <v>86</v>
      </c>
      <c r="AY174" s="18" t="s">
        <v>118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84</v>
      </c>
      <c r="BK174" s="217">
        <f>ROUND(I174*H174,2)</f>
        <v>0</v>
      </c>
      <c r="BL174" s="18" t="s">
        <v>125</v>
      </c>
      <c r="BM174" s="216" t="s">
        <v>232</v>
      </c>
    </row>
    <row r="175" s="2" customFormat="1">
      <c r="A175" s="39"/>
      <c r="B175" s="40"/>
      <c r="C175" s="41"/>
      <c r="D175" s="218" t="s">
        <v>127</v>
      </c>
      <c r="E175" s="41"/>
      <c r="F175" s="219" t="s">
        <v>233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86</v>
      </c>
    </row>
    <row r="176" s="13" customFormat="1">
      <c r="A176" s="13"/>
      <c r="B176" s="223"/>
      <c r="C176" s="224"/>
      <c r="D176" s="225" t="s">
        <v>129</v>
      </c>
      <c r="E176" s="226" t="s">
        <v>19</v>
      </c>
      <c r="F176" s="227" t="s">
        <v>160</v>
      </c>
      <c r="G176" s="224"/>
      <c r="H176" s="228">
        <v>3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129</v>
      </c>
      <c r="AU176" s="234" t="s">
        <v>86</v>
      </c>
      <c r="AV176" s="13" t="s">
        <v>86</v>
      </c>
      <c r="AW176" s="13" t="s">
        <v>37</v>
      </c>
      <c r="AX176" s="13" t="s">
        <v>76</v>
      </c>
      <c r="AY176" s="234" t="s">
        <v>118</v>
      </c>
    </row>
    <row r="177" s="14" customFormat="1">
      <c r="A177" s="14"/>
      <c r="B177" s="235"/>
      <c r="C177" s="236"/>
      <c r="D177" s="225" t="s">
        <v>129</v>
      </c>
      <c r="E177" s="237" t="s">
        <v>19</v>
      </c>
      <c r="F177" s="238" t="s">
        <v>131</v>
      </c>
      <c r="G177" s="236"/>
      <c r="H177" s="239">
        <v>3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129</v>
      </c>
      <c r="AU177" s="245" t="s">
        <v>86</v>
      </c>
      <c r="AV177" s="14" t="s">
        <v>125</v>
      </c>
      <c r="AW177" s="14" t="s">
        <v>37</v>
      </c>
      <c r="AX177" s="14" t="s">
        <v>84</v>
      </c>
      <c r="AY177" s="245" t="s">
        <v>118</v>
      </c>
    </row>
    <row r="178" s="13" customFormat="1">
      <c r="A178" s="13"/>
      <c r="B178" s="223"/>
      <c r="C178" s="224"/>
      <c r="D178" s="225" t="s">
        <v>129</v>
      </c>
      <c r="E178" s="224"/>
      <c r="F178" s="227" t="s">
        <v>228</v>
      </c>
      <c r="G178" s="224"/>
      <c r="H178" s="228">
        <v>18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129</v>
      </c>
      <c r="AU178" s="234" t="s">
        <v>86</v>
      </c>
      <c r="AV178" s="13" t="s">
        <v>86</v>
      </c>
      <c r="AW178" s="13" t="s">
        <v>4</v>
      </c>
      <c r="AX178" s="13" t="s">
        <v>84</v>
      </c>
      <c r="AY178" s="234" t="s">
        <v>118</v>
      </c>
    </row>
    <row r="179" s="12" customFormat="1" ht="22.8" customHeight="1">
      <c r="A179" s="12"/>
      <c r="B179" s="189"/>
      <c r="C179" s="190"/>
      <c r="D179" s="191" t="s">
        <v>75</v>
      </c>
      <c r="E179" s="203" t="s">
        <v>234</v>
      </c>
      <c r="F179" s="203" t="s">
        <v>235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SUM(P180:P182)</f>
        <v>0</v>
      </c>
      <c r="Q179" s="197"/>
      <c r="R179" s="198">
        <f>SUM(R180:R182)</f>
        <v>0</v>
      </c>
      <c r="S179" s="197"/>
      <c r="T179" s="199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84</v>
      </c>
      <c r="AT179" s="201" t="s">
        <v>75</v>
      </c>
      <c r="AU179" s="201" t="s">
        <v>84</v>
      </c>
      <c r="AY179" s="200" t="s">
        <v>118</v>
      </c>
      <c r="BK179" s="202">
        <f>SUM(BK180:BK182)</f>
        <v>0</v>
      </c>
    </row>
    <row r="180" s="2" customFormat="1" ht="24.15" customHeight="1">
      <c r="A180" s="39"/>
      <c r="B180" s="40"/>
      <c r="C180" s="205" t="s">
        <v>7</v>
      </c>
      <c r="D180" s="205" t="s">
        <v>120</v>
      </c>
      <c r="E180" s="206" t="s">
        <v>236</v>
      </c>
      <c r="F180" s="207" t="s">
        <v>237</v>
      </c>
      <c r="G180" s="208" t="s">
        <v>238</v>
      </c>
      <c r="H180" s="209">
        <v>10.949999999999999</v>
      </c>
      <c r="I180" s="210"/>
      <c r="J180" s="211">
        <f>ROUND(I180*H180,2)</f>
        <v>0</v>
      </c>
      <c r="K180" s="207" t="s">
        <v>19</v>
      </c>
      <c r="L180" s="45"/>
      <c r="M180" s="212" t="s">
        <v>19</v>
      </c>
      <c r="N180" s="213" t="s">
        <v>47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125</v>
      </c>
      <c r="AT180" s="216" t="s">
        <v>120</v>
      </c>
      <c r="AU180" s="216" t="s">
        <v>86</v>
      </c>
      <c r="AY180" s="18" t="s">
        <v>118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84</v>
      </c>
      <c r="BK180" s="217">
        <f>ROUND(I180*H180,2)</f>
        <v>0</v>
      </c>
      <c r="BL180" s="18" t="s">
        <v>125</v>
      </c>
      <c r="BM180" s="216" t="s">
        <v>239</v>
      </c>
    </row>
    <row r="181" s="13" customFormat="1">
      <c r="A181" s="13"/>
      <c r="B181" s="223"/>
      <c r="C181" s="224"/>
      <c r="D181" s="225" t="s">
        <v>129</v>
      </c>
      <c r="E181" s="226" t="s">
        <v>19</v>
      </c>
      <c r="F181" s="227" t="s">
        <v>240</v>
      </c>
      <c r="G181" s="224"/>
      <c r="H181" s="228">
        <v>10.949999999999999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129</v>
      </c>
      <c r="AU181" s="234" t="s">
        <v>86</v>
      </c>
      <c r="AV181" s="13" t="s">
        <v>86</v>
      </c>
      <c r="AW181" s="13" t="s">
        <v>37</v>
      </c>
      <c r="AX181" s="13" t="s">
        <v>76</v>
      </c>
      <c r="AY181" s="234" t="s">
        <v>118</v>
      </c>
    </row>
    <row r="182" s="14" customFormat="1">
      <c r="A182" s="14"/>
      <c r="B182" s="235"/>
      <c r="C182" s="236"/>
      <c r="D182" s="225" t="s">
        <v>129</v>
      </c>
      <c r="E182" s="237" t="s">
        <v>19</v>
      </c>
      <c r="F182" s="238" t="s">
        <v>131</v>
      </c>
      <c r="G182" s="236"/>
      <c r="H182" s="239">
        <v>10.949999999999999</v>
      </c>
      <c r="I182" s="240"/>
      <c r="J182" s="236"/>
      <c r="K182" s="236"/>
      <c r="L182" s="241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129</v>
      </c>
      <c r="AU182" s="245" t="s">
        <v>86</v>
      </c>
      <c r="AV182" s="14" t="s">
        <v>125</v>
      </c>
      <c r="AW182" s="14" t="s">
        <v>37</v>
      </c>
      <c r="AX182" s="14" t="s">
        <v>84</v>
      </c>
      <c r="AY182" s="245" t="s">
        <v>118</v>
      </c>
    </row>
    <row r="183" s="2" customFormat="1" ht="6.96" customHeight="1">
      <c r="A183" s="39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pdpmrOLSgN73jSukwam2wSccFyd5S2C+Gk+Q7ucvUW1Mmt7nd21ag8mK2yuGeSnkYhXu/S0rHOnaGzoOA1Bj6g==" hashValue="IlsGr7pzXg1kHgiFWhawSgciX+Azb0M5k2r34DiLR415BFJMnzl6RzOGKONFNthWOszbMH621tuGTkDqp7OQsg==" algorithmName="SHA-512" password="CC35"/>
  <autoFilter ref="C81:K18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112151351"/>
    <hyperlink ref="F90" r:id="rId2" display="https://podminky.urs.cz/item/CS_URS_2023_02/112151352"/>
    <hyperlink ref="F94" r:id="rId3" display="https://podminky.urs.cz/item/CS_URS_2023_02/112151353"/>
    <hyperlink ref="F98" r:id="rId4" display="https://podminky.urs.cz/item/CS_URS_2023_02/112251101"/>
    <hyperlink ref="F102" r:id="rId5" display="https://podminky.urs.cz/item/CS_URS_2023_02/112251102"/>
    <hyperlink ref="F107" r:id="rId6" display="https://podminky.urs.cz/item/CS_URS_2023_02/112251103"/>
    <hyperlink ref="F111" r:id="rId7" display="https://podminky.urs.cz/item/CS_URS_2023_02/162201401"/>
    <hyperlink ref="F116" r:id="rId8" display="https://podminky.urs.cz/item/CS_URS_2023_02/162201402"/>
    <hyperlink ref="F120" r:id="rId9" display="https://podminky.urs.cz/item/CS_URS_2023_02/162201411"/>
    <hyperlink ref="F125" r:id="rId10" display="https://podminky.urs.cz/item/CS_URS_2023_02/162201412"/>
    <hyperlink ref="F129" r:id="rId11" display="https://podminky.urs.cz/item/CS_URS_2023_02/162201421"/>
    <hyperlink ref="F133" r:id="rId12" display="https://podminky.urs.cz/item/CS_URS_2023_02/162201422"/>
    <hyperlink ref="F138" r:id="rId13" display="https://podminky.urs.cz/item/CS_URS_2023_02/162201423"/>
    <hyperlink ref="F142" r:id="rId14" display="https://podminky.urs.cz/item/CS_URS_2023_02/162301931"/>
    <hyperlink ref="F148" r:id="rId15" display="https://podminky.urs.cz/item/CS_URS_2023_02/162301932"/>
    <hyperlink ref="F153" r:id="rId16" display="https://podminky.urs.cz/item/CS_URS_2023_02/162301951"/>
    <hyperlink ref="F159" r:id="rId17" display="https://podminky.urs.cz/item/CS_URS_2023_02/162301952"/>
    <hyperlink ref="F164" r:id="rId18" display="https://podminky.urs.cz/item/CS_URS_2023_02/162301971"/>
    <hyperlink ref="F169" r:id="rId19" display="https://podminky.urs.cz/item/CS_URS_2023_02/162301972"/>
    <hyperlink ref="F175" r:id="rId20" display="https://podminky.urs.cz/item/CS_URS_2023_02/1623019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Na Schodech - oprava opěrné zdi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ROUND((SUM(BE91:BE497)),  2)</f>
        <v>0</v>
      </c>
      <c r="G33" s="39"/>
      <c r="H33" s="39"/>
      <c r="I33" s="149">
        <v>0.20999999999999999</v>
      </c>
      <c r="J33" s="148">
        <f>ROUND(((SUM(BE91:BE497))*I33),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ROUND((SUM(BF91:BF497)),  2)</f>
        <v>0</v>
      </c>
      <c r="G34" s="39"/>
      <c r="H34" s="39"/>
      <c r="I34" s="149">
        <v>0.14999999999999999</v>
      </c>
      <c r="J34" s="148">
        <f>ROUND(((SUM(BF91:BF497))*I34),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ROUND((SUM(BG91:BG497)),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ROUND((SUM(BH91:BH497)),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ROUND((SUM(BI91:BI497)),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Na Schodech - oprava opěrné zdi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</v>
      </c>
      <c r="G52" s="41"/>
      <c r="H52" s="41"/>
      <c r="I52" s="33" t="s">
        <v>23</v>
      </c>
      <c r="J52" s="73" t="str">
        <f>IF(J12="","",J12)</f>
        <v>16. 10. 2023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Labem</v>
      </c>
      <c r="G54" s="41"/>
      <c r="H54" s="41"/>
      <c r="I54" s="33" t="s">
        <v>33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242</v>
      </c>
      <c r="E62" s="175"/>
      <c r="F62" s="175"/>
      <c r="G62" s="175"/>
      <c r="H62" s="175"/>
      <c r="I62" s="175"/>
      <c r="J62" s="176">
        <f>J180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243</v>
      </c>
      <c r="E63" s="175"/>
      <c r="F63" s="175"/>
      <c r="G63" s="175"/>
      <c r="H63" s="175"/>
      <c r="I63" s="175"/>
      <c r="J63" s="176">
        <f>J229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244</v>
      </c>
      <c r="E64" s="175"/>
      <c r="F64" s="175"/>
      <c r="G64" s="175"/>
      <c r="H64" s="175"/>
      <c r="I64" s="175"/>
      <c r="J64" s="176">
        <f>J281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245</v>
      </c>
      <c r="E65" s="175"/>
      <c r="F65" s="175"/>
      <c r="G65" s="175"/>
      <c r="H65" s="175"/>
      <c r="I65" s="175"/>
      <c r="J65" s="176">
        <f>J302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246</v>
      </c>
      <c r="E66" s="175"/>
      <c r="F66" s="175"/>
      <c r="G66" s="175"/>
      <c r="H66" s="175"/>
      <c r="I66" s="175"/>
      <c r="J66" s="176">
        <f>J335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247</v>
      </c>
      <c r="E67" s="175"/>
      <c r="F67" s="175"/>
      <c r="G67" s="175"/>
      <c r="H67" s="175"/>
      <c r="I67" s="175"/>
      <c r="J67" s="176">
        <f>J340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J430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248</v>
      </c>
      <c r="E69" s="175"/>
      <c r="F69" s="175"/>
      <c r="G69" s="175"/>
      <c r="H69" s="175"/>
      <c r="I69" s="175"/>
      <c r="J69" s="176">
        <f>J485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249</v>
      </c>
      <c r="E70" s="169"/>
      <c r="F70" s="169"/>
      <c r="G70" s="169"/>
      <c r="H70" s="169"/>
      <c r="I70" s="169"/>
      <c r="J70" s="170">
        <f>J488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250</v>
      </c>
      <c r="E71" s="175"/>
      <c r="F71" s="175"/>
      <c r="G71" s="175"/>
      <c r="H71" s="175"/>
      <c r="I71" s="175"/>
      <c r="J71" s="176">
        <f>J489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Na Schodech - oprava opěrné zdi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94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 01 - Opěrná zeď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Ústí nad Labem</v>
      </c>
      <c r="G85" s="41"/>
      <c r="H85" s="41"/>
      <c r="I85" s="33" t="s">
        <v>23</v>
      </c>
      <c r="J85" s="73" t="str">
        <f>IF(J12="","",J12)</f>
        <v>16. 10. 2023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5.65" customHeight="1">
      <c r="A87" s="39"/>
      <c r="B87" s="40"/>
      <c r="C87" s="33" t="s">
        <v>25</v>
      </c>
      <c r="D87" s="41"/>
      <c r="E87" s="41"/>
      <c r="F87" s="28" t="str">
        <f>E15</f>
        <v>Statutární město Ústí nad Labem</v>
      </c>
      <c r="G87" s="41"/>
      <c r="H87" s="41"/>
      <c r="I87" s="33" t="s">
        <v>33</v>
      </c>
      <c r="J87" s="37" t="str">
        <f>E21</f>
        <v>AZ Consult spol. s r.o.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IF(E18="","",E18)</f>
        <v>Vyplň údaj</v>
      </c>
      <c r="G88" s="41"/>
      <c r="H88" s="41"/>
      <c r="I88" s="33" t="s">
        <v>38</v>
      </c>
      <c r="J88" s="37" t="str">
        <f>E24</f>
        <v>Lucie Wojčiková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104</v>
      </c>
      <c r="D90" s="181" t="s">
        <v>61</v>
      </c>
      <c r="E90" s="181" t="s">
        <v>57</v>
      </c>
      <c r="F90" s="181" t="s">
        <v>58</v>
      </c>
      <c r="G90" s="181" t="s">
        <v>105</v>
      </c>
      <c r="H90" s="181" t="s">
        <v>106</v>
      </c>
      <c r="I90" s="181" t="s">
        <v>107</v>
      </c>
      <c r="J90" s="181" t="s">
        <v>98</v>
      </c>
      <c r="K90" s="182" t="s">
        <v>108</v>
      </c>
      <c r="L90" s="183"/>
      <c r="M90" s="93" t="s">
        <v>19</v>
      </c>
      <c r="N90" s="94" t="s">
        <v>46</v>
      </c>
      <c r="O90" s="94" t="s">
        <v>109</v>
      </c>
      <c r="P90" s="94" t="s">
        <v>110</v>
      </c>
      <c r="Q90" s="94" t="s">
        <v>111</v>
      </c>
      <c r="R90" s="94" t="s">
        <v>112</v>
      </c>
      <c r="S90" s="94" t="s">
        <v>113</v>
      </c>
      <c r="T90" s="95" t="s">
        <v>114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115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P92+P488</f>
        <v>0</v>
      </c>
      <c r="Q91" s="97"/>
      <c r="R91" s="186">
        <f>R92+R488</f>
        <v>57.927862540000014</v>
      </c>
      <c r="S91" s="97"/>
      <c r="T91" s="187">
        <f>T92+T488</f>
        <v>113.96072000000001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99</v>
      </c>
      <c r="BK91" s="188">
        <f>BK92+BK488</f>
        <v>0</v>
      </c>
    </row>
    <row r="92" s="12" customFormat="1" ht="25.92" customHeight="1">
      <c r="A92" s="12"/>
      <c r="B92" s="189"/>
      <c r="C92" s="190"/>
      <c r="D92" s="191" t="s">
        <v>75</v>
      </c>
      <c r="E92" s="192" t="s">
        <v>116</v>
      </c>
      <c r="F92" s="192" t="s">
        <v>117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P93+P180+P229+P281+P302+P335+P340+P430+P485</f>
        <v>0</v>
      </c>
      <c r="Q92" s="197"/>
      <c r="R92" s="198">
        <f>R93+R180+R229+R281+R302+R335+R340+R430+R485</f>
        <v>57.391012540000013</v>
      </c>
      <c r="S92" s="197"/>
      <c r="T92" s="199">
        <f>T93+T180+T229+T281+T302+T335+T340+T430+T485</f>
        <v>113.96072000000001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84</v>
      </c>
      <c r="AT92" s="201" t="s">
        <v>75</v>
      </c>
      <c r="AU92" s="201" t="s">
        <v>76</v>
      </c>
      <c r="AY92" s="200" t="s">
        <v>118</v>
      </c>
      <c r="BK92" s="202">
        <f>BK93+BK180+BK229+BK281+BK302+BK335+BK340+BK430+BK485</f>
        <v>0</v>
      </c>
    </row>
    <row r="93" s="12" customFormat="1" ht="22.8" customHeight="1">
      <c r="A93" s="12"/>
      <c r="B93" s="189"/>
      <c r="C93" s="190"/>
      <c r="D93" s="191" t="s">
        <v>75</v>
      </c>
      <c r="E93" s="203" t="s">
        <v>84</v>
      </c>
      <c r="F93" s="203" t="s">
        <v>119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SUM(P94:P179)</f>
        <v>0</v>
      </c>
      <c r="Q93" s="197"/>
      <c r="R93" s="198">
        <f>SUM(R94:R179)</f>
        <v>8.9086350000000021</v>
      </c>
      <c r="S93" s="197"/>
      <c r="T93" s="199">
        <f>SUM(T94:T179)</f>
        <v>32.5488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84</v>
      </c>
      <c r="AT93" s="201" t="s">
        <v>75</v>
      </c>
      <c r="AU93" s="201" t="s">
        <v>84</v>
      </c>
      <c r="AY93" s="200" t="s">
        <v>118</v>
      </c>
      <c r="BK93" s="202">
        <f>SUM(BK94:BK179)</f>
        <v>0</v>
      </c>
    </row>
    <row r="94" s="2" customFormat="1" ht="37.8" customHeight="1">
      <c r="A94" s="39"/>
      <c r="B94" s="40"/>
      <c r="C94" s="205" t="s">
        <v>84</v>
      </c>
      <c r="D94" s="205" t="s">
        <v>120</v>
      </c>
      <c r="E94" s="206" t="s">
        <v>251</v>
      </c>
      <c r="F94" s="207" t="s">
        <v>252</v>
      </c>
      <c r="G94" s="208" t="s">
        <v>253</v>
      </c>
      <c r="H94" s="209">
        <v>53.060000000000002</v>
      </c>
      <c r="I94" s="210"/>
      <c r="J94" s="211">
        <f>ROUND(I94*H94,2)</f>
        <v>0</v>
      </c>
      <c r="K94" s="207" t="s">
        <v>124</v>
      </c>
      <c r="L94" s="45"/>
      <c r="M94" s="212" t="s">
        <v>19</v>
      </c>
      <c r="N94" s="213" t="s">
        <v>47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0.26000000000000001</v>
      </c>
      <c r="T94" s="215">
        <f>S94*H94</f>
        <v>13.7956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125</v>
      </c>
      <c r="AT94" s="216" t="s">
        <v>120</v>
      </c>
      <c r="AU94" s="216" t="s">
        <v>86</v>
      </c>
      <c r="AY94" s="18" t="s">
        <v>118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84</v>
      </c>
      <c r="BK94" s="217">
        <f>ROUND(I94*H94,2)</f>
        <v>0</v>
      </c>
      <c r="BL94" s="18" t="s">
        <v>125</v>
      </c>
      <c r="BM94" s="216" t="s">
        <v>254</v>
      </c>
    </row>
    <row r="95" s="2" customFormat="1">
      <c r="A95" s="39"/>
      <c r="B95" s="40"/>
      <c r="C95" s="41"/>
      <c r="D95" s="218" t="s">
        <v>127</v>
      </c>
      <c r="E95" s="41"/>
      <c r="F95" s="219" t="s">
        <v>255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86</v>
      </c>
    </row>
    <row r="96" s="15" customFormat="1">
      <c r="A96" s="15"/>
      <c r="B96" s="249"/>
      <c r="C96" s="250"/>
      <c r="D96" s="225" t="s">
        <v>129</v>
      </c>
      <c r="E96" s="251" t="s">
        <v>19</v>
      </c>
      <c r="F96" s="252" t="s">
        <v>256</v>
      </c>
      <c r="G96" s="250"/>
      <c r="H96" s="251" t="s">
        <v>19</v>
      </c>
      <c r="I96" s="253"/>
      <c r="J96" s="250"/>
      <c r="K96" s="250"/>
      <c r="L96" s="254"/>
      <c r="M96" s="255"/>
      <c r="N96" s="256"/>
      <c r="O96" s="256"/>
      <c r="P96" s="256"/>
      <c r="Q96" s="256"/>
      <c r="R96" s="256"/>
      <c r="S96" s="256"/>
      <c r="T96" s="257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8" t="s">
        <v>129</v>
      </c>
      <c r="AU96" s="258" t="s">
        <v>86</v>
      </c>
      <c r="AV96" s="15" t="s">
        <v>84</v>
      </c>
      <c r="AW96" s="15" t="s">
        <v>37</v>
      </c>
      <c r="AX96" s="15" t="s">
        <v>76</v>
      </c>
      <c r="AY96" s="258" t="s">
        <v>118</v>
      </c>
    </row>
    <row r="97" s="15" customFormat="1">
      <c r="A97" s="15"/>
      <c r="B97" s="249"/>
      <c r="C97" s="250"/>
      <c r="D97" s="225" t="s">
        <v>129</v>
      </c>
      <c r="E97" s="251" t="s">
        <v>19</v>
      </c>
      <c r="F97" s="252" t="s">
        <v>257</v>
      </c>
      <c r="G97" s="250"/>
      <c r="H97" s="251" t="s">
        <v>19</v>
      </c>
      <c r="I97" s="253"/>
      <c r="J97" s="250"/>
      <c r="K97" s="250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129</v>
      </c>
      <c r="AU97" s="258" t="s">
        <v>86</v>
      </c>
      <c r="AV97" s="15" t="s">
        <v>84</v>
      </c>
      <c r="AW97" s="15" t="s">
        <v>37</v>
      </c>
      <c r="AX97" s="15" t="s">
        <v>76</v>
      </c>
      <c r="AY97" s="258" t="s">
        <v>118</v>
      </c>
    </row>
    <row r="98" s="13" customFormat="1">
      <c r="A98" s="13"/>
      <c r="B98" s="223"/>
      <c r="C98" s="224"/>
      <c r="D98" s="225" t="s">
        <v>129</v>
      </c>
      <c r="E98" s="226" t="s">
        <v>19</v>
      </c>
      <c r="F98" s="227" t="s">
        <v>258</v>
      </c>
      <c r="G98" s="224"/>
      <c r="H98" s="228">
        <v>53.060000000000002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129</v>
      </c>
      <c r="AU98" s="234" t="s">
        <v>86</v>
      </c>
      <c r="AV98" s="13" t="s">
        <v>86</v>
      </c>
      <c r="AW98" s="13" t="s">
        <v>37</v>
      </c>
      <c r="AX98" s="13" t="s">
        <v>76</v>
      </c>
      <c r="AY98" s="234" t="s">
        <v>118</v>
      </c>
    </row>
    <row r="99" s="14" customFormat="1">
      <c r="A99" s="14"/>
      <c r="B99" s="235"/>
      <c r="C99" s="236"/>
      <c r="D99" s="225" t="s">
        <v>129</v>
      </c>
      <c r="E99" s="237" t="s">
        <v>19</v>
      </c>
      <c r="F99" s="238" t="s">
        <v>131</v>
      </c>
      <c r="G99" s="236"/>
      <c r="H99" s="239">
        <v>53.060000000000002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129</v>
      </c>
      <c r="AU99" s="245" t="s">
        <v>86</v>
      </c>
      <c r="AV99" s="14" t="s">
        <v>125</v>
      </c>
      <c r="AW99" s="14" t="s">
        <v>37</v>
      </c>
      <c r="AX99" s="14" t="s">
        <v>84</v>
      </c>
      <c r="AY99" s="245" t="s">
        <v>118</v>
      </c>
    </row>
    <row r="100" s="2" customFormat="1" ht="33" customHeight="1">
      <c r="A100" s="39"/>
      <c r="B100" s="40"/>
      <c r="C100" s="205" t="s">
        <v>86</v>
      </c>
      <c r="D100" s="205" t="s">
        <v>120</v>
      </c>
      <c r="E100" s="206" t="s">
        <v>259</v>
      </c>
      <c r="F100" s="207" t="s">
        <v>260</v>
      </c>
      <c r="G100" s="208" t="s">
        <v>253</v>
      </c>
      <c r="H100" s="209">
        <v>7.6500000000000004</v>
      </c>
      <c r="I100" s="210"/>
      <c r="J100" s="211">
        <f>ROUND(I100*H100,2)</f>
        <v>0</v>
      </c>
      <c r="K100" s="207" t="s">
        <v>124</v>
      </c>
      <c r="L100" s="45"/>
      <c r="M100" s="212" t="s">
        <v>19</v>
      </c>
      <c r="N100" s="213" t="s">
        <v>47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0.38800000000000001</v>
      </c>
      <c r="T100" s="215">
        <f>S100*H100</f>
        <v>2.9682000000000004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125</v>
      </c>
      <c r="AT100" s="216" t="s">
        <v>120</v>
      </c>
      <c r="AU100" s="216" t="s">
        <v>86</v>
      </c>
      <c r="AY100" s="18" t="s">
        <v>118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84</v>
      </c>
      <c r="BK100" s="217">
        <f>ROUND(I100*H100,2)</f>
        <v>0</v>
      </c>
      <c r="BL100" s="18" t="s">
        <v>125</v>
      </c>
      <c r="BM100" s="216" t="s">
        <v>261</v>
      </c>
    </row>
    <row r="101" s="2" customFormat="1">
      <c r="A101" s="39"/>
      <c r="B101" s="40"/>
      <c r="C101" s="41"/>
      <c r="D101" s="218" t="s">
        <v>127</v>
      </c>
      <c r="E101" s="41"/>
      <c r="F101" s="219" t="s">
        <v>262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127</v>
      </c>
      <c r="AU101" s="18" t="s">
        <v>86</v>
      </c>
    </row>
    <row r="102" s="15" customFormat="1">
      <c r="A102" s="15"/>
      <c r="B102" s="249"/>
      <c r="C102" s="250"/>
      <c r="D102" s="225" t="s">
        <v>129</v>
      </c>
      <c r="E102" s="251" t="s">
        <v>19</v>
      </c>
      <c r="F102" s="252" t="s">
        <v>263</v>
      </c>
      <c r="G102" s="250"/>
      <c r="H102" s="251" t="s">
        <v>19</v>
      </c>
      <c r="I102" s="253"/>
      <c r="J102" s="250"/>
      <c r="K102" s="250"/>
      <c r="L102" s="254"/>
      <c r="M102" s="255"/>
      <c r="N102" s="256"/>
      <c r="O102" s="256"/>
      <c r="P102" s="256"/>
      <c r="Q102" s="256"/>
      <c r="R102" s="256"/>
      <c r="S102" s="256"/>
      <c r="T102" s="25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8" t="s">
        <v>129</v>
      </c>
      <c r="AU102" s="258" t="s">
        <v>86</v>
      </c>
      <c r="AV102" s="15" t="s">
        <v>84</v>
      </c>
      <c r="AW102" s="15" t="s">
        <v>37</v>
      </c>
      <c r="AX102" s="15" t="s">
        <v>76</v>
      </c>
      <c r="AY102" s="258" t="s">
        <v>118</v>
      </c>
    </row>
    <row r="103" s="13" customFormat="1">
      <c r="A103" s="13"/>
      <c r="B103" s="223"/>
      <c r="C103" s="224"/>
      <c r="D103" s="225" t="s">
        <v>129</v>
      </c>
      <c r="E103" s="226" t="s">
        <v>19</v>
      </c>
      <c r="F103" s="227" t="s">
        <v>264</v>
      </c>
      <c r="G103" s="224"/>
      <c r="H103" s="228">
        <v>7.6500000000000004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129</v>
      </c>
      <c r="AU103" s="234" t="s">
        <v>86</v>
      </c>
      <c r="AV103" s="13" t="s">
        <v>86</v>
      </c>
      <c r="AW103" s="13" t="s">
        <v>37</v>
      </c>
      <c r="AX103" s="13" t="s">
        <v>76</v>
      </c>
      <c r="AY103" s="234" t="s">
        <v>118</v>
      </c>
    </row>
    <row r="104" s="14" customFormat="1">
      <c r="A104" s="14"/>
      <c r="B104" s="235"/>
      <c r="C104" s="236"/>
      <c r="D104" s="225" t="s">
        <v>129</v>
      </c>
      <c r="E104" s="237" t="s">
        <v>19</v>
      </c>
      <c r="F104" s="238" t="s">
        <v>131</v>
      </c>
      <c r="G104" s="236"/>
      <c r="H104" s="239">
        <v>7.6500000000000004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129</v>
      </c>
      <c r="AU104" s="245" t="s">
        <v>86</v>
      </c>
      <c r="AV104" s="14" t="s">
        <v>125</v>
      </c>
      <c r="AW104" s="14" t="s">
        <v>37</v>
      </c>
      <c r="AX104" s="14" t="s">
        <v>84</v>
      </c>
      <c r="AY104" s="245" t="s">
        <v>118</v>
      </c>
    </row>
    <row r="105" s="2" customFormat="1" ht="24.15" customHeight="1">
      <c r="A105" s="39"/>
      <c r="B105" s="40"/>
      <c r="C105" s="205" t="s">
        <v>137</v>
      </c>
      <c r="D105" s="205" t="s">
        <v>120</v>
      </c>
      <c r="E105" s="206" t="s">
        <v>265</v>
      </c>
      <c r="F105" s="207" t="s">
        <v>266</v>
      </c>
      <c r="G105" s="208" t="s">
        <v>267</v>
      </c>
      <c r="H105" s="209">
        <v>77</v>
      </c>
      <c r="I105" s="210"/>
      <c r="J105" s="211">
        <f>ROUND(I105*H105,2)</f>
        <v>0</v>
      </c>
      <c r="K105" s="207" t="s">
        <v>124</v>
      </c>
      <c r="L105" s="45"/>
      <c r="M105" s="212" t="s">
        <v>19</v>
      </c>
      <c r="N105" s="213" t="s">
        <v>47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0.20499999999999999</v>
      </c>
      <c r="T105" s="215">
        <f>S105*H105</f>
        <v>15.784999999999998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125</v>
      </c>
      <c r="AT105" s="216" t="s">
        <v>120</v>
      </c>
      <c r="AU105" s="216" t="s">
        <v>86</v>
      </c>
      <c r="AY105" s="18" t="s">
        <v>118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84</v>
      </c>
      <c r="BK105" s="217">
        <f>ROUND(I105*H105,2)</f>
        <v>0</v>
      </c>
      <c r="BL105" s="18" t="s">
        <v>125</v>
      </c>
      <c r="BM105" s="216" t="s">
        <v>268</v>
      </c>
    </row>
    <row r="106" s="2" customFormat="1">
      <c r="A106" s="39"/>
      <c r="B106" s="40"/>
      <c r="C106" s="41"/>
      <c r="D106" s="218" t="s">
        <v>127</v>
      </c>
      <c r="E106" s="41"/>
      <c r="F106" s="219" t="s">
        <v>269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127</v>
      </c>
      <c r="AU106" s="18" t="s">
        <v>86</v>
      </c>
    </row>
    <row r="107" s="15" customFormat="1">
      <c r="A107" s="15"/>
      <c r="B107" s="249"/>
      <c r="C107" s="250"/>
      <c r="D107" s="225" t="s">
        <v>129</v>
      </c>
      <c r="E107" s="251" t="s">
        <v>19</v>
      </c>
      <c r="F107" s="252" t="s">
        <v>270</v>
      </c>
      <c r="G107" s="250"/>
      <c r="H107" s="251" t="s">
        <v>19</v>
      </c>
      <c r="I107" s="253"/>
      <c r="J107" s="250"/>
      <c r="K107" s="250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129</v>
      </c>
      <c r="AU107" s="258" t="s">
        <v>86</v>
      </c>
      <c r="AV107" s="15" t="s">
        <v>84</v>
      </c>
      <c r="AW107" s="15" t="s">
        <v>37</v>
      </c>
      <c r="AX107" s="15" t="s">
        <v>76</v>
      </c>
      <c r="AY107" s="258" t="s">
        <v>118</v>
      </c>
    </row>
    <row r="108" s="15" customFormat="1">
      <c r="A108" s="15"/>
      <c r="B108" s="249"/>
      <c r="C108" s="250"/>
      <c r="D108" s="225" t="s">
        <v>129</v>
      </c>
      <c r="E108" s="251" t="s">
        <v>19</v>
      </c>
      <c r="F108" s="252" t="s">
        <v>257</v>
      </c>
      <c r="G108" s="250"/>
      <c r="H108" s="251" t="s">
        <v>19</v>
      </c>
      <c r="I108" s="253"/>
      <c r="J108" s="250"/>
      <c r="K108" s="250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129</v>
      </c>
      <c r="AU108" s="258" t="s">
        <v>86</v>
      </c>
      <c r="AV108" s="15" t="s">
        <v>84</v>
      </c>
      <c r="AW108" s="15" t="s">
        <v>37</v>
      </c>
      <c r="AX108" s="15" t="s">
        <v>76</v>
      </c>
      <c r="AY108" s="258" t="s">
        <v>118</v>
      </c>
    </row>
    <row r="109" s="13" customFormat="1">
      <c r="A109" s="13"/>
      <c r="B109" s="223"/>
      <c r="C109" s="224"/>
      <c r="D109" s="225" t="s">
        <v>129</v>
      </c>
      <c r="E109" s="226" t="s">
        <v>19</v>
      </c>
      <c r="F109" s="227" t="s">
        <v>271</v>
      </c>
      <c r="G109" s="224"/>
      <c r="H109" s="228">
        <v>77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129</v>
      </c>
      <c r="AU109" s="234" t="s">
        <v>86</v>
      </c>
      <c r="AV109" s="13" t="s">
        <v>86</v>
      </c>
      <c r="AW109" s="13" t="s">
        <v>37</v>
      </c>
      <c r="AX109" s="13" t="s">
        <v>76</v>
      </c>
      <c r="AY109" s="234" t="s">
        <v>118</v>
      </c>
    </row>
    <row r="110" s="14" customFormat="1">
      <c r="A110" s="14"/>
      <c r="B110" s="235"/>
      <c r="C110" s="236"/>
      <c r="D110" s="225" t="s">
        <v>129</v>
      </c>
      <c r="E110" s="237" t="s">
        <v>19</v>
      </c>
      <c r="F110" s="238" t="s">
        <v>131</v>
      </c>
      <c r="G110" s="236"/>
      <c r="H110" s="239">
        <v>77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129</v>
      </c>
      <c r="AU110" s="245" t="s">
        <v>86</v>
      </c>
      <c r="AV110" s="14" t="s">
        <v>125</v>
      </c>
      <c r="AW110" s="14" t="s">
        <v>37</v>
      </c>
      <c r="AX110" s="14" t="s">
        <v>84</v>
      </c>
      <c r="AY110" s="245" t="s">
        <v>118</v>
      </c>
    </row>
    <row r="111" s="2" customFormat="1" ht="24.15" customHeight="1">
      <c r="A111" s="39"/>
      <c r="B111" s="40"/>
      <c r="C111" s="205" t="s">
        <v>125</v>
      </c>
      <c r="D111" s="205" t="s">
        <v>120</v>
      </c>
      <c r="E111" s="206" t="s">
        <v>272</v>
      </c>
      <c r="F111" s="207" t="s">
        <v>273</v>
      </c>
      <c r="G111" s="208" t="s">
        <v>274</v>
      </c>
      <c r="H111" s="209">
        <v>6.5309999999999997</v>
      </c>
      <c r="I111" s="210"/>
      <c r="J111" s="211">
        <f>ROUND(I111*H111,2)</f>
        <v>0</v>
      </c>
      <c r="K111" s="207" t="s">
        <v>124</v>
      </c>
      <c r="L111" s="45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125</v>
      </c>
      <c r="AT111" s="216" t="s">
        <v>120</v>
      </c>
      <c r="AU111" s="216" t="s">
        <v>86</v>
      </c>
      <c r="AY111" s="18" t="s">
        <v>118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84</v>
      </c>
      <c r="BK111" s="217">
        <f>ROUND(I111*H111,2)</f>
        <v>0</v>
      </c>
      <c r="BL111" s="18" t="s">
        <v>125</v>
      </c>
      <c r="BM111" s="216" t="s">
        <v>275</v>
      </c>
    </row>
    <row r="112" s="2" customFormat="1">
      <c r="A112" s="39"/>
      <c r="B112" s="40"/>
      <c r="C112" s="41"/>
      <c r="D112" s="218" t="s">
        <v>127</v>
      </c>
      <c r="E112" s="41"/>
      <c r="F112" s="219" t="s">
        <v>276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127</v>
      </c>
      <c r="AU112" s="18" t="s">
        <v>86</v>
      </c>
    </row>
    <row r="113" s="15" customFormat="1">
      <c r="A113" s="15"/>
      <c r="B113" s="249"/>
      <c r="C113" s="250"/>
      <c r="D113" s="225" t="s">
        <v>129</v>
      </c>
      <c r="E113" s="251" t="s">
        <v>19</v>
      </c>
      <c r="F113" s="252" t="s">
        <v>277</v>
      </c>
      <c r="G113" s="250"/>
      <c r="H113" s="251" t="s">
        <v>19</v>
      </c>
      <c r="I113" s="253"/>
      <c r="J113" s="250"/>
      <c r="K113" s="250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129</v>
      </c>
      <c r="AU113" s="258" t="s">
        <v>86</v>
      </c>
      <c r="AV113" s="15" t="s">
        <v>84</v>
      </c>
      <c r="AW113" s="15" t="s">
        <v>37</v>
      </c>
      <c r="AX113" s="15" t="s">
        <v>76</v>
      </c>
      <c r="AY113" s="258" t="s">
        <v>118</v>
      </c>
    </row>
    <row r="114" s="13" customFormat="1">
      <c r="A114" s="13"/>
      <c r="B114" s="223"/>
      <c r="C114" s="224"/>
      <c r="D114" s="225" t="s">
        <v>129</v>
      </c>
      <c r="E114" s="226" t="s">
        <v>19</v>
      </c>
      <c r="F114" s="227" t="s">
        <v>278</v>
      </c>
      <c r="G114" s="224"/>
      <c r="H114" s="228">
        <v>2.8879999999999999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129</v>
      </c>
      <c r="AU114" s="234" t="s">
        <v>86</v>
      </c>
      <c r="AV114" s="13" t="s">
        <v>86</v>
      </c>
      <c r="AW114" s="13" t="s">
        <v>37</v>
      </c>
      <c r="AX114" s="13" t="s">
        <v>76</v>
      </c>
      <c r="AY114" s="234" t="s">
        <v>118</v>
      </c>
    </row>
    <row r="115" s="15" customFormat="1">
      <c r="A115" s="15"/>
      <c r="B115" s="249"/>
      <c r="C115" s="250"/>
      <c r="D115" s="225" t="s">
        <v>129</v>
      </c>
      <c r="E115" s="251" t="s">
        <v>19</v>
      </c>
      <c r="F115" s="252" t="s">
        <v>279</v>
      </c>
      <c r="G115" s="250"/>
      <c r="H115" s="251" t="s">
        <v>19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129</v>
      </c>
      <c r="AU115" s="258" t="s">
        <v>86</v>
      </c>
      <c r="AV115" s="15" t="s">
        <v>84</v>
      </c>
      <c r="AW115" s="15" t="s">
        <v>37</v>
      </c>
      <c r="AX115" s="15" t="s">
        <v>76</v>
      </c>
      <c r="AY115" s="258" t="s">
        <v>118</v>
      </c>
    </row>
    <row r="116" s="13" customFormat="1">
      <c r="A116" s="13"/>
      <c r="B116" s="223"/>
      <c r="C116" s="224"/>
      <c r="D116" s="225" t="s">
        <v>129</v>
      </c>
      <c r="E116" s="226" t="s">
        <v>19</v>
      </c>
      <c r="F116" s="227" t="s">
        <v>280</v>
      </c>
      <c r="G116" s="224"/>
      <c r="H116" s="228">
        <v>3.1840000000000002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129</v>
      </c>
      <c r="AU116" s="234" t="s">
        <v>86</v>
      </c>
      <c r="AV116" s="13" t="s">
        <v>86</v>
      </c>
      <c r="AW116" s="13" t="s">
        <v>37</v>
      </c>
      <c r="AX116" s="13" t="s">
        <v>76</v>
      </c>
      <c r="AY116" s="234" t="s">
        <v>118</v>
      </c>
    </row>
    <row r="117" s="15" customFormat="1">
      <c r="A117" s="15"/>
      <c r="B117" s="249"/>
      <c r="C117" s="250"/>
      <c r="D117" s="225" t="s">
        <v>129</v>
      </c>
      <c r="E117" s="251" t="s">
        <v>19</v>
      </c>
      <c r="F117" s="252" t="s">
        <v>281</v>
      </c>
      <c r="G117" s="250"/>
      <c r="H117" s="251" t="s">
        <v>19</v>
      </c>
      <c r="I117" s="253"/>
      <c r="J117" s="250"/>
      <c r="K117" s="250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129</v>
      </c>
      <c r="AU117" s="258" t="s">
        <v>86</v>
      </c>
      <c r="AV117" s="15" t="s">
        <v>84</v>
      </c>
      <c r="AW117" s="15" t="s">
        <v>37</v>
      </c>
      <c r="AX117" s="15" t="s">
        <v>76</v>
      </c>
      <c r="AY117" s="258" t="s">
        <v>118</v>
      </c>
    </row>
    <row r="118" s="13" customFormat="1">
      <c r="A118" s="13"/>
      <c r="B118" s="223"/>
      <c r="C118" s="224"/>
      <c r="D118" s="225" t="s">
        <v>129</v>
      </c>
      <c r="E118" s="226" t="s">
        <v>19</v>
      </c>
      <c r="F118" s="227" t="s">
        <v>282</v>
      </c>
      <c r="G118" s="224"/>
      <c r="H118" s="228">
        <v>0.45900000000000002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129</v>
      </c>
      <c r="AU118" s="234" t="s">
        <v>86</v>
      </c>
      <c r="AV118" s="13" t="s">
        <v>86</v>
      </c>
      <c r="AW118" s="13" t="s">
        <v>37</v>
      </c>
      <c r="AX118" s="13" t="s">
        <v>76</v>
      </c>
      <c r="AY118" s="234" t="s">
        <v>118</v>
      </c>
    </row>
    <row r="119" s="14" customFormat="1">
      <c r="A119" s="14"/>
      <c r="B119" s="235"/>
      <c r="C119" s="236"/>
      <c r="D119" s="225" t="s">
        <v>129</v>
      </c>
      <c r="E119" s="237" t="s">
        <v>19</v>
      </c>
      <c r="F119" s="238" t="s">
        <v>131</v>
      </c>
      <c r="G119" s="236"/>
      <c r="H119" s="239">
        <v>6.5309999999999997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129</v>
      </c>
      <c r="AU119" s="245" t="s">
        <v>86</v>
      </c>
      <c r="AV119" s="14" t="s">
        <v>125</v>
      </c>
      <c r="AW119" s="14" t="s">
        <v>37</v>
      </c>
      <c r="AX119" s="14" t="s">
        <v>84</v>
      </c>
      <c r="AY119" s="245" t="s">
        <v>118</v>
      </c>
    </row>
    <row r="120" s="2" customFormat="1" ht="24.15" customHeight="1">
      <c r="A120" s="39"/>
      <c r="B120" s="40"/>
      <c r="C120" s="205" t="s">
        <v>148</v>
      </c>
      <c r="D120" s="205" t="s">
        <v>120</v>
      </c>
      <c r="E120" s="206" t="s">
        <v>283</v>
      </c>
      <c r="F120" s="207" t="s">
        <v>284</v>
      </c>
      <c r="G120" s="208" t="s">
        <v>274</v>
      </c>
      <c r="H120" s="209">
        <v>110.84999999999999</v>
      </c>
      <c r="I120" s="210"/>
      <c r="J120" s="211">
        <f>ROUND(I120*H120,2)</f>
        <v>0</v>
      </c>
      <c r="K120" s="207" t="s">
        <v>124</v>
      </c>
      <c r="L120" s="45"/>
      <c r="M120" s="212" t="s">
        <v>19</v>
      </c>
      <c r="N120" s="213" t="s">
        <v>47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125</v>
      </c>
      <c r="AT120" s="216" t="s">
        <v>120</v>
      </c>
      <c r="AU120" s="216" t="s">
        <v>86</v>
      </c>
      <c r="AY120" s="18" t="s">
        <v>118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84</v>
      </c>
      <c r="BK120" s="217">
        <f>ROUND(I120*H120,2)</f>
        <v>0</v>
      </c>
      <c r="BL120" s="18" t="s">
        <v>125</v>
      </c>
      <c r="BM120" s="216" t="s">
        <v>285</v>
      </c>
    </row>
    <row r="121" s="2" customFormat="1">
      <c r="A121" s="39"/>
      <c r="B121" s="40"/>
      <c r="C121" s="41"/>
      <c r="D121" s="218" t="s">
        <v>127</v>
      </c>
      <c r="E121" s="41"/>
      <c r="F121" s="219" t="s">
        <v>286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86</v>
      </c>
    </row>
    <row r="122" s="13" customFormat="1">
      <c r="A122" s="13"/>
      <c r="B122" s="223"/>
      <c r="C122" s="224"/>
      <c r="D122" s="225" t="s">
        <v>129</v>
      </c>
      <c r="E122" s="226" t="s">
        <v>19</v>
      </c>
      <c r="F122" s="227" t="s">
        <v>287</v>
      </c>
      <c r="G122" s="224"/>
      <c r="H122" s="228">
        <v>110.84999999999999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129</v>
      </c>
      <c r="AU122" s="234" t="s">
        <v>86</v>
      </c>
      <c r="AV122" s="13" t="s">
        <v>86</v>
      </c>
      <c r="AW122" s="13" t="s">
        <v>37</v>
      </c>
      <c r="AX122" s="13" t="s">
        <v>76</v>
      </c>
      <c r="AY122" s="234" t="s">
        <v>118</v>
      </c>
    </row>
    <row r="123" s="14" customFormat="1">
      <c r="A123" s="14"/>
      <c r="B123" s="235"/>
      <c r="C123" s="236"/>
      <c r="D123" s="225" t="s">
        <v>129</v>
      </c>
      <c r="E123" s="237" t="s">
        <v>19</v>
      </c>
      <c r="F123" s="238" t="s">
        <v>131</v>
      </c>
      <c r="G123" s="236"/>
      <c r="H123" s="239">
        <v>110.84999999999999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129</v>
      </c>
      <c r="AU123" s="245" t="s">
        <v>86</v>
      </c>
      <c r="AV123" s="14" t="s">
        <v>125</v>
      </c>
      <c r="AW123" s="14" t="s">
        <v>37</v>
      </c>
      <c r="AX123" s="14" t="s">
        <v>84</v>
      </c>
      <c r="AY123" s="245" t="s">
        <v>118</v>
      </c>
    </row>
    <row r="124" s="2" customFormat="1" ht="21.75" customHeight="1">
      <c r="A124" s="39"/>
      <c r="B124" s="40"/>
      <c r="C124" s="205" t="s">
        <v>155</v>
      </c>
      <c r="D124" s="205" t="s">
        <v>120</v>
      </c>
      <c r="E124" s="206" t="s">
        <v>288</v>
      </c>
      <c r="F124" s="207" t="s">
        <v>289</v>
      </c>
      <c r="G124" s="208" t="s">
        <v>123</v>
      </c>
      <c r="H124" s="209">
        <v>18</v>
      </c>
      <c r="I124" s="210"/>
      <c r="J124" s="211">
        <f>ROUND(I124*H124,2)</f>
        <v>0</v>
      </c>
      <c r="K124" s="207" t="s">
        <v>124</v>
      </c>
      <c r="L124" s="45"/>
      <c r="M124" s="212" t="s">
        <v>19</v>
      </c>
      <c r="N124" s="213" t="s">
        <v>47</v>
      </c>
      <c r="O124" s="85"/>
      <c r="P124" s="214">
        <f>O124*H124</f>
        <v>0</v>
      </c>
      <c r="Q124" s="214">
        <v>0.019</v>
      </c>
      <c r="R124" s="214">
        <f>Q124*H124</f>
        <v>0.34199999999999997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125</v>
      </c>
      <c r="AT124" s="216" t="s">
        <v>120</v>
      </c>
      <c r="AU124" s="216" t="s">
        <v>86</v>
      </c>
      <c r="AY124" s="18" t="s">
        <v>118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84</v>
      </c>
      <c r="BK124" s="217">
        <f>ROUND(I124*H124,2)</f>
        <v>0</v>
      </c>
      <c r="BL124" s="18" t="s">
        <v>125</v>
      </c>
      <c r="BM124" s="216" t="s">
        <v>290</v>
      </c>
    </row>
    <row r="125" s="2" customFormat="1">
      <c r="A125" s="39"/>
      <c r="B125" s="40"/>
      <c r="C125" s="41"/>
      <c r="D125" s="218" t="s">
        <v>127</v>
      </c>
      <c r="E125" s="41"/>
      <c r="F125" s="219" t="s">
        <v>291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86</v>
      </c>
    </row>
    <row r="126" s="15" customFormat="1">
      <c r="A126" s="15"/>
      <c r="B126" s="249"/>
      <c r="C126" s="250"/>
      <c r="D126" s="225" t="s">
        <v>129</v>
      </c>
      <c r="E126" s="251" t="s">
        <v>19</v>
      </c>
      <c r="F126" s="252" t="s">
        <v>292</v>
      </c>
      <c r="G126" s="250"/>
      <c r="H126" s="251" t="s">
        <v>19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129</v>
      </c>
      <c r="AU126" s="258" t="s">
        <v>86</v>
      </c>
      <c r="AV126" s="15" t="s">
        <v>84</v>
      </c>
      <c r="AW126" s="15" t="s">
        <v>37</v>
      </c>
      <c r="AX126" s="15" t="s">
        <v>76</v>
      </c>
      <c r="AY126" s="258" t="s">
        <v>118</v>
      </c>
    </row>
    <row r="127" s="15" customFormat="1">
      <c r="A127" s="15"/>
      <c r="B127" s="249"/>
      <c r="C127" s="250"/>
      <c r="D127" s="225" t="s">
        <v>129</v>
      </c>
      <c r="E127" s="251" t="s">
        <v>19</v>
      </c>
      <c r="F127" s="252" t="s">
        <v>293</v>
      </c>
      <c r="G127" s="250"/>
      <c r="H127" s="251" t="s">
        <v>19</v>
      </c>
      <c r="I127" s="253"/>
      <c r="J127" s="250"/>
      <c r="K127" s="250"/>
      <c r="L127" s="254"/>
      <c r="M127" s="255"/>
      <c r="N127" s="256"/>
      <c r="O127" s="256"/>
      <c r="P127" s="256"/>
      <c r="Q127" s="256"/>
      <c r="R127" s="256"/>
      <c r="S127" s="256"/>
      <c r="T127" s="25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8" t="s">
        <v>129</v>
      </c>
      <c r="AU127" s="258" t="s">
        <v>86</v>
      </c>
      <c r="AV127" s="15" t="s">
        <v>84</v>
      </c>
      <c r="AW127" s="15" t="s">
        <v>37</v>
      </c>
      <c r="AX127" s="15" t="s">
        <v>76</v>
      </c>
      <c r="AY127" s="258" t="s">
        <v>118</v>
      </c>
    </row>
    <row r="128" s="13" customFormat="1">
      <c r="A128" s="13"/>
      <c r="B128" s="223"/>
      <c r="C128" s="224"/>
      <c r="D128" s="225" t="s">
        <v>129</v>
      </c>
      <c r="E128" s="226" t="s">
        <v>19</v>
      </c>
      <c r="F128" s="227" t="s">
        <v>294</v>
      </c>
      <c r="G128" s="224"/>
      <c r="H128" s="228">
        <v>18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129</v>
      </c>
      <c r="AU128" s="234" t="s">
        <v>86</v>
      </c>
      <c r="AV128" s="13" t="s">
        <v>86</v>
      </c>
      <c r="AW128" s="13" t="s">
        <v>37</v>
      </c>
      <c r="AX128" s="13" t="s">
        <v>76</v>
      </c>
      <c r="AY128" s="234" t="s">
        <v>118</v>
      </c>
    </row>
    <row r="129" s="14" customFormat="1">
      <c r="A129" s="14"/>
      <c r="B129" s="235"/>
      <c r="C129" s="236"/>
      <c r="D129" s="225" t="s">
        <v>129</v>
      </c>
      <c r="E129" s="237" t="s">
        <v>19</v>
      </c>
      <c r="F129" s="238" t="s">
        <v>131</v>
      </c>
      <c r="G129" s="236"/>
      <c r="H129" s="239">
        <v>18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129</v>
      </c>
      <c r="AU129" s="245" t="s">
        <v>86</v>
      </c>
      <c r="AV129" s="14" t="s">
        <v>125</v>
      </c>
      <c r="AW129" s="14" t="s">
        <v>37</v>
      </c>
      <c r="AX129" s="14" t="s">
        <v>84</v>
      </c>
      <c r="AY129" s="245" t="s">
        <v>118</v>
      </c>
    </row>
    <row r="130" s="2" customFormat="1" ht="37.8" customHeight="1">
      <c r="A130" s="39"/>
      <c r="B130" s="40"/>
      <c r="C130" s="205" t="s">
        <v>161</v>
      </c>
      <c r="D130" s="205" t="s">
        <v>120</v>
      </c>
      <c r="E130" s="206" t="s">
        <v>295</v>
      </c>
      <c r="F130" s="207" t="s">
        <v>296</v>
      </c>
      <c r="G130" s="208" t="s">
        <v>274</v>
      </c>
      <c r="H130" s="209">
        <v>141.88999999999999</v>
      </c>
      <c r="I130" s="210"/>
      <c r="J130" s="211">
        <f>ROUND(I130*H130,2)</f>
        <v>0</v>
      </c>
      <c r="K130" s="207" t="s">
        <v>124</v>
      </c>
      <c r="L130" s="45"/>
      <c r="M130" s="212" t="s">
        <v>19</v>
      </c>
      <c r="N130" s="213" t="s">
        <v>47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125</v>
      </c>
      <c r="AT130" s="216" t="s">
        <v>120</v>
      </c>
      <c r="AU130" s="216" t="s">
        <v>86</v>
      </c>
      <c r="AY130" s="18" t="s">
        <v>118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84</v>
      </c>
      <c r="BK130" s="217">
        <f>ROUND(I130*H130,2)</f>
        <v>0</v>
      </c>
      <c r="BL130" s="18" t="s">
        <v>125</v>
      </c>
      <c r="BM130" s="216" t="s">
        <v>297</v>
      </c>
    </row>
    <row r="131" s="2" customFormat="1">
      <c r="A131" s="39"/>
      <c r="B131" s="40"/>
      <c r="C131" s="41"/>
      <c r="D131" s="218" t="s">
        <v>127</v>
      </c>
      <c r="E131" s="41"/>
      <c r="F131" s="219" t="s">
        <v>298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86</v>
      </c>
    </row>
    <row r="132" s="15" customFormat="1">
      <c r="A132" s="15"/>
      <c r="B132" s="249"/>
      <c r="C132" s="250"/>
      <c r="D132" s="225" t="s">
        <v>129</v>
      </c>
      <c r="E132" s="251" t="s">
        <v>19</v>
      </c>
      <c r="F132" s="252" t="s">
        <v>299</v>
      </c>
      <c r="G132" s="250"/>
      <c r="H132" s="251" t="s">
        <v>19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8" t="s">
        <v>129</v>
      </c>
      <c r="AU132" s="258" t="s">
        <v>86</v>
      </c>
      <c r="AV132" s="15" t="s">
        <v>84</v>
      </c>
      <c r="AW132" s="15" t="s">
        <v>37</v>
      </c>
      <c r="AX132" s="15" t="s">
        <v>76</v>
      </c>
      <c r="AY132" s="258" t="s">
        <v>118</v>
      </c>
    </row>
    <row r="133" s="13" customFormat="1">
      <c r="A133" s="13"/>
      <c r="B133" s="223"/>
      <c r="C133" s="224"/>
      <c r="D133" s="225" t="s">
        <v>129</v>
      </c>
      <c r="E133" s="226" t="s">
        <v>19</v>
      </c>
      <c r="F133" s="227" t="s">
        <v>300</v>
      </c>
      <c r="G133" s="224"/>
      <c r="H133" s="228">
        <v>110.84999999999999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129</v>
      </c>
      <c r="AU133" s="234" t="s">
        <v>86</v>
      </c>
      <c r="AV133" s="13" t="s">
        <v>86</v>
      </c>
      <c r="AW133" s="13" t="s">
        <v>37</v>
      </c>
      <c r="AX133" s="13" t="s">
        <v>76</v>
      </c>
      <c r="AY133" s="234" t="s">
        <v>118</v>
      </c>
    </row>
    <row r="134" s="15" customFormat="1">
      <c r="A134" s="15"/>
      <c r="B134" s="249"/>
      <c r="C134" s="250"/>
      <c r="D134" s="225" t="s">
        <v>129</v>
      </c>
      <c r="E134" s="251" t="s">
        <v>19</v>
      </c>
      <c r="F134" s="252" t="s">
        <v>301</v>
      </c>
      <c r="G134" s="250"/>
      <c r="H134" s="251" t="s">
        <v>19</v>
      </c>
      <c r="I134" s="253"/>
      <c r="J134" s="250"/>
      <c r="K134" s="250"/>
      <c r="L134" s="254"/>
      <c r="M134" s="255"/>
      <c r="N134" s="256"/>
      <c r="O134" s="256"/>
      <c r="P134" s="256"/>
      <c r="Q134" s="256"/>
      <c r="R134" s="256"/>
      <c r="S134" s="256"/>
      <c r="T134" s="25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8" t="s">
        <v>129</v>
      </c>
      <c r="AU134" s="258" t="s">
        <v>86</v>
      </c>
      <c r="AV134" s="15" t="s">
        <v>84</v>
      </c>
      <c r="AW134" s="15" t="s">
        <v>37</v>
      </c>
      <c r="AX134" s="15" t="s">
        <v>76</v>
      </c>
      <c r="AY134" s="258" t="s">
        <v>118</v>
      </c>
    </row>
    <row r="135" s="13" customFormat="1">
      <c r="A135" s="13"/>
      <c r="B135" s="223"/>
      <c r="C135" s="224"/>
      <c r="D135" s="225" t="s">
        <v>129</v>
      </c>
      <c r="E135" s="226" t="s">
        <v>19</v>
      </c>
      <c r="F135" s="227" t="s">
        <v>302</v>
      </c>
      <c r="G135" s="224"/>
      <c r="H135" s="228">
        <v>31.039999999999999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129</v>
      </c>
      <c r="AU135" s="234" t="s">
        <v>86</v>
      </c>
      <c r="AV135" s="13" t="s">
        <v>86</v>
      </c>
      <c r="AW135" s="13" t="s">
        <v>37</v>
      </c>
      <c r="AX135" s="13" t="s">
        <v>76</v>
      </c>
      <c r="AY135" s="234" t="s">
        <v>118</v>
      </c>
    </row>
    <row r="136" s="14" customFormat="1">
      <c r="A136" s="14"/>
      <c r="B136" s="235"/>
      <c r="C136" s="236"/>
      <c r="D136" s="225" t="s">
        <v>129</v>
      </c>
      <c r="E136" s="237" t="s">
        <v>19</v>
      </c>
      <c r="F136" s="238" t="s">
        <v>131</v>
      </c>
      <c r="G136" s="236"/>
      <c r="H136" s="239">
        <v>141.88999999999999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129</v>
      </c>
      <c r="AU136" s="245" t="s">
        <v>86</v>
      </c>
      <c r="AV136" s="14" t="s">
        <v>125</v>
      </c>
      <c r="AW136" s="14" t="s">
        <v>37</v>
      </c>
      <c r="AX136" s="14" t="s">
        <v>84</v>
      </c>
      <c r="AY136" s="245" t="s">
        <v>118</v>
      </c>
    </row>
    <row r="137" s="2" customFormat="1" ht="37.8" customHeight="1">
      <c r="A137" s="39"/>
      <c r="B137" s="40"/>
      <c r="C137" s="205" t="s">
        <v>166</v>
      </c>
      <c r="D137" s="205" t="s">
        <v>120</v>
      </c>
      <c r="E137" s="206" t="s">
        <v>303</v>
      </c>
      <c r="F137" s="207" t="s">
        <v>304</v>
      </c>
      <c r="G137" s="208" t="s">
        <v>274</v>
      </c>
      <c r="H137" s="209">
        <v>79.810000000000002</v>
      </c>
      <c r="I137" s="210"/>
      <c r="J137" s="211">
        <f>ROUND(I137*H137,2)</f>
        <v>0</v>
      </c>
      <c r="K137" s="207" t="s">
        <v>124</v>
      </c>
      <c r="L137" s="45"/>
      <c r="M137" s="212" t="s">
        <v>19</v>
      </c>
      <c r="N137" s="213" t="s">
        <v>47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125</v>
      </c>
      <c r="AT137" s="216" t="s">
        <v>120</v>
      </c>
      <c r="AU137" s="216" t="s">
        <v>86</v>
      </c>
      <c r="AY137" s="18" t="s">
        <v>118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84</v>
      </c>
      <c r="BK137" s="217">
        <f>ROUND(I137*H137,2)</f>
        <v>0</v>
      </c>
      <c r="BL137" s="18" t="s">
        <v>125</v>
      </c>
      <c r="BM137" s="216" t="s">
        <v>305</v>
      </c>
    </row>
    <row r="138" s="2" customFormat="1">
      <c r="A138" s="39"/>
      <c r="B138" s="40"/>
      <c r="C138" s="41"/>
      <c r="D138" s="218" t="s">
        <v>127</v>
      </c>
      <c r="E138" s="41"/>
      <c r="F138" s="219" t="s">
        <v>306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127</v>
      </c>
      <c r="AU138" s="18" t="s">
        <v>86</v>
      </c>
    </row>
    <row r="139" s="15" customFormat="1">
      <c r="A139" s="15"/>
      <c r="B139" s="249"/>
      <c r="C139" s="250"/>
      <c r="D139" s="225" t="s">
        <v>129</v>
      </c>
      <c r="E139" s="251" t="s">
        <v>19</v>
      </c>
      <c r="F139" s="252" t="s">
        <v>307</v>
      </c>
      <c r="G139" s="250"/>
      <c r="H139" s="251" t="s">
        <v>19</v>
      </c>
      <c r="I139" s="253"/>
      <c r="J139" s="250"/>
      <c r="K139" s="250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129</v>
      </c>
      <c r="AU139" s="258" t="s">
        <v>86</v>
      </c>
      <c r="AV139" s="15" t="s">
        <v>84</v>
      </c>
      <c r="AW139" s="15" t="s">
        <v>37</v>
      </c>
      <c r="AX139" s="15" t="s">
        <v>76</v>
      </c>
      <c r="AY139" s="258" t="s">
        <v>118</v>
      </c>
    </row>
    <row r="140" s="13" customFormat="1">
      <c r="A140" s="13"/>
      <c r="B140" s="223"/>
      <c r="C140" s="224"/>
      <c r="D140" s="225" t="s">
        <v>129</v>
      </c>
      <c r="E140" s="226" t="s">
        <v>19</v>
      </c>
      <c r="F140" s="227" t="s">
        <v>308</v>
      </c>
      <c r="G140" s="224"/>
      <c r="H140" s="228">
        <v>79.810000000000002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129</v>
      </c>
      <c r="AU140" s="234" t="s">
        <v>86</v>
      </c>
      <c r="AV140" s="13" t="s">
        <v>86</v>
      </c>
      <c r="AW140" s="13" t="s">
        <v>37</v>
      </c>
      <c r="AX140" s="13" t="s">
        <v>76</v>
      </c>
      <c r="AY140" s="234" t="s">
        <v>118</v>
      </c>
    </row>
    <row r="141" s="14" customFormat="1">
      <c r="A141" s="14"/>
      <c r="B141" s="235"/>
      <c r="C141" s="236"/>
      <c r="D141" s="225" t="s">
        <v>129</v>
      </c>
      <c r="E141" s="237" t="s">
        <v>19</v>
      </c>
      <c r="F141" s="238" t="s">
        <v>131</v>
      </c>
      <c r="G141" s="236"/>
      <c r="H141" s="239">
        <v>79.810000000000002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129</v>
      </c>
      <c r="AU141" s="245" t="s">
        <v>86</v>
      </c>
      <c r="AV141" s="14" t="s">
        <v>125</v>
      </c>
      <c r="AW141" s="14" t="s">
        <v>37</v>
      </c>
      <c r="AX141" s="14" t="s">
        <v>84</v>
      </c>
      <c r="AY141" s="245" t="s">
        <v>118</v>
      </c>
    </row>
    <row r="142" s="2" customFormat="1" ht="24.15" customHeight="1">
      <c r="A142" s="39"/>
      <c r="B142" s="40"/>
      <c r="C142" s="205" t="s">
        <v>171</v>
      </c>
      <c r="D142" s="205" t="s">
        <v>120</v>
      </c>
      <c r="E142" s="206" t="s">
        <v>309</v>
      </c>
      <c r="F142" s="207" t="s">
        <v>310</v>
      </c>
      <c r="G142" s="208" t="s">
        <v>274</v>
      </c>
      <c r="H142" s="209">
        <v>110.84999999999999</v>
      </c>
      <c r="I142" s="210"/>
      <c r="J142" s="211">
        <f>ROUND(I142*H142,2)</f>
        <v>0</v>
      </c>
      <c r="K142" s="207" t="s">
        <v>124</v>
      </c>
      <c r="L142" s="45"/>
      <c r="M142" s="212" t="s">
        <v>19</v>
      </c>
      <c r="N142" s="213" t="s">
        <v>47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125</v>
      </c>
      <c r="AT142" s="216" t="s">
        <v>120</v>
      </c>
      <c r="AU142" s="216" t="s">
        <v>86</v>
      </c>
      <c r="AY142" s="18" t="s">
        <v>118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84</v>
      </c>
      <c r="BK142" s="217">
        <f>ROUND(I142*H142,2)</f>
        <v>0</v>
      </c>
      <c r="BL142" s="18" t="s">
        <v>125</v>
      </c>
      <c r="BM142" s="216" t="s">
        <v>311</v>
      </c>
    </row>
    <row r="143" s="2" customFormat="1">
      <c r="A143" s="39"/>
      <c r="B143" s="40"/>
      <c r="C143" s="41"/>
      <c r="D143" s="218" t="s">
        <v>127</v>
      </c>
      <c r="E143" s="41"/>
      <c r="F143" s="219" t="s">
        <v>312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86</v>
      </c>
    </row>
    <row r="144" s="15" customFormat="1">
      <c r="A144" s="15"/>
      <c r="B144" s="249"/>
      <c r="C144" s="250"/>
      <c r="D144" s="225" t="s">
        <v>129</v>
      </c>
      <c r="E144" s="251" t="s">
        <v>19</v>
      </c>
      <c r="F144" s="252" t="s">
        <v>301</v>
      </c>
      <c r="G144" s="250"/>
      <c r="H144" s="251" t="s">
        <v>19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129</v>
      </c>
      <c r="AU144" s="258" t="s">
        <v>86</v>
      </c>
      <c r="AV144" s="15" t="s">
        <v>84</v>
      </c>
      <c r="AW144" s="15" t="s">
        <v>37</v>
      </c>
      <c r="AX144" s="15" t="s">
        <v>76</v>
      </c>
      <c r="AY144" s="258" t="s">
        <v>118</v>
      </c>
    </row>
    <row r="145" s="13" customFormat="1">
      <c r="A145" s="13"/>
      <c r="B145" s="223"/>
      <c r="C145" s="224"/>
      <c r="D145" s="225" t="s">
        <v>129</v>
      </c>
      <c r="E145" s="226" t="s">
        <v>19</v>
      </c>
      <c r="F145" s="227" t="s">
        <v>313</v>
      </c>
      <c r="G145" s="224"/>
      <c r="H145" s="228">
        <v>31.039999999999999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129</v>
      </c>
      <c r="AU145" s="234" t="s">
        <v>86</v>
      </c>
      <c r="AV145" s="13" t="s">
        <v>86</v>
      </c>
      <c r="AW145" s="13" t="s">
        <v>37</v>
      </c>
      <c r="AX145" s="13" t="s">
        <v>76</v>
      </c>
      <c r="AY145" s="234" t="s">
        <v>118</v>
      </c>
    </row>
    <row r="146" s="15" customFormat="1">
      <c r="A146" s="15"/>
      <c r="B146" s="249"/>
      <c r="C146" s="250"/>
      <c r="D146" s="225" t="s">
        <v>129</v>
      </c>
      <c r="E146" s="251" t="s">
        <v>19</v>
      </c>
      <c r="F146" s="252" t="s">
        <v>314</v>
      </c>
      <c r="G146" s="250"/>
      <c r="H146" s="251" t="s">
        <v>19</v>
      </c>
      <c r="I146" s="253"/>
      <c r="J146" s="250"/>
      <c r="K146" s="250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129</v>
      </c>
      <c r="AU146" s="258" t="s">
        <v>86</v>
      </c>
      <c r="AV146" s="15" t="s">
        <v>84</v>
      </c>
      <c r="AW146" s="15" t="s">
        <v>37</v>
      </c>
      <c r="AX146" s="15" t="s">
        <v>76</v>
      </c>
      <c r="AY146" s="258" t="s">
        <v>118</v>
      </c>
    </row>
    <row r="147" s="13" customFormat="1">
      <c r="A147" s="13"/>
      <c r="B147" s="223"/>
      <c r="C147" s="224"/>
      <c r="D147" s="225" t="s">
        <v>129</v>
      </c>
      <c r="E147" s="226" t="s">
        <v>19</v>
      </c>
      <c r="F147" s="227" t="s">
        <v>315</v>
      </c>
      <c r="G147" s="224"/>
      <c r="H147" s="228">
        <v>79.810000000000002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129</v>
      </c>
      <c r="AU147" s="234" t="s">
        <v>86</v>
      </c>
      <c r="AV147" s="13" t="s">
        <v>86</v>
      </c>
      <c r="AW147" s="13" t="s">
        <v>37</v>
      </c>
      <c r="AX147" s="13" t="s">
        <v>76</v>
      </c>
      <c r="AY147" s="234" t="s">
        <v>118</v>
      </c>
    </row>
    <row r="148" s="14" customFormat="1">
      <c r="A148" s="14"/>
      <c r="B148" s="235"/>
      <c r="C148" s="236"/>
      <c r="D148" s="225" t="s">
        <v>129</v>
      </c>
      <c r="E148" s="237" t="s">
        <v>19</v>
      </c>
      <c r="F148" s="238" t="s">
        <v>131</v>
      </c>
      <c r="G148" s="236"/>
      <c r="H148" s="239">
        <v>110.84999999999999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129</v>
      </c>
      <c r="AU148" s="245" t="s">
        <v>86</v>
      </c>
      <c r="AV148" s="14" t="s">
        <v>125</v>
      </c>
      <c r="AW148" s="14" t="s">
        <v>37</v>
      </c>
      <c r="AX148" s="14" t="s">
        <v>84</v>
      </c>
      <c r="AY148" s="245" t="s">
        <v>118</v>
      </c>
    </row>
    <row r="149" s="2" customFormat="1" ht="24.15" customHeight="1">
      <c r="A149" s="39"/>
      <c r="B149" s="40"/>
      <c r="C149" s="205" t="s">
        <v>176</v>
      </c>
      <c r="D149" s="205" t="s">
        <v>120</v>
      </c>
      <c r="E149" s="206" t="s">
        <v>316</v>
      </c>
      <c r="F149" s="207" t="s">
        <v>317</v>
      </c>
      <c r="G149" s="208" t="s">
        <v>238</v>
      </c>
      <c r="H149" s="209">
        <v>159.62000000000001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47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125</v>
      </c>
      <c r="AT149" s="216" t="s">
        <v>120</v>
      </c>
      <c r="AU149" s="216" t="s">
        <v>86</v>
      </c>
      <c r="AY149" s="18" t="s">
        <v>118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84</v>
      </c>
      <c r="BK149" s="217">
        <f>ROUND(I149*H149,2)</f>
        <v>0</v>
      </c>
      <c r="BL149" s="18" t="s">
        <v>125</v>
      </c>
      <c r="BM149" s="216" t="s">
        <v>318</v>
      </c>
    </row>
    <row r="150" s="13" customFormat="1">
      <c r="A150" s="13"/>
      <c r="B150" s="223"/>
      <c r="C150" s="224"/>
      <c r="D150" s="225" t="s">
        <v>129</v>
      </c>
      <c r="E150" s="226" t="s">
        <v>19</v>
      </c>
      <c r="F150" s="227" t="s">
        <v>319</v>
      </c>
      <c r="G150" s="224"/>
      <c r="H150" s="228">
        <v>159.62000000000001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129</v>
      </c>
      <c r="AU150" s="234" t="s">
        <v>86</v>
      </c>
      <c r="AV150" s="13" t="s">
        <v>86</v>
      </c>
      <c r="AW150" s="13" t="s">
        <v>37</v>
      </c>
      <c r="AX150" s="13" t="s">
        <v>76</v>
      </c>
      <c r="AY150" s="234" t="s">
        <v>118</v>
      </c>
    </row>
    <row r="151" s="14" customFormat="1">
      <c r="A151" s="14"/>
      <c r="B151" s="235"/>
      <c r="C151" s="236"/>
      <c r="D151" s="225" t="s">
        <v>129</v>
      </c>
      <c r="E151" s="237" t="s">
        <v>19</v>
      </c>
      <c r="F151" s="238" t="s">
        <v>131</v>
      </c>
      <c r="G151" s="236"/>
      <c r="H151" s="239">
        <v>159.62000000000001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129</v>
      </c>
      <c r="AU151" s="245" t="s">
        <v>86</v>
      </c>
      <c r="AV151" s="14" t="s">
        <v>125</v>
      </c>
      <c r="AW151" s="14" t="s">
        <v>37</v>
      </c>
      <c r="AX151" s="14" t="s">
        <v>84</v>
      </c>
      <c r="AY151" s="245" t="s">
        <v>118</v>
      </c>
    </row>
    <row r="152" s="2" customFormat="1" ht="24.15" customHeight="1">
      <c r="A152" s="39"/>
      <c r="B152" s="40"/>
      <c r="C152" s="205" t="s">
        <v>181</v>
      </c>
      <c r="D152" s="205" t="s">
        <v>120</v>
      </c>
      <c r="E152" s="206" t="s">
        <v>320</v>
      </c>
      <c r="F152" s="207" t="s">
        <v>321</v>
      </c>
      <c r="G152" s="208" t="s">
        <v>274</v>
      </c>
      <c r="H152" s="209">
        <v>110.84999999999999</v>
      </c>
      <c r="I152" s="210"/>
      <c r="J152" s="211">
        <f>ROUND(I152*H152,2)</f>
        <v>0</v>
      </c>
      <c r="K152" s="207" t="s">
        <v>124</v>
      </c>
      <c r="L152" s="45"/>
      <c r="M152" s="212" t="s">
        <v>19</v>
      </c>
      <c r="N152" s="213" t="s">
        <v>47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125</v>
      </c>
      <c r="AT152" s="216" t="s">
        <v>120</v>
      </c>
      <c r="AU152" s="216" t="s">
        <v>86</v>
      </c>
      <c r="AY152" s="18" t="s">
        <v>118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84</v>
      </c>
      <c r="BK152" s="217">
        <f>ROUND(I152*H152,2)</f>
        <v>0</v>
      </c>
      <c r="BL152" s="18" t="s">
        <v>125</v>
      </c>
      <c r="BM152" s="216" t="s">
        <v>322</v>
      </c>
    </row>
    <row r="153" s="2" customFormat="1">
      <c r="A153" s="39"/>
      <c r="B153" s="40"/>
      <c r="C153" s="41"/>
      <c r="D153" s="218" t="s">
        <v>127</v>
      </c>
      <c r="E153" s="41"/>
      <c r="F153" s="219" t="s">
        <v>323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127</v>
      </c>
      <c r="AU153" s="18" t="s">
        <v>86</v>
      </c>
    </row>
    <row r="154" s="15" customFormat="1">
      <c r="A154" s="15"/>
      <c r="B154" s="249"/>
      <c r="C154" s="250"/>
      <c r="D154" s="225" t="s">
        <v>129</v>
      </c>
      <c r="E154" s="251" t="s">
        <v>19</v>
      </c>
      <c r="F154" s="252" t="s">
        <v>324</v>
      </c>
      <c r="G154" s="250"/>
      <c r="H154" s="251" t="s">
        <v>19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129</v>
      </c>
      <c r="AU154" s="258" t="s">
        <v>86</v>
      </c>
      <c r="AV154" s="15" t="s">
        <v>84</v>
      </c>
      <c r="AW154" s="15" t="s">
        <v>37</v>
      </c>
      <c r="AX154" s="15" t="s">
        <v>76</v>
      </c>
      <c r="AY154" s="258" t="s">
        <v>118</v>
      </c>
    </row>
    <row r="155" s="13" customFormat="1">
      <c r="A155" s="13"/>
      <c r="B155" s="223"/>
      <c r="C155" s="224"/>
      <c r="D155" s="225" t="s">
        <v>129</v>
      </c>
      <c r="E155" s="226" t="s">
        <v>19</v>
      </c>
      <c r="F155" s="227" t="s">
        <v>325</v>
      </c>
      <c r="G155" s="224"/>
      <c r="H155" s="228">
        <v>110.84999999999999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129</v>
      </c>
      <c r="AU155" s="234" t="s">
        <v>86</v>
      </c>
      <c r="AV155" s="13" t="s">
        <v>86</v>
      </c>
      <c r="AW155" s="13" t="s">
        <v>37</v>
      </c>
      <c r="AX155" s="13" t="s">
        <v>76</v>
      </c>
      <c r="AY155" s="234" t="s">
        <v>118</v>
      </c>
    </row>
    <row r="156" s="14" customFormat="1">
      <c r="A156" s="14"/>
      <c r="B156" s="235"/>
      <c r="C156" s="236"/>
      <c r="D156" s="225" t="s">
        <v>129</v>
      </c>
      <c r="E156" s="237" t="s">
        <v>19</v>
      </c>
      <c r="F156" s="238" t="s">
        <v>131</v>
      </c>
      <c r="G156" s="236"/>
      <c r="H156" s="239">
        <v>110.84999999999999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129</v>
      </c>
      <c r="AU156" s="245" t="s">
        <v>86</v>
      </c>
      <c r="AV156" s="14" t="s">
        <v>125</v>
      </c>
      <c r="AW156" s="14" t="s">
        <v>37</v>
      </c>
      <c r="AX156" s="14" t="s">
        <v>84</v>
      </c>
      <c r="AY156" s="245" t="s">
        <v>118</v>
      </c>
    </row>
    <row r="157" s="2" customFormat="1" ht="16.5" customHeight="1">
      <c r="A157" s="39"/>
      <c r="B157" s="40"/>
      <c r="C157" s="205" t="s">
        <v>186</v>
      </c>
      <c r="D157" s="205" t="s">
        <v>120</v>
      </c>
      <c r="E157" s="206" t="s">
        <v>326</v>
      </c>
      <c r="F157" s="207" t="s">
        <v>327</v>
      </c>
      <c r="G157" s="208" t="s">
        <v>274</v>
      </c>
      <c r="H157" s="209">
        <v>110.84999999999999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47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125</v>
      </c>
      <c r="AT157" s="216" t="s">
        <v>120</v>
      </c>
      <c r="AU157" s="216" t="s">
        <v>86</v>
      </c>
      <c r="AY157" s="18" t="s">
        <v>118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84</v>
      </c>
      <c r="BK157" s="217">
        <f>ROUND(I157*H157,2)</f>
        <v>0</v>
      </c>
      <c r="BL157" s="18" t="s">
        <v>125</v>
      </c>
      <c r="BM157" s="216" t="s">
        <v>328</v>
      </c>
    </row>
    <row r="158" s="2" customFormat="1" ht="24.15" customHeight="1">
      <c r="A158" s="39"/>
      <c r="B158" s="40"/>
      <c r="C158" s="205" t="s">
        <v>191</v>
      </c>
      <c r="D158" s="205" t="s">
        <v>120</v>
      </c>
      <c r="E158" s="206" t="s">
        <v>329</v>
      </c>
      <c r="F158" s="207" t="s">
        <v>330</v>
      </c>
      <c r="G158" s="208" t="s">
        <v>274</v>
      </c>
      <c r="H158" s="209">
        <v>31.039999999999999</v>
      </c>
      <c r="I158" s="210"/>
      <c r="J158" s="211">
        <f>ROUND(I158*H158,2)</f>
        <v>0</v>
      </c>
      <c r="K158" s="207" t="s">
        <v>124</v>
      </c>
      <c r="L158" s="45"/>
      <c r="M158" s="212" t="s">
        <v>19</v>
      </c>
      <c r="N158" s="213" t="s">
        <v>47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125</v>
      </c>
      <c r="AT158" s="216" t="s">
        <v>120</v>
      </c>
      <c r="AU158" s="216" t="s">
        <v>86</v>
      </c>
      <c r="AY158" s="18" t="s">
        <v>118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84</v>
      </c>
      <c r="BK158" s="217">
        <f>ROUND(I158*H158,2)</f>
        <v>0</v>
      </c>
      <c r="BL158" s="18" t="s">
        <v>125</v>
      </c>
      <c r="BM158" s="216" t="s">
        <v>331</v>
      </c>
    </row>
    <row r="159" s="2" customFormat="1">
      <c r="A159" s="39"/>
      <c r="B159" s="40"/>
      <c r="C159" s="41"/>
      <c r="D159" s="218" t="s">
        <v>127</v>
      </c>
      <c r="E159" s="41"/>
      <c r="F159" s="219" t="s">
        <v>332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86</v>
      </c>
    </row>
    <row r="160" s="15" customFormat="1">
      <c r="A160" s="15"/>
      <c r="B160" s="249"/>
      <c r="C160" s="250"/>
      <c r="D160" s="225" t="s">
        <v>129</v>
      </c>
      <c r="E160" s="251" t="s">
        <v>19</v>
      </c>
      <c r="F160" s="252" t="s">
        <v>333</v>
      </c>
      <c r="G160" s="250"/>
      <c r="H160" s="251" t="s">
        <v>19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129</v>
      </c>
      <c r="AU160" s="258" t="s">
        <v>86</v>
      </c>
      <c r="AV160" s="15" t="s">
        <v>84</v>
      </c>
      <c r="AW160" s="15" t="s">
        <v>37</v>
      </c>
      <c r="AX160" s="15" t="s">
        <v>76</v>
      </c>
      <c r="AY160" s="258" t="s">
        <v>118</v>
      </c>
    </row>
    <row r="161" s="15" customFormat="1">
      <c r="A161" s="15"/>
      <c r="B161" s="249"/>
      <c r="C161" s="250"/>
      <c r="D161" s="225" t="s">
        <v>129</v>
      </c>
      <c r="E161" s="251" t="s">
        <v>19</v>
      </c>
      <c r="F161" s="252" t="s">
        <v>334</v>
      </c>
      <c r="G161" s="250"/>
      <c r="H161" s="251" t="s">
        <v>19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129</v>
      </c>
      <c r="AU161" s="258" t="s">
        <v>86</v>
      </c>
      <c r="AV161" s="15" t="s">
        <v>84</v>
      </c>
      <c r="AW161" s="15" t="s">
        <v>37</v>
      </c>
      <c r="AX161" s="15" t="s">
        <v>76</v>
      </c>
      <c r="AY161" s="258" t="s">
        <v>118</v>
      </c>
    </row>
    <row r="162" s="13" customFormat="1">
      <c r="A162" s="13"/>
      <c r="B162" s="223"/>
      <c r="C162" s="224"/>
      <c r="D162" s="225" t="s">
        <v>129</v>
      </c>
      <c r="E162" s="226" t="s">
        <v>19</v>
      </c>
      <c r="F162" s="227" t="s">
        <v>335</v>
      </c>
      <c r="G162" s="224"/>
      <c r="H162" s="228">
        <v>31.039999999999999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129</v>
      </c>
      <c r="AU162" s="234" t="s">
        <v>86</v>
      </c>
      <c r="AV162" s="13" t="s">
        <v>86</v>
      </c>
      <c r="AW162" s="13" t="s">
        <v>37</v>
      </c>
      <c r="AX162" s="13" t="s">
        <v>76</v>
      </c>
      <c r="AY162" s="234" t="s">
        <v>118</v>
      </c>
    </row>
    <row r="163" s="14" customFormat="1">
      <c r="A163" s="14"/>
      <c r="B163" s="235"/>
      <c r="C163" s="236"/>
      <c r="D163" s="225" t="s">
        <v>129</v>
      </c>
      <c r="E163" s="237" t="s">
        <v>19</v>
      </c>
      <c r="F163" s="238" t="s">
        <v>131</v>
      </c>
      <c r="G163" s="236"/>
      <c r="H163" s="239">
        <v>31.039999999999999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129</v>
      </c>
      <c r="AU163" s="245" t="s">
        <v>86</v>
      </c>
      <c r="AV163" s="14" t="s">
        <v>125</v>
      </c>
      <c r="AW163" s="14" t="s">
        <v>37</v>
      </c>
      <c r="AX163" s="14" t="s">
        <v>84</v>
      </c>
      <c r="AY163" s="245" t="s">
        <v>118</v>
      </c>
    </row>
    <row r="164" s="2" customFormat="1" ht="24.15" customHeight="1">
      <c r="A164" s="39"/>
      <c r="B164" s="40"/>
      <c r="C164" s="205" t="s">
        <v>196</v>
      </c>
      <c r="D164" s="205" t="s">
        <v>120</v>
      </c>
      <c r="E164" s="206" t="s">
        <v>336</v>
      </c>
      <c r="F164" s="207" t="s">
        <v>337</v>
      </c>
      <c r="G164" s="208" t="s">
        <v>253</v>
      </c>
      <c r="H164" s="209">
        <v>31.728000000000002</v>
      </c>
      <c r="I164" s="210"/>
      <c r="J164" s="211">
        <f>ROUND(I164*H164,2)</f>
        <v>0</v>
      </c>
      <c r="K164" s="207" t="s">
        <v>124</v>
      </c>
      <c r="L164" s="45"/>
      <c r="M164" s="212" t="s">
        <v>19</v>
      </c>
      <c r="N164" s="213" t="s">
        <v>47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125</v>
      </c>
      <c r="AT164" s="216" t="s">
        <v>120</v>
      </c>
      <c r="AU164" s="216" t="s">
        <v>86</v>
      </c>
      <c r="AY164" s="18" t="s">
        <v>118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84</v>
      </c>
      <c r="BK164" s="217">
        <f>ROUND(I164*H164,2)</f>
        <v>0</v>
      </c>
      <c r="BL164" s="18" t="s">
        <v>125</v>
      </c>
      <c r="BM164" s="216" t="s">
        <v>338</v>
      </c>
    </row>
    <row r="165" s="2" customFormat="1">
      <c r="A165" s="39"/>
      <c r="B165" s="40"/>
      <c r="C165" s="41"/>
      <c r="D165" s="218" t="s">
        <v>127</v>
      </c>
      <c r="E165" s="41"/>
      <c r="F165" s="219" t="s">
        <v>339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127</v>
      </c>
      <c r="AU165" s="18" t="s">
        <v>86</v>
      </c>
    </row>
    <row r="166" s="13" customFormat="1">
      <c r="A166" s="13"/>
      <c r="B166" s="223"/>
      <c r="C166" s="224"/>
      <c r="D166" s="225" t="s">
        <v>129</v>
      </c>
      <c r="E166" s="226" t="s">
        <v>19</v>
      </c>
      <c r="F166" s="227" t="s">
        <v>340</v>
      </c>
      <c r="G166" s="224"/>
      <c r="H166" s="228">
        <v>31.728000000000002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129</v>
      </c>
      <c r="AU166" s="234" t="s">
        <v>86</v>
      </c>
      <c r="AV166" s="13" t="s">
        <v>86</v>
      </c>
      <c r="AW166" s="13" t="s">
        <v>37</v>
      </c>
      <c r="AX166" s="13" t="s">
        <v>76</v>
      </c>
      <c r="AY166" s="234" t="s">
        <v>118</v>
      </c>
    </row>
    <row r="167" s="14" customFormat="1">
      <c r="A167" s="14"/>
      <c r="B167" s="235"/>
      <c r="C167" s="236"/>
      <c r="D167" s="225" t="s">
        <v>129</v>
      </c>
      <c r="E167" s="237" t="s">
        <v>19</v>
      </c>
      <c r="F167" s="238" t="s">
        <v>131</v>
      </c>
      <c r="G167" s="236"/>
      <c r="H167" s="239">
        <v>31.728000000000002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129</v>
      </c>
      <c r="AU167" s="245" t="s">
        <v>86</v>
      </c>
      <c r="AV167" s="14" t="s">
        <v>125</v>
      </c>
      <c r="AW167" s="14" t="s">
        <v>37</v>
      </c>
      <c r="AX167" s="14" t="s">
        <v>84</v>
      </c>
      <c r="AY167" s="245" t="s">
        <v>118</v>
      </c>
    </row>
    <row r="168" s="2" customFormat="1" ht="16.5" customHeight="1">
      <c r="A168" s="39"/>
      <c r="B168" s="40"/>
      <c r="C168" s="259" t="s">
        <v>8</v>
      </c>
      <c r="D168" s="259" t="s">
        <v>341</v>
      </c>
      <c r="E168" s="260" t="s">
        <v>342</v>
      </c>
      <c r="F168" s="261" t="s">
        <v>343</v>
      </c>
      <c r="G168" s="262" t="s">
        <v>238</v>
      </c>
      <c r="H168" s="263">
        <v>8.5660000000000007</v>
      </c>
      <c r="I168" s="264"/>
      <c r="J168" s="265">
        <f>ROUND(I168*H168,2)</f>
        <v>0</v>
      </c>
      <c r="K168" s="261" t="s">
        <v>124</v>
      </c>
      <c r="L168" s="266"/>
      <c r="M168" s="267" t="s">
        <v>19</v>
      </c>
      <c r="N168" s="268" t="s">
        <v>47</v>
      </c>
      <c r="O168" s="85"/>
      <c r="P168" s="214">
        <f>O168*H168</f>
        <v>0</v>
      </c>
      <c r="Q168" s="214">
        <v>1</v>
      </c>
      <c r="R168" s="214">
        <f>Q168*H168</f>
        <v>8.5660000000000007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166</v>
      </c>
      <c r="AT168" s="216" t="s">
        <v>341</v>
      </c>
      <c r="AU168" s="216" t="s">
        <v>86</v>
      </c>
      <c r="AY168" s="18" t="s">
        <v>118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84</v>
      </c>
      <c r="BK168" s="217">
        <f>ROUND(I168*H168,2)</f>
        <v>0</v>
      </c>
      <c r="BL168" s="18" t="s">
        <v>125</v>
      </c>
      <c r="BM168" s="216" t="s">
        <v>344</v>
      </c>
    </row>
    <row r="169" s="13" customFormat="1">
      <c r="A169" s="13"/>
      <c r="B169" s="223"/>
      <c r="C169" s="224"/>
      <c r="D169" s="225" t="s">
        <v>129</v>
      </c>
      <c r="E169" s="226" t="s">
        <v>19</v>
      </c>
      <c r="F169" s="227" t="s">
        <v>345</v>
      </c>
      <c r="G169" s="224"/>
      <c r="H169" s="228">
        <v>4.7590000000000003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129</v>
      </c>
      <c r="AU169" s="234" t="s">
        <v>86</v>
      </c>
      <c r="AV169" s="13" t="s">
        <v>86</v>
      </c>
      <c r="AW169" s="13" t="s">
        <v>37</v>
      </c>
      <c r="AX169" s="13" t="s">
        <v>76</v>
      </c>
      <c r="AY169" s="234" t="s">
        <v>118</v>
      </c>
    </row>
    <row r="170" s="14" customFormat="1">
      <c r="A170" s="14"/>
      <c r="B170" s="235"/>
      <c r="C170" s="236"/>
      <c r="D170" s="225" t="s">
        <v>129</v>
      </c>
      <c r="E170" s="237" t="s">
        <v>19</v>
      </c>
      <c r="F170" s="238" t="s">
        <v>131</v>
      </c>
      <c r="G170" s="236"/>
      <c r="H170" s="239">
        <v>4.7590000000000003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129</v>
      </c>
      <c r="AU170" s="245" t="s">
        <v>86</v>
      </c>
      <c r="AV170" s="14" t="s">
        <v>125</v>
      </c>
      <c r="AW170" s="14" t="s">
        <v>37</v>
      </c>
      <c r="AX170" s="14" t="s">
        <v>84</v>
      </c>
      <c r="AY170" s="245" t="s">
        <v>118</v>
      </c>
    </row>
    <row r="171" s="13" customFormat="1">
      <c r="A171" s="13"/>
      <c r="B171" s="223"/>
      <c r="C171" s="224"/>
      <c r="D171" s="225" t="s">
        <v>129</v>
      </c>
      <c r="E171" s="224"/>
      <c r="F171" s="227" t="s">
        <v>346</v>
      </c>
      <c r="G171" s="224"/>
      <c r="H171" s="228">
        <v>8.5660000000000007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129</v>
      </c>
      <c r="AU171" s="234" t="s">
        <v>86</v>
      </c>
      <c r="AV171" s="13" t="s">
        <v>86</v>
      </c>
      <c r="AW171" s="13" t="s">
        <v>4</v>
      </c>
      <c r="AX171" s="13" t="s">
        <v>84</v>
      </c>
      <c r="AY171" s="234" t="s">
        <v>118</v>
      </c>
    </row>
    <row r="172" s="2" customFormat="1" ht="24.15" customHeight="1">
      <c r="A172" s="39"/>
      <c r="B172" s="40"/>
      <c r="C172" s="205" t="s">
        <v>207</v>
      </c>
      <c r="D172" s="205" t="s">
        <v>120</v>
      </c>
      <c r="E172" s="206" t="s">
        <v>347</v>
      </c>
      <c r="F172" s="207" t="s">
        <v>348</v>
      </c>
      <c r="G172" s="208" t="s">
        <v>253</v>
      </c>
      <c r="H172" s="209">
        <v>31.728000000000002</v>
      </c>
      <c r="I172" s="210"/>
      <c r="J172" s="211">
        <f>ROUND(I172*H172,2)</f>
        <v>0</v>
      </c>
      <c r="K172" s="207" t="s">
        <v>124</v>
      </c>
      <c r="L172" s="45"/>
      <c r="M172" s="212" t="s">
        <v>19</v>
      </c>
      <c r="N172" s="213" t="s">
        <v>47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125</v>
      </c>
      <c r="AT172" s="216" t="s">
        <v>120</v>
      </c>
      <c r="AU172" s="216" t="s">
        <v>86</v>
      </c>
      <c r="AY172" s="18" t="s">
        <v>118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84</v>
      </c>
      <c r="BK172" s="217">
        <f>ROUND(I172*H172,2)</f>
        <v>0</v>
      </c>
      <c r="BL172" s="18" t="s">
        <v>125</v>
      </c>
      <c r="BM172" s="216" t="s">
        <v>349</v>
      </c>
    </row>
    <row r="173" s="2" customFormat="1">
      <c r="A173" s="39"/>
      <c r="B173" s="40"/>
      <c r="C173" s="41"/>
      <c r="D173" s="218" t="s">
        <v>127</v>
      </c>
      <c r="E173" s="41"/>
      <c r="F173" s="219" t="s">
        <v>350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86</v>
      </c>
    </row>
    <row r="174" s="13" customFormat="1">
      <c r="A174" s="13"/>
      <c r="B174" s="223"/>
      <c r="C174" s="224"/>
      <c r="D174" s="225" t="s">
        <v>129</v>
      </c>
      <c r="E174" s="226" t="s">
        <v>19</v>
      </c>
      <c r="F174" s="227" t="s">
        <v>340</v>
      </c>
      <c r="G174" s="224"/>
      <c r="H174" s="228">
        <v>31.728000000000002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129</v>
      </c>
      <c r="AU174" s="234" t="s">
        <v>86</v>
      </c>
      <c r="AV174" s="13" t="s">
        <v>86</v>
      </c>
      <c r="AW174" s="13" t="s">
        <v>37</v>
      </c>
      <c r="AX174" s="13" t="s">
        <v>76</v>
      </c>
      <c r="AY174" s="234" t="s">
        <v>118</v>
      </c>
    </row>
    <row r="175" s="14" customFormat="1">
      <c r="A175" s="14"/>
      <c r="B175" s="235"/>
      <c r="C175" s="236"/>
      <c r="D175" s="225" t="s">
        <v>129</v>
      </c>
      <c r="E175" s="237" t="s">
        <v>19</v>
      </c>
      <c r="F175" s="238" t="s">
        <v>131</v>
      </c>
      <c r="G175" s="236"/>
      <c r="H175" s="239">
        <v>31.728000000000002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129</v>
      </c>
      <c r="AU175" s="245" t="s">
        <v>86</v>
      </c>
      <c r="AV175" s="14" t="s">
        <v>125</v>
      </c>
      <c r="AW175" s="14" t="s">
        <v>37</v>
      </c>
      <c r="AX175" s="14" t="s">
        <v>84</v>
      </c>
      <c r="AY175" s="245" t="s">
        <v>118</v>
      </c>
    </row>
    <row r="176" s="2" customFormat="1" ht="16.5" customHeight="1">
      <c r="A176" s="39"/>
      <c r="B176" s="40"/>
      <c r="C176" s="259" t="s">
        <v>212</v>
      </c>
      <c r="D176" s="259" t="s">
        <v>341</v>
      </c>
      <c r="E176" s="260" t="s">
        <v>351</v>
      </c>
      <c r="F176" s="261" t="s">
        <v>352</v>
      </c>
      <c r="G176" s="262" t="s">
        <v>353</v>
      </c>
      <c r="H176" s="263">
        <v>0.63500000000000001</v>
      </c>
      <c r="I176" s="264"/>
      <c r="J176" s="265">
        <f>ROUND(I176*H176,2)</f>
        <v>0</v>
      </c>
      <c r="K176" s="261" t="s">
        <v>124</v>
      </c>
      <c r="L176" s="266"/>
      <c r="M176" s="267" t="s">
        <v>19</v>
      </c>
      <c r="N176" s="268" t="s">
        <v>47</v>
      </c>
      <c r="O176" s="85"/>
      <c r="P176" s="214">
        <f>O176*H176</f>
        <v>0</v>
      </c>
      <c r="Q176" s="214">
        <v>0.001</v>
      </c>
      <c r="R176" s="214">
        <f>Q176*H176</f>
        <v>0.00063500000000000004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166</v>
      </c>
      <c r="AT176" s="216" t="s">
        <v>341</v>
      </c>
      <c r="AU176" s="216" t="s">
        <v>86</v>
      </c>
      <c r="AY176" s="18" t="s">
        <v>118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84</v>
      </c>
      <c r="BK176" s="217">
        <f>ROUND(I176*H176,2)</f>
        <v>0</v>
      </c>
      <c r="BL176" s="18" t="s">
        <v>125</v>
      </c>
      <c r="BM176" s="216" t="s">
        <v>354</v>
      </c>
    </row>
    <row r="177" s="13" customFormat="1">
      <c r="A177" s="13"/>
      <c r="B177" s="223"/>
      <c r="C177" s="224"/>
      <c r="D177" s="225" t="s">
        <v>129</v>
      </c>
      <c r="E177" s="226" t="s">
        <v>19</v>
      </c>
      <c r="F177" s="227" t="s">
        <v>340</v>
      </c>
      <c r="G177" s="224"/>
      <c r="H177" s="228">
        <v>31.728000000000002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129</v>
      </c>
      <c r="AU177" s="234" t="s">
        <v>86</v>
      </c>
      <c r="AV177" s="13" t="s">
        <v>86</v>
      </c>
      <c r="AW177" s="13" t="s">
        <v>37</v>
      </c>
      <c r="AX177" s="13" t="s">
        <v>76</v>
      </c>
      <c r="AY177" s="234" t="s">
        <v>118</v>
      </c>
    </row>
    <row r="178" s="14" customFormat="1">
      <c r="A178" s="14"/>
      <c r="B178" s="235"/>
      <c r="C178" s="236"/>
      <c r="D178" s="225" t="s">
        <v>129</v>
      </c>
      <c r="E178" s="237" t="s">
        <v>19</v>
      </c>
      <c r="F178" s="238" t="s">
        <v>131</v>
      </c>
      <c r="G178" s="236"/>
      <c r="H178" s="239">
        <v>31.728000000000002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129</v>
      </c>
      <c r="AU178" s="245" t="s">
        <v>86</v>
      </c>
      <c r="AV178" s="14" t="s">
        <v>125</v>
      </c>
      <c r="AW178" s="14" t="s">
        <v>37</v>
      </c>
      <c r="AX178" s="14" t="s">
        <v>84</v>
      </c>
      <c r="AY178" s="245" t="s">
        <v>118</v>
      </c>
    </row>
    <row r="179" s="13" customFormat="1">
      <c r="A179" s="13"/>
      <c r="B179" s="223"/>
      <c r="C179" s="224"/>
      <c r="D179" s="225" t="s">
        <v>129</v>
      </c>
      <c r="E179" s="224"/>
      <c r="F179" s="227" t="s">
        <v>355</v>
      </c>
      <c r="G179" s="224"/>
      <c r="H179" s="228">
        <v>0.63500000000000001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129</v>
      </c>
      <c r="AU179" s="234" t="s">
        <v>86</v>
      </c>
      <c r="AV179" s="13" t="s">
        <v>86</v>
      </c>
      <c r="AW179" s="13" t="s">
        <v>4</v>
      </c>
      <c r="AX179" s="13" t="s">
        <v>84</v>
      </c>
      <c r="AY179" s="234" t="s">
        <v>118</v>
      </c>
    </row>
    <row r="180" s="12" customFormat="1" ht="22.8" customHeight="1">
      <c r="A180" s="12"/>
      <c r="B180" s="189"/>
      <c r="C180" s="190"/>
      <c r="D180" s="191" t="s">
        <v>75</v>
      </c>
      <c r="E180" s="203" t="s">
        <v>86</v>
      </c>
      <c r="F180" s="203" t="s">
        <v>356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SUM(P181:P228)</f>
        <v>0</v>
      </c>
      <c r="Q180" s="197"/>
      <c r="R180" s="198">
        <f>SUM(R181:R228)</f>
        <v>9.347511535999999</v>
      </c>
      <c r="S180" s="197"/>
      <c r="T180" s="199">
        <f>SUM(T181:T228)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84</v>
      </c>
      <c r="AT180" s="201" t="s">
        <v>75</v>
      </c>
      <c r="AU180" s="201" t="s">
        <v>84</v>
      </c>
      <c r="AY180" s="200" t="s">
        <v>118</v>
      </c>
      <c r="BK180" s="202">
        <f>SUM(BK181:BK228)</f>
        <v>0</v>
      </c>
    </row>
    <row r="181" s="2" customFormat="1" ht="16.5" customHeight="1">
      <c r="A181" s="39"/>
      <c r="B181" s="40"/>
      <c r="C181" s="205" t="s">
        <v>217</v>
      </c>
      <c r="D181" s="205" t="s">
        <v>120</v>
      </c>
      <c r="E181" s="206" t="s">
        <v>357</v>
      </c>
      <c r="F181" s="207" t="s">
        <v>358</v>
      </c>
      <c r="G181" s="208" t="s">
        <v>253</v>
      </c>
      <c r="H181" s="209">
        <v>22.5</v>
      </c>
      <c r="I181" s="210"/>
      <c r="J181" s="211">
        <f>ROUND(I181*H181,2)</f>
        <v>0</v>
      </c>
      <c r="K181" s="207" t="s">
        <v>124</v>
      </c>
      <c r="L181" s="45"/>
      <c r="M181" s="212" t="s">
        <v>19</v>
      </c>
      <c r="N181" s="213" t="s">
        <v>47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125</v>
      </c>
      <c r="AT181" s="216" t="s">
        <v>120</v>
      </c>
      <c r="AU181" s="216" t="s">
        <v>86</v>
      </c>
      <c r="AY181" s="18" t="s">
        <v>118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84</v>
      </c>
      <c r="BK181" s="217">
        <f>ROUND(I181*H181,2)</f>
        <v>0</v>
      </c>
      <c r="BL181" s="18" t="s">
        <v>125</v>
      </c>
      <c r="BM181" s="216" t="s">
        <v>359</v>
      </c>
    </row>
    <row r="182" s="2" customFormat="1">
      <c r="A182" s="39"/>
      <c r="B182" s="40"/>
      <c r="C182" s="41"/>
      <c r="D182" s="218" t="s">
        <v>127</v>
      </c>
      <c r="E182" s="41"/>
      <c r="F182" s="219" t="s">
        <v>360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127</v>
      </c>
      <c r="AU182" s="18" t="s">
        <v>86</v>
      </c>
    </row>
    <row r="183" s="15" customFormat="1">
      <c r="A183" s="15"/>
      <c r="B183" s="249"/>
      <c r="C183" s="250"/>
      <c r="D183" s="225" t="s">
        <v>129</v>
      </c>
      <c r="E183" s="251" t="s">
        <v>19</v>
      </c>
      <c r="F183" s="252" t="s">
        <v>292</v>
      </c>
      <c r="G183" s="250"/>
      <c r="H183" s="251" t="s">
        <v>19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129</v>
      </c>
      <c r="AU183" s="258" t="s">
        <v>86</v>
      </c>
      <c r="AV183" s="15" t="s">
        <v>84</v>
      </c>
      <c r="AW183" s="15" t="s">
        <v>37</v>
      </c>
      <c r="AX183" s="15" t="s">
        <v>76</v>
      </c>
      <c r="AY183" s="258" t="s">
        <v>118</v>
      </c>
    </row>
    <row r="184" s="13" customFormat="1">
      <c r="A184" s="13"/>
      <c r="B184" s="223"/>
      <c r="C184" s="224"/>
      <c r="D184" s="225" t="s">
        <v>129</v>
      </c>
      <c r="E184" s="226" t="s">
        <v>19</v>
      </c>
      <c r="F184" s="227" t="s">
        <v>361</v>
      </c>
      <c r="G184" s="224"/>
      <c r="H184" s="228">
        <v>22.5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129</v>
      </c>
      <c r="AU184" s="234" t="s">
        <v>86</v>
      </c>
      <c r="AV184" s="13" t="s">
        <v>86</v>
      </c>
      <c r="AW184" s="13" t="s">
        <v>37</v>
      </c>
      <c r="AX184" s="13" t="s">
        <v>76</v>
      </c>
      <c r="AY184" s="234" t="s">
        <v>118</v>
      </c>
    </row>
    <row r="185" s="14" customFormat="1">
      <c r="A185" s="14"/>
      <c r="B185" s="235"/>
      <c r="C185" s="236"/>
      <c r="D185" s="225" t="s">
        <v>129</v>
      </c>
      <c r="E185" s="237" t="s">
        <v>19</v>
      </c>
      <c r="F185" s="238" t="s">
        <v>131</v>
      </c>
      <c r="G185" s="236"/>
      <c r="H185" s="239">
        <v>22.5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129</v>
      </c>
      <c r="AU185" s="245" t="s">
        <v>86</v>
      </c>
      <c r="AV185" s="14" t="s">
        <v>125</v>
      </c>
      <c r="AW185" s="14" t="s">
        <v>37</v>
      </c>
      <c r="AX185" s="14" t="s">
        <v>84</v>
      </c>
      <c r="AY185" s="245" t="s">
        <v>118</v>
      </c>
    </row>
    <row r="186" s="2" customFormat="1" ht="16.5" customHeight="1">
      <c r="A186" s="39"/>
      <c r="B186" s="40"/>
      <c r="C186" s="259" t="s">
        <v>223</v>
      </c>
      <c r="D186" s="259" t="s">
        <v>341</v>
      </c>
      <c r="E186" s="260" t="s">
        <v>362</v>
      </c>
      <c r="F186" s="261" t="s">
        <v>363</v>
      </c>
      <c r="G186" s="262" t="s">
        <v>238</v>
      </c>
      <c r="H186" s="263">
        <v>4.7249999999999996</v>
      </c>
      <c r="I186" s="264"/>
      <c r="J186" s="265">
        <f>ROUND(I186*H186,2)</f>
        <v>0</v>
      </c>
      <c r="K186" s="261" t="s">
        <v>124</v>
      </c>
      <c r="L186" s="266"/>
      <c r="M186" s="267" t="s">
        <v>19</v>
      </c>
      <c r="N186" s="268" t="s">
        <v>47</v>
      </c>
      <c r="O186" s="85"/>
      <c r="P186" s="214">
        <f>O186*H186</f>
        <v>0</v>
      </c>
      <c r="Q186" s="214">
        <v>1</v>
      </c>
      <c r="R186" s="214">
        <f>Q186*H186</f>
        <v>4.7249999999999996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166</v>
      </c>
      <c r="AT186" s="216" t="s">
        <v>341</v>
      </c>
      <c r="AU186" s="216" t="s">
        <v>86</v>
      </c>
      <c r="AY186" s="18" t="s">
        <v>118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84</v>
      </c>
      <c r="BK186" s="217">
        <f>ROUND(I186*H186,2)</f>
        <v>0</v>
      </c>
      <c r="BL186" s="18" t="s">
        <v>125</v>
      </c>
      <c r="BM186" s="216" t="s">
        <v>364</v>
      </c>
    </row>
    <row r="187" s="15" customFormat="1">
      <c r="A187" s="15"/>
      <c r="B187" s="249"/>
      <c r="C187" s="250"/>
      <c r="D187" s="225" t="s">
        <v>129</v>
      </c>
      <c r="E187" s="251" t="s">
        <v>19</v>
      </c>
      <c r="F187" s="252" t="s">
        <v>292</v>
      </c>
      <c r="G187" s="250"/>
      <c r="H187" s="251" t="s">
        <v>19</v>
      </c>
      <c r="I187" s="253"/>
      <c r="J187" s="250"/>
      <c r="K187" s="250"/>
      <c r="L187" s="254"/>
      <c r="M187" s="255"/>
      <c r="N187" s="256"/>
      <c r="O187" s="256"/>
      <c r="P187" s="256"/>
      <c r="Q187" s="256"/>
      <c r="R187" s="256"/>
      <c r="S187" s="256"/>
      <c r="T187" s="25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8" t="s">
        <v>129</v>
      </c>
      <c r="AU187" s="258" t="s">
        <v>86</v>
      </c>
      <c r="AV187" s="15" t="s">
        <v>84</v>
      </c>
      <c r="AW187" s="15" t="s">
        <v>37</v>
      </c>
      <c r="AX187" s="15" t="s">
        <v>76</v>
      </c>
      <c r="AY187" s="258" t="s">
        <v>118</v>
      </c>
    </row>
    <row r="188" s="13" customFormat="1">
      <c r="A188" s="13"/>
      <c r="B188" s="223"/>
      <c r="C188" s="224"/>
      <c r="D188" s="225" t="s">
        <v>129</v>
      </c>
      <c r="E188" s="226" t="s">
        <v>19</v>
      </c>
      <c r="F188" s="227" t="s">
        <v>365</v>
      </c>
      <c r="G188" s="224"/>
      <c r="H188" s="228">
        <v>4.7249999999999996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129</v>
      </c>
      <c r="AU188" s="234" t="s">
        <v>86</v>
      </c>
      <c r="AV188" s="13" t="s">
        <v>86</v>
      </c>
      <c r="AW188" s="13" t="s">
        <v>37</v>
      </c>
      <c r="AX188" s="13" t="s">
        <v>76</v>
      </c>
      <c r="AY188" s="234" t="s">
        <v>118</v>
      </c>
    </row>
    <row r="189" s="14" customFormat="1">
      <c r="A189" s="14"/>
      <c r="B189" s="235"/>
      <c r="C189" s="236"/>
      <c r="D189" s="225" t="s">
        <v>129</v>
      </c>
      <c r="E189" s="237" t="s">
        <v>19</v>
      </c>
      <c r="F189" s="238" t="s">
        <v>131</v>
      </c>
      <c r="G189" s="236"/>
      <c r="H189" s="239">
        <v>4.7249999999999996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129</v>
      </c>
      <c r="AU189" s="245" t="s">
        <v>86</v>
      </c>
      <c r="AV189" s="14" t="s">
        <v>125</v>
      </c>
      <c r="AW189" s="14" t="s">
        <v>37</v>
      </c>
      <c r="AX189" s="14" t="s">
        <v>84</v>
      </c>
      <c r="AY189" s="245" t="s">
        <v>118</v>
      </c>
    </row>
    <row r="190" s="2" customFormat="1" ht="24.15" customHeight="1">
      <c r="A190" s="39"/>
      <c r="B190" s="40"/>
      <c r="C190" s="205" t="s">
        <v>229</v>
      </c>
      <c r="D190" s="205" t="s">
        <v>120</v>
      </c>
      <c r="E190" s="206" t="s">
        <v>366</v>
      </c>
      <c r="F190" s="207" t="s">
        <v>367</v>
      </c>
      <c r="G190" s="208" t="s">
        <v>253</v>
      </c>
      <c r="H190" s="209">
        <v>27</v>
      </c>
      <c r="I190" s="210"/>
      <c r="J190" s="211">
        <f>ROUND(I190*H190,2)</f>
        <v>0</v>
      </c>
      <c r="K190" s="207" t="s">
        <v>124</v>
      </c>
      <c r="L190" s="45"/>
      <c r="M190" s="212" t="s">
        <v>19</v>
      </c>
      <c r="N190" s="213" t="s">
        <v>47</v>
      </c>
      <c r="O190" s="85"/>
      <c r="P190" s="214">
        <f>O190*H190</f>
        <v>0</v>
      </c>
      <c r="Q190" s="214">
        <v>0.01899</v>
      </c>
      <c r="R190" s="214">
        <f>Q190*H190</f>
        <v>0.51273000000000002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125</v>
      </c>
      <c r="AT190" s="216" t="s">
        <v>120</v>
      </c>
      <c r="AU190" s="216" t="s">
        <v>86</v>
      </c>
      <c r="AY190" s="18" t="s">
        <v>118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84</v>
      </c>
      <c r="BK190" s="217">
        <f>ROUND(I190*H190,2)</f>
        <v>0</v>
      </c>
      <c r="BL190" s="18" t="s">
        <v>125</v>
      </c>
      <c r="BM190" s="216" t="s">
        <v>368</v>
      </c>
    </row>
    <row r="191" s="2" customFormat="1">
      <c r="A191" s="39"/>
      <c r="B191" s="40"/>
      <c r="C191" s="41"/>
      <c r="D191" s="218" t="s">
        <v>127</v>
      </c>
      <c r="E191" s="41"/>
      <c r="F191" s="219" t="s">
        <v>369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86</v>
      </c>
    </row>
    <row r="192" s="15" customFormat="1">
      <c r="A192" s="15"/>
      <c r="B192" s="249"/>
      <c r="C192" s="250"/>
      <c r="D192" s="225" t="s">
        <v>129</v>
      </c>
      <c r="E192" s="251" t="s">
        <v>19</v>
      </c>
      <c r="F192" s="252" t="s">
        <v>292</v>
      </c>
      <c r="G192" s="250"/>
      <c r="H192" s="251" t="s">
        <v>19</v>
      </c>
      <c r="I192" s="253"/>
      <c r="J192" s="250"/>
      <c r="K192" s="250"/>
      <c r="L192" s="254"/>
      <c r="M192" s="255"/>
      <c r="N192" s="256"/>
      <c r="O192" s="256"/>
      <c r="P192" s="256"/>
      <c r="Q192" s="256"/>
      <c r="R192" s="256"/>
      <c r="S192" s="256"/>
      <c r="T192" s="25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8" t="s">
        <v>129</v>
      </c>
      <c r="AU192" s="258" t="s">
        <v>86</v>
      </c>
      <c r="AV192" s="15" t="s">
        <v>84</v>
      </c>
      <c r="AW192" s="15" t="s">
        <v>37</v>
      </c>
      <c r="AX192" s="15" t="s">
        <v>76</v>
      </c>
      <c r="AY192" s="258" t="s">
        <v>118</v>
      </c>
    </row>
    <row r="193" s="13" customFormat="1">
      <c r="A193" s="13"/>
      <c r="B193" s="223"/>
      <c r="C193" s="224"/>
      <c r="D193" s="225" t="s">
        <v>129</v>
      </c>
      <c r="E193" s="226" t="s">
        <v>19</v>
      </c>
      <c r="F193" s="227" t="s">
        <v>370</v>
      </c>
      <c r="G193" s="224"/>
      <c r="H193" s="228">
        <v>27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129</v>
      </c>
      <c r="AU193" s="234" t="s">
        <v>86</v>
      </c>
      <c r="AV193" s="13" t="s">
        <v>86</v>
      </c>
      <c r="AW193" s="13" t="s">
        <v>37</v>
      </c>
      <c r="AX193" s="13" t="s">
        <v>76</v>
      </c>
      <c r="AY193" s="234" t="s">
        <v>118</v>
      </c>
    </row>
    <row r="194" s="14" customFormat="1">
      <c r="A194" s="14"/>
      <c r="B194" s="235"/>
      <c r="C194" s="236"/>
      <c r="D194" s="225" t="s">
        <v>129</v>
      </c>
      <c r="E194" s="237" t="s">
        <v>19</v>
      </c>
      <c r="F194" s="238" t="s">
        <v>131</v>
      </c>
      <c r="G194" s="236"/>
      <c r="H194" s="239">
        <v>27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129</v>
      </c>
      <c r="AU194" s="245" t="s">
        <v>86</v>
      </c>
      <c r="AV194" s="14" t="s">
        <v>125</v>
      </c>
      <c r="AW194" s="14" t="s">
        <v>37</v>
      </c>
      <c r="AX194" s="14" t="s">
        <v>84</v>
      </c>
      <c r="AY194" s="245" t="s">
        <v>118</v>
      </c>
    </row>
    <row r="195" s="2" customFormat="1" ht="24.15" customHeight="1">
      <c r="A195" s="39"/>
      <c r="B195" s="40"/>
      <c r="C195" s="205" t="s">
        <v>7</v>
      </c>
      <c r="D195" s="205" t="s">
        <v>120</v>
      </c>
      <c r="E195" s="206" t="s">
        <v>371</v>
      </c>
      <c r="F195" s="207" t="s">
        <v>372</v>
      </c>
      <c r="G195" s="208" t="s">
        <v>274</v>
      </c>
      <c r="H195" s="209">
        <v>10.914</v>
      </c>
      <c r="I195" s="210"/>
      <c r="J195" s="211">
        <f>ROUND(I195*H195,2)</f>
        <v>0</v>
      </c>
      <c r="K195" s="207" t="s">
        <v>19</v>
      </c>
      <c r="L195" s="45"/>
      <c r="M195" s="212" t="s">
        <v>19</v>
      </c>
      <c r="N195" s="213" t="s">
        <v>47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125</v>
      </c>
      <c r="AT195" s="216" t="s">
        <v>120</v>
      </c>
      <c r="AU195" s="216" t="s">
        <v>86</v>
      </c>
      <c r="AY195" s="18" t="s">
        <v>118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84</v>
      </c>
      <c r="BK195" s="217">
        <f>ROUND(I195*H195,2)</f>
        <v>0</v>
      </c>
      <c r="BL195" s="18" t="s">
        <v>125</v>
      </c>
      <c r="BM195" s="216" t="s">
        <v>373</v>
      </c>
    </row>
    <row r="196" s="2" customFormat="1">
      <c r="A196" s="39"/>
      <c r="B196" s="40"/>
      <c r="C196" s="41"/>
      <c r="D196" s="225" t="s">
        <v>374</v>
      </c>
      <c r="E196" s="41"/>
      <c r="F196" s="269" t="s">
        <v>375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374</v>
      </c>
      <c r="AU196" s="18" t="s">
        <v>86</v>
      </c>
    </row>
    <row r="197" s="15" customFormat="1">
      <c r="A197" s="15"/>
      <c r="B197" s="249"/>
      <c r="C197" s="250"/>
      <c r="D197" s="225" t="s">
        <v>129</v>
      </c>
      <c r="E197" s="251" t="s">
        <v>19</v>
      </c>
      <c r="F197" s="252" t="s">
        <v>333</v>
      </c>
      <c r="G197" s="250"/>
      <c r="H197" s="251" t="s">
        <v>19</v>
      </c>
      <c r="I197" s="253"/>
      <c r="J197" s="250"/>
      <c r="K197" s="250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129</v>
      </c>
      <c r="AU197" s="258" t="s">
        <v>86</v>
      </c>
      <c r="AV197" s="15" t="s">
        <v>84</v>
      </c>
      <c r="AW197" s="15" t="s">
        <v>37</v>
      </c>
      <c r="AX197" s="15" t="s">
        <v>76</v>
      </c>
      <c r="AY197" s="258" t="s">
        <v>118</v>
      </c>
    </row>
    <row r="198" s="13" customFormat="1">
      <c r="A198" s="13"/>
      <c r="B198" s="223"/>
      <c r="C198" s="224"/>
      <c r="D198" s="225" t="s">
        <v>129</v>
      </c>
      <c r="E198" s="226" t="s">
        <v>19</v>
      </c>
      <c r="F198" s="227" t="s">
        <v>376</v>
      </c>
      <c r="G198" s="224"/>
      <c r="H198" s="228">
        <v>10.914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129</v>
      </c>
      <c r="AU198" s="234" t="s">
        <v>86</v>
      </c>
      <c r="AV198" s="13" t="s">
        <v>86</v>
      </c>
      <c r="AW198" s="13" t="s">
        <v>37</v>
      </c>
      <c r="AX198" s="13" t="s">
        <v>76</v>
      </c>
      <c r="AY198" s="234" t="s">
        <v>118</v>
      </c>
    </row>
    <row r="199" s="14" customFormat="1">
      <c r="A199" s="14"/>
      <c r="B199" s="235"/>
      <c r="C199" s="236"/>
      <c r="D199" s="225" t="s">
        <v>129</v>
      </c>
      <c r="E199" s="237" t="s">
        <v>19</v>
      </c>
      <c r="F199" s="238" t="s">
        <v>131</v>
      </c>
      <c r="G199" s="236"/>
      <c r="H199" s="239">
        <v>10.914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129</v>
      </c>
      <c r="AU199" s="245" t="s">
        <v>86</v>
      </c>
      <c r="AV199" s="14" t="s">
        <v>125</v>
      </c>
      <c r="AW199" s="14" t="s">
        <v>37</v>
      </c>
      <c r="AX199" s="14" t="s">
        <v>84</v>
      </c>
      <c r="AY199" s="245" t="s">
        <v>118</v>
      </c>
    </row>
    <row r="200" s="2" customFormat="1" ht="24.15" customHeight="1">
      <c r="A200" s="39"/>
      <c r="B200" s="40"/>
      <c r="C200" s="205" t="s">
        <v>377</v>
      </c>
      <c r="D200" s="205" t="s">
        <v>120</v>
      </c>
      <c r="E200" s="206" t="s">
        <v>378</v>
      </c>
      <c r="F200" s="207" t="s">
        <v>379</v>
      </c>
      <c r="G200" s="208" t="s">
        <v>253</v>
      </c>
      <c r="H200" s="209">
        <v>198.67599999999999</v>
      </c>
      <c r="I200" s="210"/>
      <c r="J200" s="211">
        <f>ROUND(I200*H200,2)</f>
        <v>0</v>
      </c>
      <c r="K200" s="207" t="s">
        <v>124</v>
      </c>
      <c r="L200" s="45"/>
      <c r="M200" s="212" t="s">
        <v>19</v>
      </c>
      <c r="N200" s="213" t="s">
        <v>47</v>
      </c>
      <c r="O200" s="85"/>
      <c r="P200" s="214">
        <f>O200*H200</f>
        <v>0</v>
      </c>
      <c r="Q200" s="214">
        <v>0.00027</v>
      </c>
      <c r="R200" s="214">
        <f>Q200*H200</f>
        <v>0.053642519999999999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125</v>
      </c>
      <c r="AT200" s="216" t="s">
        <v>120</v>
      </c>
      <c r="AU200" s="216" t="s">
        <v>86</v>
      </c>
      <c r="AY200" s="18" t="s">
        <v>118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84</v>
      </c>
      <c r="BK200" s="217">
        <f>ROUND(I200*H200,2)</f>
        <v>0</v>
      </c>
      <c r="BL200" s="18" t="s">
        <v>125</v>
      </c>
      <c r="BM200" s="216" t="s">
        <v>380</v>
      </c>
    </row>
    <row r="201" s="2" customFormat="1">
      <c r="A201" s="39"/>
      <c r="B201" s="40"/>
      <c r="C201" s="41"/>
      <c r="D201" s="218" t="s">
        <v>127</v>
      </c>
      <c r="E201" s="41"/>
      <c r="F201" s="219" t="s">
        <v>381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127</v>
      </c>
      <c r="AU201" s="18" t="s">
        <v>86</v>
      </c>
    </row>
    <row r="202" s="2" customFormat="1">
      <c r="A202" s="39"/>
      <c r="B202" s="40"/>
      <c r="C202" s="41"/>
      <c r="D202" s="225" t="s">
        <v>374</v>
      </c>
      <c r="E202" s="41"/>
      <c r="F202" s="269" t="s">
        <v>382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374</v>
      </c>
      <c r="AU202" s="18" t="s">
        <v>86</v>
      </c>
    </row>
    <row r="203" s="15" customFormat="1">
      <c r="A203" s="15"/>
      <c r="B203" s="249"/>
      <c r="C203" s="250"/>
      <c r="D203" s="225" t="s">
        <v>129</v>
      </c>
      <c r="E203" s="251" t="s">
        <v>19</v>
      </c>
      <c r="F203" s="252" t="s">
        <v>333</v>
      </c>
      <c r="G203" s="250"/>
      <c r="H203" s="251" t="s">
        <v>19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129</v>
      </c>
      <c r="AU203" s="258" t="s">
        <v>86</v>
      </c>
      <c r="AV203" s="15" t="s">
        <v>84</v>
      </c>
      <c r="AW203" s="15" t="s">
        <v>37</v>
      </c>
      <c r="AX203" s="15" t="s">
        <v>76</v>
      </c>
      <c r="AY203" s="258" t="s">
        <v>118</v>
      </c>
    </row>
    <row r="204" s="13" customFormat="1">
      <c r="A204" s="13"/>
      <c r="B204" s="223"/>
      <c r="C204" s="224"/>
      <c r="D204" s="225" t="s">
        <v>129</v>
      </c>
      <c r="E204" s="226" t="s">
        <v>19</v>
      </c>
      <c r="F204" s="227" t="s">
        <v>383</v>
      </c>
      <c r="G204" s="224"/>
      <c r="H204" s="228">
        <v>198.67599999999999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129</v>
      </c>
      <c r="AU204" s="234" t="s">
        <v>86</v>
      </c>
      <c r="AV204" s="13" t="s">
        <v>86</v>
      </c>
      <c r="AW204" s="13" t="s">
        <v>37</v>
      </c>
      <c r="AX204" s="13" t="s">
        <v>76</v>
      </c>
      <c r="AY204" s="234" t="s">
        <v>118</v>
      </c>
    </row>
    <row r="205" s="14" customFormat="1">
      <c r="A205" s="14"/>
      <c r="B205" s="235"/>
      <c r="C205" s="236"/>
      <c r="D205" s="225" t="s">
        <v>129</v>
      </c>
      <c r="E205" s="237" t="s">
        <v>19</v>
      </c>
      <c r="F205" s="238" t="s">
        <v>131</v>
      </c>
      <c r="G205" s="236"/>
      <c r="H205" s="239">
        <v>198.67599999999999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129</v>
      </c>
      <c r="AU205" s="245" t="s">
        <v>86</v>
      </c>
      <c r="AV205" s="14" t="s">
        <v>125</v>
      </c>
      <c r="AW205" s="14" t="s">
        <v>37</v>
      </c>
      <c r="AX205" s="14" t="s">
        <v>84</v>
      </c>
      <c r="AY205" s="245" t="s">
        <v>118</v>
      </c>
    </row>
    <row r="206" s="2" customFormat="1" ht="16.5" customHeight="1">
      <c r="A206" s="39"/>
      <c r="B206" s="40"/>
      <c r="C206" s="259" t="s">
        <v>384</v>
      </c>
      <c r="D206" s="259" t="s">
        <v>341</v>
      </c>
      <c r="E206" s="260" t="s">
        <v>385</v>
      </c>
      <c r="F206" s="261" t="s">
        <v>386</v>
      </c>
      <c r="G206" s="262" t="s">
        <v>253</v>
      </c>
      <c r="H206" s="263">
        <v>202.65000000000001</v>
      </c>
      <c r="I206" s="264"/>
      <c r="J206" s="265">
        <f>ROUND(I206*H206,2)</f>
        <v>0</v>
      </c>
      <c r="K206" s="261" t="s">
        <v>124</v>
      </c>
      <c r="L206" s="266"/>
      <c r="M206" s="267" t="s">
        <v>19</v>
      </c>
      <c r="N206" s="268" t="s">
        <v>47</v>
      </c>
      <c r="O206" s="85"/>
      <c r="P206" s="214">
        <f>O206*H206</f>
        <v>0</v>
      </c>
      <c r="Q206" s="214">
        <v>0.00029999999999999997</v>
      </c>
      <c r="R206" s="214">
        <f>Q206*H206</f>
        <v>0.060794999999999995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166</v>
      </c>
      <c r="AT206" s="216" t="s">
        <v>341</v>
      </c>
      <c r="AU206" s="216" t="s">
        <v>86</v>
      </c>
      <c r="AY206" s="18" t="s">
        <v>118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84</v>
      </c>
      <c r="BK206" s="217">
        <f>ROUND(I206*H206,2)</f>
        <v>0</v>
      </c>
      <c r="BL206" s="18" t="s">
        <v>125</v>
      </c>
      <c r="BM206" s="216" t="s">
        <v>387</v>
      </c>
    </row>
    <row r="207" s="15" customFormat="1">
      <c r="A207" s="15"/>
      <c r="B207" s="249"/>
      <c r="C207" s="250"/>
      <c r="D207" s="225" t="s">
        <v>129</v>
      </c>
      <c r="E207" s="251" t="s">
        <v>19</v>
      </c>
      <c r="F207" s="252" t="s">
        <v>333</v>
      </c>
      <c r="G207" s="250"/>
      <c r="H207" s="251" t="s">
        <v>19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129</v>
      </c>
      <c r="AU207" s="258" t="s">
        <v>86</v>
      </c>
      <c r="AV207" s="15" t="s">
        <v>84</v>
      </c>
      <c r="AW207" s="15" t="s">
        <v>37</v>
      </c>
      <c r="AX207" s="15" t="s">
        <v>76</v>
      </c>
      <c r="AY207" s="258" t="s">
        <v>118</v>
      </c>
    </row>
    <row r="208" s="13" customFormat="1">
      <c r="A208" s="13"/>
      <c r="B208" s="223"/>
      <c r="C208" s="224"/>
      <c r="D208" s="225" t="s">
        <v>129</v>
      </c>
      <c r="E208" s="226" t="s">
        <v>19</v>
      </c>
      <c r="F208" s="227" t="s">
        <v>383</v>
      </c>
      <c r="G208" s="224"/>
      <c r="H208" s="228">
        <v>198.67599999999999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129</v>
      </c>
      <c r="AU208" s="234" t="s">
        <v>86</v>
      </c>
      <c r="AV208" s="13" t="s">
        <v>86</v>
      </c>
      <c r="AW208" s="13" t="s">
        <v>37</v>
      </c>
      <c r="AX208" s="13" t="s">
        <v>76</v>
      </c>
      <c r="AY208" s="234" t="s">
        <v>118</v>
      </c>
    </row>
    <row r="209" s="14" customFormat="1">
      <c r="A209" s="14"/>
      <c r="B209" s="235"/>
      <c r="C209" s="236"/>
      <c r="D209" s="225" t="s">
        <v>129</v>
      </c>
      <c r="E209" s="237" t="s">
        <v>19</v>
      </c>
      <c r="F209" s="238" t="s">
        <v>131</v>
      </c>
      <c r="G209" s="236"/>
      <c r="H209" s="239">
        <v>198.67599999999999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129</v>
      </c>
      <c r="AU209" s="245" t="s">
        <v>86</v>
      </c>
      <c r="AV209" s="14" t="s">
        <v>125</v>
      </c>
      <c r="AW209" s="14" t="s">
        <v>37</v>
      </c>
      <c r="AX209" s="14" t="s">
        <v>84</v>
      </c>
      <c r="AY209" s="245" t="s">
        <v>118</v>
      </c>
    </row>
    <row r="210" s="13" customFormat="1">
      <c r="A210" s="13"/>
      <c r="B210" s="223"/>
      <c r="C210" s="224"/>
      <c r="D210" s="225" t="s">
        <v>129</v>
      </c>
      <c r="E210" s="224"/>
      <c r="F210" s="227" t="s">
        <v>388</v>
      </c>
      <c r="G210" s="224"/>
      <c r="H210" s="228">
        <v>202.65000000000001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129</v>
      </c>
      <c r="AU210" s="234" t="s">
        <v>86</v>
      </c>
      <c r="AV210" s="13" t="s">
        <v>86</v>
      </c>
      <c r="AW210" s="13" t="s">
        <v>4</v>
      </c>
      <c r="AX210" s="13" t="s">
        <v>84</v>
      </c>
      <c r="AY210" s="234" t="s">
        <v>118</v>
      </c>
    </row>
    <row r="211" s="2" customFormat="1" ht="16.5" customHeight="1">
      <c r="A211" s="39"/>
      <c r="B211" s="40"/>
      <c r="C211" s="205" t="s">
        <v>389</v>
      </c>
      <c r="D211" s="205" t="s">
        <v>120</v>
      </c>
      <c r="E211" s="206" t="s">
        <v>390</v>
      </c>
      <c r="F211" s="207" t="s">
        <v>391</v>
      </c>
      <c r="G211" s="208" t="s">
        <v>267</v>
      </c>
      <c r="H211" s="209">
        <v>26.440000000000001</v>
      </c>
      <c r="I211" s="210"/>
      <c r="J211" s="211">
        <f>ROUND(I211*H211,2)</f>
        <v>0</v>
      </c>
      <c r="K211" s="207" t="s">
        <v>19</v>
      </c>
      <c r="L211" s="45"/>
      <c r="M211" s="212" t="s">
        <v>19</v>
      </c>
      <c r="N211" s="213" t="s">
        <v>47</v>
      </c>
      <c r="O211" s="85"/>
      <c r="P211" s="214">
        <f>O211*H211</f>
        <v>0</v>
      </c>
      <c r="Q211" s="214">
        <v>0.1493264</v>
      </c>
      <c r="R211" s="214">
        <f>Q211*H211</f>
        <v>3.9481900160000003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125</v>
      </c>
      <c r="AT211" s="216" t="s">
        <v>120</v>
      </c>
      <c r="AU211" s="216" t="s">
        <v>86</v>
      </c>
      <c r="AY211" s="18" t="s">
        <v>118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84</v>
      </c>
      <c r="BK211" s="217">
        <f>ROUND(I211*H211,2)</f>
        <v>0</v>
      </c>
      <c r="BL211" s="18" t="s">
        <v>125</v>
      </c>
      <c r="BM211" s="216" t="s">
        <v>392</v>
      </c>
    </row>
    <row r="212" s="2" customFormat="1">
      <c r="A212" s="39"/>
      <c r="B212" s="40"/>
      <c r="C212" s="41"/>
      <c r="D212" s="225" t="s">
        <v>393</v>
      </c>
      <c r="E212" s="41"/>
      <c r="F212" s="269" t="s">
        <v>394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393</v>
      </c>
      <c r="AU212" s="18" t="s">
        <v>86</v>
      </c>
    </row>
    <row r="213" s="15" customFormat="1">
      <c r="A213" s="15"/>
      <c r="B213" s="249"/>
      <c r="C213" s="250"/>
      <c r="D213" s="225" t="s">
        <v>129</v>
      </c>
      <c r="E213" s="251" t="s">
        <v>19</v>
      </c>
      <c r="F213" s="252" t="s">
        <v>333</v>
      </c>
      <c r="G213" s="250"/>
      <c r="H213" s="251" t="s">
        <v>19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129</v>
      </c>
      <c r="AU213" s="258" t="s">
        <v>86</v>
      </c>
      <c r="AV213" s="15" t="s">
        <v>84</v>
      </c>
      <c r="AW213" s="15" t="s">
        <v>37</v>
      </c>
      <c r="AX213" s="15" t="s">
        <v>76</v>
      </c>
      <c r="AY213" s="258" t="s">
        <v>118</v>
      </c>
    </row>
    <row r="214" s="13" customFormat="1">
      <c r="A214" s="13"/>
      <c r="B214" s="223"/>
      <c r="C214" s="224"/>
      <c r="D214" s="225" t="s">
        <v>129</v>
      </c>
      <c r="E214" s="226" t="s">
        <v>19</v>
      </c>
      <c r="F214" s="227" t="s">
        <v>395</v>
      </c>
      <c r="G214" s="224"/>
      <c r="H214" s="228">
        <v>26.440000000000001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129</v>
      </c>
      <c r="AU214" s="234" t="s">
        <v>86</v>
      </c>
      <c r="AV214" s="13" t="s">
        <v>86</v>
      </c>
      <c r="AW214" s="13" t="s">
        <v>37</v>
      </c>
      <c r="AX214" s="13" t="s">
        <v>76</v>
      </c>
      <c r="AY214" s="234" t="s">
        <v>118</v>
      </c>
    </row>
    <row r="215" s="14" customFormat="1">
      <c r="A215" s="14"/>
      <c r="B215" s="235"/>
      <c r="C215" s="236"/>
      <c r="D215" s="225" t="s">
        <v>129</v>
      </c>
      <c r="E215" s="237" t="s">
        <v>19</v>
      </c>
      <c r="F215" s="238" t="s">
        <v>131</v>
      </c>
      <c r="G215" s="236"/>
      <c r="H215" s="239">
        <v>26.440000000000001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129</v>
      </c>
      <c r="AU215" s="245" t="s">
        <v>86</v>
      </c>
      <c r="AV215" s="14" t="s">
        <v>125</v>
      </c>
      <c r="AW215" s="14" t="s">
        <v>37</v>
      </c>
      <c r="AX215" s="14" t="s">
        <v>84</v>
      </c>
      <c r="AY215" s="245" t="s">
        <v>118</v>
      </c>
    </row>
    <row r="216" s="2" customFormat="1" ht="16.5" customHeight="1">
      <c r="A216" s="39"/>
      <c r="B216" s="40"/>
      <c r="C216" s="205" t="s">
        <v>396</v>
      </c>
      <c r="D216" s="205" t="s">
        <v>120</v>
      </c>
      <c r="E216" s="206" t="s">
        <v>397</v>
      </c>
      <c r="F216" s="207" t="s">
        <v>398</v>
      </c>
      <c r="G216" s="208" t="s">
        <v>267</v>
      </c>
      <c r="H216" s="209">
        <v>9</v>
      </c>
      <c r="I216" s="210"/>
      <c r="J216" s="211">
        <f>ROUND(I216*H216,2)</f>
        <v>0</v>
      </c>
      <c r="K216" s="207" t="s">
        <v>19</v>
      </c>
      <c r="L216" s="45"/>
      <c r="M216" s="212" t="s">
        <v>19</v>
      </c>
      <c r="N216" s="213" t="s">
        <v>47</v>
      </c>
      <c r="O216" s="85"/>
      <c r="P216" s="214">
        <f>O216*H216</f>
        <v>0</v>
      </c>
      <c r="Q216" s="214">
        <v>0.00068999999999999997</v>
      </c>
      <c r="R216" s="214">
        <f>Q216*H216</f>
        <v>0.0062099999999999994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125</v>
      </c>
      <c r="AT216" s="216" t="s">
        <v>120</v>
      </c>
      <c r="AU216" s="216" t="s">
        <v>86</v>
      </c>
      <c r="AY216" s="18" t="s">
        <v>118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84</v>
      </c>
      <c r="BK216" s="217">
        <f>ROUND(I216*H216,2)</f>
        <v>0</v>
      </c>
      <c r="BL216" s="18" t="s">
        <v>125</v>
      </c>
      <c r="BM216" s="216" t="s">
        <v>399</v>
      </c>
    </row>
    <row r="217" s="2" customFormat="1">
      <c r="A217" s="39"/>
      <c r="B217" s="40"/>
      <c r="C217" s="41"/>
      <c r="D217" s="225" t="s">
        <v>374</v>
      </c>
      <c r="E217" s="41"/>
      <c r="F217" s="269" t="s">
        <v>400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374</v>
      </c>
      <c r="AU217" s="18" t="s">
        <v>86</v>
      </c>
    </row>
    <row r="218" s="15" customFormat="1">
      <c r="A218" s="15"/>
      <c r="B218" s="249"/>
      <c r="C218" s="250"/>
      <c r="D218" s="225" t="s">
        <v>129</v>
      </c>
      <c r="E218" s="251" t="s">
        <v>19</v>
      </c>
      <c r="F218" s="252" t="s">
        <v>333</v>
      </c>
      <c r="G218" s="250"/>
      <c r="H218" s="251" t="s">
        <v>19</v>
      </c>
      <c r="I218" s="253"/>
      <c r="J218" s="250"/>
      <c r="K218" s="250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129</v>
      </c>
      <c r="AU218" s="258" t="s">
        <v>86</v>
      </c>
      <c r="AV218" s="15" t="s">
        <v>84</v>
      </c>
      <c r="AW218" s="15" t="s">
        <v>37</v>
      </c>
      <c r="AX218" s="15" t="s">
        <v>76</v>
      </c>
      <c r="AY218" s="258" t="s">
        <v>118</v>
      </c>
    </row>
    <row r="219" s="13" customFormat="1">
      <c r="A219" s="13"/>
      <c r="B219" s="223"/>
      <c r="C219" s="224"/>
      <c r="D219" s="225" t="s">
        <v>129</v>
      </c>
      <c r="E219" s="226" t="s">
        <v>19</v>
      </c>
      <c r="F219" s="227" t="s">
        <v>401</v>
      </c>
      <c r="G219" s="224"/>
      <c r="H219" s="228">
        <v>9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129</v>
      </c>
      <c r="AU219" s="234" t="s">
        <v>86</v>
      </c>
      <c r="AV219" s="13" t="s">
        <v>86</v>
      </c>
      <c r="AW219" s="13" t="s">
        <v>37</v>
      </c>
      <c r="AX219" s="13" t="s">
        <v>76</v>
      </c>
      <c r="AY219" s="234" t="s">
        <v>118</v>
      </c>
    </row>
    <row r="220" s="14" customFormat="1">
      <c r="A220" s="14"/>
      <c r="B220" s="235"/>
      <c r="C220" s="236"/>
      <c r="D220" s="225" t="s">
        <v>129</v>
      </c>
      <c r="E220" s="237" t="s">
        <v>19</v>
      </c>
      <c r="F220" s="238" t="s">
        <v>131</v>
      </c>
      <c r="G220" s="236"/>
      <c r="H220" s="239">
        <v>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129</v>
      </c>
      <c r="AU220" s="245" t="s">
        <v>86</v>
      </c>
      <c r="AV220" s="14" t="s">
        <v>125</v>
      </c>
      <c r="AW220" s="14" t="s">
        <v>37</v>
      </c>
      <c r="AX220" s="14" t="s">
        <v>84</v>
      </c>
      <c r="AY220" s="245" t="s">
        <v>118</v>
      </c>
    </row>
    <row r="221" s="2" customFormat="1" ht="24.15" customHeight="1">
      <c r="A221" s="39"/>
      <c r="B221" s="40"/>
      <c r="C221" s="205" t="s">
        <v>402</v>
      </c>
      <c r="D221" s="205" t="s">
        <v>120</v>
      </c>
      <c r="E221" s="206" t="s">
        <v>403</v>
      </c>
      <c r="F221" s="207" t="s">
        <v>404</v>
      </c>
      <c r="G221" s="208" t="s">
        <v>267</v>
      </c>
      <c r="H221" s="209">
        <v>36</v>
      </c>
      <c r="I221" s="210"/>
      <c r="J221" s="211">
        <f>ROUND(I221*H221,2)</f>
        <v>0</v>
      </c>
      <c r="K221" s="207" t="s">
        <v>124</v>
      </c>
      <c r="L221" s="45"/>
      <c r="M221" s="212" t="s">
        <v>19</v>
      </c>
      <c r="N221" s="213" t="s">
        <v>47</v>
      </c>
      <c r="O221" s="85"/>
      <c r="P221" s="214">
        <f>O221*H221</f>
        <v>0</v>
      </c>
      <c r="Q221" s="214">
        <v>0.00025000000000000001</v>
      </c>
      <c r="R221" s="214">
        <f>Q221*H221</f>
        <v>0.0090000000000000011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125</v>
      </c>
      <c r="AT221" s="216" t="s">
        <v>120</v>
      </c>
      <c r="AU221" s="216" t="s">
        <v>86</v>
      </c>
      <c r="AY221" s="18" t="s">
        <v>118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84</v>
      </c>
      <c r="BK221" s="217">
        <f>ROUND(I221*H221,2)</f>
        <v>0</v>
      </c>
      <c r="BL221" s="18" t="s">
        <v>125</v>
      </c>
      <c r="BM221" s="216" t="s">
        <v>405</v>
      </c>
    </row>
    <row r="222" s="2" customFormat="1">
      <c r="A222" s="39"/>
      <c r="B222" s="40"/>
      <c r="C222" s="41"/>
      <c r="D222" s="218" t="s">
        <v>127</v>
      </c>
      <c r="E222" s="41"/>
      <c r="F222" s="219" t="s">
        <v>406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127</v>
      </c>
      <c r="AU222" s="18" t="s">
        <v>86</v>
      </c>
    </row>
    <row r="223" s="15" customFormat="1">
      <c r="A223" s="15"/>
      <c r="B223" s="249"/>
      <c r="C223" s="250"/>
      <c r="D223" s="225" t="s">
        <v>129</v>
      </c>
      <c r="E223" s="251" t="s">
        <v>19</v>
      </c>
      <c r="F223" s="252" t="s">
        <v>292</v>
      </c>
      <c r="G223" s="250"/>
      <c r="H223" s="251" t="s">
        <v>19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129</v>
      </c>
      <c r="AU223" s="258" t="s">
        <v>86</v>
      </c>
      <c r="AV223" s="15" t="s">
        <v>84</v>
      </c>
      <c r="AW223" s="15" t="s">
        <v>37</v>
      </c>
      <c r="AX223" s="15" t="s">
        <v>76</v>
      </c>
      <c r="AY223" s="258" t="s">
        <v>118</v>
      </c>
    </row>
    <row r="224" s="13" customFormat="1">
      <c r="A224" s="13"/>
      <c r="B224" s="223"/>
      <c r="C224" s="224"/>
      <c r="D224" s="225" t="s">
        <v>129</v>
      </c>
      <c r="E224" s="226" t="s">
        <v>19</v>
      </c>
      <c r="F224" s="227" t="s">
        <v>407</v>
      </c>
      <c r="G224" s="224"/>
      <c r="H224" s="228">
        <v>36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129</v>
      </c>
      <c r="AU224" s="234" t="s">
        <v>86</v>
      </c>
      <c r="AV224" s="13" t="s">
        <v>86</v>
      </c>
      <c r="AW224" s="13" t="s">
        <v>37</v>
      </c>
      <c r="AX224" s="13" t="s">
        <v>76</v>
      </c>
      <c r="AY224" s="234" t="s">
        <v>118</v>
      </c>
    </row>
    <row r="225" s="14" customFormat="1">
      <c r="A225" s="14"/>
      <c r="B225" s="235"/>
      <c r="C225" s="236"/>
      <c r="D225" s="225" t="s">
        <v>129</v>
      </c>
      <c r="E225" s="237" t="s">
        <v>19</v>
      </c>
      <c r="F225" s="238" t="s">
        <v>131</v>
      </c>
      <c r="G225" s="236"/>
      <c r="H225" s="239">
        <v>36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129</v>
      </c>
      <c r="AU225" s="245" t="s">
        <v>86</v>
      </c>
      <c r="AV225" s="14" t="s">
        <v>125</v>
      </c>
      <c r="AW225" s="14" t="s">
        <v>37</v>
      </c>
      <c r="AX225" s="14" t="s">
        <v>84</v>
      </c>
      <c r="AY225" s="245" t="s">
        <v>118</v>
      </c>
    </row>
    <row r="226" s="2" customFormat="1" ht="16.5" customHeight="1">
      <c r="A226" s="39"/>
      <c r="B226" s="40"/>
      <c r="C226" s="205" t="s">
        <v>408</v>
      </c>
      <c r="D226" s="205" t="s">
        <v>120</v>
      </c>
      <c r="E226" s="206" t="s">
        <v>409</v>
      </c>
      <c r="F226" s="207" t="s">
        <v>410</v>
      </c>
      <c r="G226" s="208" t="s">
        <v>253</v>
      </c>
      <c r="H226" s="209">
        <v>0.59999999999999998</v>
      </c>
      <c r="I226" s="210"/>
      <c r="J226" s="211">
        <f>ROUND(I226*H226,2)</f>
        <v>0</v>
      </c>
      <c r="K226" s="207" t="s">
        <v>19</v>
      </c>
      <c r="L226" s="45"/>
      <c r="M226" s="212" t="s">
        <v>19</v>
      </c>
      <c r="N226" s="213" t="s">
        <v>47</v>
      </c>
      <c r="O226" s="85"/>
      <c r="P226" s="214">
        <f>O226*H226</f>
        <v>0</v>
      </c>
      <c r="Q226" s="214">
        <v>0.053240000000000003</v>
      </c>
      <c r="R226" s="214">
        <f>Q226*H226</f>
        <v>0.031944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125</v>
      </c>
      <c r="AT226" s="216" t="s">
        <v>120</v>
      </c>
      <c r="AU226" s="216" t="s">
        <v>86</v>
      </c>
      <c r="AY226" s="18" t="s">
        <v>118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84</v>
      </c>
      <c r="BK226" s="217">
        <f>ROUND(I226*H226,2)</f>
        <v>0</v>
      </c>
      <c r="BL226" s="18" t="s">
        <v>125</v>
      </c>
      <c r="BM226" s="216" t="s">
        <v>411</v>
      </c>
    </row>
    <row r="227" s="13" customFormat="1">
      <c r="A227" s="13"/>
      <c r="B227" s="223"/>
      <c r="C227" s="224"/>
      <c r="D227" s="225" t="s">
        <v>129</v>
      </c>
      <c r="E227" s="226" t="s">
        <v>19</v>
      </c>
      <c r="F227" s="227" t="s">
        <v>412</v>
      </c>
      <c r="G227" s="224"/>
      <c r="H227" s="228">
        <v>0.59999999999999998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129</v>
      </c>
      <c r="AU227" s="234" t="s">
        <v>86</v>
      </c>
      <c r="AV227" s="13" t="s">
        <v>86</v>
      </c>
      <c r="AW227" s="13" t="s">
        <v>37</v>
      </c>
      <c r="AX227" s="13" t="s">
        <v>76</v>
      </c>
      <c r="AY227" s="234" t="s">
        <v>118</v>
      </c>
    </row>
    <row r="228" s="14" customFormat="1">
      <c r="A228" s="14"/>
      <c r="B228" s="235"/>
      <c r="C228" s="236"/>
      <c r="D228" s="225" t="s">
        <v>129</v>
      </c>
      <c r="E228" s="237" t="s">
        <v>19</v>
      </c>
      <c r="F228" s="238" t="s">
        <v>131</v>
      </c>
      <c r="G228" s="236"/>
      <c r="H228" s="239">
        <v>0.59999999999999998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129</v>
      </c>
      <c r="AU228" s="245" t="s">
        <v>86</v>
      </c>
      <c r="AV228" s="14" t="s">
        <v>125</v>
      </c>
      <c r="AW228" s="14" t="s">
        <v>37</v>
      </c>
      <c r="AX228" s="14" t="s">
        <v>84</v>
      </c>
      <c r="AY228" s="245" t="s">
        <v>118</v>
      </c>
    </row>
    <row r="229" s="12" customFormat="1" ht="22.8" customHeight="1">
      <c r="A229" s="12"/>
      <c r="B229" s="189"/>
      <c r="C229" s="190"/>
      <c r="D229" s="191" t="s">
        <v>75</v>
      </c>
      <c r="E229" s="203" t="s">
        <v>137</v>
      </c>
      <c r="F229" s="203" t="s">
        <v>413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SUM(P230:P280)</f>
        <v>0</v>
      </c>
      <c r="Q229" s="197"/>
      <c r="R229" s="198">
        <f>SUM(R230:R280)</f>
        <v>18.168135799999998</v>
      </c>
      <c r="S229" s="197"/>
      <c r="T229" s="199">
        <f>SUM(T230:T280)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84</v>
      </c>
      <c r="AT229" s="201" t="s">
        <v>75</v>
      </c>
      <c r="AU229" s="201" t="s">
        <v>84</v>
      </c>
      <c r="AY229" s="200" t="s">
        <v>118</v>
      </c>
      <c r="BK229" s="202">
        <f>SUM(BK230:BK280)</f>
        <v>0</v>
      </c>
    </row>
    <row r="230" s="2" customFormat="1" ht="33" customHeight="1">
      <c r="A230" s="39"/>
      <c r="B230" s="40"/>
      <c r="C230" s="205" t="s">
        <v>414</v>
      </c>
      <c r="D230" s="205" t="s">
        <v>120</v>
      </c>
      <c r="E230" s="206" t="s">
        <v>415</v>
      </c>
      <c r="F230" s="207" t="s">
        <v>416</v>
      </c>
      <c r="G230" s="208" t="s">
        <v>274</v>
      </c>
      <c r="H230" s="209">
        <v>16.829999999999998</v>
      </c>
      <c r="I230" s="210"/>
      <c r="J230" s="211">
        <f>ROUND(I230*H230,2)</f>
        <v>0</v>
      </c>
      <c r="K230" s="207" t="s">
        <v>124</v>
      </c>
      <c r="L230" s="45"/>
      <c r="M230" s="212" t="s">
        <v>19</v>
      </c>
      <c r="N230" s="213" t="s">
        <v>47</v>
      </c>
      <c r="O230" s="85"/>
      <c r="P230" s="214">
        <f>O230*H230</f>
        <v>0</v>
      </c>
      <c r="Q230" s="214">
        <v>0.81899999999999995</v>
      </c>
      <c r="R230" s="214">
        <f>Q230*H230</f>
        <v>13.783769999999997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125</v>
      </c>
      <c r="AT230" s="216" t="s">
        <v>120</v>
      </c>
      <c r="AU230" s="216" t="s">
        <v>86</v>
      </c>
      <c r="AY230" s="18" t="s">
        <v>118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84</v>
      </c>
      <c r="BK230" s="217">
        <f>ROUND(I230*H230,2)</f>
        <v>0</v>
      </c>
      <c r="BL230" s="18" t="s">
        <v>125</v>
      </c>
      <c r="BM230" s="216" t="s">
        <v>417</v>
      </c>
    </row>
    <row r="231" s="2" customFormat="1">
      <c r="A231" s="39"/>
      <c r="B231" s="40"/>
      <c r="C231" s="41"/>
      <c r="D231" s="218" t="s">
        <v>127</v>
      </c>
      <c r="E231" s="41"/>
      <c r="F231" s="219" t="s">
        <v>418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127</v>
      </c>
      <c r="AU231" s="18" t="s">
        <v>86</v>
      </c>
    </row>
    <row r="232" s="15" customFormat="1">
      <c r="A232" s="15"/>
      <c r="B232" s="249"/>
      <c r="C232" s="250"/>
      <c r="D232" s="225" t="s">
        <v>129</v>
      </c>
      <c r="E232" s="251" t="s">
        <v>19</v>
      </c>
      <c r="F232" s="252" t="s">
        <v>419</v>
      </c>
      <c r="G232" s="250"/>
      <c r="H232" s="251" t="s">
        <v>19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129</v>
      </c>
      <c r="AU232" s="258" t="s">
        <v>86</v>
      </c>
      <c r="AV232" s="15" t="s">
        <v>84</v>
      </c>
      <c r="AW232" s="15" t="s">
        <v>37</v>
      </c>
      <c r="AX232" s="15" t="s">
        <v>76</v>
      </c>
      <c r="AY232" s="258" t="s">
        <v>118</v>
      </c>
    </row>
    <row r="233" s="15" customFormat="1">
      <c r="A233" s="15"/>
      <c r="B233" s="249"/>
      <c r="C233" s="250"/>
      <c r="D233" s="225" t="s">
        <v>129</v>
      </c>
      <c r="E233" s="251" t="s">
        <v>19</v>
      </c>
      <c r="F233" s="252" t="s">
        <v>420</v>
      </c>
      <c r="G233" s="250"/>
      <c r="H233" s="251" t="s">
        <v>19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129</v>
      </c>
      <c r="AU233" s="258" t="s">
        <v>86</v>
      </c>
      <c r="AV233" s="15" t="s">
        <v>84</v>
      </c>
      <c r="AW233" s="15" t="s">
        <v>37</v>
      </c>
      <c r="AX233" s="15" t="s">
        <v>76</v>
      </c>
      <c r="AY233" s="258" t="s">
        <v>118</v>
      </c>
    </row>
    <row r="234" s="13" customFormat="1">
      <c r="A234" s="13"/>
      <c r="B234" s="223"/>
      <c r="C234" s="224"/>
      <c r="D234" s="225" t="s">
        <v>129</v>
      </c>
      <c r="E234" s="226" t="s">
        <v>19</v>
      </c>
      <c r="F234" s="227" t="s">
        <v>421</v>
      </c>
      <c r="G234" s="224"/>
      <c r="H234" s="228">
        <v>16.829999999999998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129</v>
      </c>
      <c r="AU234" s="234" t="s">
        <v>86</v>
      </c>
      <c r="AV234" s="13" t="s">
        <v>86</v>
      </c>
      <c r="AW234" s="13" t="s">
        <v>37</v>
      </c>
      <c r="AX234" s="13" t="s">
        <v>76</v>
      </c>
      <c r="AY234" s="234" t="s">
        <v>118</v>
      </c>
    </row>
    <row r="235" s="14" customFormat="1">
      <c r="A235" s="14"/>
      <c r="B235" s="235"/>
      <c r="C235" s="236"/>
      <c r="D235" s="225" t="s">
        <v>129</v>
      </c>
      <c r="E235" s="237" t="s">
        <v>19</v>
      </c>
      <c r="F235" s="238" t="s">
        <v>131</v>
      </c>
      <c r="G235" s="236"/>
      <c r="H235" s="239">
        <v>16.829999999999998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129</v>
      </c>
      <c r="AU235" s="245" t="s">
        <v>86</v>
      </c>
      <c r="AV235" s="14" t="s">
        <v>125</v>
      </c>
      <c r="AW235" s="14" t="s">
        <v>37</v>
      </c>
      <c r="AX235" s="14" t="s">
        <v>84</v>
      </c>
      <c r="AY235" s="245" t="s">
        <v>118</v>
      </c>
    </row>
    <row r="236" s="2" customFormat="1" ht="16.5" customHeight="1">
      <c r="A236" s="39"/>
      <c r="B236" s="40"/>
      <c r="C236" s="205" t="s">
        <v>422</v>
      </c>
      <c r="D236" s="205" t="s">
        <v>120</v>
      </c>
      <c r="E236" s="206" t="s">
        <v>423</v>
      </c>
      <c r="F236" s="207" t="s">
        <v>424</v>
      </c>
      <c r="G236" s="208" t="s">
        <v>274</v>
      </c>
      <c r="H236" s="209">
        <v>53.119999999999997</v>
      </c>
      <c r="I236" s="210"/>
      <c r="J236" s="211">
        <f>ROUND(I236*H236,2)</f>
        <v>0</v>
      </c>
      <c r="K236" s="207" t="s">
        <v>124</v>
      </c>
      <c r="L236" s="45"/>
      <c r="M236" s="212" t="s">
        <v>19</v>
      </c>
      <c r="N236" s="213" t="s">
        <v>47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125</v>
      </c>
      <c r="AT236" s="216" t="s">
        <v>120</v>
      </c>
      <c r="AU236" s="216" t="s">
        <v>86</v>
      </c>
      <c r="AY236" s="18" t="s">
        <v>118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84</v>
      </c>
      <c r="BK236" s="217">
        <f>ROUND(I236*H236,2)</f>
        <v>0</v>
      </c>
      <c r="BL236" s="18" t="s">
        <v>125</v>
      </c>
      <c r="BM236" s="216" t="s">
        <v>425</v>
      </c>
    </row>
    <row r="237" s="2" customFormat="1">
      <c r="A237" s="39"/>
      <c r="B237" s="40"/>
      <c r="C237" s="41"/>
      <c r="D237" s="218" t="s">
        <v>127</v>
      </c>
      <c r="E237" s="41"/>
      <c r="F237" s="219" t="s">
        <v>426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127</v>
      </c>
      <c r="AU237" s="18" t="s">
        <v>86</v>
      </c>
    </row>
    <row r="238" s="15" customFormat="1">
      <c r="A238" s="15"/>
      <c r="B238" s="249"/>
      <c r="C238" s="250"/>
      <c r="D238" s="225" t="s">
        <v>129</v>
      </c>
      <c r="E238" s="251" t="s">
        <v>19</v>
      </c>
      <c r="F238" s="252" t="s">
        <v>333</v>
      </c>
      <c r="G238" s="250"/>
      <c r="H238" s="251" t="s">
        <v>19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129</v>
      </c>
      <c r="AU238" s="258" t="s">
        <v>86</v>
      </c>
      <c r="AV238" s="15" t="s">
        <v>84</v>
      </c>
      <c r="AW238" s="15" t="s">
        <v>37</v>
      </c>
      <c r="AX238" s="15" t="s">
        <v>76</v>
      </c>
      <c r="AY238" s="258" t="s">
        <v>118</v>
      </c>
    </row>
    <row r="239" s="15" customFormat="1">
      <c r="A239" s="15"/>
      <c r="B239" s="249"/>
      <c r="C239" s="250"/>
      <c r="D239" s="225" t="s">
        <v>129</v>
      </c>
      <c r="E239" s="251" t="s">
        <v>19</v>
      </c>
      <c r="F239" s="252" t="s">
        <v>427</v>
      </c>
      <c r="G239" s="250"/>
      <c r="H239" s="251" t="s">
        <v>19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129</v>
      </c>
      <c r="AU239" s="258" t="s">
        <v>86</v>
      </c>
      <c r="AV239" s="15" t="s">
        <v>84</v>
      </c>
      <c r="AW239" s="15" t="s">
        <v>37</v>
      </c>
      <c r="AX239" s="15" t="s">
        <v>76</v>
      </c>
      <c r="AY239" s="258" t="s">
        <v>118</v>
      </c>
    </row>
    <row r="240" s="13" customFormat="1">
      <c r="A240" s="13"/>
      <c r="B240" s="223"/>
      <c r="C240" s="224"/>
      <c r="D240" s="225" t="s">
        <v>129</v>
      </c>
      <c r="E240" s="226" t="s">
        <v>19</v>
      </c>
      <c r="F240" s="227" t="s">
        <v>428</v>
      </c>
      <c r="G240" s="224"/>
      <c r="H240" s="228">
        <v>30.359999999999999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129</v>
      </c>
      <c r="AU240" s="234" t="s">
        <v>86</v>
      </c>
      <c r="AV240" s="13" t="s">
        <v>86</v>
      </c>
      <c r="AW240" s="13" t="s">
        <v>37</v>
      </c>
      <c r="AX240" s="13" t="s">
        <v>76</v>
      </c>
      <c r="AY240" s="234" t="s">
        <v>118</v>
      </c>
    </row>
    <row r="241" s="15" customFormat="1">
      <c r="A241" s="15"/>
      <c r="B241" s="249"/>
      <c r="C241" s="250"/>
      <c r="D241" s="225" t="s">
        <v>129</v>
      </c>
      <c r="E241" s="251" t="s">
        <v>19</v>
      </c>
      <c r="F241" s="252" t="s">
        <v>429</v>
      </c>
      <c r="G241" s="250"/>
      <c r="H241" s="251" t="s">
        <v>19</v>
      </c>
      <c r="I241" s="253"/>
      <c r="J241" s="250"/>
      <c r="K241" s="250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129</v>
      </c>
      <c r="AU241" s="258" t="s">
        <v>86</v>
      </c>
      <c r="AV241" s="15" t="s">
        <v>84</v>
      </c>
      <c r="AW241" s="15" t="s">
        <v>37</v>
      </c>
      <c r="AX241" s="15" t="s">
        <v>76</v>
      </c>
      <c r="AY241" s="258" t="s">
        <v>118</v>
      </c>
    </row>
    <row r="242" s="13" customFormat="1">
      <c r="A242" s="13"/>
      <c r="B242" s="223"/>
      <c r="C242" s="224"/>
      <c r="D242" s="225" t="s">
        <v>129</v>
      </c>
      <c r="E242" s="226" t="s">
        <v>19</v>
      </c>
      <c r="F242" s="227" t="s">
        <v>430</v>
      </c>
      <c r="G242" s="224"/>
      <c r="H242" s="228">
        <v>22.760000000000002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129</v>
      </c>
      <c r="AU242" s="234" t="s">
        <v>86</v>
      </c>
      <c r="AV242" s="13" t="s">
        <v>86</v>
      </c>
      <c r="AW242" s="13" t="s">
        <v>37</v>
      </c>
      <c r="AX242" s="13" t="s">
        <v>76</v>
      </c>
      <c r="AY242" s="234" t="s">
        <v>118</v>
      </c>
    </row>
    <row r="243" s="14" customFormat="1">
      <c r="A243" s="14"/>
      <c r="B243" s="235"/>
      <c r="C243" s="236"/>
      <c r="D243" s="225" t="s">
        <v>129</v>
      </c>
      <c r="E243" s="237" t="s">
        <v>19</v>
      </c>
      <c r="F243" s="238" t="s">
        <v>131</v>
      </c>
      <c r="G243" s="236"/>
      <c r="H243" s="239">
        <v>53.119999999999997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129</v>
      </c>
      <c r="AU243" s="245" t="s">
        <v>86</v>
      </c>
      <c r="AV243" s="14" t="s">
        <v>125</v>
      </c>
      <c r="AW243" s="14" t="s">
        <v>37</v>
      </c>
      <c r="AX243" s="14" t="s">
        <v>84</v>
      </c>
      <c r="AY243" s="245" t="s">
        <v>118</v>
      </c>
    </row>
    <row r="244" s="2" customFormat="1" ht="16.5" customHeight="1">
      <c r="A244" s="39"/>
      <c r="B244" s="40"/>
      <c r="C244" s="205" t="s">
        <v>431</v>
      </c>
      <c r="D244" s="205" t="s">
        <v>120</v>
      </c>
      <c r="E244" s="206" t="s">
        <v>432</v>
      </c>
      <c r="F244" s="207" t="s">
        <v>433</v>
      </c>
      <c r="G244" s="208" t="s">
        <v>253</v>
      </c>
      <c r="H244" s="209">
        <v>60.192</v>
      </c>
      <c r="I244" s="210"/>
      <c r="J244" s="211">
        <f>ROUND(I244*H244,2)</f>
        <v>0</v>
      </c>
      <c r="K244" s="207" t="s">
        <v>124</v>
      </c>
      <c r="L244" s="45"/>
      <c r="M244" s="212" t="s">
        <v>19</v>
      </c>
      <c r="N244" s="213" t="s">
        <v>47</v>
      </c>
      <c r="O244" s="85"/>
      <c r="P244" s="214">
        <f>O244*H244</f>
        <v>0</v>
      </c>
      <c r="Q244" s="214">
        <v>0.0033500000000000001</v>
      </c>
      <c r="R244" s="214">
        <f>Q244*H244</f>
        <v>0.2016432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125</v>
      </c>
      <c r="AT244" s="216" t="s">
        <v>120</v>
      </c>
      <c r="AU244" s="216" t="s">
        <v>86</v>
      </c>
      <c r="AY244" s="18" t="s">
        <v>118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84</v>
      </c>
      <c r="BK244" s="217">
        <f>ROUND(I244*H244,2)</f>
        <v>0</v>
      </c>
      <c r="BL244" s="18" t="s">
        <v>125</v>
      </c>
      <c r="BM244" s="216" t="s">
        <v>434</v>
      </c>
    </row>
    <row r="245" s="2" customFormat="1">
      <c r="A245" s="39"/>
      <c r="B245" s="40"/>
      <c r="C245" s="41"/>
      <c r="D245" s="218" t="s">
        <v>127</v>
      </c>
      <c r="E245" s="41"/>
      <c r="F245" s="219" t="s">
        <v>435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127</v>
      </c>
      <c r="AU245" s="18" t="s">
        <v>86</v>
      </c>
    </row>
    <row r="246" s="15" customFormat="1">
      <c r="A246" s="15"/>
      <c r="B246" s="249"/>
      <c r="C246" s="250"/>
      <c r="D246" s="225" t="s">
        <v>129</v>
      </c>
      <c r="E246" s="251" t="s">
        <v>19</v>
      </c>
      <c r="F246" s="252" t="s">
        <v>436</v>
      </c>
      <c r="G246" s="250"/>
      <c r="H246" s="251" t="s">
        <v>19</v>
      </c>
      <c r="I246" s="253"/>
      <c r="J246" s="250"/>
      <c r="K246" s="250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129</v>
      </c>
      <c r="AU246" s="258" t="s">
        <v>86</v>
      </c>
      <c r="AV246" s="15" t="s">
        <v>84</v>
      </c>
      <c r="AW246" s="15" t="s">
        <v>37</v>
      </c>
      <c r="AX246" s="15" t="s">
        <v>76</v>
      </c>
      <c r="AY246" s="258" t="s">
        <v>118</v>
      </c>
    </row>
    <row r="247" s="13" customFormat="1">
      <c r="A247" s="13"/>
      <c r="B247" s="223"/>
      <c r="C247" s="224"/>
      <c r="D247" s="225" t="s">
        <v>129</v>
      </c>
      <c r="E247" s="226" t="s">
        <v>19</v>
      </c>
      <c r="F247" s="227" t="s">
        <v>437</v>
      </c>
      <c r="G247" s="224"/>
      <c r="H247" s="228">
        <v>21.152000000000001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129</v>
      </c>
      <c r="AU247" s="234" t="s">
        <v>86</v>
      </c>
      <c r="AV247" s="13" t="s">
        <v>86</v>
      </c>
      <c r="AW247" s="13" t="s">
        <v>37</v>
      </c>
      <c r="AX247" s="13" t="s">
        <v>76</v>
      </c>
      <c r="AY247" s="234" t="s">
        <v>118</v>
      </c>
    </row>
    <row r="248" s="15" customFormat="1">
      <c r="A248" s="15"/>
      <c r="B248" s="249"/>
      <c r="C248" s="250"/>
      <c r="D248" s="225" t="s">
        <v>129</v>
      </c>
      <c r="E248" s="251" t="s">
        <v>19</v>
      </c>
      <c r="F248" s="252" t="s">
        <v>438</v>
      </c>
      <c r="G248" s="250"/>
      <c r="H248" s="251" t="s">
        <v>19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129</v>
      </c>
      <c r="AU248" s="258" t="s">
        <v>86</v>
      </c>
      <c r="AV248" s="15" t="s">
        <v>84</v>
      </c>
      <c r="AW248" s="15" t="s">
        <v>37</v>
      </c>
      <c r="AX248" s="15" t="s">
        <v>76</v>
      </c>
      <c r="AY248" s="258" t="s">
        <v>118</v>
      </c>
    </row>
    <row r="249" s="13" customFormat="1">
      <c r="A249" s="13"/>
      <c r="B249" s="223"/>
      <c r="C249" s="224"/>
      <c r="D249" s="225" t="s">
        <v>129</v>
      </c>
      <c r="E249" s="226" t="s">
        <v>19</v>
      </c>
      <c r="F249" s="227" t="s">
        <v>439</v>
      </c>
      <c r="G249" s="224"/>
      <c r="H249" s="228">
        <v>39.039999999999999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129</v>
      </c>
      <c r="AU249" s="234" t="s">
        <v>86</v>
      </c>
      <c r="AV249" s="13" t="s">
        <v>86</v>
      </c>
      <c r="AW249" s="13" t="s">
        <v>37</v>
      </c>
      <c r="AX249" s="13" t="s">
        <v>76</v>
      </c>
      <c r="AY249" s="234" t="s">
        <v>118</v>
      </c>
    </row>
    <row r="250" s="14" customFormat="1">
      <c r="A250" s="14"/>
      <c r="B250" s="235"/>
      <c r="C250" s="236"/>
      <c r="D250" s="225" t="s">
        <v>129</v>
      </c>
      <c r="E250" s="237" t="s">
        <v>19</v>
      </c>
      <c r="F250" s="238" t="s">
        <v>131</v>
      </c>
      <c r="G250" s="236"/>
      <c r="H250" s="239">
        <v>60.192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129</v>
      </c>
      <c r="AU250" s="245" t="s">
        <v>86</v>
      </c>
      <c r="AV250" s="14" t="s">
        <v>125</v>
      </c>
      <c r="AW250" s="14" t="s">
        <v>37</v>
      </c>
      <c r="AX250" s="14" t="s">
        <v>84</v>
      </c>
      <c r="AY250" s="245" t="s">
        <v>118</v>
      </c>
    </row>
    <row r="251" s="2" customFormat="1" ht="16.5" customHeight="1">
      <c r="A251" s="39"/>
      <c r="B251" s="40"/>
      <c r="C251" s="205" t="s">
        <v>440</v>
      </c>
      <c r="D251" s="205" t="s">
        <v>120</v>
      </c>
      <c r="E251" s="206" t="s">
        <v>441</v>
      </c>
      <c r="F251" s="207" t="s">
        <v>442</v>
      </c>
      <c r="G251" s="208" t="s">
        <v>253</v>
      </c>
      <c r="H251" s="209">
        <v>60.192</v>
      </c>
      <c r="I251" s="210"/>
      <c r="J251" s="211">
        <f>ROUND(I251*H251,2)</f>
        <v>0</v>
      </c>
      <c r="K251" s="207" t="s">
        <v>124</v>
      </c>
      <c r="L251" s="45"/>
      <c r="M251" s="212" t="s">
        <v>19</v>
      </c>
      <c r="N251" s="213" t="s">
        <v>47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125</v>
      </c>
      <c r="AT251" s="216" t="s">
        <v>120</v>
      </c>
      <c r="AU251" s="216" t="s">
        <v>86</v>
      </c>
      <c r="AY251" s="18" t="s">
        <v>118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84</v>
      </c>
      <c r="BK251" s="217">
        <f>ROUND(I251*H251,2)</f>
        <v>0</v>
      </c>
      <c r="BL251" s="18" t="s">
        <v>125</v>
      </c>
      <c r="BM251" s="216" t="s">
        <v>443</v>
      </c>
    </row>
    <row r="252" s="2" customFormat="1">
      <c r="A252" s="39"/>
      <c r="B252" s="40"/>
      <c r="C252" s="41"/>
      <c r="D252" s="218" t="s">
        <v>127</v>
      </c>
      <c r="E252" s="41"/>
      <c r="F252" s="219" t="s">
        <v>444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86</v>
      </c>
    </row>
    <row r="253" s="2" customFormat="1" ht="16.5" customHeight="1">
      <c r="A253" s="39"/>
      <c r="B253" s="40"/>
      <c r="C253" s="205" t="s">
        <v>445</v>
      </c>
      <c r="D253" s="205" t="s">
        <v>120</v>
      </c>
      <c r="E253" s="206" t="s">
        <v>446</v>
      </c>
      <c r="F253" s="207" t="s">
        <v>447</v>
      </c>
      <c r="G253" s="208" t="s">
        <v>238</v>
      </c>
      <c r="H253" s="209">
        <v>0.47499999999999998</v>
      </c>
      <c r="I253" s="210"/>
      <c r="J253" s="211">
        <f>ROUND(I253*H253,2)</f>
        <v>0</v>
      </c>
      <c r="K253" s="207" t="s">
        <v>124</v>
      </c>
      <c r="L253" s="45"/>
      <c r="M253" s="212" t="s">
        <v>19</v>
      </c>
      <c r="N253" s="213" t="s">
        <v>47</v>
      </c>
      <c r="O253" s="85"/>
      <c r="P253" s="214">
        <f>O253*H253</f>
        <v>0</v>
      </c>
      <c r="Q253" s="214">
        <v>1.04359</v>
      </c>
      <c r="R253" s="214">
        <f>Q253*H253</f>
        <v>0.49570524999999999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125</v>
      </c>
      <c r="AT253" s="216" t="s">
        <v>120</v>
      </c>
      <c r="AU253" s="216" t="s">
        <v>86</v>
      </c>
      <c r="AY253" s="18" t="s">
        <v>118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84</v>
      </c>
      <c r="BK253" s="217">
        <f>ROUND(I253*H253,2)</f>
        <v>0</v>
      </c>
      <c r="BL253" s="18" t="s">
        <v>125</v>
      </c>
      <c r="BM253" s="216" t="s">
        <v>448</v>
      </c>
    </row>
    <row r="254" s="2" customFormat="1">
      <c r="A254" s="39"/>
      <c r="B254" s="40"/>
      <c r="C254" s="41"/>
      <c r="D254" s="218" t="s">
        <v>127</v>
      </c>
      <c r="E254" s="41"/>
      <c r="F254" s="219" t="s">
        <v>449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127</v>
      </c>
      <c r="AU254" s="18" t="s">
        <v>86</v>
      </c>
    </row>
    <row r="255" s="15" customFormat="1">
      <c r="A255" s="15"/>
      <c r="B255" s="249"/>
      <c r="C255" s="250"/>
      <c r="D255" s="225" t="s">
        <v>129</v>
      </c>
      <c r="E255" s="251" t="s">
        <v>19</v>
      </c>
      <c r="F255" s="252" t="s">
        <v>450</v>
      </c>
      <c r="G255" s="250"/>
      <c r="H255" s="251" t="s">
        <v>19</v>
      </c>
      <c r="I255" s="253"/>
      <c r="J255" s="250"/>
      <c r="K255" s="250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129</v>
      </c>
      <c r="AU255" s="258" t="s">
        <v>86</v>
      </c>
      <c r="AV255" s="15" t="s">
        <v>84</v>
      </c>
      <c r="AW255" s="15" t="s">
        <v>37</v>
      </c>
      <c r="AX255" s="15" t="s">
        <v>76</v>
      </c>
      <c r="AY255" s="258" t="s">
        <v>118</v>
      </c>
    </row>
    <row r="256" s="13" customFormat="1">
      <c r="A256" s="13"/>
      <c r="B256" s="223"/>
      <c r="C256" s="224"/>
      <c r="D256" s="225" t="s">
        <v>129</v>
      </c>
      <c r="E256" s="226" t="s">
        <v>19</v>
      </c>
      <c r="F256" s="227" t="s">
        <v>451</v>
      </c>
      <c r="G256" s="224"/>
      <c r="H256" s="228">
        <v>0.105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129</v>
      </c>
      <c r="AU256" s="234" t="s">
        <v>86</v>
      </c>
      <c r="AV256" s="13" t="s">
        <v>86</v>
      </c>
      <c r="AW256" s="13" t="s">
        <v>37</v>
      </c>
      <c r="AX256" s="13" t="s">
        <v>76</v>
      </c>
      <c r="AY256" s="234" t="s">
        <v>118</v>
      </c>
    </row>
    <row r="257" s="15" customFormat="1">
      <c r="A257" s="15"/>
      <c r="B257" s="249"/>
      <c r="C257" s="250"/>
      <c r="D257" s="225" t="s">
        <v>129</v>
      </c>
      <c r="E257" s="251" t="s">
        <v>19</v>
      </c>
      <c r="F257" s="252" t="s">
        <v>452</v>
      </c>
      <c r="G257" s="250"/>
      <c r="H257" s="251" t="s">
        <v>19</v>
      </c>
      <c r="I257" s="253"/>
      <c r="J257" s="250"/>
      <c r="K257" s="250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129</v>
      </c>
      <c r="AU257" s="258" t="s">
        <v>86</v>
      </c>
      <c r="AV257" s="15" t="s">
        <v>84</v>
      </c>
      <c r="AW257" s="15" t="s">
        <v>37</v>
      </c>
      <c r="AX257" s="15" t="s">
        <v>76</v>
      </c>
      <c r="AY257" s="258" t="s">
        <v>118</v>
      </c>
    </row>
    <row r="258" s="13" customFormat="1">
      <c r="A258" s="13"/>
      <c r="B258" s="223"/>
      <c r="C258" s="224"/>
      <c r="D258" s="225" t="s">
        <v>129</v>
      </c>
      <c r="E258" s="226" t="s">
        <v>19</v>
      </c>
      <c r="F258" s="227" t="s">
        <v>453</v>
      </c>
      <c r="G258" s="224"/>
      <c r="H258" s="228">
        <v>0.37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129</v>
      </c>
      <c r="AU258" s="234" t="s">
        <v>86</v>
      </c>
      <c r="AV258" s="13" t="s">
        <v>86</v>
      </c>
      <c r="AW258" s="13" t="s">
        <v>37</v>
      </c>
      <c r="AX258" s="13" t="s">
        <v>76</v>
      </c>
      <c r="AY258" s="234" t="s">
        <v>118</v>
      </c>
    </row>
    <row r="259" s="14" customFormat="1">
      <c r="A259" s="14"/>
      <c r="B259" s="235"/>
      <c r="C259" s="236"/>
      <c r="D259" s="225" t="s">
        <v>129</v>
      </c>
      <c r="E259" s="237" t="s">
        <v>19</v>
      </c>
      <c r="F259" s="238" t="s">
        <v>131</v>
      </c>
      <c r="G259" s="236"/>
      <c r="H259" s="239">
        <v>0.47499999999999998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129</v>
      </c>
      <c r="AU259" s="245" t="s">
        <v>86</v>
      </c>
      <c r="AV259" s="14" t="s">
        <v>125</v>
      </c>
      <c r="AW259" s="14" t="s">
        <v>37</v>
      </c>
      <c r="AX259" s="14" t="s">
        <v>84</v>
      </c>
      <c r="AY259" s="245" t="s">
        <v>118</v>
      </c>
    </row>
    <row r="260" s="2" customFormat="1" ht="16.5" customHeight="1">
      <c r="A260" s="39"/>
      <c r="B260" s="40"/>
      <c r="C260" s="205" t="s">
        <v>454</v>
      </c>
      <c r="D260" s="205" t="s">
        <v>120</v>
      </c>
      <c r="E260" s="206" t="s">
        <v>455</v>
      </c>
      <c r="F260" s="207" t="s">
        <v>456</v>
      </c>
      <c r="G260" s="208" t="s">
        <v>238</v>
      </c>
      <c r="H260" s="209">
        <v>1.0529999999999999</v>
      </c>
      <c r="I260" s="210"/>
      <c r="J260" s="211">
        <f>ROUND(I260*H260,2)</f>
        <v>0</v>
      </c>
      <c r="K260" s="207" t="s">
        <v>124</v>
      </c>
      <c r="L260" s="45"/>
      <c r="M260" s="212" t="s">
        <v>19</v>
      </c>
      <c r="N260" s="213" t="s">
        <v>47</v>
      </c>
      <c r="O260" s="85"/>
      <c r="P260" s="214">
        <f>O260*H260</f>
        <v>0</v>
      </c>
      <c r="Q260" s="214">
        <v>1.07636</v>
      </c>
      <c r="R260" s="214">
        <f>Q260*H260</f>
        <v>1.13340708</v>
      </c>
      <c r="S260" s="214">
        <v>0</v>
      </c>
      <c r="T260" s="21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125</v>
      </c>
      <c r="AT260" s="216" t="s">
        <v>120</v>
      </c>
      <c r="AU260" s="216" t="s">
        <v>86</v>
      </c>
      <c r="AY260" s="18" t="s">
        <v>118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84</v>
      </c>
      <c r="BK260" s="217">
        <f>ROUND(I260*H260,2)</f>
        <v>0</v>
      </c>
      <c r="BL260" s="18" t="s">
        <v>125</v>
      </c>
      <c r="BM260" s="216" t="s">
        <v>457</v>
      </c>
    </row>
    <row r="261" s="2" customFormat="1">
      <c r="A261" s="39"/>
      <c r="B261" s="40"/>
      <c r="C261" s="41"/>
      <c r="D261" s="218" t="s">
        <v>127</v>
      </c>
      <c r="E261" s="41"/>
      <c r="F261" s="219" t="s">
        <v>458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127</v>
      </c>
      <c r="AU261" s="18" t="s">
        <v>86</v>
      </c>
    </row>
    <row r="262" s="15" customFormat="1">
      <c r="A262" s="15"/>
      <c r="B262" s="249"/>
      <c r="C262" s="250"/>
      <c r="D262" s="225" t="s">
        <v>129</v>
      </c>
      <c r="E262" s="251" t="s">
        <v>19</v>
      </c>
      <c r="F262" s="252" t="s">
        <v>450</v>
      </c>
      <c r="G262" s="250"/>
      <c r="H262" s="251" t="s">
        <v>19</v>
      </c>
      <c r="I262" s="253"/>
      <c r="J262" s="250"/>
      <c r="K262" s="250"/>
      <c r="L262" s="254"/>
      <c r="M262" s="255"/>
      <c r="N262" s="256"/>
      <c r="O262" s="256"/>
      <c r="P262" s="256"/>
      <c r="Q262" s="256"/>
      <c r="R262" s="256"/>
      <c r="S262" s="256"/>
      <c r="T262" s="25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8" t="s">
        <v>129</v>
      </c>
      <c r="AU262" s="258" t="s">
        <v>86</v>
      </c>
      <c r="AV262" s="15" t="s">
        <v>84</v>
      </c>
      <c r="AW262" s="15" t="s">
        <v>37</v>
      </c>
      <c r="AX262" s="15" t="s">
        <v>76</v>
      </c>
      <c r="AY262" s="258" t="s">
        <v>118</v>
      </c>
    </row>
    <row r="263" s="13" customFormat="1">
      <c r="A263" s="13"/>
      <c r="B263" s="223"/>
      <c r="C263" s="224"/>
      <c r="D263" s="225" t="s">
        <v>129</v>
      </c>
      <c r="E263" s="226" t="s">
        <v>19</v>
      </c>
      <c r="F263" s="227" t="s">
        <v>459</v>
      </c>
      <c r="G263" s="224"/>
      <c r="H263" s="228">
        <v>1.0529999999999999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129</v>
      </c>
      <c r="AU263" s="234" t="s">
        <v>86</v>
      </c>
      <c r="AV263" s="13" t="s">
        <v>86</v>
      </c>
      <c r="AW263" s="13" t="s">
        <v>37</v>
      </c>
      <c r="AX263" s="13" t="s">
        <v>76</v>
      </c>
      <c r="AY263" s="234" t="s">
        <v>118</v>
      </c>
    </row>
    <row r="264" s="14" customFormat="1">
      <c r="A264" s="14"/>
      <c r="B264" s="235"/>
      <c r="C264" s="236"/>
      <c r="D264" s="225" t="s">
        <v>129</v>
      </c>
      <c r="E264" s="237" t="s">
        <v>19</v>
      </c>
      <c r="F264" s="238" t="s">
        <v>131</v>
      </c>
      <c r="G264" s="236"/>
      <c r="H264" s="239">
        <v>1.0529999999999999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129</v>
      </c>
      <c r="AU264" s="245" t="s">
        <v>86</v>
      </c>
      <c r="AV264" s="14" t="s">
        <v>125</v>
      </c>
      <c r="AW264" s="14" t="s">
        <v>37</v>
      </c>
      <c r="AX264" s="14" t="s">
        <v>84</v>
      </c>
      <c r="AY264" s="245" t="s">
        <v>118</v>
      </c>
    </row>
    <row r="265" s="2" customFormat="1" ht="16.5" customHeight="1">
      <c r="A265" s="39"/>
      <c r="B265" s="40"/>
      <c r="C265" s="205" t="s">
        <v>460</v>
      </c>
      <c r="D265" s="205" t="s">
        <v>120</v>
      </c>
      <c r="E265" s="206" t="s">
        <v>461</v>
      </c>
      <c r="F265" s="207" t="s">
        <v>462</v>
      </c>
      <c r="G265" s="208" t="s">
        <v>274</v>
      </c>
      <c r="H265" s="209">
        <v>0.999</v>
      </c>
      <c r="I265" s="210"/>
      <c r="J265" s="211">
        <f>ROUND(I265*H265,2)</f>
        <v>0</v>
      </c>
      <c r="K265" s="207" t="s">
        <v>124</v>
      </c>
      <c r="L265" s="45"/>
      <c r="M265" s="212" t="s">
        <v>19</v>
      </c>
      <c r="N265" s="213" t="s">
        <v>47</v>
      </c>
      <c r="O265" s="85"/>
      <c r="P265" s="214">
        <f>O265*H265</f>
        <v>0</v>
      </c>
      <c r="Q265" s="214">
        <v>2.5018899999999999</v>
      </c>
      <c r="R265" s="214">
        <f>Q265*H265</f>
        <v>2.4993881099999999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125</v>
      </c>
      <c r="AT265" s="216" t="s">
        <v>120</v>
      </c>
      <c r="AU265" s="216" t="s">
        <v>86</v>
      </c>
      <c r="AY265" s="18" t="s">
        <v>118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84</v>
      </c>
      <c r="BK265" s="217">
        <f>ROUND(I265*H265,2)</f>
        <v>0</v>
      </c>
      <c r="BL265" s="18" t="s">
        <v>125</v>
      </c>
      <c r="BM265" s="216" t="s">
        <v>463</v>
      </c>
    </row>
    <row r="266" s="2" customFormat="1">
      <c r="A266" s="39"/>
      <c r="B266" s="40"/>
      <c r="C266" s="41"/>
      <c r="D266" s="218" t="s">
        <v>127</v>
      </c>
      <c r="E266" s="41"/>
      <c r="F266" s="219" t="s">
        <v>464</v>
      </c>
      <c r="G266" s="41"/>
      <c r="H266" s="41"/>
      <c r="I266" s="220"/>
      <c r="J266" s="41"/>
      <c r="K266" s="41"/>
      <c r="L266" s="45"/>
      <c r="M266" s="221"/>
      <c r="N266" s="222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127</v>
      </c>
      <c r="AU266" s="18" t="s">
        <v>86</v>
      </c>
    </row>
    <row r="267" s="15" customFormat="1">
      <c r="A267" s="15"/>
      <c r="B267" s="249"/>
      <c r="C267" s="250"/>
      <c r="D267" s="225" t="s">
        <v>129</v>
      </c>
      <c r="E267" s="251" t="s">
        <v>19</v>
      </c>
      <c r="F267" s="252" t="s">
        <v>465</v>
      </c>
      <c r="G267" s="250"/>
      <c r="H267" s="251" t="s">
        <v>19</v>
      </c>
      <c r="I267" s="253"/>
      <c r="J267" s="250"/>
      <c r="K267" s="250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129</v>
      </c>
      <c r="AU267" s="258" t="s">
        <v>86</v>
      </c>
      <c r="AV267" s="15" t="s">
        <v>84</v>
      </c>
      <c r="AW267" s="15" t="s">
        <v>37</v>
      </c>
      <c r="AX267" s="15" t="s">
        <v>76</v>
      </c>
      <c r="AY267" s="258" t="s">
        <v>118</v>
      </c>
    </row>
    <row r="268" s="15" customFormat="1">
      <c r="A268" s="15"/>
      <c r="B268" s="249"/>
      <c r="C268" s="250"/>
      <c r="D268" s="225" t="s">
        <v>129</v>
      </c>
      <c r="E268" s="251" t="s">
        <v>19</v>
      </c>
      <c r="F268" s="252" t="s">
        <v>466</v>
      </c>
      <c r="G268" s="250"/>
      <c r="H268" s="251" t="s">
        <v>19</v>
      </c>
      <c r="I268" s="253"/>
      <c r="J268" s="250"/>
      <c r="K268" s="250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129</v>
      </c>
      <c r="AU268" s="258" t="s">
        <v>86</v>
      </c>
      <c r="AV268" s="15" t="s">
        <v>84</v>
      </c>
      <c r="AW268" s="15" t="s">
        <v>37</v>
      </c>
      <c r="AX268" s="15" t="s">
        <v>76</v>
      </c>
      <c r="AY268" s="258" t="s">
        <v>118</v>
      </c>
    </row>
    <row r="269" s="13" customFormat="1">
      <c r="A269" s="13"/>
      <c r="B269" s="223"/>
      <c r="C269" s="224"/>
      <c r="D269" s="225" t="s">
        <v>129</v>
      </c>
      <c r="E269" s="226" t="s">
        <v>19</v>
      </c>
      <c r="F269" s="227" t="s">
        <v>467</v>
      </c>
      <c r="G269" s="224"/>
      <c r="H269" s="228">
        <v>0.999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129</v>
      </c>
      <c r="AU269" s="234" t="s">
        <v>86</v>
      </c>
      <c r="AV269" s="13" t="s">
        <v>86</v>
      </c>
      <c r="AW269" s="13" t="s">
        <v>37</v>
      </c>
      <c r="AX269" s="13" t="s">
        <v>76</v>
      </c>
      <c r="AY269" s="234" t="s">
        <v>118</v>
      </c>
    </row>
    <row r="270" s="14" customFormat="1">
      <c r="A270" s="14"/>
      <c r="B270" s="235"/>
      <c r="C270" s="236"/>
      <c r="D270" s="225" t="s">
        <v>129</v>
      </c>
      <c r="E270" s="237" t="s">
        <v>19</v>
      </c>
      <c r="F270" s="238" t="s">
        <v>131</v>
      </c>
      <c r="G270" s="236"/>
      <c r="H270" s="239">
        <v>0.999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129</v>
      </c>
      <c r="AU270" s="245" t="s">
        <v>86</v>
      </c>
      <c r="AV270" s="14" t="s">
        <v>125</v>
      </c>
      <c r="AW270" s="14" t="s">
        <v>37</v>
      </c>
      <c r="AX270" s="14" t="s">
        <v>84</v>
      </c>
      <c r="AY270" s="245" t="s">
        <v>118</v>
      </c>
    </row>
    <row r="271" s="2" customFormat="1" ht="16.5" customHeight="1">
      <c r="A271" s="39"/>
      <c r="B271" s="40"/>
      <c r="C271" s="205" t="s">
        <v>468</v>
      </c>
      <c r="D271" s="205" t="s">
        <v>120</v>
      </c>
      <c r="E271" s="206" t="s">
        <v>469</v>
      </c>
      <c r="F271" s="207" t="s">
        <v>470</v>
      </c>
      <c r="G271" s="208" t="s">
        <v>253</v>
      </c>
      <c r="H271" s="209">
        <v>2.2599999999999998</v>
      </c>
      <c r="I271" s="210"/>
      <c r="J271" s="211">
        <f>ROUND(I271*H271,2)</f>
        <v>0</v>
      </c>
      <c r="K271" s="207" t="s">
        <v>124</v>
      </c>
      <c r="L271" s="45"/>
      <c r="M271" s="212" t="s">
        <v>19</v>
      </c>
      <c r="N271" s="213" t="s">
        <v>47</v>
      </c>
      <c r="O271" s="85"/>
      <c r="P271" s="214">
        <f>O271*H271</f>
        <v>0</v>
      </c>
      <c r="Q271" s="214">
        <v>0.00142</v>
      </c>
      <c r="R271" s="214">
        <f>Q271*H271</f>
        <v>0.0032091999999999997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125</v>
      </c>
      <c r="AT271" s="216" t="s">
        <v>120</v>
      </c>
      <c r="AU271" s="216" t="s">
        <v>86</v>
      </c>
      <c r="AY271" s="18" t="s">
        <v>118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84</v>
      </c>
      <c r="BK271" s="217">
        <f>ROUND(I271*H271,2)</f>
        <v>0</v>
      </c>
      <c r="BL271" s="18" t="s">
        <v>125</v>
      </c>
      <c r="BM271" s="216" t="s">
        <v>471</v>
      </c>
    </row>
    <row r="272" s="2" customFormat="1">
      <c r="A272" s="39"/>
      <c r="B272" s="40"/>
      <c r="C272" s="41"/>
      <c r="D272" s="218" t="s">
        <v>127</v>
      </c>
      <c r="E272" s="41"/>
      <c r="F272" s="219" t="s">
        <v>472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127</v>
      </c>
      <c r="AU272" s="18" t="s">
        <v>86</v>
      </c>
    </row>
    <row r="273" s="13" customFormat="1">
      <c r="A273" s="13"/>
      <c r="B273" s="223"/>
      <c r="C273" s="224"/>
      <c r="D273" s="225" t="s">
        <v>129</v>
      </c>
      <c r="E273" s="226" t="s">
        <v>19</v>
      </c>
      <c r="F273" s="227" t="s">
        <v>473</v>
      </c>
      <c r="G273" s="224"/>
      <c r="H273" s="228">
        <v>2.2599999999999998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129</v>
      </c>
      <c r="AU273" s="234" t="s">
        <v>86</v>
      </c>
      <c r="AV273" s="13" t="s">
        <v>86</v>
      </c>
      <c r="AW273" s="13" t="s">
        <v>37</v>
      </c>
      <c r="AX273" s="13" t="s">
        <v>76</v>
      </c>
      <c r="AY273" s="234" t="s">
        <v>118</v>
      </c>
    </row>
    <row r="274" s="14" customFormat="1">
      <c r="A274" s="14"/>
      <c r="B274" s="235"/>
      <c r="C274" s="236"/>
      <c r="D274" s="225" t="s">
        <v>129</v>
      </c>
      <c r="E274" s="237" t="s">
        <v>19</v>
      </c>
      <c r="F274" s="238" t="s">
        <v>131</v>
      </c>
      <c r="G274" s="236"/>
      <c r="H274" s="239">
        <v>2.2599999999999998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129</v>
      </c>
      <c r="AU274" s="245" t="s">
        <v>86</v>
      </c>
      <c r="AV274" s="14" t="s">
        <v>125</v>
      </c>
      <c r="AW274" s="14" t="s">
        <v>37</v>
      </c>
      <c r="AX274" s="14" t="s">
        <v>84</v>
      </c>
      <c r="AY274" s="245" t="s">
        <v>118</v>
      </c>
    </row>
    <row r="275" s="2" customFormat="1" ht="16.5" customHeight="1">
      <c r="A275" s="39"/>
      <c r="B275" s="40"/>
      <c r="C275" s="205" t="s">
        <v>474</v>
      </c>
      <c r="D275" s="205" t="s">
        <v>120</v>
      </c>
      <c r="E275" s="206" t="s">
        <v>475</v>
      </c>
      <c r="F275" s="207" t="s">
        <v>476</v>
      </c>
      <c r="G275" s="208" t="s">
        <v>253</v>
      </c>
      <c r="H275" s="209">
        <v>2.2599999999999998</v>
      </c>
      <c r="I275" s="210"/>
      <c r="J275" s="211">
        <f>ROUND(I275*H275,2)</f>
        <v>0</v>
      </c>
      <c r="K275" s="207" t="s">
        <v>124</v>
      </c>
      <c r="L275" s="45"/>
      <c r="M275" s="212" t="s">
        <v>19</v>
      </c>
      <c r="N275" s="213" t="s">
        <v>47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125</v>
      </c>
      <c r="AT275" s="216" t="s">
        <v>120</v>
      </c>
      <c r="AU275" s="216" t="s">
        <v>86</v>
      </c>
      <c r="AY275" s="18" t="s">
        <v>118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84</v>
      </c>
      <c r="BK275" s="217">
        <f>ROUND(I275*H275,2)</f>
        <v>0</v>
      </c>
      <c r="BL275" s="18" t="s">
        <v>125</v>
      </c>
      <c r="BM275" s="216" t="s">
        <v>477</v>
      </c>
    </row>
    <row r="276" s="2" customFormat="1">
      <c r="A276" s="39"/>
      <c r="B276" s="40"/>
      <c r="C276" s="41"/>
      <c r="D276" s="218" t="s">
        <v>127</v>
      </c>
      <c r="E276" s="41"/>
      <c r="F276" s="219" t="s">
        <v>478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86</v>
      </c>
    </row>
    <row r="277" s="2" customFormat="1" ht="21.75" customHeight="1">
      <c r="A277" s="39"/>
      <c r="B277" s="40"/>
      <c r="C277" s="205" t="s">
        <v>479</v>
      </c>
      <c r="D277" s="205" t="s">
        <v>120</v>
      </c>
      <c r="E277" s="206" t="s">
        <v>480</v>
      </c>
      <c r="F277" s="207" t="s">
        <v>481</v>
      </c>
      <c r="G277" s="208" t="s">
        <v>238</v>
      </c>
      <c r="H277" s="209">
        <v>0.048000000000000001</v>
      </c>
      <c r="I277" s="210"/>
      <c r="J277" s="211">
        <f>ROUND(I277*H277,2)</f>
        <v>0</v>
      </c>
      <c r="K277" s="207" t="s">
        <v>124</v>
      </c>
      <c r="L277" s="45"/>
      <c r="M277" s="212" t="s">
        <v>19</v>
      </c>
      <c r="N277" s="213" t="s">
        <v>47</v>
      </c>
      <c r="O277" s="85"/>
      <c r="P277" s="214">
        <f>O277*H277</f>
        <v>0</v>
      </c>
      <c r="Q277" s="214">
        <v>1.06277</v>
      </c>
      <c r="R277" s="214">
        <f>Q277*H277</f>
        <v>0.051012960000000003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125</v>
      </c>
      <c r="AT277" s="216" t="s">
        <v>120</v>
      </c>
      <c r="AU277" s="216" t="s">
        <v>86</v>
      </c>
      <c r="AY277" s="18" t="s">
        <v>118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84</v>
      </c>
      <c r="BK277" s="217">
        <f>ROUND(I277*H277,2)</f>
        <v>0</v>
      </c>
      <c r="BL277" s="18" t="s">
        <v>125</v>
      </c>
      <c r="BM277" s="216" t="s">
        <v>482</v>
      </c>
    </row>
    <row r="278" s="2" customFormat="1">
      <c r="A278" s="39"/>
      <c r="B278" s="40"/>
      <c r="C278" s="41"/>
      <c r="D278" s="218" t="s">
        <v>127</v>
      </c>
      <c r="E278" s="41"/>
      <c r="F278" s="219" t="s">
        <v>483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127</v>
      </c>
      <c r="AU278" s="18" t="s">
        <v>86</v>
      </c>
    </row>
    <row r="279" s="13" customFormat="1">
      <c r="A279" s="13"/>
      <c r="B279" s="223"/>
      <c r="C279" s="224"/>
      <c r="D279" s="225" t="s">
        <v>129</v>
      </c>
      <c r="E279" s="226" t="s">
        <v>19</v>
      </c>
      <c r="F279" s="227" t="s">
        <v>484</v>
      </c>
      <c r="G279" s="224"/>
      <c r="H279" s="228">
        <v>0.048000000000000001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129</v>
      </c>
      <c r="AU279" s="234" t="s">
        <v>86</v>
      </c>
      <c r="AV279" s="13" t="s">
        <v>86</v>
      </c>
      <c r="AW279" s="13" t="s">
        <v>37</v>
      </c>
      <c r="AX279" s="13" t="s">
        <v>76</v>
      </c>
      <c r="AY279" s="234" t="s">
        <v>118</v>
      </c>
    </row>
    <row r="280" s="14" customFormat="1">
      <c r="A280" s="14"/>
      <c r="B280" s="235"/>
      <c r="C280" s="236"/>
      <c r="D280" s="225" t="s">
        <v>129</v>
      </c>
      <c r="E280" s="237" t="s">
        <v>19</v>
      </c>
      <c r="F280" s="238" t="s">
        <v>131</v>
      </c>
      <c r="G280" s="236"/>
      <c r="H280" s="239">
        <v>0.048000000000000001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129</v>
      </c>
      <c r="AU280" s="245" t="s">
        <v>86</v>
      </c>
      <c r="AV280" s="14" t="s">
        <v>125</v>
      </c>
      <c r="AW280" s="14" t="s">
        <v>37</v>
      </c>
      <c r="AX280" s="14" t="s">
        <v>84</v>
      </c>
      <c r="AY280" s="245" t="s">
        <v>118</v>
      </c>
    </row>
    <row r="281" s="12" customFormat="1" ht="22.8" customHeight="1">
      <c r="A281" s="12"/>
      <c r="B281" s="189"/>
      <c r="C281" s="190"/>
      <c r="D281" s="191" t="s">
        <v>75</v>
      </c>
      <c r="E281" s="203" t="s">
        <v>125</v>
      </c>
      <c r="F281" s="203" t="s">
        <v>485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SUM(P282:P301)</f>
        <v>0</v>
      </c>
      <c r="Q281" s="197"/>
      <c r="R281" s="198">
        <f>SUM(R282:R301)</f>
        <v>0</v>
      </c>
      <c r="S281" s="197"/>
      <c r="T281" s="199">
        <f>SUM(T282:T301)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84</v>
      </c>
      <c r="AT281" s="201" t="s">
        <v>75</v>
      </c>
      <c r="AU281" s="201" t="s">
        <v>84</v>
      </c>
      <c r="AY281" s="200" t="s">
        <v>118</v>
      </c>
      <c r="BK281" s="202">
        <f>SUM(BK282:BK301)</f>
        <v>0</v>
      </c>
    </row>
    <row r="282" s="2" customFormat="1" ht="16.5" customHeight="1">
      <c r="A282" s="39"/>
      <c r="B282" s="40"/>
      <c r="C282" s="205" t="s">
        <v>486</v>
      </c>
      <c r="D282" s="205" t="s">
        <v>120</v>
      </c>
      <c r="E282" s="206" t="s">
        <v>487</v>
      </c>
      <c r="F282" s="207" t="s">
        <v>488</v>
      </c>
      <c r="G282" s="208" t="s">
        <v>253</v>
      </c>
      <c r="H282" s="209">
        <v>55.524000000000001</v>
      </c>
      <c r="I282" s="210"/>
      <c r="J282" s="211">
        <f>ROUND(I282*H282,2)</f>
        <v>0</v>
      </c>
      <c r="K282" s="207" t="s">
        <v>124</v>
      </c>
      <c r="L282" s="45"/>
      <c r="M282" s="212" t="s">
        <v>19</v>
      </c>
      <c r="N282" s="213" t="s">
        <v>47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125</v>
      </c>
      <c r="AT282" s="216" t="s">
        <v>120</v>
      </c>
      <c r="AU282" s="216" t="s">
        <v>86</v>
      </c>
      <c r="AY282" s="18" t="s">
        <v>118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84</v>
      </c>
      <c r="BK282" s="217">
        <f>ROUND(I282*H282,2)</f>
        <v>0</v>
      </c>
      <c r="BL282" s="18" t="s">
        <v>125</v>
      </c>
      <c r="BM282" s="216" t="s">
        <v>489</v>
      </c>
    </row>
    <row r="283" s="2" customFormat="1">
      <c r="A283" s="39"/>
      <c r="B283" s="40"/>
      <c r="C283" s="41"/>
      <c r="D283" s="218" t="s">
        <v>127</v>
      </c>
      <c r="E283" s="41"/>
      <c r="F283" s="219" t="s">
        <v>490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127</v>
      </c>
      <c r="AU283" s="18" t="s">
        <v>86</v>
      </c>
    </row>
    <row r="284" s="15" customFormat="1">
      <c r="A284" s="15"/>
      <c r="B284" s="249"/>
      <c r="C284" s="250"/>
      <c r="D284" s="225" t="s">
        <v>129</v>
      </c>
      <c r="E284" s="251" t="s">
        <v>19</v>
      </c>
      <c r="F284" s="252" t="s">
        <v>333</v>
      </c>
      <c r="G284" s="250"/>
      <c r="H284" s="251" t="s">
        <v>19</v>
      </c>
      <c r="I284" s="253"/>
      <c r="J284" s="250"/>
      <c r="K284" s="250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129</v>
      </c>
      <c r="AU284" s="258" t="s">
        <v>86</v>
      </c>
      <c r="AV284" s="15" t="s">
        <v>84</v>
      </c>
      <c r="AW284" s="15" t="s">
        <v>37</v>
      </c>
      <c r="AX284" s="15" t="s">
        <v>76</v>
      </c>
      <c r="AY284" s="258" t="s">
        <v>118</v>
      </c>
    </row>
    <row r="285" s="13" customFormat="1">
      <c r="A285" s="13"/>
      <c r="B285" s="223"/>
      <c r="C285" s="224"/>
      <c r="D285" s="225" t="s">
        <v>129</v>
      </c>
      <c r="E285" s="226" t="s">
        <v>19</v>
      </c>
      <c r="F285" s="227" t="s">
        <v>491</v>
      </c>
      <c r="G285" s="224"/>
      <c r="H285" s="228">
        <v>55.524000000000001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129</v>
      </c>
      <c r="AU285" s="234" t="s">
        <v>86</v>
      </c>
      <c r="AV285" s="13" t="s">
        <v>86</v>
      </c>
      <c r="AW285" s="13" t="s">
        <v>37</v>
      </c>
      <c r="AX285" s="13" t="s">
        <v>76</v>
      </c>
      <c r="AY285" s="234" t="s">
        <v>118</v>
      </c>
    </row>
    <row r="286" s="14" customFormat="1">
      <c r="A286" s="14"/>
      <c r="B286" s="235"/>
      <c r="C286" s="236"/>
      <c r="D286" s="225" t="s">
        <v>129</v>
      </c>
      <c r="E286" s="237" t="s">
        <v>19</v>
      </c>
      <c r="F286" s="238" t="s">
        <v>131</v>
      </c>
      <c r="G286" s="236"/>
      <c r="H286" s="239">
        <v>55.524000000000001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129</v>
      </c>
      <c r="AU286" s="245" t="s">
        <v>86</v>
      </c>
      <c r="AV286" s="14" t="s">
        <v>125</v>
      </c>
      <c r="AW286" s="14" t="s">
        <v>37</v>
      </c>
      <c r="AX286" s="14" t="s">
        <v>84</v>
      </c>
      <c r="AY286" s="245" t="s">
        <v>118</v>
      </c>
    </row>
    <row r="287" s="2" customFormat="1" ht="24.15" customHeight="1">
      <c r="A287" s="39"/>
      <c r="B287" s="40"/>
      <c r="C287" s="205" t="s">
        <v>492</v>
      </c>
      <c r="D287" s="205" t="s">
        <v>120</v>
      </c>
      <c r="E287" s="206" t="s">
        <v>493</v>
      </c>
      <c r="F287" s="207" t="s">
        <v>494</v>
      </c>
      <c r="G287" s="208" t="s">
        <v>253</v>
      </c>
      <c r="H287" s="209">
        <v>7.6500000000000004</v>
      </c>
      <c r="I287" s="210"/>
      <c r="J287" s="211">
        <f>ROUND(I287*H287,2)</f>
        <v>0</v>
      </c>
      <c r="K287" s="207" t="s">
        <v>124</v>
      </c>
      <c r="L287" s="45"/>
      <c r="M287" s="212" t="s">
        <v>19</v>
      </c>
      <c r="N287" s="213" t="s">
        <v>47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125</v>
      </c>
      <c r="AT287" s="216" t="s">
        <v>120</v>
      </c>
      <c r="AU287" s="216" t="s">
        <v>86</v>
      </c>
      <c r="AY287" s="18" t="s">
        <v>118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84</v>
      </c>
      <c r="BK287" s="217">
        <f>ROUND(I287*H287,2)</f>
        <v>0</v>
      </c>
      <c r="BL287" s="18" t="s">
        <v>125</v>
      </c>
      <c r="BM287" s="216" t="s">
        <v>495</v>
      </c>
    </row>
    <row r="288" s="2" customFormat="1">
      <c r="A288" s="39"/>
      <c r="B288" s="40"/>
      <c r="C288" s="41"/>
      <c r="D288" s="218" t="s">
        <v>127</v>
      </c>
      <c r="E288" s="41"/>
      <c r="F288" s="219" t="s">
        <v>496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127</v>
      </c>
      <c r="AU288" s="18" t="s">
        <v>86</v>
      </c>
    </row>
    <row r="289" s="13" customFormat="1">
      <c r="A289" s="13"/>
      <c r="B289" s="223"/>
      <c r="C289" s="224"/>
      <c r="D289" s="225" t="s">
        <v>129</v>
      </c>
      <c r="E289" s="226" t="s">
        <v>19</v>
      </c>
      <c r="F289" s="227" t="s">
        <v>264</v>
      </c>
      <c r="G289" s="224"/>
      <c r="H289" s="228">
        <v>7.6500000000000004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129</v>
      </c>
      <c r="AU289" s="234" t="s">
        <v>86</v>
      </c>
      <c r="AV289" s="13" t="s">
        <v>86</v>
      </c>
      <c r="AW289" s="13" t="s">
        <v>37</v>
      </c>
      <c r="AX289" s="13" t="s">
        <v>76</v>
      </c>
      <c r="AY289" s="234" t="s">
        <v>118</v>
      </c>
    </row>
    <row r="290" s="14" customFormat="1">
      <c r="A290" s="14"/>
      <c r="B290" s="235"/>
      <c r="C290" s="236"/>
      <c r="D290" s="225" t="s">
        <v>129</v>
      </c>
      <c r="E290" s="237" t="s">
        <v>19</v>
      </c>
      <c r="F290" s="238" t="s">
        <v>131</v>
      </c>
      <c r="G290" s="236"/>
      <c r="H290" s="239">
        <v>7.6500000000000004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129</v>
      </c>
      <c r="AU290" s="245" t="s">
        <v>86</v>
      </c>
      <c r="AV290" s="14" t="s">
        <v>125</v>
      </c>
      <c r="AW290" s="14" t="s">
        <v>37</v>
      </c>
      <c r="AX290" s="14" t="s">
        <v>84</v>
      </c>
      <c r="AY290" s="245" t="s">
        <v>118</v>
      </c>
    </row>
    <row r="291" s="2" customFormat="1" ht="24.15" customHeight="1">
      <c r="A291" s="39"/>
      <c r="B291" s="40"/>
      <c r="C291" s="205" t="s">
        <v>497</v>
      </c>
      <c r="D291" s="205" t="s">
        <v>120</v>
      </c>
      <c r="E291" s="206" t="s">
        <v>498</v>
      </c>
      <c r="F291" s="207" t="s">
        <v>499</v>
      </c>
      <c r="G291" s="208" t="s">
        <v>253</v>
      </c>
      <c r="H291" s="209">
        <v>45.299999999999997</v>
      </c>
      <c r="I291" s="210"/>
      <c r="J291" s="211">
        <f>ROUND(I291*H291,2)</f>
        <v>0</v>
      </c>
      <c r="K291" s="207" t="s">
        <v>124</v>
      </c>
      <c r="L291" s="45"/>
      <c r="M291" s="212" t="s">
        <v>19</v>
      </c>
      <c r="N291" s="213" t="s">
        <v>47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125</v>
      </c>
      <c r="AT291" s="216" t="s">
        <v>120</v>
      </c>
      <c r="AU291" s="216" t="s">
        <v>86</v>
      </c>
      <c r="AY291" s="18" t="s">
        <v>118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84</v>
      </c>
      <c r="BK291" s="217">
        <f>ROUND(I291*H291,2)</f>
        <v>0</v>
      </c>
      <c r="BL291" s="18" t="s">
        <v>125</v>
      </c>
      <c r="BM291" s="216" t="s">
        <v>500</v>
      </c>
    </row>
    <row r="292" s="2" customFormat="1">
      <c r="A292" s="39"/>
      <c r="B292" s="40"/>
      <c r="C292" s="41"/>
      <c r="D292" s="218" t="s">
        <v>127</v>
      </c>
      <c r="E292" s="41"/>
      <c r="F292" s="219" t="s">
        <v>501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127</v>
      </c>
      <c r="AU292" s="18" t="s">
        <v>86</v>
      </c>
    </row>
    <row r="293" s="15" customFormat="1">
      <c r="A293" s="15"/>
      <c r="B293" s="249"/>
      <c r="C293" s="250"/>
      <c r="D293" s="225" t="s">
        <v>129</v>
      </c>
      <c r="E293" s="251" t="s">
        <v>19</v>
      </c>
      <c r="F293" s="252" t="s">
        <v>333</v>
      </c>
      <c r="G293" s="250"/>
      <c r="H293" s="251" t="s">
        <v>19</v>
      </c>
      <c r="I293" s="253"/>
      <c r="J293" s="250"/>
      <c r="K293" s="250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129</v>
      </c>
      <c r="AU293" s="258" t="s">
        <v>86</v>
      </c>
      <c r="AV293" s="15" t="s">
        <v>84</v>
      </c>
      <c r="AW293" s="15" t="s">
        <v>37</v>
      </c>
      <c r="AX293" s="15" t="s">
        <v>76</v>
      </c>
      <c r="AY293" s="258" t="s">
        <v>118</v>
      </c>
    </row>
    <row r="294" s="15" customFormat="1">
      <c r="A294" s="15"/>
      <c r="B294" s="249"/>
      <c r="C294" s="250"/>
      <c r="D294" s="225" t="s">
        <v>129</v>
      </c>
      <c r="E294" s="251" t="s">
        <v>19</v>
      </c>
      <c r="F294" s="252" t="s">
        <v>502</v>
      </c>
      <c r="G294" s="250"/>
      <c r="H294" s="251" t="s">
        <v>19</v>
      </c>
      <c r="I294" s="253"/>
      <c r="J294" s="250"/>
      <c r="K294" s="250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129</v>
      </c>
      <c r="AU294" s="258" t="s">
        <v>86</v>
      </c>
      <c r="AV294" s="15" t="s">
        <v>84</v>
      </c>
      <c r="AW294" s="15" t="s">
        <v>37</v>
      </c>
      <c r="AX294" s="15" t="s">
        <v>76</v>
      </c>
      <c r="AY294" s="258" t="s">
        <v>118</v>
      </c>
    </row>
    <row r="295" s="13" customFormat="1">
      <c r="A295" s="13"/>
      <c r="B295" s="223"/>
      <c r="C295" s="224"/>
      <c r="D295" s="225" t="s">
        <v>129</v>
      </c>
      <c r="E295" s="226" t="s">
        <v>19</v>
      </c>
      <c r="F295" s="227" t="s">
        <v>503</v>
      </c>
      <c r="G295" s="224"/>
      <c r="H295" s="228">
        <v>45.299999999999997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129</v>
      </c>
      <c r="AU295" s="234" t="s">
        <v>86</v>
      </c>
      <c r="AV295" s="13" t="s">
        <v>86</v>
      </c>
      <c r="AW295" s="13" t="s">
        <v>37</v>
      </c>
      <c r="AX295" s="13" t="s">
        <v>76</v>
      </c>
      <c r="AY295" s="234" t="s">
        <v>118</v>
      </c>
    </row>
    <row r="296" s="14" customFormat="1">
      <c r="A296" s="14"/>
      <c r="B296" s="235"/>
      <c r="C296" s="236"/>
      <c r="D296" s="225" t="s">
        <v>129</v>
      </c>
      <c r="E296" s="237" t="s">
        <v>19</v>
      </c>
      <c r="F296" s="238" t="s">
        <v>131</v>
      </c>
      <c r="G296" s="236"/>
      <c r="H296" s="239">
        <v>45.299999999999997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129</v>
      </c>
      <c r="AU296" s="245" t="s">
        <v>86</v>
      </c>
      <c r="AV296" s="14" t="s">
        <v>125</v>
      </c>
      <c r="AW296" s="14" t="s">
        <v>37</v>
      </c>
      <c r="AX296" s="14" t="s">
        <v>84</v>
      </c>
      <c r="AY296" s="245" t="s">
        <v>118</v>
      </c>
    </row>
    <row r="297" s="2" customFormat="1" ht="16.5" customHeight="1">
      <c r="A297" s="39"/>
      <c r="B297" s="40"/>
      <c r="C297" s="205" t="s">
        <v>504</v>
      </c>
      <c r="D297" s="205" t="s">
        <v>120</v>
      </c>
      <c r="E297" s="206" t="s">
        <v>505</v>
      </c>
      <c r="F297" s="207" t="s">
        <v>506</v>
      </c>
      <c r="G297" s="208" t="s">
        <v>274</v>
      </c>
      <c r="H297" s="209">
        <v>4.2300000000000004</v>
      </c>
      <c r="I297" s="210"/>
      <c r="J297" s="211">
        <f>ROUND(I297*H297,2)</f>
        <v>0</v>
      </c>
      <c r="K297" s="207" t="s">
        <v>124</v>
      </c>
      <c r="L297" s="45"/>
      <c r="M297" s="212" t="s">
        <v>19</v>
      </c>
      <c r="N297" s="213" t="s">
        <v>47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125</v>
      </c>
      <c r="AT297" s="216" t="s">
        <v>120</v>
      </c>
      <c r="AU297" s="216" t="s">
        <v>86</v>
      </c>
      <c r="AY297" s="18" t="s">
        <v>118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84</v>
      </c>
      <c r="BK297" s="217">
        <f>ROUND(I297*H297,2)</f>
        <v>0</v>
      </c>
      <c r="BL297" s="18" t="s">
        <v>125</v>
      </c>
      <c r="BM297" s="216" t="s">
        <v>507</v>
      </c>
    </row>
    <row r="298" s="2" customFormat="1">
      <c r="A298" s="39"/>
      <c r="B298" s="40"/>
      <c r="C298" s="41"/>
      <c r="D298" s="218" t="s">
        <v>127</v>
      </c>
      <c r="E298" s="41"/>
      <c r="F298" s="219" t="s">
        <v>508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127</v>
      </c>
      <c r="AU298" s="18" t="s">
        <v>86</v>
      </c>
    </row>
    <row r="299" s="15" customFormat="1">
      <c r="A299" s="15"/>
      <c r="B299" s="249"/>
      <c r="C299" s="250"/>
      <c r="D299" s="225" t="s">
        <v>129</v>
      </c>
      <c r="E299" s="251" t="s">
        <v>19</v>
      </c>
      <c r="F299" s="252" t="s">
        <v>333</v>
      </c>
      <c r="G299" s="250"/>
      <c r="H299" s="251" t="s">
        <v>19</v>
      </c>
      <c r="I299" s="253"/>
      <c r="J299" s="250"/>
      <c r="K299" s="250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129</v>
      </c>
      <c r="AU299" s="258" t="s">
        <v>86</v>
      </c>
      <c r="AV299" s="15" t="s">
        <v>84</v>
      </c>
      <c r="AW299" s="15" t="s">
        <v>37</v>
      </c>
      <c r="AX299" s="15" t="s">
        <v>76</v>
      </c>
      <c r="AY299" s="258" t="s">
        <v>118</v>
      </c>
    </row>
    <row r="300" s="13" customFormat="1">
      <c r="A300" s="13"/>
      <c r="B300" s="223"/>
      <c r="C300" s="224"/>
      <c r="D300" s="225" t="s">
        <v>129</v>
      </c>
      <c r="E300" s="226" t="s">
        <v>19</v>
      </c>
      <c r="F300" s="227" t="s">
        <v>509</v>
      </c>
      <c r="G300" s="224"/>
      <c r="H300" s="228">
        <v>4.2300000000000004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129</v>
      </c>
      <c r="AU300" s="234" t="s">
        <v>86</v>
      </c>
      <c r="AV300" s="13" t="s">
        <v>86</v>
      </c>
      <c r="AW300" s="13" t="s">
        <v>37</v>
      </c>
      <c r="AX300" s="13" t="s">
        <v>76</v>
      </c>
      <c r="AY300" s="234" t="s">
        <v>118</v>
      </c>
    </row>
    <row r="301" s="14" customFormat="1">
      <c r="A301" s="14"/>
      <c r="B301" s="235"/>
      <c r="C301" s="236"/>
      <c r="D301" s="225" t="s">
        <v>129</v>
      </c>
      <c r="E301" s="237" t="s">
        <v>19</v>
      </c>
      <c r="F301" s="238" t="s">
        <v>131</v>
      </c>
      <c r="G301" s="236"/>
      <c r="H301" s="239">
        <v>4.2300000000000004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5" t="s">
        <v>129</v>
      </c>
      <c r="AU301" s="245" t="s">
        <v>86</v>
      </c>
      <c r="AV301" s="14" t="s">
        <v>125</v>
      </c>
      <c r="AW301" s="14" t="s">
        <v>37</v>
      </c>
      <c r="AX301" s="14" t="s">
        <v>84</v>
      </c>
      <c r="AY301" s="245" t="s">
        <v>118</v>
      </c>
    </row>
    <row r="302" s="12" customFormat="1" ht="22.8" customHeight="1">
      <c r="A302" s="12"/>
      <c r="B302" s="189"/>
      <c r="C302" s="190"/>
      <c r="D302" s="191" t="s">
        <v>75</v>
      </c>
      <c r="E302" s="203" t="s">
        <v>148</v>
      </c>
      <c r="F302" s="203" t="s">
        <v>510</v>
      </c>
      <c r="G302" s="190"/>
      <c r="H302" s="190"/>
      <c r="I302" s="193"/>
      <c r="J302" s="204">
        <f>BK302</f>
        <v>0</v>
      </c>
      <c r="K302" s="190"/>
      <c r="L302" s="195"/>
      <c r="M302" s="196"/>
      <c r="N302" s="197"/>
      <c r="O302" s="197"/>
      <c r="P302" s="198">
        <f>SUM(P303:P334)</f>
        <v>0</v>
      </c>
      <c r="Q302" s="197"/>
      <c r="R302" s="198">
        <f>SUM(R303:R334)</f>
        <v>7.5786932</v>
      </c>
      <c r="S302" s="197"/>
      <c r="T302" s="199">
        <f>SUM(T303:T334)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0" t="s">
        <v>84</v>
      </c>
      <c r="AT302" s="201" t="s">
        <v>75</v>
      </c>
      <c r="AU302" s="201" t="s">
        <v>84</v>
      </c>
      <c r="AY302" s="200" t="s">
        <v>118</v>
      </c>
      <c r="BK302" s="202">
        <f>SUM(BK303:BK334)</f>
        <v>0</v>
      </c>
    </row>
    <row r="303" s="2" customFormat="1" ht="21.75" customHeight="1">
      <c r="A303" s="39"/>
      <c r="B303" s="40"/>
      <c r="C303" s="205" t="s">
        <v>511</v>
      </c>
      <c r="D303" s="205" t="s">
        <v>120</v>
      </c>
      <c r="E303" s="206" t="s">
        <v>512</v>
      </c>
      <c r="F303" s="207" t="s">
        <v>513</v>
      </c>
      <c r="G303" s="208" t="s">
        <v>253</v>
      </c>
      <c r="H303" s="209">
        <v>41.280000000000001</v>
      </c>
      <c r="I303" s="210"/>
      <c r="J303" s="211">
        <f>ROUND(I303*H303,2)</f>
        <v>0</v>
      </c>
      <c r="K303" s="207" t="s">
        <v>124</v>
      </c>
      <c r="L303" s="45"/>
      <c r="M303" s="212" t="s">
        <v>19</v>
      </c>
      <c r="N303" s="213" t="s">
        <v>47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125</v>
      </c>
      <c r="AT303" s="216" t="s">
        <v>120</v>
      </c>
      <c r="AU303" s="216" t="s">
        <v>86</v>
      </c>
      <c r="AY303" s="18" t="s">
        <v>118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84</v>
      </c>
      <c r="BK303" s="217">
        <f>ROUND(I303*H303,2)</f>
        <v>0</v>
      </c>
      <c r="BL303" s="18" t="s">
        <v>125</v>
      </c>
      <c r="BM303" s="216" t="s">
        <v>514</v>
      </c>
    </row>
    <row r="304" s="2" customFormat="1">
      <c r="A304" s="39"/>
      <c r="B304" s="40"/>
      <c r="C304" s="41"/>
      <c r="D304" s="218" t="s">
        <v>127</v>
      </c>
      <c r="E304" s="41"/>
      <c r="F304" s="219" t="s">
        <v>515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127</v>
      </c>
      <c r="AU304" s="18" t="s">
        <v>86</v>
      </c>
    </row>
    <row r="305" s="15" customFormat="1">
      <c r="A305" s="15"/>
      <c r="B305" s="249"/>
      <c r="C305" s="250"/>
      <c r="D305" s="225" t="s">
        <v>129</v>
      </c>
      <c r="E305" s="251" t="s">
        <v>19</v>
      </c>
      <c r="F305" s="252" t="s">
        <v>333</v>
      </c>
      <c r="G305" s="250"/>
      <c r="H305" s="251" t="s">
        <v>19</v>
      </c>
      <c r="I305" s="253"/>
      <c r="J305" s="250"/>
      <c r="K305" s="250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129</v>
      </c>
      <c r="AU305" s="258" t="s">
        <v>86</v>
      </c>
      <c r="AV305" s="15" t="s">
        <v>84</v>
      </c>
      <c r="AW305" s="15" t="s">
        <v>37</v>
      </c>
      <c r="AX305" s="15" t="s">
        <v>76</v>
      </c>
      <c r="AY305" s="258" t="s">
        <v>118</v>
      </c>
    </row>
    <row r="306" s="15" customFormat="1">
      <c r="A306" s="15"/>
      <c r="B306" s="249"/>
      <c r="C306" s="250"/>
      <c r="D306" s="225" t="s">
        <v>129</v>
      </c>
      <c r="E306" s="251" t="s">
        <v>19</v>
      </c>
      <c r="F306" s="252" t="s">
        <v>502</v>
      </c>
      <c r="G306" s="250"/>
      <c r="H306" s="251" t="s">
        <v>19</v>
      </c>
      <c r="I306" s="253"/>
      <c r="J306" s="250"/>
      <c r="K306" s="250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129</v>
      </c>
      <c r="AU306" s="258" t="s">
        <v>86</v>
      </c>
      <c r="AV306" s="15" t="s">
        <v>84</v>
      </c>
      <c r="AW306" s="15" t="s">
        <v>37</v>
      </c>
      <c r="AX306" s="15" t="s">
        <v>76</v>
      </c>
      <c r="AY306" s="258" t="s">
        <v>118</v>
      </c>
    </row>
    <row r="307" s="13" customFormat="1">
      <c r="A307" s="13"/>
      <c r="B307" s="223"/>
      <c r="C307" s="224"/>
      <c r="D307" s="225" t="s">
        <v>129</v>
      </c>
      <c r="E307" s="226" t="s">
        <v>19</v>
      </c>
      <c r="F307" s="227" t="s">
        <v>516</v>
      </c>
      <c r="G307" s="224"/>
      <c r="H307" s="228">
        <v>41.280000000000001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129</v>
      </c>
      <c r="AU307" s="234" t="s">
        <v>86</v>
      </c>
      <c r="AV307" s="13" t="s">
        <v>86</v>
      </c>
      <c r="AW307" s="13" t="s">
        <v>37</v>
      </c>
      <c r="AX307" s="13" t="s">
        <v>76</v>
      </c>
      <c r="AY307" s="234" t="s">
        <v>118</v>
      </c>
    </row>
    <row r="308" s="14" customFormat="1">
      <c r="A308" s="14"/>
      <c r="B308" s="235"/>
      <c r="C308" s="236"/>
      <c r="D308" s="225" t="s">
        <v>129</v>
      </c>
      <c r="E308" s="237" t="s">
        <v>19</v>
      </c>
      <c r="F308" s="238" t="s">
        <v>131</v>
      </c>
      <c r="G308" s="236"/>
      <c r="H308" s="239">
        <v>41.280000000000001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129</v>
      </c>
      <c r="AU308" s="245" t="s">
        <v>86</v>
      </c>
      <c r="AV308" s="14" t="s">
        <v>125</v>
      </c>
      <c r="AW308" s="14" t="s">
        <v>37</v>
      </c>
      <c r="AX308" s="14" t="s">
        <v>84</v>
      </c>
      <c r="AY308" s="245" t="s">
        <v>118</v>
      </c>
    </row>
    <row r="309" s="2" customFormat="1" ht="33" customHeight="1">
      <c r="A309" s="39"/>
      <c r="B309" s="40"/>
      <c r="C309" s="205" t="s">
        <v>517</v>
      </c>
      <c r="D309" s="205" t="s">
        <v>120</v>
      </c>
      <c r="E309" s="206" t="s">
        <v>518</v>
      </c>
      <c r="F309" s="207" t="s">
        <v>519</v>
      </c>
      <c r="G309" s="208" t="s">
        <v>253</v>
      </c>
      <c r="H309" s="209">
        <v>7.6500000000000004</v>
      </c>
      <c r="I309" s="210"/>
      <c r="J309" s="211">
        <f>ROUND(I309*H309,2)</f>
        <v>0</v>
      </c>
      <c r="K309" s="207" t="s">
        <v>124</v>
      </c>
      <c r="L309" s="45"/>
      <c r="M309" s="212" t="s">
        <v>19</v>
      </c>
      <c r="N309" s="213" t="s">
        <v>47</v>
      </c>
      <c r="O309" s="85"/>
      <c r="P309" s="214">
        <f>O309*H309</f>
        <v>0</v>
      </c>
      <c r="Q309" s="214">
        <v>0.19536000000000001</v>
      </c>
      <c r="R309" s="214">
        <f>Q309*H309</f>
        <v>1.4945040000000001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125</v>
      </c>
      <c r="AT309" s="216" t="s">
        <v>120</v>
      </c>
      <c r="AU309" s="216" t="s">
        <v>86</v>
      </c>
      <c r="AY309" s="18" t="s">
        <v>118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84</v>
      </c>
      <c r="BK309" s="217">
        <f>ROUND(I309*H309,2)</f>
        <v>0</v>
      </c>
      <c r="BL309" s="18" t="s">
        <v>125</v>
      </c>
      <c r="BM309" s="216" t="s">
        <v>520</v>
      </c>
    </row>
    <row r="310" s="2" customFormat="1">
      <c r="A310" s="39"/>
      <c r="B310" s="40"/>
      <c r="C310" s="41"/>
      <c r="D310" s="218" t="s">
        <v>127</v>
      </c>
      <c r="E310" s="41"/>
      <c r="F310" s="219" t="s">
        <v>521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127</v>
      </c>
      <c r="AU310" s="18" t="s">
        <v>86</v>
      </c>
    </row>
    <row r="311" s="15" customFormat="1">
      <c r="A311" s="15"/>
      <c r="B311" s="249"/>
      <c r="C311" s="250"/>
      <c r="D311" s="225" t="s">
        <v>129</v>
      </c>
      <c r="E311" s="251" t="s">
        <v>19</v>
      </c>
      <c r="F311" s="252" t="s">
        <v>333</v>
      </c>
      <c r="G311" s="250"/>
      <c r="H311" s="251" t="s">
        <v>19</v>
      </c>
      <c r="I311" s="253"/>
      <c r="J311" s="250"/>
      <c r="K311" s="250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129</v>
      </c>
      <c r="AU311" s="258" t="s">
        <v>86</v>
      </c>
      <c r="AV311" s="15" t="s">
        <v>84</v>
      </c>
      <c r="AW311" s="15" t="s">
        <v>37</v>
      </c>
      <c r="AX311" s="15" t="s">
        <v>76</v>
      </c>
      <c r="AY311" s="258" t="s">
        <v>118</v>
      </c>
    </row>
    <row r="312" s="15" customFormat="1">
      <c r="A312" s="15"/>
      <c r="B312" s="249"/>
      <c r="C312" s="250"/>
      <c r="D312" s="225" t="s">
        <v>129</v>
      </c>
      <c r="E312" s="251" t="s">
        <v>19</v>
      </c>
      <c r="F312" s="252" t="s">
        <v>522</v>
      </c>
      <c r="G312" s="250"/>
      <c r="H312" s="251" t="s">
        <v>19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129</v>
      </c>
      <c r="AU312" s="258" t="s">
        <v>86</v>
      </c>
      <c r="AV312" s="15" t="s">
        <v>84</v>
      </c>
      <c r="AW312" s="15" t="s">
        <v>37</v>
      </c>
      <c r="AX312" s="15" t="s">
        <v>76</v>
      </c>
      <c r="AY312" s="258" t="s">
        <v>118</v>
      </c>
    </row>
    <row r="313" s="13" customFormat="1">
      <c r="A313" s="13"/>
      <c r="B313" s="223"/>
      <c r="C313" s="224"/>
      <c r="D313" s="225" t="s">
        <v>129</v>
      </c>
      <c r="E313" s="226" t="s">
        <v>19</v>
      </c>
      <c r="F313" s="227" t="s">
        <v>523</v>
      </c>
      <c r="G313" s="224"/>
      <c r="H313" s="228">
        <v>5.3550000000000004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129</v>
      </c>
      <c r="AU313" s="234" t="s">
        <v>86</v>
      </c>
      <c r="AV313" s="13" t="s">
        <v>86</v>
      </c>
      <c r="AW313" s="13" t="s">
        <v>37</v>
      </c>
      <c r="AX313" s="13" t="s">
        <v>76</v>
      </c>
      <c r="AY313" s="234" t="s">
        <v>118</v>
      </c>
    </row>
    <row r="314" s="15" customFormat="1">
      <c r="A314" s="15"/>
      <c r="B314" s="249"/>
      <c r="C314" s="250"/>
      <c r="D314" s="225" t="s">
        <v>129</v>
      </c>
      <c r="E314" s="251" t="s">
        <v>19</v>
      </c>
      <c r="F314" s="252" t="s">
        <v>524</v>
      </c>
      <c r="G314" s="250"/>
      <c r="H314" s="251" t="s">
        <v>19</v>
      </c>
      <c r="I314" s="253"/>
      <c r="J314" s="250"/>
      <c r="K314" s="250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129</v>
      </c>
      <c r="AU314" s="258" t="s">
        <v>86</v>
      </c>
      <c r="AV314" s="15" t="s">
        <v>84</v>
      </c>
      <c r="AW314" s="15" t="s">
        <v>37</v>
      </c>
      <c r="AX314" s="15" t="s">
        <v>76</v>
      </c>
      <c r="AY314" s="258" t="s">
        <v>118</v>
      </c>
    </row>
    <row r="315" s="13" customFormat="1">
      <c r="A315" s="13"/>
      <c r="B315" s="223"/>
      <c r="C315" s="224"/>
      <c r="D315" s="225" t="s">
        <v>129</v>
      </c>
      <c r="E315" s="226" t="s">
        <v>19</v>
      </c>
      <c r="F315" s="227" t="s">
        <v>525</v>
      </c>
      <c r="G315" s="224"/>
      <c r="H315" s="228">
        <v>2.2949999999999999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129</v>
      </c>
      <c r="AU315" s="234" t="s">
        <v>86</v>
      </c>
      <c r="AV315" s="13" t="s">
        <v>86</v>
      </c>
      <c r="AW315" s="13" t="s">
        <v>37</v>
      </c>
      <c r="AX315" s="13" t="s">
        <v>76</v>
      </c>
      <c r="AY315" s="234" t="s">
        <v>118</v>
      </c>
    </row>
    <row r="316" s="14" customFormat="1">
      <c r="A316" s="14"/>
      <c r="B316" s="235"/>
      <c r="C316" s="236"/>
      <c r="D316" s="225" t="s">
        <v>129</v>
      </c>
      <c r="E316" s="237" t="s">
        <v>19</v>
      </c>
      <c r="F316" s="238" t="s">
        <v>131</v>
      </c>
      <c r="G316" s="236"/>
      <c r="H316" s="239">
        <v>7.6500000000000004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129</v>
      </c>
      <c r="AU316" s="245" t="s">
        <v>86</v>
      </c>
      <c r="AV316" s="14" t="s">
        <v>125</v>
      </c>
      <c r="AW316" s="14" t="s">
        <v>37</v>
      </c>
      <c r="AX316" s="14" t="s">
        <v>84</v>
      </c>
      <c r="AY316" s="245" t="s">
        <v>118</v>
      </c>
    </row>
    <row r="317" s="2" customFormat="1" ht="16.5" customHeight="1">
      <c r="A317" s="39"/>
      <c r="B317" s="40"/>
      <c r="C317" s="259" t="s">
        <v>526</v>
      </c>
      <c r="D317" s="259" t="s">
        <v>341</v>
      </c>
      <c r="E317" s="260" t="s">
        <v>527</v>
      </c>
      <c r="F317" s="261" t="s">
        <v>528</v>
      </c>
      <c r="G317" s="262" t="s">
        <v>253</v>
      </c>
      <c r="H317" s="263">
        <v>2.3410000000000002</v>
      </c>
      <c r="I317" s="264"/>
      <c r="J317" s="265">
        <f>ROUND(I317*H317,2)</f>
        <v>0</v>
      </c>
      <c r="K317" s="261" t="s">
        <v>124</v>
      </c>
      <c r="L317" s="266"/>
      <c r="M317" s="267" t="s">
        <v>19</v>
      </c>
      <c r="N317" s="268" t="s">
        <v>47</v>
      </c>
      <c r="O317" s="85"/>
      <c r="P317" s="214">
        <f>O317*H317</f>
        <v>0</v>
      </c>
      <c r="Q317" s="214">
        <v>0.11799999999999999</v>
      </c>
      <c r="R317" s="214">
        <f>Q317*H317</f>
        <v>0.27623799999999998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166</v>
      </c>
      <c r="AT317" s="216" t="s">
        <v>341</v>
      </c>
      <c r="AU317" s="216" t="s">
        <v>86</v>
      </c>
      <c r="AY317" s="18" t="s">
        <v>118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84</v>
      </c>
      <c r="BK317" s="217">
        <f>ROUND(I317*H317,2)</f>
        <v>0</v>
      </c>
      <c r="BL317" s="18" t="s">
        <v>125</v>
      </c>
      <c r="BM317" s="216" t="s">
        <v>529</v>
      </c>
    </row>
    <row r="318" s="15" customFormat="1">
      <c r="A318" s="15"/>
      <c r="B318" s="249"/>
      <c r="C318" s="250"/>
      <c r="D318" s="225" t="s">
        <v>129</v>
      </c>
      <c r="E318" s="251" t="s">
        <v>19</v>
      </c>
      <c r="F318" s="252" t="s">
        <v>524</v>
      </c>
      <c r="G318" s="250"/>
      <c r="H318" s="251" t="s">
        <v>19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129</v>
      </c>
      <c r="AU318" s="258" t="s">
        <v>86</v>
      </c>
      <c r="AV318" s="15" t="s">
        <v>84</v>
      </c>
      <c r="AW318" s="15" t="s">
        <v>37</v>
      </c>
      <c r="AX318" s="15" t="s">
        <v>76</v>
      </c>
      <c r="AY318" s="258" t="s">
        <v>118</v>
      </c>
    </row>
    <row r="319" s="13" customFormat="1">
      <c r="A319" s="13"/>
      <c r="B319" s="223"/>
      <c r="C319" s="224"/>
      <c r="D319" s="225" t="s">
        <v>129</v>
      </c>
      <c r="E319" s="226" t="s">
        <v>19</v>
      </c>
      <c r="F319" s="227" t="s">
        <v>525</v>
      </c>
      <c r="G319" s="224"/>
      <c r="H319" s="228">
        <v>2.2949999999999999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129</v>
      </c>
      <c r="AU319" s="234" t="s">
        <v>86</v>
      </c>
      <c r="AV319" s="13" t="s">
        <v>86</v>
      </c>
      <c r="AW319" s="13" t="s">
        <v>37</v>
      </c>
      <c r="AX319" s="13" t="s">
        <v>76</v>
      </c>
      <c r="AY319" s="234" t="s">
        <v>118</v>
      </c>
    </row>
    <row r="320" s="14" customFormat="1">
      <c r="A320" s="14"/>
      <c r="B320" s="235"/>
      <c r="C320" s="236"/>
      <c r="D320" s="225" t="s">
        <v>129</v>
      </c>
      <c r="E320" s="237" t="s">
        <v>19</v>
      </c>
      <c r="F320" s="238" t="s">
        <v>131</v>
      </c>
      <c r="G320" s="236"/>
      <c r="H320" s="239">
        <v>2.2949999999999999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129</v>
      </c>
      <c r="AU320" s="245" t="s">
        <v>86</v>
      </c>
      <c r="AV320" s="14" t="s">
        <v>125</v>
      </c>
      <c r="AW320" s="14" t="s">
        <v>37</v>
      </c>
      <c r="AX320" s="14" t="s">
        <v>84</v>
      </c>
      <c r="AY320" s="245" t="s">
        <v>118</v>
      </c>
    </row>
    <row r="321" s="13" customFormat="1">
      <c r="A321" s="13"/>
      <c r="B321" s="223"/>
      <c r="C321" s="224"/>
      <c r="D321" s="225" t="s">
        <v>129</v>
      </c>
      <c r="E321" s="224"/>
      <c r="F321" s="227" t="s">
        <v>530</v>
      </c>
      <c r="G321" s="224"/>
      <c r="H321" s="228">
        <v>2.3410000000000002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129</v>
      </c>
      <c r="AU321" s="234" t="s">
        <v>86</v>
      </c>
      <c r="AV321" s="13" t="s">
        <v>86</v>
      </c>
      <c r="AW321" s="13" t="s">
        <v>4</v>
      </c>
      <c r="AX321" s="13" t="s">
        <v>84</v>
      </c>
      <c r="AY321" s="234" t="s">
        <v>118</v>
      </c>
    </row>
    <row r="322" s="2" customFormat="1" ht="44.25" customHeight="1">
      <c r="A322" s="39"/>
      <c r="B322" s="40"/>
      <c r="C322" s="205" t="s">
        <v>531</v>
      </c>
      <c r="D322" s="205" t="s">
        <v>120</v>
      </c>
      <c r="E322" s="206" t="s">
        <v>532</v>
      </c>
      <c r="F322" s="207" t="s">
        <v>533</v>
      </c>
      <c r="G322" s="208" t="s">
        <v>253</v>
      </c>
      <c r="H322" s="209">
        <v>53.060000000000002</v>
      </c>
      <c r="I322" s="210"/>
      <c r="J322" s="211">
        <f>ROUND(I322*H322,2)</f>
        <v>0</v>
      </c>
      <c r="K322" s="207" t="s">
        <v>124</v>
      </c>
      <c r="L322" s="45"/>
      <c r="M322" s="212" t="s">
        <v>19</v>
      </c>
      <c r="N322" s="213" t="s">
        <v>47</v>
      </c>
      <c r="O322" s="85"/>
      <c r="P322" s="214">
        <f>O322*H322</f>
        <v>0</v>
      </c>
      <c r="Q322" s="214">
        <v>0.089219999999999994</v>
      </c>
      <c r="R322" s="214">
        <f>Q322*H322</f>
        <v>4.7340131999999997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125</v>
      </c>
      <c r="AT322" s="216" t="s">
        <v>120</v>
      </c>
      <c r="AU322" s="216" t="s">
        <v>86</v>
      </c>
      <c r="AY322" s="18" t="s">
        <v>118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84</v>
      </c>
      <c r="BK322" s="217">
        <f>ROUND(I322*H322,2)</f>
        <v>0</v>
      </c>
      <c r="BL322" s="18" t="s">
        <v>125</v>
      </c>
      <c r="BM322" s="216" t="s">
        <v>534</v>
      </c>
    </row>
    <row r="323" s="2" customFormat="1">
      <c r="A323" s="39"/>
      <c r="B323" s="40"/>
      <c r="C323" s="41"/>
      <c r="D323" s="218" t="s">
        <v>127</v>
      </c>
      <c r="E323" s="41"/>
      <c r="F323" s="219" t="s">
        <v>535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127</v>
      </c>
      <c r="AU323" s="18" t="s">
        <v>86</v>
      </c>
    </row>
    <row r="324" s="15" customFormat="1">
      <c r="A324" s="15"/>
      <c r="B324" s="249"/>
      <c r="C324" s="250"/>
      <c r="D324" s="225" t="s">
        <v>129</v>
      </c>
      <c r="E324" s="251" t="s">
        <v>19</v>
      </c>
      <c r="F324" s="252" t="s">
        <v>333</v>
      </c>
      <c r="G324" s="250"/>
      <c r="H324" s="251" t="s">
        <v>19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129</v>
      </c>
      <c r="AU324" s="258" t="s">
        <v>86</v>
      </c>
      <c r="AV324" s="15" t="s">
        <v>84</v>
      </c>
      <c r="AW324" s="15" t="s">
        <v>37</v>
      </c>
      <c r="AX324" s="15" t="s">
        <v>76</v>
      </c>
      <c r="AY324" s="258" t="s">
        <v>118</v>
      </c>
    </row>
    <row r="325" s="15" customFormat="1">
      <c r="A325" s="15"/>
      <c r="B325" s="249"/>
      <c r="C325" s="250"/>
      <c r="D325" s="225" t="s">
        <v>129</v>
      </c>
      <c r="E325" s="251" t="s">
        <v>19</v>
      </c>
      <c r="F325" s="252" t="s">
        <v>536</v>
      </c>
      <c r="G325" s="250"/>
      <c r="H325" s="251" t="s">
        <v>19</v>
      </c>
      <c r="I325" s="253"/>
      <c r="J325" s="250"/>
      <c r="K325" s="250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129</v>
      </c>
      <c r="AU325" s="258" t="s">
        <v>86</v>
      </c>
      <c r="AV325" s="15" t="s">
        <v>84</v>
      </c>
      <c r="AW325" s="15" t="s">
        <v>37</v>
      </c>
      <c r="AX325" s="15" t="s">
        <v>76</v>
      </c>
      <c r="AY325" s="258" t="s">
        <v>118</v>
      </c>
    </row>
    <row r="326" s="13" customFormat="1">
      <c r="A326" s="13"/>
      <c r="B326" s="223"/>
      <c r="C326" s="224"/>
      <c r="D326" s="225" t="s">
        <v>129</v>
      </c>
      <c r="E326" s="226" t="s">
        <v>19</v>
      </c>
      <c r="F326" s="227" t="s">
        <v>537</v>
      </c>
      <c r="G326" s="224"/>
      <c r="H326" s="228">
        <v>45.100999999999999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129</v>
      </c>
      <c r="AU326" s="234" t="s">
        <v>86</v>
      </c>
      <c r="AV326" s="13" t="s">
        <v>86</v>
      </c>
      <c r="AW326" s="13" t="s">
        <v>37</v>
      </c>
      <c r="AX326" s="13" t="s">
        <v>76</v>
      </c>
      <c r="AY326" s="234" t="s">
        <v>118</v>
      </c>
    </row>
    <row r="327" s="15" customFormat="1">
      <c r="A327" s="15"/>
      <c r="B327" s="249"/>
      <c r="C327" s="250"/>
      <c r="D327" s="225" t="s">
        <v>129</v>
      </c>
      <c r="E327" s="251" t="s">
        <v>19</v>
      </c>
      <c r="F327" s="252" t="s">
        <v>538</v>
      </c>
      <c r="G327" s="250"/>
      <c r="H327" s="251" t="s">
        <v>19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129</v>
      </c>
      <c r="AU327" s="258" t="s">
        <v>86</v>
      </c>
      <c r="AV327" s="15" t="s">
        <v>84</v>
      </c>
      <c r="AW327" s="15" t="s">
        <v>37</v>
      </c>
      <c r="AX327" s="15" t="s">
        <v>76</v>
      </c>
      <c r="AY327" s="258" t="s">
        <v>118</v>
      </c>
    </row>
    <row r="328" s="13" customFormat="1">
      <c r="A328" s="13"/>
      <c r="B328" s="223"/>
      <c r="C328" s="224"/>
      <c r="D328" s="225" t="s">
        <v>129</v>
      </c>
      <c r="E328" s="226" t="s">
        <v>19</v>
      </c>
      <c r="F328" s="227" t="s">
        <v>539</v>
      </c>
      <c r="G328" s="224"/>
      <c r="H328" s="228">
        <v>7.9589999999999996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129</v>
      </c>
      <c r="AU328" s="234" t="s">
        <v>86</v>
      </c>
      <c r="AV328" s="13" t="s">
        <v>86</v>
      </c>
      <c r="AW328" s="13" t="s">
        <v>37</v>
      </c>
      <c r="AX328" s="13" t="s">
        <v>76</v>
      </c>
      <c r="AY328" s="234" t="s">
        <v>118</v>
      </c>
    </row>
    <row r="329" s="14" customFormat="1">
      <c r="A329" s="14"/>
      <c r="B329" s="235"/>
      <c r="C329" s="236"/>
      <c r="D329" s="225" t="s">
        <v>129</v>
      </c>
      <c r="E329" s="237" t="s">
        <v>19</v>
      </c>
      <c r="F329" s="238" t="s">
        <v>131</v>
      </c>
      <c r="G329" s="236"/>
      <c r="H329" s="239">
        <v>53.060000000000002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129</v>
      </c>
      <c r="AU329" s="245" t="s">
        <v>86</v>
      </c>
      <c r="AV329" s="14" t="s">
        <v>125</v>
      </c>
      <c r="AW329" s="14" t="s">
        <v>37</v>
      </c>
      <c r="AX329" s="14" t="s">
        <v>84</v>
      </c>
      <c r="AY329" s="245" t="s">
        <v>118</v>
      </c>
    </row>
    <row r="330" s="2" customFormat="1" ht="16.5" customHeight="1">
      <c r="A330" s="39"/>
      <c r="B330" s="40"/>
      <c r="C330" s="259" t="s">
        <v>540</v>
      </c>
      <c r="D330" s="259" t="s">
        <v>341</v>
      </c>
      <c r="E330" s="260" t="s">
        <v>541</v>
      </c>
      <c r="F330" s="261" t="s">
        <v>542</v>
      </c>
      <c r="G330" s="262" t="s">
        <v>253</v>
      </c>
      <c r="H330" s="263">
        <v>8.1980000000000004</v>
      </c>
      <c r="I330" s="264"/>
      <c r="J330" s="265">
        <f>ROUND(I330*H330,2)</f>
        <v>0</v>
      </c>
      <c r="K330" s="261" t="s">
        <v>124</v>
      </c>
      <c r="L330" s="266"/>
      <c r="M330" s="267" t="s">
        <v>19</v>
      </c>
      <c r="N330" s="268" t="s">
        <v>47</v>
      </c>
      <c r="O330" s="85"/>
      <c r="P330" s="214">
        <f>O330*H330</f>
        <v>0</v>
      </c>
      <c r="Q330" s="214">
        <v>0.13100000000000001</v>
      </c>
      <c r="R330" s="214">
        <f>Q330*H330</f>
        <v>1.0739380000000001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166</v>
      </c>
      <c r="AT330" s="216" t="s">
        <v>341</v>
      </c>
      <c r="AU330" s="216" t="s">
        <v>86</v>
      </c>
      <c r="AY330" s="18" t="s">
        <v>118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84</v>
      </c>
      <c r="BK330" s="217">
        <f>ROUND(I330*H330,2)</f>
        <v>0</v>
      </c>
      <c r="BL330" s="18" t="s">
        <v>125</v>
      </c>
      <c r="BM330" s="216" t="s">
        <v>543</v>
      </c>
    </row>
    <row r="331" s="15" customFormat="1">
      <c r="A331" s="15"/>
      <c r="B331" s="249"/>
      <c r="C331" s="250"/>
      <c r="D331" s="225" t="s">
        <v>129</v>
      </c>
      <c r="E331" s="251" t="s">
        <v>19</v>
      </c>
      <c r="F331" s="252" t="s">
        <v>538</v>
      </c>
      <c r="G331" s="250"/>
      <c r="H331" s="251" t="s">
        <v>19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129</v>
      </c>
      <c r="AU331" s="258" t="s">
        <v>86</v>
      </c>
      <c r="AV331" s="15" t="s">
        <v>84</v>
      </c>
      <c r="AW331" s="15" t="s">
        <v>37</v>
      </c>
      <c r="AX331" s="15" t="s">
        <v>76</v>
      </c>
      <c r="AY331" s="258" t="s">
        <v>118</v>
      </c>
    </row>
    <row r="332" s="13" customFormat="1">
      <c r="A332" s="13"/>
      <c r="B332" s="223"/>
      <c r="C332" s="224"/>
      <c r="D332" s="225" t="s">
        <v>129</v>
      </c>
      <c r="E332" s="226" t="s">
        <v>19</v>
      </c>
      <c r="F332" s="227" t="s">
        <v>539</v>
      </c>
      <c r="G332" s="224"/>
      <c r="H332" s="228">
        <v>7.9589999999999996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129</v>
      </c>
      <c r="AU332" s="234" t="s">
        <v>86</v>
      </c>
      <c r="AV332" s="13" t="s">
        <v>86</v>
      </c>
      <c r="AW332" s="13" t="s">
        <v>37</v>
      </c>
      <c r="AX332" s="13" t="s">
        <v>76</v>
      </c>
      <c r="AY332" s="234" t="s">
        <v>118</v>
      </c>
    </row>
    <row r="333" s="14" customFormat="1">
      <c r="A333" s="14"/>
      <c r="B333" s="235"/>
      <c r="C333" s="236"/>
      <c r="D333" s="225" t="s">
        <v>129</v>
      </c>
      <c r="E333" s="237" t="s">
        <v>19</v>
      </c>
      <c r="F333" s="238" t="s">
        <v>131</v>
      </c>
      <c r="G333" s="236"/>
      <c r="H333" s="239">
        <v>7.9589999999999996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129</v>
      </c>
      <c r="AU333" s="245" t="s">
        <v>86</v>
      </c>
      <c r="AV333" s="14" t="s">
        <v>125</v>
      </c>
      <c r="AW333" s="14" t="s">
        <v>37</v>
      </c>
      <c r="AX333" s="14" t="s">
        <v>84</v>
      </c>
      <c r="AY333" s="245" t="s">
        <v>118</v>
      </c>
    </row>
    <row r="334" s="13" customFormat="1">
      <c r="A334" s="13"/>
      <c r="B334" s="223"/>
      <c r="C334" s="224"/>
      <c r="D334" s="225" t="s">
        <v>129</v>
      </c>
      <c r="E334" s="224"/>
      <c r="F334" s="227" t="s">
        <v>544</v>
      </c>
      <c r="G334" s="224"/>
      <c r="H334" s="228">
        <v>8.1980000000000004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129</v>
      </c>
      <c r="AU334" s="234" t="s">
        <v>86</v>
      </c>
      <c r="AV334" s="13" t="s">
        <v>86</v>
      </c>
      <c r="AW334" s="13" t="s">
        <v>4</v>
      </c>
      <c r="AX334" s="13" t="s">
        <v>84</v>
      </c>
      <c r="AY334" s="234" t="s">
        <v>118</v>
      </c>
    </row>
    <row r="335" s="12" customFormat="1" ht="22.8" customHeight="1">
      <c r="A335" s="12"/>
      <c r="B335" s="189"/>
      <c r="C335" s="190"/>
      <c r="D335" s="191" t="s">
        <v>75</v>
      </c>
      <c r="E335" s="203" t="s">
        <v>155</v>
      </c>
      <c r="F335" s="203" t="s">
        <v>545</v>
      </c>
      <c r="G335" s="190"/>
      <c r="H335" s="190"/>
      <c r="I335" s="193"/>
      <c r="J335" s="204">
        <f>BK335</f>
        <v>0</v>
      </c>
      <c r="K335" s="190"/>
      <c r="L335" s="195"/>
      <c r="M335" s="196"/>
      <c r="N335" s="197"/>
      <c r="O335" s="197"/>
      <c r="P335" s="198">
        <f>SUM(P336:P339)</f>
        <v>0</v>
      </c>
      <c r="Q335" s="197"/>
      <c r="R335" s="198">
        <f>SUM(R336:R339)</f>
        <v>1.265058</v>
      </c>
      <c r="S335" s="197"/>
      <c r="T335" s="199">
        <f>SUM(T336:T339)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0" t="s">
        <v>84</v>
      </c>
      <c r="AT335" s="201" t="s">
        <v>75</v>
      </c>
      <c r="AU335" s="201" t="s">
        <v>84</v>
      </c>
      <c r="AY335" s="200" t="s">
        <v>118</v>
      </c>
      <c r="BK335" s="202">
        <f>SUM(BK336:BK339)</f>
        <v>0</v>
      </c>
    </row>
    <row r="336" s="2" customFormat="1" ht="24.15" customHeight="1">
      <c r="A336" s="39"/>
      <c r="B336" s="40"/>
      <c r="C336" s="205" t="s">
        <v>546</v>
      </c>
      <c r="D336" s="205" t="s">
        <v>120</v>
      </c>
      <c r="E336" s="206" t="s">
        <v>547</v>
      </c>
      <c r="F336" s="207" t="s">
        <v>548</v>
      </c>
      <c r="G336" s="208" t="s">
        <v>253</v>
      </c>
      <c r="H336" s="209">
        <v>73.980000000000004</v>
      </c>
      <c r="I336" s="210"/>
      <c r="J336" s="211">
        <f>ROUND(I336*H336,2)</f>
        <v>0</v>
      </c>
      <c r="K336" s="207" t="s">
        <v>124</v>
      </c>
      <c r="L336" s="45"/>
      <c r="M336" s="212" t="s">
        <v>19</v>
      </c>
      <c r="N336" s="213" t="s">
        <v>47</v>
      </c>
      <c r="O336" s="85"/>
      <c r="P336" s="214">
        <f>O336*H336</f>
        <v>0</v>
      </c>
      <c r="Q336" s="214">
        <v>0.017100000000000001</v>
      </c>
      <c r="R336" s="214">
        <f>Q336*H336</f>
        <v>1.265058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125</v>
      </c>
      <c r="AT336" s="216" t="s">
        <v>120</v>
      </c>
      <c r="AU336" s="216" t="s">
        <v>86</v>
      </c>
      <c r="AY336" s="18" t="s">
        <v>118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84</v>
      </c>
      <c r="BK336" s="217">
        <f>ROUND(I336*H336,2)</f>
        <v>0</v>
      </c>
      <c r="BL336" s="18" t="s">
        <v>125</v>
      </c>
      <c r="BM336" s="216" t="s">
        <v>549</v>
      </c>
    </row>
    <row r="337" s="2" customFormat="1">
      <c r="A337" s="39"/>
      <c r="B337" s="40"/>
      <c r="C337" s="41"/>
      <c r="D337" s="218" t="s">
        <v>127</v>
      </c>
      <c r="E337" s="41"/>
      <c r="F337" s="219" t="s">
        <v>550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127</v>
      </c>
      <c r="AU337" s="18" t="s">
        <v>86</v>
      </c>
    </row>
    <row r="338" s="13" customFormat="1">
      <c r="A338" s="13"/>
      <c r="B338" s="223"/>
      <c r="C338" s="224"/>
      <c r="D338" s="225" t="s">
        <v>129</v>
      </c>
      <c r="E338" s="226" t="s">
        <v>19</v>
      </c>
      <c r="F338" s="227" t="s">
        <v>551</v>
      </c>
      <c r="G338" s="224"/>
      <c r="H338" s="228">
        <v>73.980000000000004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129</v>
      </c>
      <c r="AU338" s="234" t="s">
        <v>86</v>
      </c>
      <c r="AV338" s="13" t="s">
        <v>86</v>
      </c>
      <c r="AW338" s="13" t="s">
        <v>37</v>
      </c>
      <c r="AX338" s="13" t="s">
        <v>76</v>
      </c>
      <c r="AY338" s="234" t="s">
        <v>118</v>
      </c>
    </row>
    <row r="339" s="14" customFormat="1">
      <c r="A339" s="14"/>
      <c r="B339" s="235"/>
      <c r="C339" s="236"/>
      <c r="D339" s="225" t="s">
        <v>129</v>
      </c>
      <c r="E339" s="237" t="s">
        <v>19</v>
      </c>
      <c r="F339" s="238" t="s">
        <v>131</v>
      </c>
      <c r="G339" s="236"/>
      <c r="H339" s="239">
        <v>73.980000000000004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129</v>
      </c>
      <c r="AU339" s="245" t="s">
        <v>86</v>
      </c>
      <c r="AV339" s="14" t="s">
        <v>125</v>
      </c>
      <c r="AW339" s="14" t="s">
        <v>37</v>
      </c>
      <c r="AX339" s="14" t="s">
        <v>84</v>
      </c>
      <c r="AY339" s="245" t="s">
        <v>118</v>
      </c>
    </row>
    <row r="340" s="12" customFormat="1" ht="22.8" customHeight="1">
      <c r="A340" s="12"/>
      <c r="B340" s="189"/>
      <c r="C340" s="190"/>
      <c r="D340" s="191" t="s">
        <v>75</v>
      </c>
      <c r="E340" s="203" t="s">
        <v>171</v>
      </c>
      <c r="F340" s="203" t="s">
        <v>552</v>
      </c>
      <c r="G340" s="190"/>
      <c r="H340" s="190"/>
      <c r="I340" s="193"/>
      <c r="J340" s="204">
        <f>BK340</f>
        <v>0</v>
      </c>
      <c r="K340" s="190"/>
      <c r="L340" s="195"/>
      <c r="M340" s="196"/>
      <c r="N340" s="197"/>
      <c r="O340" s="197"/>
      <c r="P340" s="198">
        <f>SUM(P341:P429)</f>
        <v>0</v>
      </c>
      <c r="Q340" s="197"/>
      <c r="R340" s="198">
        <f>SUM(R341:R429)</f>
        <v>12.122979004000001</v>
      </c>
      <c r="S340" s="197"/>
      <c r="T340" s="199">
        <f>SUM(T341:T429)</f>
        <v>81.411920000000009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0" t="s">
        <v>84</v>
      </c>
      <c r="AT340" s="201" t="s">
        <v>75</v>
      </c>
      <c r="AU340" s="201" t="s">
        <v>84</v>
      </c>
      <c r="AY340" s="200" t="s">
        <v>118</v>
      </c>
      <c r="BK340" s="202">
        <f>SUM(BK341:BK429)</f>
        <v>0</v>
      </c>
    </row>
    <row r="341" s="2" customFormat="1" ht="16.5" customHeight="1">
      <c r="A341" s="39"/>
      <c r="B341" s="40"/>
      <c r="C341" s="205" t="s">
        <v>553</v>
      </c>
      <c r="D341" s="205" t="s">
        <v>120</v>
      </c>
      <c r="E341" s="206" t="s">
        <v>554</v>
      </c>
      <c r="F341" s="207" t="s">
        <v>555</v>
      </c>
      <c r="G341" s="208" t="s">
        <v>267</v>
      </c>
      <c r="H341" s="209">
        <v>26.440000000000001</v>
      </c>
      <c r="I341" s="210"/>
      <c r="J341" s="211">
        <f>ROUND(I341*H341,2)</f>
        <v>0</v>
      </c>
      <c r="K341" s="207" t="s">
        <v>124</v>
      </c>
      <c r="L341" s="45"/>
      <c r="M341" s="212" t="s">
        <v>19</v>
      </c>
      <c r="N341" s="213" t="s">
        <v>47</v>
      </c>
      <c r="O341" s="85"/>
      <c r="P341" s="214">
        <f>O341*H341</f>
        <v>0</v>
      </c>
      <c r="Q341" s="214">
        <v>0.0002966</v>
      </c>
      <c r="R341" s="214">
        <f>Q341*H341</f>
        <v>0.0078421040000000008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125</v>
      </c>
      <c r="AT341" s="216" t="s">
        <v>120</v>
      </c>
      <c r="AU341" s="216" t="s">
        <v>86</v>
      </c>
      <c r="AY341" s="18" t="s">
        <v>118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84</v>
      </c>
      <c r="BK341" s="217">
        <f>ROUND(I341*H341,2)</f>
        <v>0</v>
      </c>
      <c r="BL341" s="18" t="s">
        <v>125</v>
      </c>
      <c r="BM341" s="216" t="s">
        <v>556</v>
      </c>
    </row>
    <row r="342" s="2" customFormat="1">
      <c r="A342" s="39"/>
      <c r="B342" s="40"/>
      <c r="C342" s="41"/>
      <c r="D342" s="218" t="s">
        <v>127</v>
      </c>
      <c r="E342" s="41"/>
      <c r="F342" s="219" t="s">
        <v>557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127</v>
      </c>
      <c r="AU342" s="18" t="s">
        <v>86</v>
      </c>
    </row>
    <row r="343" s="15" customFormat="1">
      <c r="A343" s="15"/>
      <c r="B343" s="249"/>
      <c r="C343" s="250"/>
      <c r="D343" s="225" t="s">
        <v>129</v>
      </c>
      <c r="E343" s="251" t="s">
        <v>19</v>
      </c>
      <c r="F343" s="252" t="s">
        <v>558</v>
      </c>
      <c r="G343" s="250"/>
      <c r="H343" s="251" t="s">
        <v>19</v>
      </c>
      <c r="I343" s="253"/>
      <c r="J343" s="250"/>
      <c r="K343" s="250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129</v>
      </c>
      <c r="AU343" s="258" t="s">
        <v>86</v>
      </c>
      <c r="AV343" s="15" t="s">
        <v>84</v>
      </c>
      <c r="AW343" s="15" t="s">
        <v>37</v>
      </c>
      <c r="AX343" s="15" t="s">
        <v>76</v>
      </c>
      <c r="AY343" s="258" t="s">
        <v>118</v>
      </c>
    </row>
    <row r="344" s="13" customFormat="1">
      <c r="A344" s="13"/>
      <c r="B344" s="223"/>
      <c r="C344" s="224"/>
      <c r="D344" s="225" t="s">
        <v>129</v>
      </c>
      <c r="E344" s="226" t="s">
        <v>19</v>
      </c>
      <c r="F344" s="227" t="s">
        <v>559</v>
      </c>
      <c r="G344" s="224"/>
      <c r="H344" s="228">
        <v>26.440000000000001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129</v>
      </c>
      <c r="AU344" s="234" t="s">
        <v>86</v>
      </c>
      <c r="AV344" s="13" t="s">
        <v>86</v>
      </c>
      <c r="AW344" s="13" t="s">
        <v>37</v>
      </c>
      <c r="AX344" s="13" t="s">
        <v>76</v>
      </c>
      <c r="AY344" s="234" t="s">
        <v>118</v>
      </c>
    </row>
    <row r="345" s="14" customFormat="1">
      <c r="A345" s="14"/>
      <c r="B345" s="235"/>
      <c r="C345" s="236"/>
      <c r="D345" s="225" t="s">
        <v>129</v>
      </c>
      <c r="E345" s="237" t="s">
        <v>19</v>
      </c>
      <c r="F345" s="238" t="s">
        <v>131</v>
      </c>
      <c r="G345" s="236"/>
      <c r="H345" s="239">
        <v>26.440000000000001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129</v>
      </c>
      <c r="AU345" s="245" t="s">
        <v>86</v>
      </c>
      <c r="AV345" s="14" t="s">
        <v>125</v>
      </c>
      <c r="AW345" s="14" t="s">
        <v>37</v>
      </c>
      <c r="AX345" s="14" t="s">
        <v>84</v>
      </c>
      <c r="AY345" s="245" t="s">
        <v>118</v>
      </c>
    </row>
    <row r="346" s="2" customFormat="1" ht="16.5" customHeight="1">
      <c r="A346" s="39"/>
      <c r="B346" s="40"/>
      <c r="C346" s="259" t="s">
        <v>560</v>
      </c>
      <c r="D346" s="259" t="s">
        <v>341</v>
      </c>
      <c r="E346" s="260" t="s">
        <v>561</v>
      </c>
      <c r="F346" s="261" t="s">
        <v>562</v>
      </c>
      <c r="G346" s="262" t="s">
        <v>267</v>
      </c>
      <c r="H346" s="263">
        <v>26.440000000000001</v>
      </c>
      <c r="I346" s="264"/>
      <c r="J346" s="265">
        <f>ROUND(I346*H346,2)</f>
        <v>0</v>
      </c>
      <c r="K346" s="261" t="s">
        <v>19</v>
      </c>
      <c r="L346" s="266"/>
      <c r="M346" s="267" t="s">
        <v>19</v>
      </c>
      <c r="N346" s="268" t="s">
        <v>47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166</v>
      </c>
      <c r="AT346" s="216" t="s">
        <v>341</v>
      </c>
      <c r="AU346" s="216" t="s">
        <v>86</v>
      </c>
      <c r="AY346" s="18" t="s">
        <v>118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84</v>
      </c>
      <c r="BK346" s="217">
        <f>ROUND(I346*H346,2)</f>
        <v>0</v>
      </c>
      <c r="BL346" s="18" t="s">
        <v>125</v>
      </c>
      <c r="BM346" s="216" t="s">
        <v>563</v>
      </c>
    </row>
    <row r="347" s="2" customFormat="1" ht="16.5" customHeight="1">
      <c r="A347" s="39"/>
      <c r="B347" s="40"/>
      <c r="C347" s="205" t="s">
        <v>564</v>
      </c>
      <c r="D347" s="205" t="s">
        <v>120</v>
      </c>
      <c r="E347" s="206" t="s">
        <v>565</v>
      </c>
      <c r="F347" s="207" t="s">
        <v>566</v>
      </c>
      <c r="G347" s="208" t="s">
        <v>123</v>
      </c>
      <c r="H347" s="209">
        <v>1</v>
      </c>
      <c r="I347" s="210"/>
      <c r="J347" s="211">
        <f>ROUND(I347*H347,2)</f>
        <v>0</v>
      </c>
      <c r="K347" s="207" t="s">
        <v>124</v>
      </c>
      <c r="L347" s="45"/>
      <c r="M347" s="212" t="s">
        <v>19</v>
      </c>
      <c r="N347" s="213" t="s">
        <v>47</v>
      </c>
      <c r="O347" s="85"/>
      <c r="P347" s="214">
        <f>O347*H347</f>
        <v>0</v>
      </c>
      <c r="Q347" s="214">
        <v>0.10940999999999999</v>
      </c>
      <c r="R347" s="214">
        <f>Q347*H347</f>
        <v>0.10940999999999999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125</v>
      </c>
      <c r="AT347" s="216" t="s">
        <v>120</v>
      </c>
      <c r="AU347" s="216" t="s">
        <v>86</v>
      </c>
      <c r="AY347" s="18" t="s">
        <v>118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84</v>
      </c>
      <c r="BK347" s="217">
        <f>ROUND(I347*H347,2)</f>
        <v>0</v>
      </c>
      <c r="BL347" s="18" t="s">
        <v>125</v>
      </c>
      <c r="BM347" s="216" t="s">
        <v>567</v>
      </c>
    </row>
    <row r="348" s="2" customFormat="1">
      <c r="A348" s="39"/>
      <c r="B348" s="40"/>
      <c r="C348" s="41"/>
      <c r="D348" s="218" t="s">
        <v>127</v>
      </c>
      <c r="E348" s="41"/>
      <c r="F348" s="219" t="s">
        <v>568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127</v>
      </c>
      <c r="AU348" s="18" t="s">
        <v>86</v>
      </c>
    </row>
    <row r="349" s="2" customFormat="1" ht="24.15" customHeight="1">
      <c r="A349" s="39"/>
      <c r="B349" s="40"/>
      <c r="C349" s="205" t="s">
        <v>569</v>
      </c>
      <c r="D349" s="205" t="s">
        <v>120</v>
      </c>
      <c r="E349" s="206" t="s">
        <v>570</v>
      </c>
      <c r="F349" s="207" t="s">
        <v>571</v>
      </c>
      <c r="G349" s="208" t="s">
        <v>267</v>
      </c>
      <c r="H349" s="209">
        <v>77</v>
      </c>
      <c r="I349" s="210"/>
      <c r="J349" s="211">
        <f>ROUND(I349*H349,2)</f>
        <v>0</v>
      </c>
      <c r="K349" s="207" t="s">
        <v>124</v>
      </c>
      <c r="L349" s="45"/>
      <c r="M349" s="212" t="s">
        <v>19</v>
      </c>
      <c r="N349" s="213" t="s">
        <v>47</v>
      </c>
      <c r="O349" s="85"/>
      <c r="P349" s="214">
        <f>O349*H349</f>
        <v>0</v>
      </c>
      <c r="Q349" s="214">
        <v>0.13944999999999999</v>
      </c>
      <c r="R349" s="214">
        <f>Q349*H349</f>
        <v>10.737649999999999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125</v>
      </c>
      <c r="AT349" s="216" t="s">
        <v>120</v>
      </c>
      <c r="AU349" s="216" t="s">
        <v>86</v>
      </c>
      <c r="AY349" s="18" t="s">
        <v>118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84</v>
      </c>
      <c r="BK349" s="217">
        <f>ROUND(I349*H349,2)</f>
        <v>0</v>
      </c>
      <c r="BL349" s="18" t="s">
        <v>125</v>
      </c>
      <c r="BM349" s="216" t="s">
        <v>572</v>
      </c>
    </row>
    <row r="350" s="2" customFormat="1">
      <c r="A350" s="39"/>
      <c r="B350" s="40"/>
      <c r="C350" s="41"/>
      <c r="D350" s="218" t="s">
        <v>127</v>
      </c>
      <c r="E350" s="41"/>
      <c r="F350" s="219" t="s">
        <v>573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127</v>
      </c>
      <c r="AU350" s="18" t="s">
        <v>86</v>
      </c>
    </row>
    <row r="351" s="15" customFormat="1">
      <c r="A351" s="15"/>
      <c r="B351" s="249"/>
      <c r="C351" s="250"/>
      <c r="D351" s="225" t="s">
        <v>129</v>
      </c>
      <c r="E351" s="251" t="s">
        <v>19</v>
      </c>
      <c r="F351" s="252" t="s">
        <v>333</v>
      </c>
      <c r="G351" s="250"/>
      <c r="H351" s="251" t="s">
        <v>19</v>
      </c>
      <c r="I351" s="253"/>
      <c r="J351" s="250"/>
      <c r="K351" s="250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129</v>
      </c>
      <c r="AU351" s="258" t="s">
        <v>86</v>
      </c>
      <c r="AV351" s="15" t="s">
        <v>84</v>
      </c>
      <c r="AW351" s="15" t="s">
        <v>37</v>
      </c>
      <c r="AX351" s="15" t="s">
        <v>76</v>
      </c>
      <c r="AY351" s="258" t="s">
        <v>118</v>
      </c>
    </row>
    <row r="352" s="15" customFormat="1">
      <c r="A352" s="15"/>
      <c r="B352" s="249"/>
      <c r="C352" s="250"/>
      <c r="D352" s="225" t="s">
        <v>129</v>
      </c>
      <c r="E352" s="251" t="s">
        <v>19</v>
      </c>
      <c r="F352" s="252" t="s">
        <v>574</v>
      </c>
      <c r="G352" s="250"/>
      <c r="H352" s="251" t="s">
        <v>19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129</v>
      </c>
      <c r="AU352" s="258" t="s">
        <v>86</v>
      </c>
      <c r="AV352" s="15" t="s">
        <v>84</v>
      </c>
      <c r="AW352" s="15" t="s">
        <v>37</v>
      </c>
      <c r="AX352" s="15" t="s">
        <v>76</v>
      </c>
      <c r="AY352" s="258" t="s">
        <v>118</v>
      </c>
    </row>
    <row r="353" s="15" customFormat="1">
      <c r="A353" s="15"/>
      <c r="B353" s="249"/>
      <c r="C353" s="250"/>
      <c r="D353" s="225" t="s">
        <v>129</v>
      </c>
      <c r="E353" s="251" t="s">
        <v>19</v>
      </c>
      <c r="F353" s="252" t="s">
        <v>575</v>
      </c>
      <c r="G353" s="250"/>
      <c r="H353" s="251" t="s">
        <v>19</v>
      </c>
      <c r="I353" s="253"/>
      <c r="J353" s="250"/>
      <c r="K353" s="250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129</v>
      </c>
      <c r="AU353" s="258" t="s">
        <v>86</v>
      </c>
      <c r="AV353" s="15" t="s">
        <v>84</v>
      </c>
      <c r="AW353" s="15" t="s">
        <v>37</v>
      </c>
      <c r="AX353" s="15" t="s">
        <v>76</v>
      </c>
      <c r="AY353" s="258" t="s">
        <v>118</v>
      </c>
    </row>
    <row r="354" s="13" customFormat="1">
      <c r="A354" s="13"/>
      <c r="B354" s="223"/>
      <c r="C354" s="224"/>
      <c r="D354" s="225" t="s">
        <v>129</v>
      </c>
      <c r="E354" s="226" t="s">
        <v>19</v>
      </c>
      <c r="F354" s="227" t="s">
        <v>576</v>
      </c>
      <c r="G354" s="224"/>
      <c r="H354" s="228">
        <v>65.450000000000003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4" t="s">
        <v>129</v>
      </c>
      <c r="AU354" s="234" t="s">
        <v>86</v>
      </c>
      <c r="AV354" s="13" t="s">
        <v>86</v>
      </c>
      <c r="AW354" s="13" t="s">
        <v>37</v>
      </c>
      <c r="AX354" s="13" t="s">
        <v>76</v>
      </c>
      <c r="AY354" s="234" t="s">
        <v>118</v>
      </c>
    </row>
    <row r="355" s="15" customFormat="1">
      <c r="A355" s="15"/>
      <c r="B355" s="249"/>
      <c r="C355" s="250"/>
      <c r="D355" s="225" t="s">
        <v>129</v>
      </c>
      <c r="E355" s="251" t="s">
        <v>19</v>
      </c>
      <c r="F355" s="252" t="s">
        <v>577</v>
      </c>
      <c r="G355" s="250"/>
      <c r="H355" s="251" t="s">
        <v>19</v>
      </c>
      <c r="I355" s="253"/>
      <c r="J355" s="250"/>
      <c r="K355" s="250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129</v>
      </c>
      <c r="AU355" s="258" t="s">
        <v>86</v>
      </c>
      <c r="AV355" s="15" t="s">
        <v>84</v>
      </c>
      <c r="AW355" s="15" t="s">
        <v>37</v>
      </c>
      <c r="AX355" s="15" t="s">
        <v>76</v>
      </c>
      <c r="AY355" s="258" t="s">
        <v>118</v>
      </c>
    </row>
    <row r="356" s="13" customFormat="1">
      <c r="A356" s="13"/>
      <c r="B356" s="223"/>
      <c r="C356" s="224"/>
      <c r="D356" s="225" t="s">
        <v>129</v>
      </c>
      <c r="E356" s="226" t="s">
        <v>19</v>
      </c>
      <c r="F356" s="227" t="s">
        <v>578</v>
      </c>
      <c r="G356" s="224"/>
      <c r="H356" s="228">
        <v>11.550000000000001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129</v>
      </c>
      <c r="AU356" s="234" t="s">
        <v>86</v>
      </c>
      <c r="AV356" s="13" t="s">
        <v>86</v>
      </c>
      <c r="AW356" s="13" t="s">
        <v>37</v>
      </c>
      <c r="AX356" s="13" t="s">
        <v>76</v>
      </c>
      <c r="AY356" s="234" t="s">
        <v>118</v>
      </c>
    </row>
    <row r="357" s="14" customFormat="1">
      <c r="A357" s="14"/>
      <c r="B357" s="235"/>
      <c r="C357" s="236"/>
      <c r="D357" s="225" t="s">
        <v>129</v>
      </c>
      <c r="E357" s="237" t="s">
        <v>19</v>
      </c>
      <c r="F357" s="238" t="s">
        <v>131</v>
      </c>
      <c r="G357" s="236"/>
      <c r="H357" s="239">
        <v>77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129</v>
      </c>
      <c r="AU357" s="245" t="s">
        <v>86</v>
      </c>
      <c r="AV357" s="14" t="s">
        <v>125</v>
      </c>
      <c r="AW357" s="14" t="s">
        <v>37</v>
      </c>
      <c r="AX357" s="14" t="s">
        <v>84</v>
      </c>
      <c r="AY357" s="245" t="s">
        <v>118</v>
      </c>
    </row>
    <row r="358" s="2" customFormat="1" ht="16.5" customHeight="1">
      <c r="A358" s="39"/>
      <c r="B358" s="40"/>
      <c r="C358" s="259" t="s">
        <v>579</v>
      </c>
      <c r="D358" s="259" t="s">
        <v>341</v>
      </c>
      <c r="E358" s="260" t="s">
        <v>580</v>
      </c>
      <c r="F358" s="261" t="s">
        <v>581</v>
      </c>
      <c r="G358" s="262" t="s">
        <v>267</v>
      </c>
      <c r="H358" s="263">
        <v>11.781000000000001</v>
      </c>
      <c r="I358" s="264"/>
      <c r="J358" s="265">
        <f>ROUND(I358*H358,2)</f>
        <v>0</v>
      </c>
      <c r="K358" s="261" t="s">
        <v>124</v>
      </c>
      <c r="L358" s="266"/>
      <c r="M358" s="267" t="s">
        <v>19</v>
      </c>
      <c r="N358" s="268" t="s">
        <v>47</v>
      </c>
      <c r="O358" s="85"/>
      <c r="P358" s="214">
        <f>O358*H358</f>
        <v>0</v>
      </c>
      <c r="Q358" s="214">
        <v>0.104</v>
      </c>
      <c r="R358" s="214">
        <f>Q358*H358</f>
        <v>1.2252240000000001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166</v>
      </c>
      <c r="AT358" s="216" t="s">
        <v>341</v>
      </c>
      <c r="AU358" s="216" t="s">
        <v>86</v>
      </c>
      <c r="AY358" s="18" t="s">
        <v>118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84</v>
      </c>
      <c r="BK358" s="217">
        <f>ROUND(I358*H358,2)</f>
        <v>0</v>
      </c>
      <c r="BL358" s="18" t="s">
        <v>125</v>
      </c>
      <c r="BM358" s="216" t="s">
        <v>582</v>
      </c>
    </row>
    <row r="359" s="15" customFormat="1">
      <c r="A359" s="15"/>
      <c r="B359" s="249"/>
      <c r="C359" s="250"/>
      <c r="D359" s="225" t="s">
        <v>129</v>
      </c>
      <c r="E359" s="251" t="s">
        <v>19</v>
      </c>
      <c r="F359" s="252" t="s">
        <v>577</v>
      </c>
      <c r="G359" s="250"/>
      <c r="H359" s="251" t="s">
        <v>19</v>
      </c>
      <c r="I359" s="253"/>
      <c r="J359" s="250"/>
      <c r="K359" s="250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129</v>
      </c>
      <c r="AU359" s="258" t="s">
        <v>86</v>
      </c>
      <c r="AV359" s="15" t="s">
        <v>84</v>
      </c>
      <c r="AW359" s="15" t="s">
        <v>37</v>
      </c>
      <c r="AX359" s="15" t="s">
        <v>76</v>
      </c>
      <c r="AY359" s="258" t="s">
        <v>118</v>
      </c>
    </row>
    <row r="360" s="13" customFormat="1">
      <c r="A360" s="13"/>
      <c r="B360" s="223"/>
      <c r="C360" s="224"/>
      <c r="D360" s="225" t="s">
        <v>129</v>
      </c>
      <c r="E360" s="226" t="s">
        <v>19</v>
      </c>
      <c r="F360" s="227" t="s">
        <v>578</v>
      </c>
      <c r="G360" s="224"/>
      <c r="H360" s="228">
        <v>11.550000000000001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129</v>
      </c>
      <c r="AU360" s="234" t="s">
        <v>86</v>
      </c>
      <c r="AV360" s="13" t="s">
        <v>86</v>
      </c>
      <c r="AW360" s="13" t="s">
        <v>37</v>
      </c>
      <c r="AX360" s="13" t="s">
        <v>76</v>
      </c>
      <c r="AY360" s="234" t="s">
        <v>118</v>
      </c>
    </row>
    <row r="361" s="14" customFormat="1">
      <c r="A361" s="14"/>
      <c r="B361" s="235"/>
      <c r="C361" s="236"/>
      <c r="D361" s="225" t="s">
        <v>129</v>
      </c>
      <c r="E361" s="237" t="s">
        <v>19</v>
      </c>
      <c r="F361" s="238" t="s">
        <v>131</v>
      </c>
      <c r="G361" s="236"/>
      <c r="H361" s="239">
        <v>11.550000000000001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129</v>
      </c>
      <c r="AU361" s="245" t="s">
        <v>86</v>
      </c>
      <c r="AV361" s="14" t="s">
        <v>125</v>
      </c>
      <c r="AW361" s="14" t="s">
        <v>37</v>
      </c>
      <c r="AX361" s="14" t="s">
        <v>84</v>
      </c>
      <c r="AY361" s="245" t="s">
        <v>118</v>
      </c>
    </row>
    <row r="362" s="13" customFormat="1">
      <c r="A362" s="13"/>
      <c r="B362" s="223"/>
      <c r="C362" s="224"/>
      <c r="D362" s="225" t="s">
        <v>129</v>
      </c>
      <c r="E362" s="224"/>
      <c r="F362" s="227" t="s">
        <v>583</v>
      </c>
      <c r="G362" s="224"/>
      <c r="H362" s="228">
        <v>11.781000000000001</v>
      </c>
      <c r="I362" s="229"/>
      <c r="J362" s="224"/>
      <c r="K362" s="224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129</v>
      </c>
      <c r="AU362" s="234" t="s">
        <v>86</v>
      </c>
      <c r="AV362" s="13" t="s">
        <v>86</v>
      </c>
      <c r="AW362" s="13" t="s">
        <v>4</v>
      </c>
      <c r="AX362" s="13" t="s">
        <v>84</v>
      </c>
      <c r="AY362" s="234" t="s">
        <v>118</v>
      </c>
    </row>
    <row r="363" s="2" customFormat="1" ht="16.5" customHeight="1">
      <c r="A363" s="39"/>
      <c r="B363" s="40"/>
      <c r="C363" s="205" t="s">
        <v>584</v>
      </c>
      <c r="D363" s="205" t="s">
        <v>120</v>
      </c>
      <c r="E363" s="206" t="s">
        <v>585</v>
      </c>
      <c r="F363" s="207" t="s">
        <v>586</v>
      </c>
      <c r="G363" s="208" t="s">
        <v>253</v>
      </c>
      <c r="H363" s="209">
        <v>5.1100000000000003</v>
      </c>
      <c r="I363" s="210"/>
      <c r="J363" s="211">
        <f>ROUND(I363*H363,2)</f>
        <v>0</v>
      </c>
      <c r="K363" s="207" t="s">
        <v>124</v>
      </c>
      <c r="L363" s="45"/>
      <c r="M363" s="212" t="s">
        <v>19</v>
      </c>
      <c r="N363" s="213" t="s">
        <v>47</v>
      </c>
      <c r="O363" s="85"/>
      <c r="P363" s="214">
        <f>O363*H363</f>
        <v>0</v>
      </c>
      <c r="Q363" s="214">
        <v>0.00063000000000000003</v>
      </c>
      <c r="R363" s="214">
        <f>Q363*H363</f>
        <v>0.0032193000000000005</v>
      </c>
      <c r="S363" s="214">
        <v>0</v>
      </c>
      <c r="T363" s="21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6" t="s">
        <v>125</v>
      </c>
      <c r="AT363" s="216" t="s">
        <v>120</v>
      </c>
      <c r="AU363" s="216" t="s">
        <v>86</v>
      </c>
      <c r="AY363" s="18" t="s">
        <v>118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18" t="s">
        <v>84</v>
      </c>
      <c r="BK363" s="217">
        <f>ROUND(I363*H363,2)</f>
        <v>0</v>
      </c>
      <c r="BL363" s="18" t="s">
        <v>125</v>
      </c>
      <c r="BM363" s="216" t="s">
        <v>587</v>
      </c>
    </row>
    <row r="364" s="2" customFormat="1">
      <c r="A364" s="39"/>
      <c r="B364" s="40"/>
      <c r="C364" s="41"/>
      <c r="D364" s="218" t="s">
        <v>127</v>
      </c>
      <c r="E364" s="41"/>
      <c r="F364" s="219" t="s">
        <v>588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127</v>
      </c>
      <c r="AU364" s="18" t="s">
        <v>86</v>
      </c>
    </row>
    <row r="365" s="13" customFormat="1">
      <c r="A365" s="13"/>
      <c r="B365" s="223"/>
      <c r="C365" s="224"/>
      <c r="D365" s="225" t="s">
        <v>129</v>
      </c>
      <c r="E365" s="226" t="s">
        <v>19</v>
      </c>
      <c r="F365" s="227" t="s">
        <v>589</v>
      </c>
      <c r="G365" s="224"/>
      <c r="H365" s="228">
        <v>5.1100000000000003</v>
      </c>
      <c r="I365" s="229"/>
      <c r="J365" s="224"/>
      <c r="K365" s="224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129</v>
      </c>
      <c r="AU365" s="234" t="s">
        <v>86</v>
      </c>
      <c r="AV365" s="13" t="s">
        <v>86</v>
      </c>
      <c r="AW365" s="13" t="s">
        <v>37</v>
      </c>
      <c r="AX365" s="13" t="s">
        <v>76</v>
      </c>
      <c r="AY365" s="234" t="s">
        <v>118</v>
      </c>
    </row>
    <row r="366" s="14" customFormat="1">
      <c r="A366" s="14"/>
      <c r="B366" s="235"/>
      <c r="C366" s="236"/>
      <c r="D366" s="225" t="s">
        <v>129</v>
      </c>
      <c r="E366" s="237" t="s">
        <v>19</v>
      </c>
      <c r="F366" s="238" t="s">
        <v>131</v>
      </c>
      <c r="G366" s="236"/>
      <c r="H366" s="239">
        <v>5.1100000000000003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129</v>
      </c>
      <c r="AU366" s="245" t="s">
        <v>86</v>
      </c>
      <c r="AV366" s="14" t="s">
        <v>125</v>
      </c>
      <c r="AW366" s="14" t="s">
        <v>37</v>
      </c>
      <c r="AX366" s="14" t="s">
        <v>84</v>
      </c>
      <c r="AY366" s="245" t="s">
        <v>118</v>
      </c>
    </row>
    <row r="367" s="2" customFormat="1" ht="16.5" customHeight="1">
      <c r="A367" s="39"/>
      <c r="B367" s="40"/>
      <c r="C367" s="205" t="s">
        <v>590</v>
      </c>
      <c r="D367" s="205" t="s">
        <v>120</v>
      </c>
      <c r="E367" s="206" t="s">
        <v>591</v>
      </c>
      <c r="F367" s="207" t="s">
        <v>592</v>
      </c>
      <c r="G367" s="208" t="s">
        <v>267</v>
      </c>
      <c r="H367" s="209">
        <v>8.6400000000000006</v>
      </c>
      <c r="I367" s="210"/>
      <c r="J367" s="211">
        <f>ROUND(I367*H367,2)</f>
        <v>0</v>
      </c>
      <c r="K367" s="207" t="s">
        <v>124</v>
      </c>
      <c r="L367" s="45"/>
      <c r="M367" s="212" t="s">
        <v>19</v>
      </c>
      <c r="N367" s="213" t="s">
        <v>47</v>
      </c>
      <c r="O367" s="85"/>
      <c r="P367" s="214">
        <f>O367*H367</f>
        <v>0</v>
      </c>
      <c r="Q367" s="214">
        <v>1.1E-05</v>
      </c>
      <c r="R367" s="214">
        <f>Q367*H367</f>
        <v>9.5039999999999998E-05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125</v>
      </c>
      <c r="AT367" s="216" t="s">
        <v>120</v>
      </c>
      <c r="AU367" s="216" t="s">
        <v>86</v>
      </c>
      <c r="AY367" s="18" t="s">
        <v>118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84</v>
      </c>
      <c r="BK367" s="217">
        <f>ROUND(I367*H367,2)</f>
        <v>0</v>
      </c>
      <c r="BL367" s="18" t="s">
        <v>125</v>
      </c>
      <c r="BM367" s="216" t="s">
        <v>593</v>
      </c>
    </row>
    <row r="368" s="2" customFormat="1">
      <c r="A368" s="39"/>
      <c r="B368" s="40"/>
      <c r="C368" s="41"/>
      <c r="D368" s="218" t="s">
        <v>127</v>
      </c>
      <c r="E368" s="41"/>
      <c r="F368" s="219" t="s">
        <v>594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127</v>
      </c>
      <c r="AU368" s="18" t="s">
        <v>86</v>
      </c>
    </row>
    <row r="369" s="13" customFormat="1">
      <c r="A369" s="13"/>
      <c r="B369" s="223"/>
      <c r="C369" s="224"/>
      <c r="D369" s="225" t="s">
        <v>129</v>
      </c>
      <c r="E369" s="226" t="s">
        <v>19</v>
      </c>
      <c r="F369" s="227" t="s">
        <v>595</v>
      </c>
      <c r="G369" s="224"/>
      <c r="H369" s="228">
        <v>8.6400000000000006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129</v>
      </c>
      <c r="AU369" s="234" t="s">
        <v>86</v>
      </c>
      <c r="AV369" s="13" t="s">
        <v>86</v>
      </c>
      <c r="AW369" s="13" t="s">
        <v>37</v>
      </c>
      <c r="AX369" s="13" t="s">
        <v>76</v>
      </c>
      <c r="AY369" s="234" t="s">
        <v>118</v>
      </c>
    </row>
    <row r="370" s="14" customFormat="1">
      <c r="A370" s="14"/>
      <c r="B370" s="235"/>
      <c r="C370" s="236"/>
      <c r="D370" s="225" t="s">
        <v>129</v>
      </c>
      <c r="E370" s="237" t="s">
        <v>19</v>
      </c>
      <c r="F370" s="238" t="s">
        <v>131</v>
      </c>
      <c r="G370" s="236"/>
      <c r="H370" s="239">
        <v>8.6400000000000006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129</v>
      </c>
      <c r="AU370" s="245" t="s">
        <v>86</v>
      </c>
      <c r="AV370" s="14" t="s">
        <v>125</v>
      </c>
      <c r="AW370" s="14" t="s">
        <v>37</v>
      </c>
      <c r="AX370" s="14" t="s">
        <v>84</v>
      </c>
      <c r="AY370" s="245" t="s">
        <v>118</v>
      </c>
    </row>
    <row r="371" s="2" customFormat="1" ht="21.75" customHeight="1">
      <c r="A371" s="39"/>
      <c r="B371" s="40"/>
      <c r="C371" s="205" t="s">
        <v>596</v>
      </c>
      <c r="D371" s="205" t="s">
        <v>120</v>
      </c>
      <c r="E371" s="206" t="s">
        <v>597</v>
      </c>
      <c r="F371" s="207" t="s">
        <v>598</v>
      </c>
      <c r="G371" s="208" t="s">
        <v>267</v>
      </c>
      <c r="H371" s="209">
        <v>8.6400000000000006</v>
      </c>
      <c r="I371" s="210"/>
      <c r="J371" s="211">
        <f>ROUND(I371*H371,2)</f>
        <v>0</v>
      </c>
      <c r="K371" s="207" t="s">
        <v>124</v>
      </c>
      <c r="L371" s="45"/>
      <c r="M371" s="212" t="s">
        <v>19</v>
      </c>
      <c r="N371" s="213" t="s">
        <v>47</v>
      </c>
      <c r="O371" s="85"/>
      <c r="P371" s="214">
        <f>O371*H371</f>
        <v>0</v>
      </c>
      <c r="Q371" s="214">
        <v>0.000174</v>
      </c>
      <c r="R371" s="214">
        <f>Q371*H371</f>
        <v>0.00150336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125</v>
      </c>
      <c r="AT371" s="216" t="s">
        <v>120</v>
      </c>
      <c r="AU371" s="216" t="s">
        <v>86</v>
      </c>
      <c r="AY371" s="18" t="s">
        <v>118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84</v>
      </c>
      <c r="BK371" s="217">
        <f>ROUND(I371*H371,2)</f>
        <v>0</v>
      </c>
      <c r="BL371" s="18" t="s">
        <v>125</v>
      </c>
      <c r="BM371" s="216" t="s">
        <v>599</v>
      </c>
    </row>
    <row r="372" s="2" customFormat="1">
      <c r="A372" s="39"/>
      <c r="B372" s="40"/>
      <c r="C372" s="41"/>
      <c r="D372" s="218" t="s">
        <v>127</v>
      </c>
      <c r="E372" s="41"/>
      <c r="F372" s="219" t="s">
        <v>600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127</v>
      </c>
      <c r="AU372" s="18" t="s">
        <v>86</v>
      </c>
    </row>
    <row r="373" s="13" customFormat="1">
      <c r="A373" s="13"/>
      <c r="B373" s="223"/>
      <c r="C373" s="224"/>
      <c r="D373" s="225" t="s">
        <v>129</v>
      </c>
      <c r="E373" s="226" t="s">
        <v>19</v>
      </c>
      <c r="F373" s="227" t="s">
        <v>595</v>
      </c>
      <c r="G373" s="224"/>
      <c r="H373" s="228">
        <v>8.6400000000000006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129</v>
      </c>
      <c r="AU373" s="234" t="s">
        <v>86</v>
      </c>
      <c r="AV373" s="13" t="s">
        <v>86</v>
      </c>
      <c r="AW373" s="13" t="s">
        <v>37</v>
      </c>
      <c r="AX373" s="13" t="s">
        <v>76</v>
      </c>
      <c r="AY373" s="234" t="s">
        <v>118</v>
      </c>
    </row>
    <row r="374" s="14" customFormat="1">
      <c r="A374" s="14"/>
      <c r="B374" s="235"/>
      <c r="C374" s="236"/>
      <c r="D374" s="225" t="s">
        <v>129</v>
      </c>
      <c r="E374" s="237" t="s">
        <v>19</v>
      </c>
      <c r="F374" s="238" t="s">
        <v>131</v>
      </c>
      <c r="G374" s="236"/>
      <c r="H374" s="239">
        <v>8.6400000000000006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129</v>
      </c>
      <c r="AU374" s="245" t="s">
        <v>86</v>
      </c>
      <c r="AV374" s="14" t="s">
        <v>125</v>
      </c>
      <c r="AW374" s="14" t="s">
        <v>37</v>
      </c>
      <c r="AX374" s="14" t="s">
        <v>84</v>
      </c>
      <c r="AY374" s="245" t="s">
        <v>118</v>
      </c>
    </row>
    <row r="375" s="2" customFormat="1" ht="24.15" customHeight="1">
      <c r="A375" s="39"/>
      <c r="B375" s="40"/>
      <c r="C375" s="205" t="s">
        <v>601</v>
      </c>
      <c r="D375" s="205" t="s">
        <v>120</v>
      </c>
      <c r="E375" s="206" t="s">
        <v>602</v>
      </c>
      <c r="F375" s="207" t="s">
        <v>603</v>
      </c>
      <c r="G375" s="208" t="s">
        <v>123</v>
      </c>
      <c r="H375" s="209">
        <v>60</v>
      </c>
      <c r="I375" s="210"/>
      <c r="J375" s="211">
        <f>ROUND(I375*H375,2)</f>
        <v>0</v>
      </c>
      <c r="K375" s="207" t="s">
        <v>124</v>
      </c>
      <c r="L375" s="45"/>
      <c r="M375" s="212" t="s">
        <v>19</v>
      </c>
      <c r="N375" s="213" t="s">
        <v>47</v>
      </c>
      <c r="O375" s="85"/>
      <c r="P375" s="214">
        <f>O375*H375</f>
        <v>0</v>
      </c>
      <c r="Q375" s="214">
        <v>4.0000000000000003E-05</v>
      </c>
      <c r="R375" s="214">
        <f>Q375*H375</f>
        <v>0.0024000000000000002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125</v>
      </c>
      <c r="AT375" s="216" t="s">
        <v>120</v>
      </c>
      <c r="AU375" s="216" t="s">
        <v>86</v>
      </c>
      <c r="AY375" s="18" t="s">
        <v>118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84</v>
      </c>
      <c r="BK375" s="217">
        <f>ROUND(I375*H375,2)</f>
        <v>0</v>
      </c>
      <c r="BL375" s="18" t="s">
        <v>125</v>
      </c>
      <c r="BM375" s="216" t="s">
        <v>604</v>
      </c>
    </row>
    <row r="376" s="2" customFormat="1">
      <c r="A376" s="39"/>
      <c r="B376" s="40"/>
      <c r="C376" s="41"/>
      <c r="D376" s="218" t="s">
        <v>127</v>
      </c>
      <c r="E376" s="41"/>
      <c r="F376" s="219" t="s">
        <v>605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127</v>
      </c>
      <c r="AU376" s="18" t="s">
        <v>86</v>
      </c>
    </row>
    <row r="377" s="15" customFormat="1">
      <c r="A377" s="15"/>
      <c r="B377" s="249"/>
      <c r="C377" s="250"/>
      <c r="D377" s="225" t="s">
        <v>129</v>
      </c>
      <c r="E377" s="251" t="s">
        <v>19</v>
      </c>
      <c r="F377" s="252" t="s">
        <v>606</v>
      </c>
      <c r="G377" s="250"/>
      <c r="H377" s="251" t="s">
        <v>19</v>
      </c>
      <c r="I377" s="253"/>
      <c r="J377" s="250"/>
      <c r="K377" s="250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129</v>
      </c>
      <c r="AU377" s="258" t="s">
        <v>86</v>
      </c>
      <c r="AV377" s="15" t="s">
        <v>84</v>
      </c>
      <c r="AW377" s="15" t="s">
        <v>37</v>
      </c>
      <c r="AX377" s="15" t="s">
        <v>76</v>
      </c>
      <c r="AY377" s="258" t="s">
        <v>118</v>
      </c>
    </row>
    <row r="378" s="13" customFormat="1">
      <c r="A378" s="13"/>
      <c r="B378" s="223"/>
      <c r="C378" s="224"/>
      <c r="D378" s="225" t="s">
        <v>129</v>
      </c>
      <c r="E378" s="226" t="s">
        <v>19</v>
      </c>
      <c r="F378" s="227" t="s">
        <v>607</v>
      </c>
      <c r="G378" s="224"/>
      <c r="H378" s="228">
        <v>60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129</v>
      </c>
      <c r="AU378" s="234" t="s">
        <v>86</v>
      </c>
      <c r="AV378" s="13" t="s">
        <v>86</v>
      </c>
      <c r="AW378" s="13" t="s">
        <v>37</v>
      </c>
      <c r="AX378" s="13" t="s">
        <v>76</v>
      </c>
      <c r="AY378" s="234" t="s">
        <v>118</v>
      </c>
    </row>
    <row r="379" s="14" customFormat="1">
      <c r="A379" s="14"/>
      <c r="B379" s="235"/>
      <c r="C379" s="236"/>
      <c r="D379" s="225" t="s">
        <v>129</v>
      </c>
      <c r="E379" s="237" t="s">
        <v>19</v>
      </c>
      <c r="F379" s="238" t="s">
        <v>131</v>
      </c>
      <c r="G379" s="236"/>
      <c r="H379" s="239">
        <v>60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129</v>
      </c>
      <c r="AU379" s="245" t="s">
        <v>86</v>
      </c>
      <c r="AV379" s="14" t="s">
        <v>125</v>
      </c>
      <c r="AW379" s="14" t="s">
        <v>37</v>
      </c>
      <c r="AX379" s="14" t="s">
        <v>84</v>
      </c>
      <c r="AY379" s="245" t="s">
        <v>118</v>
      </c>
    </row>
    <row r="380" s="2" customFormat="1" ht="21.75" customHeight="1">
      <c r="A380" s="39"/>
      <c r="B380" s="40"/>
      <c r="C380" s="205" t="s">
        <v>608</v>
      </c>
      <c r="D380" s="205" t="s">
        <v>120</v>
      </c>
      <c r="E380" s="206" t="s">
        <v>609</v>
      </c>
      <c r="F380" s="207" t="s">
        <v>610</v>
      </c>
      <c r="G380" s="208" t="s">
        <v>123</v>
      </c>
      <c r="H380" s="209">
        <v>60</v>
      </c>
      <c r="I380" s="210"/>
      <c r="J380" s="211">
        <f>ROUND(I380*H380,2)</f>
        <v>0</v>
      </c>
      <c r="K380" s="207" t="s">
        <v>124</v>
      </c>
      <c r="L380" s="45"/>
      <c r="M380" s="212" t="s">
        <v>19</v>
      </c>
      <c r="N380" s="213" t="s">
        <v>47</v>
      </c>
      <c r="O380" s="85"/>
      <c r="P380" s="214">
        <f>O380*H380</f>
        <v>0</v>
      </c>
      <c r="Q380" s="214">
        <v>0.00027999999999999998</v>
      </c>
      <c r="R380" s="214">
        <f>Q380*H380</f>
        <v>0.016799999999999999</v>
      </c>
      <c r="S380" s="214">
        <v>0</v>
      </c>
      <c r="T380" s="21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125</v>
      </c>
      <c r="AT380" s="216" t="s">
        <v>120</v>
      </c>
      <c r="AU380" s="216" t="s">
        <v>86</v>
      </c>
      <c r="AY380" s="18" t="s">
        <v>118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84</v>
      </c>
      <c r="BK380" s="217">
        <f>ROUND(I380*H380,2)</f>
        <v>0</v>
      </c>
      <c r="BL380" s="18" t="s">
        <v>125</v>
      </c>
      <c r="BM380" s="216" t="s">
        <v>611</v>
      </c>
    </row>
    <row r="381" s="2" customFormat="1">
      <c r="A381" s="39"/>
      <c r="B381" s="40"/>
      <c r="C381" s="41"/>
      <c r="D381" s="218" t="s">
        <v>127</v>
      </c>
      <c r="E381" s="41"/>
      <c r="F381" s="219" t="s">
        <v>612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127</v>
      </c>
      <c r="AU381" s="18" t="s">
        <v>86</v>
      </c>
    </row>
    <row r="382" s="15" customFormat="1">
      <c r="A382" s="15"/>
      <c r="B382" s="249"/>
      <c r="C382" s="250"/>
      <c r="D382" s="225" t="s">
        <v>129</v>
      </c>
      <c r="E382" s="251" t="s">
        <v>19</v>
      </c>
      <c r="F382" s="252" t="s">
        <v>606</v>
      </c>
      <c r="G382" s="250"/>
      <c r="H382" s="251" t="s">
        <v>19</v>
      </c>
      <c r="I382" s="253"/>
      <c r="J382" s="250"/>
      <c r="K382" s="250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129</v>
      </c>
      <c r="AU382" s="258" t="s">
        <v>86</v>
      </c>
      <c r="AV382" s="15" t="s">
        <v>84</v>
      </c>
      <c r="AW382" s="15" t="s">
        <v>37</v>
      </c>
      <c r="AX382" s="15" t="s">
        <v>76</v>
      </c>
      <c r="AY382" s="258" t="s">
        <v>118</v>
      </c>
    </row>
    <row r="383" s="13" customFormat="1">
      <c r="A383" s="13"/>
      <c r="B383" s="223"/>
      <c r="C383" s="224"/>
      <c r="D383" s="225" t="s">
        <v>129</v>
      </c>
      <c r="E383" s="226" t="s">
        <v>19</v>
      </c>
      <c r="F383" s="227" t="s">
        <v>607</v>
      </c>
      <c r="G383" s="224"/>
      <c r="H383" s="228">
        <v>60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129</v>
      </c>
      <c r="AU383" s="234" t="s">
        <v>86</v>
      </c>
      <c r="AV383" s="13" t="s">
        <v>86</v>
      </c>
      <c r="AW383" s="13" t="s">
        <v>37</v>
      </c>
      <c r="AX383" s="13" t="s">
        <v>76</v>
      </c>
      <c r="AY383" s="234" t="s">
        <v>118</v>
      </c>
    </row>
    <row r="384" s="14" customFormat="1">
      <c r="A384" s="14"/>
      <c r="B384" s="235"/>
      <c r="C384" s="236"/>
      <c r="D384" s="225" t="s">
        <v>129</v>
      </c>
      <c r="E384" s="237" t="s">
        <v>19</v>
      </c>
      <c r="F384" s="238" t="s">
        <v>131</v>
      </c>
      <c r="G384" s="236"/>
      <c r="H384" s="239">
        <v>60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129</v>
      </c>
      <c r="AU384" s="245" t="s">
        <v>86</v>
      </c>
      <c r="AV384" s="14" t="s">
        <v>125</v>
      </c>
      <c r="AW384" s="14" t="s">
        <v>37</v>
      </c>
      <c r="AX384" s="14" t="s">
        <v>84</v>
      </c>
      <c r="AY384" s="245" t="s">
        <v>118</v>
      </c>
    </row>
    <row r="385" s="2" customFormat="1" ht="16.5" customHeight="1">
      <c r="A385" s="39"/>
      <c r="B385" s="40"/>
      <c r="C385" s="205" t="s">
        <v>613</v>
      </c>
      <c r="D385" s="205" t="s">
        <v>120</v>
      </c>
      <c r="E385" s="206" t="s">
        <v>614</v>
      </c>
      <c r="F385" s="207" t="s">
        <v>615</v>
      </c>
      <c r="G385" s="208" t="s">
        <v>274</v>
      </c>
      <c r="H385" s="209">
        <v>36.57</v>
      </c>
      <c r="I385" s="210"/>
      <c r="J385" s="211">
        <f>ROUND(I385*H385,2)</f>
        <v>0</v>
      </c>
      <c r="K385" s="207" t="s">
        <v>124</v>
      </c>
      <c r="L385" s="45"/>
      <c r="M385" s="212" t="s">
        <v>19</v>
      </c>
      <c r="N385" s="213" t="s">
        <v>47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2.2000000000000002</v>
      </c>
      <c r="T385" s="215">
        <f>S385*H385</f>
        <v>80.454000000000008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125</v>
      </c>
      <c r="AT385" s="216" t="s">
        <v>120</v>
      </c>
      <c r="AU385" s="216" t="s">
        <v>86</v>
      </c>
      <c r="AY385" s="18" t="s">
        <v>118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84</v>
      </c>
      <c r="BK385" s="217">
        <f>ROUND(I385*H385,2)</f>
        <v>0</v>
      </c>
      <c r="BL385" s="18" t="s">
        <v>125</v>
      </c>
      <c r="BM385" s="216" t="s">
        <v>616</v>
      </c>
    </row>
    <row r="386" s="2" customFormat="1">
      <c r="A386" s="39"/>
      <c r="B386" s="40"/>
      <c r="C386" s="41"/>
      <c r="D386" s="218" t="s">
        <v>127</v>
      </c>
      <c r="E386" s="41"/>
      <c r="F386" s="219" t="s">
        <v>617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127</v>
      </c>
      <c r="AU386" s="18" t="s">
        <v>86</v>
      </c>
    </row>
    <row r="387" s="15" customFormat="1">
      <c r="A387" s="15"/>
      <c r="B387" s="249"/>
      <c r="C387" s="250"/>
      <c r="D387" s="225" t="s">
        <v>129</v>
      </c>
      <c r="E387" s="251" t="s">
        <v>19</v>
      </c>
      <c r="F387" s="252" t="s">
        <v>618</v>
      </c>
      <c r="G387" s="250"/>
      <c r="H387" s="251" t="s">
        <v>19</v>
      </c>
      <c r="I387" s="253"/>
      <c r="J387" s="250"/>
      <c r="K387" s="250"/>
      <c r="L387" s="254"/>
      <c r="M387" s="255"/>
      <c r="N387" s="256"/>
      <c r="O387" s="256"/>
      <c r="P387" s="256"/>
      <c r="Q387" s="256"/>
      <c r="R387" s="256"/>
      <c r="S387" s="256"/>
      <c r="T387" s="257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8" t="s">
        <v>129</v>
      </c>
      <c r="AU387" s="258" t="s">
        <v>86</v>
      </c>
      <c r="AV387" s="15" t="s">
        <v>84</v>
      </c>
      <c r="AW387" s="15" t="s">
        <v>37</v>
      </c>
      <c r="AX387" s="15" t="s">
        <v>76</v>
      </c>
      <c r="AY387" s="258" t="s">
        <v>118</v>
      </c>
    </row>
    <row r="388" s="13" customFormat="1">
      <c r="A388" s="13"/>
      <c r="B388" s="223"/>
      <c r="C388" s="224"/>
      <c r="D388" s="225" t="s">
        <v>129</v>
      </c>
      <c r="E388" s="226" t="s">
        <v>19</v>
      </c>
      <c r="F388" s="227" t="s">
        <v>619</v>
      </c>
      <c r="G388" s="224"/>
      <c r="H388" s="228">
        <v>36.57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4" t="s">
        <v>129</v>
      </c>
      <c r="AU388" s="234" t="s">
        <v>86</v>
      </c>
      <c r="AV388" s="13" t="s">
        <v>86</v>
      </c>
      <c r="AW388" s="13" t="s">
        <v>37</v>
      </c>
      <c r="AX388" s="13" t="s">
        <v>76</v>
      </c>
      <c r="AY388" s="234" t="s">
        <v>118</v>
      </c>
    </row>
    <row r="389" s="14" customFormat="1">
      <c r="A389" s="14"/>
      <c r="B389" s="235"/>
      <c r="C389" s="236"/>
      <c r="D389" s="225" t="s">
        <v>129</v>
      </c>
      <c r="E389" s="237" t="s">
        <v>19</v>
      </c>
      <c r="F389" s="238" t="s">
        <v>131</v>
      </c>
      <c r="G389" s="236"/>
      <c r="H389" s="239">
        <v>36.57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129</v>
      </c>
      <c r="AU389" s="245" t="s">
        <v>86</v>
      </c>
      <c r="AV389" s="14" t="s">
        <v>125</v>
      </c>
      <c r="AW389" s="14" t="s">
        <v>37</v>
      </c>
      <c r="AX389" s="14" t="s">
        <v>84</v>
      </c>
      <c r="AY389" s="245" t="s">
        <v>118</v>
      </c>
    </row>
    <row r="390" s="2" customFormat="1" ht="16.5" customHeight="1">
      <c r="A390" s="39"/>
      <c r="B390" s="40"/>
      <c r="C390" s="205" t="s">
        <v>620</v>
      </c>
      <c r="D390" s="205" t="s">
        <v>120</v>
      </c>
      <c r="E390" s="206" t="s">
        <v>621</v>
      </c>
      <c r="F390" s="207" t="s">
        <v>622</v>
      </c>
      <c r="G390" s="208" t="s">
        <v>274</v>
      </c>
      <c r="H390" s="209">
        <v>0.20000000000000001</v>
      </c>
      <c r="I390" s="210"/>
      <c r="J390" s="211">
        <f>ROUND(I390*H390,2)</f>
        <v>0</v>
      </c>
      <c r="K390" s="207" t="s">
        <v>124</v>
      </c>
      <c r="L390" s="45"/>
      <c r="M390" s="212" t="s">
        <v>19</v>
      </c>
      <c r="N390" s="213" t="s">
        <v>47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2</v>
      </c>
      <c r="T390" s="215">
        <f>S390*H390</f>
        <v>0.40000000000000002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125</v>
      </c>
      <c r="AT390" s="216" t="s">
        <v>120</v>
      </c>
      <c r="AU390" s="216" t="s">
        <v>86</v>
      </c>
      <c r="AY390" s="18" t="s">
        <v>118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84</v>
      </c>
      <c r="BK390" s="217">
        <f>ROUND(I390*H390,2)</f>
        <v>0</v>
      </c>
      <c r="BL390" s="18" t="s">
        <v>125</v>
      </c>
      <c r="BM390" s="216" t="s">
        <v>623</v>
      </c>
    </row>
    <row r="391" s="2" customFormat="1">
      <c r="A391" s="39"/>
      <c r="B391" s="40"/>
      <c r="C391" s="41"/>
      <c r="D391" s="218" t="s">
        <v>127</v>
      </c>
      <c r="E391" s="41"/>
      <c r="F391" s="219" t="s">
        <v>624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127</v>
      </c>
      <c r="AU391" s="18" t="s">
        <v>86</v>
      </c>
    </row>
    <row r="392" s="15" customFormat="1">
      <c r="A392" s="15"/>
      <c r="B392" s="249"/>
      <c r="C392" s="250"/>
      <c r="D392" s="225" t="s">
        <v>129</v>
      </c>
      <c r="E392" s="251" t="s">
        <v>19</v>
      </c>
      <c r="F392" s="252" t="s">
        <v>625</v>
      </c>
      <c r="G392" s="250"/>
      <c r="H392" s="251" t="s">
        <v>19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129</v>
      </c>
      <c r="AU392" s="258" t="s">
        <v>86</v>
      </c>
      <c r="AV392" s="15" t="s">
        <v>84</v>
      </c>
      <c r="AW392" s="15" t="s">
        <v>37</v>
      </c>
      <c r="AX392" s="15" t="s">
        <v>76</v>
      </c>
      <c r="AY392" s="258" t="s">
        <v>118</v>
      </c>
    </row>
    <row r="393" s="13" customFormat="1">
      <c r="A393" s="13"/>
      <c r="B393" s="223"/>
      <c r="C393" s="224"/>
      <c r="D393" s="225" t="s">
        <v>129</v>
      </c>
      <c r="E393" s="226" t="s">
        <v>19</v>
      </c>
      <c r="F393" s="227" t="s">
        <v>626</v>
      </c>
      <c r="G393" s="224"/>
      <c r="H393" s="228">
        <v>0.20000000000000001</v>
      </c>
      <c r="I393" s="229"/>
      <c r="J393" s="224"/>
      <c r="K393" s="224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129</v>
      </c>
      <c r="AU393" s="234" t="s">
        <v>86</v>
      </c>
      <c r="AV393" s="13" t="s">
        <v>86</v>
      </c>
      <c r="AW393" s="13" t="s">
        <v>37</v>
      </c>
      <c r="AX393" s="13" t="s">
        <v>76</v>
      </c>
      <c r="AY393" s="234" t="s">
        <v>118</v>
      </c>
    </row>
    <row r="394" s="14" customFormat="1">
      <c r="A394" s="14"/>
      <c r="B394" s="235"/>
      <c r="C394" s="236"/>
      <c r="D394" s="225" t="s">
        <v>129</v>
      </c>
      <c r="E394" s="237" t="s">
        <v>19</v>
      </c>
      <c r="F394" s="238" t="s">
        <v>131</v>
      </c>
      <c r="G394" s="236"/>
      <c r="H394" s="239">
        <v>0.20000000000000001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129</v>
      </c>
      <c r="AU394" s="245" t="s">
        <v>86</v>
      </c>
      <c r="AV394" s="14" t="s">
        <v>125</v>
      </c>
      <c r="AW394" s="14" t="s">
        <v>37</v>
      </c>
      <c r="AX394" s="14" t="s">
        <v>84</v>
      </c>
      <c r="AY394" s="245" t="s">
        <v>118</v>
      </c>
    </row>
    <row r="395" s="2" customFormat="1" ht="33" customHeight="1">
      <c r="A395" s="39"/>
      <c r="B395" s="40"/>
      <c r="C395" s="205" t="s">
        <v>627</v>
      </c>
      <c r="D395" s="205" t="s">
        <v>120</v>
      </c>
      <c r="E395" s="206" t="s">
        <v>628</v>
      </c>
      <c r="F395" s="207" t="s">
        <v>629</v>
      </c>
      <c r="G395" s="208" t="s">
        <v>123</v>
      </c>
      <c r="H395" s="209">
        <v>1</v>
      </c>
      <c r="I395" s="210"/>
      <c r="J395" s="211">
        <f>ROUND(I395*H395,2)</f>
        <v>0</v>
      </c>
      <c r="K395" s="207" t="s">
        <v>124</v>
      </c>
      <c r="L395" s="45"/>
      <c r="M395" s="212" t="s">
        <v>19</v>
      </c>
      <c r="N395" s="213" t="s">
        <v>47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0.082000000000000003</v>
      </c>
      <c r="T395" s="215">
        <f>S395*H395</f>
        <v>0.082000000000000003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125</v>
      </c>
      <c r="AT395" s="216" t="s">
        <v>120</v>
      </c>
      <c r="AU395" s="216" t="s">
        <v>86</v>
      </c>
      <c r="AY395" s="18" t="s">
        <v>118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84</v>
      </c>
      <c r="BK395" s="217">
        <f>ROUND(I395*H395,2)</f>
        <v>0</v>
      </c>
      <c r="BL395" s="18" t="s">
        <v>125</v>
      </c>
      <c r="BM395" s="216" t="s">
        <v>630</v>
      </c>
    </row>
    <row r="396" s="2" customFormat="1">
      <c r="A396" s="39"/>
      <c r="B396" s="40"/>
      <c r="C396" s="41"/>
      <c r="D396" s="218" t="s">
        <v>127</v>
      </c>
      <c r="E396" s="41"/>
      <c r="F396" s="219" t="s">
        <v>631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127</v>
      </c>
      <c r="AU396" s="18" t="s">
        <v>86</v>
      </c>
    </row>
    <row r="397" s="13" customFormat="1">
      <c r="A397" s="13"/>
      <c r="B397" s="223"/>
      <c r="C397" s="224"/>
      <c r="D397" s="225" t="s">
        <v>129</v>
      </c>
      <c r="E397" s="226" t="s">
        <v>19</v>
      </c>
      <c r="F397" s="227" t="s">
        <v>632</v>
      </c>
      <c r="G397" s="224"/>
      <c r="H397" s="228">
        <v>1</v>
      </c>
      <c r="I397" s="229"/>
      <c r="J397" s="224"/>
      <c r="K397" s="224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129</v>
      </c>
      <c r="AU397" s="234" t="s">
        <v>86</v>
      </c>
      <c r="AV397" s="13" t="s">
        <v>86</v>
      </c>
      <c r="AW397" s="13" t="s">
        <v>37</v>
      </c>
      <c r="AX397" s="13" t="s">
        <v>76</v>
      </c>
      <c r="AY397" s="234" t="s">
        <v>118</v>
      </c>
    </row>
    <row r="398" s="14" customFormat="1">
      <c r="A398" s="14"/>
      <c r="B398" s="235"/>
      <c r="C398" s="236"/>
      <c r="D398" s="225" t="s">
        <v>129</v>
      </c>
      <c r="E398" s="237" t="s">
        <v>19</v>
      </c>
      <c r="F398" s="238" t="s">
        <v>131</v>
      </c>
      <c r="G398" s="236"/>
      <c r="H398" s="239">
        <v>1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129</v>
      </c>
      <c r="AU398" s="245" t="s">
        <v>86</v>
      </c>
      <c r="AV398" s="14" t="s">
        <v>125</v>
      </c>
      <c r="AW398" s="14" t="s">
        <v>37</v>
      </c>
      <c r="AX398" s="14" t="s">
        <v>84</v>
      </c>
      <c r="AY398" s="245" t="s">
        <v>118</v>
      </c>
    </row>
    <row r="399" s="2" customFormat="1" ht="16.5" customHeight="1">
      <c r="A399" s="39"/>
      <c r="B399" s="40"/>
      <c r="C399" s="205" t="s">
        <v>633</v>
      </c>
      <c r="D399" s="205" t="s">
        <v>120</v>
      </c>
      <c r="E399" s="206" t="s">
        <v>634</v>
      </c>
      <c r="F399" s="207" t="s">
        <v>635</v>
      </c>
      <c r="G399" s="208" t="s">
        <v>267</v>
      </c>
      <c r="H399" s="209">
        <v>26.440000000000001</v>
      </c>
      <c r="I399" s="210"/>
      <c r="J399" s="211">
        <f>ROUND(I399*H399,2)</f>
        <v>0</v>
      </c>
      <c r="K399" s="207" t="s">
        <v>124</v>
      </c>
      <c r="L399" s="45"/>
      <c r="M399" s="212" t="s">
        <v>19</v>
      </c>
      <c r="N399" s="213" t="s">
        <v>47</v>
      </c>
      <c r="O399" s="85"/>
      <c r="P399" s="214">
        <f>O399*H399</f>
        <v>0</v>
      </c>
      <c r="Q399" s="214">
        <v>8.0000000000000007E-05</v>
      </c>
      <c r="R399" s="214">
        <f>Q399*H399</f>
        <v>0.0021152000000000002</v>
      </c>
      <c r="S399" s="214">
        <v>0.017999999999999999</v>
      </c>
      <c r="T399" s="215">
        <f>S399*H399</f>
        <v>0.47592000000000001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125</v>
      </c>
      <c r="AT399" s="216" t="s">
        <v>120</v>
      </c>
      <c r="AU399" s="216" t="s">
        <v>86</v>
      </c>
      <c r="AY399" s="18" t="s">
        <v>118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84</v>
      </c>
      <c r="BK399" s="217">
        <f>ROUND(I399*H399,2)</f>
        <v>0</v>
      </c>
      <c r="BL399" s="18" t="s">
        <v>125</v>
      </c>
      <c r="BM399" s="216" t="s">
        <v>636</v>
      </c>
    </row>
    <row r="400" s="2" customFormat="1">
      <c r="A400" s="39"/>
      <c r="B400" s="40"/>
      <c r="C400" s="41"/>
      <c r="D400" s="218" t="s">
        <v>127</v>
      </c>
      <c r="E400" s="41"/>
      <c r="F400" s="219" t="s">
        <v>637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127</v>
      </c>
      <c r="AU400" s="18" t="s">
        <v>86</v>
      </c>
    </row>
    <row r="401" s="15" customFormat="1">
      <c r="A401" s="15"/>
      <c r="B401" s="249"/>
      <c r="C401" s="250"/>
      <c r="D401" s="225" t="s">
        <v>129</v>
      </c>
      <c r="E401" s="251" t="s">
        <v>19</v>
      </c>
      <c r="F401" s="252" t="s">
        <v>638</v>
      </c>
      <c r="G401" s="250"/>
      <c r="H401" s="251" t="s">
        <v>19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129</v>
      </c>
      <c r="AU401" s="258" t="s">
        <v>86</v>
      </c>
      <c r="AV401" s="15" t="s">
        <v>84</v>
      </c>
      <c r="AW401" s="15" t="s">
        <v>37</v>
      </c>
      <c r="AX401" s="15" t="s">
        <v>76</v>
      </c>
      <c r="AY401" s="258" t="s">
        <v>118</v>
      </c>
    </row>
    <row r="402" s="13" customFormat="1">
      <c r="A402" s="13"/>
      <c r="B402" s="223"/>
      <c r="C402" s="224"/>
      <c r="D402" s="225" t="s">
        <v>129</v>
      </c>
      <c r="E402" s="226" t="s">
        <v>19</v>
      </c>
      <c r="F402" s="227" t="s">
        <v>559</v>
      </c>
      <c r="G402" s="224"/>
      <c r="H402" s="228">
        <v>26.440000000000001</v>
      </c>
      <c r="I402" s="229"/>
      <c r="J402" s="224"/>
      <c r="K402" s="224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129</v>
      </c>
      <c r="AU402" s="234" t="s">
        <v>86</v>
      </c>
      <c r="AV402" s="13" t="s">
        <v>86</v>
      </c>
      <c r="AW402" s="13" t="s">
        <v>37</v>
      </c>
      <c r="AX402" s="13" t="s">
        <v>76</v>
      </c>
      <c r="AY402" s="234" t="s">
        <v>118</v>
      </c>
    </row>
    <row r="403" s="14" customFormat="1">
      <c r="A403" s="14"/>
      <c r="B403" s="235"/>
      <c r="C403" s="236"/>
      <c r="D403" s="225" t="s">
        <v>129</v>
      </c>
      <c r="E403" s="237" t="s">
        <v>19</v>
      </c>
      <c r="F403" s="238" t="s">
        <v>131</v>
      </c>
      <c r="G403" s="236"/>
      <c r="H403" s="239">
        <v>26.440000000000001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129</v>
      </c>
      <c r="AU403" s="245" t="s">
        <v>86</v>
      </c>
      <c r="AV403" s="14" t="s">
        <v>125</v>
      </c>
      <c r="AW403" s="14" t="s">
        <v>37</v>
      </c>
      <c r="AX403" s="14" t="s">
        <v>84</v>
      </c>
      <c r="AY403" s="245" t="s">
        <v>118</v>
      </c>
    </row>
    <row r="404" s="2" customFormat="1" ht="37.8" customHeight="1">
      <c r="A404" s="39"/>
      <c r="B404" s="40"/>
      <c r="C404" s="205" t="s">
        <v>639</v>
      </c>
      <c r="D404" s="205" t="s">
        <v>120</v>
      </c>
      <c r="E404" s="206" t="s">
        <v>640</v>
      </c>
      <c r="F404" s="207" t="s">
        <v>641</v>
      </c>
      <c r="G404" s="208" t="s">
        <v>267</v>
      </c>
      <c r="H404" s="209">
        <v>65.450000000000003</v>
      </c>
      <c r="I404" s="210"/>
      <c r="J404" s="211">
        <f>ROUND(I404*H404,2)</f>
        <v>0</v>
      </c>
      <c r="K404" s="207" t="s">
        <v>124</v>
      </c>
      <c r="L404" s="45"/>
      <c r="M404" s="212" t="s">
        <v>19</v>
      </c>
      <c r="N404" s="213" t="s">
        <v>47</v>
      </c>
      <c r="O404" s="85"/>
      <c r="P404" s="214">
        <f>O404*H404</f>
        <v>0</v>
      </c>
      <c r="Q404" s="214">
        <v>0</v>
      </c>
      <c r="R404" s="214">
        <f>Q404*H404</f>
        <v>0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125</v>
      </c>
      <c r="AT404" s="216" t="s">
        <v>120</v>
      </c>
      <c r="AU404" s="216" t="s">
        <v>86</v>
      </c>
      <c r="AY404" s="18" t="s">
        <v>118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84</v>
      </c>
      <c r="BK404" s="217">
        <f>ROUND(I404*H404,2)</f>
        <v>0</v>
      </c>
      <c r="BL404" s="18" t="s">
        <v>125</v>
      </c>
      <c r="BM404" s="216" t="s">
        <v>642</v>
      </c>
    </row>
    <row r="405" s="2" customFormat="1">
      <c r="A405" s="39"/>
      <c r="B405" s="40"/>
      <c r="C405" s="41"/>
      <c r="D405" s="218" t="s">
        <v>127</v>
      </c>
      <c r="E405" s="41"/>
      <c r="F405" s="219" t="s">
        <v>643</v>
      </c>
      <c r="G405" s="41"/>
      <c r="H405" s="41"/>
      <c r="I405" s="220"/>
      <c r="J405" s="41"/>
      <c r="K405" s="41"/>
      <c r="L405" s="45"/>
      <c r="M405" s="221"/>
      <c r="N405" s="222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127</v>
      </c>
      <c r="AU405" s="18" t="s">
        <v>86</v>
      </c>
    </row>
    <row r="406" s="15" customFormat="1">
      <c r="A406" s="15"/>
      <c r="B406" s="249"/>
      <c r="C406" s="250"/>
      <c r="D406" s="225" t="s">
        <v>129</v>
      </c>
      <c r="E406" s="251" t="s">
        <v>19</v>
      </c>
      <c r="F406" s="252" t="s">
        <v>644</v>
      </c>
      <c r="G406" s="250"/>
      <c r="H406" s="251" t="s">
        <v>19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129</v>
      </c>
      <c r="AU406" s="258" t="s">
        <v>86</v>
      </c>
      <c r="AV406" s="15" t="s">
        <v>84</v>
      </c>
      <c r="AW406" s="15" t="s">
        <v>37</v>
      </c>
      <c r="AX406" s="15" t="s">
        <v>76</v>
      </c>
      <c r="AY406" s="258" t="s">
        <v>118</v>
      </c>
    </row>
    <row r="407" s="13" customFormat="1">
      <c r="A407" s="13"/>
      <c r="B407" s="223"/>
      <c r="C407" s="224"/>
      <c r="D407" s="225" t="s">
        <v>129</v>
      </c>
      <c r="E407" s="226" t="s">
        <v>19</v>
      </c>
      <c r="F407" s="227" t="s">
        <v>576</v>
      </c>
      <c r="G407" s="224"/>
      <c r="H407" s="228">
        <v>65.450000000000003</v>
      </c>
      <c r="I407" s="229"/>
      <c r="J407" s="224"/>
      <c r="K407" s="224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129</v>
      </c>
      <c r="AU407" s="234" t="s">
        <v>86</v>
      </c>
      <c r="AV407" s="13" t="s">
        <v>86</v>
      </c>
      <c r="AW407" s="13" t="s">
        <v>37</v>
      </c>
      <c r="AX407" s="13" t="s">
        <v>76</v>
      </c>
      <c r="AY407" s="234" t="s">
        <v>118</v>
      </c>
    </row>
    <row r="408" s="14" customFormat="1">
      <c r="A408" s="14"/>
      <c r="B408" s="235"/>
      <c r="C408" s="236"/>
      <c r="D408" s="225" t="s">
        <v>129</v>
      </c>
      <c r="E408" s="237" t="s">
        <v>19</v>
      </c>
      <c r="F408" s="238" t="s">
        <v>131</v>
      </c>
      <c r="G408" s="236"/>
      <c r="H408" s="239">
        <v>65.450000000000003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5" t="s">
        <v>129</v>
      </c>
      <c r="AU408" s="245" t="s">
        <v>86</v>
      </c>
      <c r="AV408" s="14" t="s">
        <v>125</v>
      </c>
      <c r="AW408" s="14" t="s">
        <v>37</v>
      </c>
      <c r="AX408" s="14" t="s">
        <v>84</v>
      </c>
      <c r="AY408" s="245" t="s">
        <v>118</v>
      </c>
    </row>
    <row r="409" s="2" customFormat="1" ht="33" customHeight="1">
      <c r="A409" s="39"/>
      <c r="B409" s="40"/>
      <c r="C409" s="205" t="s">
        <v>645</v>
      </c>
      <c r="D409" s="205" t="s">
        <v>120</v>
      </c>
      <c r="E409" s="206" t="s">
        <v>646</v>
      </c>
      <c r="F409" s="207" t="s">
        <v>647</v>
      </c>
      <c r="G409" s="208" t="s">
        <v>253</v>
      </c>
      <c r="H409" s="209">
        <v>45.100999999999999</v>
      </c>
      <c r="I409" s="210"/>
      <c r="J409" s="211">
        <f>ROUND(I409*H409,2)</f>
        <v>0</v>
      </c>
      <c r="K409" s="207" t="s">
        <v>124</v>
      </c>
      <c r="L409" s="45"/>
      <c r="M409" s="212" t="s">
        <v>19</v>
      </c>
      <c r="N409" s="213" t="s">
        <v>47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125</v>
      </c>
      <c r="AT409" s="216" t="s">
        <v>120</v>
      </c>
      <c r="AU409" s="216" t="s">
        <v>86</v>
      </c>
      <c r="AY409" s="18" t="s">
        <v>118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84</v>
      </c>
      <c r="BK409" s="217">
        <f>ROUND(I409*H409,2)</f>
        <v>0</v>
      </c>
      <c r="BL409" s="18" t="s">
        <v>125</v>
      </c>
      <c r="BM409" s="216" t="s">
        <v>648</v>
      </c>
    </row>
    <row r="410" s="2" customFormat="1">
      <c r="A410" s="39"/>
      <c r="B410" s="40"/>
      <c r="C410" s="41"/>
      <c r="D410" s="218" t="s">
        <v>127</v>
      </c>
      <c r="E410" s="41"/>
      <c r="F410" s="219" t="s">
        <v>649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127</v>
      </c>
      <c r="AU410" s="18" t="s">
        <v>86</v>
      </c>
    </row>
    <row r="411" s="15" customFormat="1">
      <c r="A411" s="15"/>
      <c r="B411" s="249"/>
      <c r="C411" s="250"/>
      <c r="D411" s="225" t="s">
        <v>129</v>
      </c>
      <c r="E411" s="251" t="s">
        <v>19</v>
      </c>
      <c r="F411" s="252" t="s">
        <v>650</v>
      </c>
      <c r="G411" s="250"/>
      <c r="H411" s="251" t="s">
        <v>19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129</v>
      </c>
      <c r="AU411" s="258" t="s">
        <v>86</v>
      </c>
      <c r="AV411" s="15" t="s">
        <v>84</v>
      </c>
      <c r="AW411" s="15" t="s">
        <v>37</v>
      </c>
      <c r="AX411" s="15" t="s">
        <v>76</v>
      </c>
      <c r="AY411" s="258" t="s">
        <v>118</v>
      </c>
    </row>
    <row r="412" s="13" customFormat="1">
      <c r="A412" s="13"/>
      <c r="B412" s="223"/>
      <c r="C412" s="224"/>
      <c r="D412" s="225" t="s">
        <v>129</v>
      </c>
      <c r="E412" s="226" t="s">
        <v>19</v>
      </c>
      <c r="F412" s="227" t="s">
        <v>651</v>
      </c>
      <c r="G412" s="224"/>
      <c r="H412" s="228">
        <v>45.100999999999999</v>
      </c>
      <c r="I412" s="229"/>
      <c r="J412" s="224"/>
      <c r="K412" s="224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129</v>
      </c>
      <c r="AU412" s="234" t="s">
        <v>86</v>
      </c>
      <c r="AV412" s="13" t="s">
        <v>86</v>
      </c>
      <c r="AW412" s="13" t="s">
        <v>37</v>
      </c>
      <c r="AX412" s="13" t="s">
        <v>76</v>
      </c>
      <c r="AY412" s="234" t="s">
        <v>118</v>
      </c>
    </row>
    <row r="413" s="14" customFormat="1">
      <c r="A413" s="14"/>
      <c r="B413" s="235"/>
      <c r="C413" s="236"/>
      <c r="D413" s="225" t="s">
        <v>129</v>
      </c>
      <c r="E413" s="237" t="s">
        <v>19</v>
      </c>
      <c r="F413" s="238" t="s">
        <v>131</v>
      </c>
      <c r="G413" s="236"/>
      <c r="H413" s="239">
        <v>45.100999999999999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129</v>
      </c>
      <c r="AU413" s="245" t="s">
        <v>86</v>
      </c>
      <c r="AV413" s="14" t="s">
        <v>125</v>
      </c>
      <c r="AW413" s="14" t="s">
        <v>37</v>
      </c>
      <c r="AX413" s="14" t="s">
        <v>84</v>
      </c>
      <c r="AY413" s="245" t="s">
        <v>118</v>
      </c>
    </row>
    <row r="414" s="2" customFormat="1" ht="37.8" customHeight="1">
      <c r="A414" s="39"/>
      <c r="B414" s="40"/>
      <c r="C414" s="205" t="s">
        <v>652</v>
      </c>
      <c r="D414" s="205" t="s">
        <v>120</v>
      </c>
      <c r="E414" s="206" t="s">
        <v>653</v>
      </c>
      <c r="F414" s="207" t="s">
        <v>654</v>
      </c>
      <c r="G414" s="208" t="s">
        <v>253</v>
      </c>
      <c r="H414" s="209">
        <v>5.3550000000000004</v>
      </c>
      <c r="I414" s="210"/>
      <c r="J414" s="211">
        <f>ROUND(I414*H414,2)</f>
        <v>0</v>
      </c>
      <c r="K414" s="207" t="s">
        <v>124</v>
      </c>
      <c r="L414" s="45"/>
      <c r="M414" s="212" t="s">
        <v>19</v>
      </c>
      <c r="N414" s="213" t="s">
        <v>47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125</v>
      </c>
      <c r="AT414" s="216" t="s">
        <v>120</v>
      </c>
      <c r="AU414" s="216" t="s">
        <v>86</v>
      </c>
      <c r="AY414" s="18" t="s">
        <v>118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84</v>
      </c>
      <c r="BK414" s="217">
        <f>ROUND(I414*H414,2)</f>
        <v>0</v>
      </c>
      <c r="BL414" s="18" t="s">
        <v>125</v>
      </c>
      <c r="BM414" s="216" t="s">
        <v>655</v>
      </c>
    </row>
    <row r="415" s="2" customFormat="1">
      <c r="A415" s="39"/>
      <c r="B415" s="40"/>
      <c r="C415" s="41"/>
      <c r="D415" s="218" t="s">
        <v>127</v>
      </c>
      <c r="E415" s="41"/>
      <c r="F415" s="219" t="s">
        <v>656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127</v>
      </c>
      <c r="AU415" s="18" t="s">
        <v>86</v>
      </c>
    </row>
    <row r="416" s="15" customFormat="1">
      <c r="A416" s="15"/>
      <c r="B416" s="249"/>
      <c r="C416" s="250"/>
      <c r="D416" s="225" t="s">
        <v>129</v>
      </c>
      <c r="E416" s="251" t="s">
        <v>19</v>
      </c>
      <c r="F416" s="252" t="s">
        <v>657</v>
      </c>
      <c r="G416" s="250"/>
      <c r="H416" s="251" t="s">
        <v>19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8" t="s">
        <v>129</v>
      </c>
      <c r="AU416" s="258" t="s">
        <v>86</v>
      </c>
      <c r="AV416" s="15" t="s">
        <v>84</v>
      </c>
      <c r="AW416" s="15" t="s">
        <v>37</v>
      </c>
      <c r="AX416" s="15" t="s">
        <v>76</v>
      </c>
      <c r="AY416" s="258" t="s">
        <v>118</v>
      </c>
    </row>
    <row r="417" s="13" customFormat="1">
      <c r="A417" s="13"/>
      <c r="B417" s="223"/>
      <c r="C417" s="224"/>
      <c r="D417" s="225" t="s">
        <v>129</v>
      </c>
      <c r="E417" s="226" t="s">
        <v>19</v>
      </c>
      <c r="F417" s="227" t="s">
        <v>523</v>
      </c>
      <c r="G417" s="224"/>
      <c r="H417" s="228">
        <v>5.3550000000000004</v>
      </c>
      <c r="I417" s="229"/>
      <c r="J417" s="224"/>
      <c r="K417" s="224"/>
      <c r="L417" s="230"/>
      <c r="M417" s="231"/>
      <c r="N417" s="232"/>
      <c r="O417" s="232"/>
      <c r="P417" s="232"/>
      <c r="Q417" s="232"/>
      <c r="R417" s="232"/>
      <c r="S417" s="232"/>
      <c r="T417" s="23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4" t="s">
        <v>129</v>
      </c>
      <c r="AU417" s="234" t="s">
        <v>86</v>
      </c>
      <c r="AV417" s="13" t="s">
        <v>86</v>
      </c>
      <c r="AW417" s="13" t="s">
        <v>37</v>
      </c>
      <c r="AX417" s="13" t="s">
        <v>76</v>
      </c>
      <c r="AY417" s="234" t="s">
        <v>118</v>
      </c>
    </row>
    <row r="418" s="14" customFormat="1">
      <c r="A418" s="14"/>
      <c r="B418" s="235"/>
      <c r="C418" s="236"/>
      <c r="D418" s="225" t="s">
        <v>129</v>
      </c>
      <c r="E418" s="237" t="s">
        <v>19</v>
      </c>
      <c r="F418" s="238" t="s">
        <v>131</v>
      </c>
      <c r="G418" s="236"/>
      <c r="H418" s="239">
        <v>5.3550000000000004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129</v>
      </c>
      <c r="AU418" s="245" t="s">
        <v>86</v>
      </c>
      <c r="AV418" s="14" t="s">
        <v>125</v>
      </c>
      <c r="AW418" s="14" t="s">
        <v>37</v>
      </c>
      <c r="AX418" s="14" t="s">
        <v>84</v>
      </c>
      <c r="AY418" s="245" t="s">
        <v>118</v>
      </c>
    </row>
    <row r="419" s="2" customFormat="1" ht="24.15" customHeight="1">
      <c r="A419" s="39"/>
      <c r="B419" s="40"/>
      <c r="C419" s="205" t="s">
        <v>658</v>
      </c>
      <c r="D419" s="205" t="s">
        <v>120</v>
      </c>
      <c r="E419" s="206" t="s">
        <v>659</v>
      </c>
      <c r="F419" s="207" t="s">
        <v>660</v>
      </c>
      <c r="G419" s="208" t="s">
        <v>267</v>
      </c>
      <c r="H419" s="209">
        <v>4</v>
      </c>
      <c r="I419" s="210"/>
      <c r="J419" s="211">
        <f>ROUND(I419*H419,2)</f>
        <v>0</v>
      </c>
      <c r="K419" s="207" t="s">
        <v>124</v>
      </c>
      <c r="L419" s="45"/>
      <c r="M419" s="212" t="s">
        <v>19</v>
      </c>
      <c r="N419" s="213" t="s">
        <v>47</v>
      </c>
      <c r="O419" s="85"/>
      <c r="P419" s="214">
        <f>O419*H419</f>
        <v>0</v>
      </c>
      <c r="Q419" s="214">
        <v>0.00042999999999999999</v>
      </c>
      <c r="R419" s="214">
        <f>Q419*H419</f>
        <v>0.00172</v>
      </c>
      <c r="S419" s="214">
        <v>0</v>
      </c>
      <c r="T419" s="21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16" t="s">
        <v>125</v>
      </c>
      <c r="AT419" s="216" t="s">
        <v>120</v>
      </c>
      <c r="AU419" s="216" t="s">
        <v>86</v>
      </c>
      <c r="AY419" s="18" t="s">
        <v>118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18" t="s">
        <v>84</v>
      </c>
      <c r="BK419" s="217">
        <f>ROUND(I419*H419,2)</f>
        <v>0</v>
      </c>
      <c r="BL419" s="18" t="s">
        <v>125</v>
      </c>
      <c r="BM419" s="216" t="s">
        <v>661</v>
      </c>
    </row>
    <row r="420" s="2" customFormat="1">
      <c r="A420" s="39"/>
      <c r="B420" s="40"/>
      <c r="C420" s="41"/>
      <c r="D420" s="218" t="s">
        <v>127</v>
      </c>
      <c r="E420" s="41"/>
      <c r="F420" s="219" t="s">
        <v>662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127</v>
      </c>
      <c r="AU420" s="18" t="s">
        <v>86</v>
      </c>
    </row>
    <row r="421" s="2" customFormat="1">
      <c r="A421" s="39"/>
      <c r="B421" s="40"/>
      <c r="C421" s="41"/>
      <c r="D421" s="225" t="s">
        <v>393</v>
      </c>
      <c r="E421" s="41"/>
      <c r="F421" s="269" t="s">
        <v>663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393</v>
      </c>
      <c r="AU421" s="18" t="s">
        <v>86</v>
      </c>
    </row>
    <row r="422" s="15" customFormat="1">
      <c r="A422" s="15"/>
      <c r="B422" s="249"/>
      <c r="C422" s="250"/>
      <c r="D422" s="225" t="s">
        <v>129</v>
      </c>
      <c r="E422" s="251" t="s">
        <v>19</v>
      </c>
      <c r="F422" s="252" t="s">
        <v>465</v>
      </c>
      <c r="G422" s="250"/>
      <c r="H422" s="251" t="s">
        <v>19</v>
      </c>
      <c r="I422" s="253"/>
      <c r="J422" s="250"/>
      <c r="K422" s="250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129</v>
      </c>
      <c r="AU422" s="258" t="s">
        <v>86</v>
      </c>
      <c r="AV422" s="15" t="s">
        <v>84</v>
      </c>
      <c r="AW422" s="15" t="s">
        <v>37</v>
      </c>
      <c r="AX422" s="15" t="s">
        <v>76</v>
      </c>
      <c r="AY422" s="258" t="s">
        <v>118</v>
      </c>
    </row>
    <row r="423" s="15" customFormat="1">
      <c r="A423" s="15"/>
      <c r="B423" s="249"/>
      <c r="C423" s="250"/>
      <c r="D423" s="225" t="s">
        <v>129</v>
      </c>
      <c r="E423" s="251" t="s">
        <v>19</v>
      </c>
      <c r="F423" s="252" t="s">
        <v>664</v>
      </c>
      <c r="G423" s="250"/>
      <c r="H423" s="251" t="s">
        <v>19</v>
      </c>
      <c r="I423" s="253"/>
      <c r="J423" s="250"/>
      <c r="K423" s="250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129</v>
      </c>
      <c r="AU423" s="258" t="s">
        <v>86</v>
      </c>
      <c r="AV423" s="15" t="s">
        <v>84</v>
      </c>
      <c r="AW423" s="15" t="s">
        <v>37</v>
      </c>
      <c r="AX423" s="15" t="s">
        <v>76</v>
      </c>
      <c r="AY423" s="258" t="s">
        <v>118</v>
      </c>
    </row>
    <row r="424" s="13" customFormat="1">
      <c r="A424" s="13"/>
      <c r="B424" s="223"/>
      <c r="C424" s="224"/>
      <c r="D424" s="225" t="s">
        <v>129</v>
      </c>
      <c r="E424" s="226" t="s">
        <v>19</v>
      </c>
      <c r="F424" s="227" t="s">
        <v>665</v>
      </c>
      <c r="G424" s="224"/>
      <c r="H424" s="228">
        <v>4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129</v>
      </c>
      <c r="AU424" s="234" t="s">
        <v>86</v>
      </c>
      <c r="AV424" s="13" t="s">
        <v>86</v>
      </c>
      <c r="AW424" s="13" t="s">
        <v>37</v>
      </c>
      <c r="AX424" s="13" t="s">
        <v>76</v>
      </c>
      <c r="AY424" s="234" t="s">
        <v>118</v>
      </c>
    </row>
    <row r="425" s="14" customFormat="1">
      <c r="A425" s="14"/>
      <c r="B425" s="235"/>
      <c r="C425" s="236"/>
      <c r="D425" s="225" t="s">
        <v>129</v>
      </c>
      <c r="E425" s="237" t="s">
        <v>19</v>
      </c>
      <c r="F425" s="238" t="s">
        <v>131</v>
      </c>
      <c r="G425" s="236"/>
      <c r="H425" s="239">
        <v>4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129</v>
      </c>
      <c r="AU425" s="245" t="s">
        <v>86</v>
      </c>
      <c r="AV425" s="14" t="s">
        <v>125</v>
      </c>
      <c r="AW425" s="14" t="s">
        <v>37</v>
      </c>
      <c r="AX425" s="14" t="s">
        <v>84</v>
      </c>
      <c r="AY425" s="245" t="s">
        <v>118</v>
      </c>
    </row>
    <row r="426" s="2" customFormat="1" ht="16.5" customHeight="1">
      <c r="A426" s="39"/>
      <c r="B426" s="40"/>
      <c r="C426" s="259" t="s">
        <v>666</v>
      </c>
      <c r="D426" s="259" t="s">
        <v>341</v>
      </c>
      <c r="E426" s="260" t="s">
        <v>667</v>
      </c>
      <c r="F426" s="261" t="s">
        <v>668</v>
      </c>
      <c r="G426" s="262" t="s">
        <v>238</v>
      </c>
      <c r="H426" s="263">
        <v>0.014999999999999999</v>
      </c>
      <c r="I426" s="264"/>
      <c r="J426" s="265">
        <f>ROUND(I426*H426,2)</f>
        <v>0</v>
      </c>
      <c r="K426" s="261" t="s">
        <v>124</v>
      </c>
      <c r="L426" s="266"/>
      <c r="M426" s="267" t="s">
        <v>19</v>
      </c>
      <c r="N426" s="268" t="s">
        <v>47</v>
      </c>
      <c r="O426" s="85"/>
      <c r="P426" s="214">
        <f>O426*H426</f>
        <v>0</v>
      </c>
      <c r="Q426" s="214">
        <v>1</v>
      </c>
      <c r="R426" s="214">
        <f>Q426*H426</f>
        <v>0.014999999999999999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166</v>
      </c>
      <c r="AT426" s="216" t="s">
        <v>341</v>
      </c>
      <c r="AU426" s="216" t="s">
        <v>86</v>
      </c>
      <c r="AY426" s="18" t="s">
        <v>118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84</v>
      </c>
      <c r="BK426" s="217">
        <f>ROUND(I426*H426,2)</f>
        <v>0</v>
      </c>
      <c r="BL426" s="18" t="s">
        <v>125</v>
      </c>
      <c r="BM426" s="216" t="s">
        <v>669</v>
      </c>
    </row>
    <row r="427" s="13" customFormat="1">
      <c r="A427" s="13"/>
      <c r="B427" s="223"/>
      <c r="C427" s="224"/>
      <c r="D427" s="225" t="s">
        <v>129</v>
      </c>
      <c r="E427" s="226" t="s">
        <v>19</v>
      </c>
      <c r="F427" s="227" t="s">
        <v>670</v>
      </c>
      <c r="G427" s="224"/>
      <c r="H427" s="228">
        <v>0.014999999999999999</v>
      </c>
      <c r="I427" s="229"/>
      <c r="J427" s="224"/>
      <c r="K427" s="224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129</v>
      </c>
      <c r="AU427" s="234" t="s">
        <v>86</v>
      </c>
      <c r="AV427" s="13" t="s">
        <v>86</v>
      </c>
      <c r="AW427" s="13" t="s">
        <v>37</v>
      </c>
      <c r="AX427" s="13" t="s">
        <v>76</v>
      </c>
      <c r="AY427" s="234" t="s">
        <v>118</v>
      </c>
    </row>
    <row r="428" s="14" customFormat="1">
      <c r="A428" s="14"/>
      <c r="B428" s="235"/>
      <c r="C428" s="236"/>
      <c r="D428" s="225" t="s">
        <v>129</v>
      </c>
      <c r="E428" s="237" t="s">
        <v>19</v>
      </c>
      <c r="F428" s="238" t="s">
        <v>131</v>
      </c>
      <c r="G428" s="236"/>
      <c r="H428" s="239">
        <v>0.014999999999999999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129</v>
      </c>
      <c r="AU428" s="245" t="s">
        <v>86</v>
      </c>
      <c r="AV428" s="14" t="s">
        <v>125</v>
      </c>
      <c r="AW428" s="14" t="s">
        <v>37</v>
      </c>
      <c r="AX428" s="14" t="s">
        <v>84</v>
      </c>
      <c r="AY428" s="245" t="s">
        <v>118</v>
      </c>
    </row>
    <row r="429" s="2" customFormat="1" ht="21.75" customHeight="1">
      <c r="A429" s="39"/>
      <c r="B429" s="40"/>
      <c r="C429" s="205" t="s">
        <v>671</v>
      </c>
      <c r="D429" s="205" t="s">
        <v>120</v>
      </c>
      <c r="E429" s="206" t="s">
        <v>672</v>
      </c>
      <c r="F429" s="207" t="s">
        <v>673</v>
      </c>
      <c r="G429" s="208" t="s">
        <v>674</v>
      </c>
      <c r="H429" s="209">
        <v>1</v>
      </c>
      <c r="I429" s="210"/>
      <c r="J429" s="211">
        <f>ROUND(I429*H429,2)</f>
        <v>0</v>
      </c>
      <c r="K429" s="207" t="s">
        <v>19</v>
      </c>
      <c r="L429" s="45"/>
      <c r="M429" s="212" t="s">
        <v>19</v>
      </c>
      <c r="N429" s="213" t="s">
        <v>47</v>
      </c>
      <c r="O429" s="85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652</v>
      </c>
      <c r="AT429" s="216" t="s">
        <v>120</v>
      </c>
      <c r="AU429" s="216" t="s">
        <v>86</v>
      </c>
      <c r="AY429" s="18" t="s">
        <v>118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84</v>
      </c>
      <c r="BK429" s="217">
        <f>ROUND(I429*H429,2)</f>
        <v>0</v>
      </c>
      <c r="BL429" s="18" t="s">
        <v>652</v>
      </c>
      <c r="BM429" s="216" t="s">
        <v>675</v>
      </c>
    </row>
    <row r="430" s="12" customFormat="1" ht="22.8" customHeight="1">
      <c r="A430" s="12"/>
      <c r="B430" s="189"/>
      <c r="C430" s="190"/>
      <c r="D430" s="191" t="s">
        <v>75</v>
      </c>
      <c r="E430" s="203" t="s">
        <v>234</v>
      </c>
      <c r="F430" s="203" t="s">
        <v>235</v>
      </c>
      <c r="G430" s="190"/>
      <c r="H430" s="190"/>
      <c r="I430" s="193"/>
      <c r="J430" s="204">
        <f>BK430</f>
        <v>0</v>
      </c>
      <c r="K430" s="190"/>
      <c r="L430" s="195"/>
      <c r="M430" s="196"/>
      <c r="N430" s="197"/>
      <c r="O430" s="197"/>
      <c r="P430" s="198">
        <f>SUM(P431:P484)</f>
        <v>0</v>
      </c>
      <c r="Q430" s="197"/>
      <c r="R430" s="198">
        <f>SUM(R431:R484)</f>
        <v>0</v>
      </c>
      <c r="S430" s="197"/>
      <c r="T430" s="199">
        <f>SUM(T431:T484)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0" t="s">
        <v>84</v>
      </c>
      <c r="AT430" s="201" t="s">
        <v>75</v>
      </c>
      <c r="AU430" s="201" t="s">
        <v>84</v>
      </c>
      <c r="AY430" s="200" t="s">
        <v>118</v>
      </c>
      <c r="BK430" s="202">
        <f>SUM(BK431:BK484)</f>
        <v>0</v>
      </c>
    </row>
    <row r="431" s="2" customFormat="1" ht="24.15" customHeight="1">
      <c r="A431" s="39"/>
      <c r="B431" s="40"/>
      <c r="C431" s="205" t="s">
        <v>676</v>
      </c>
      <c r="D431" s="205" t="s">
        <v>120</v>
      </c>
      <c r="E431" s="206" t="s">
        <v>677</v>
      </c>
      <c r="F431" s="207" t="s">
        <v>678</v>
      </c>
      <c r="G431" s="208" t="s">
        <v>238</v>
      </c>
      <c r="H431" s="209">
        <v>81.329999999999998</v>
      </c>
      <c r="I431" s="210"/>
      <c r="J431" s="211">
        <f>ROUND(I431*H431,2)</f>
        <v>0</v>
      </c>
      <c r="K431" s="207" t="s">
        <v>124</v>
      </c>
      <c r="L431" s="45"/>
      <c r="M431" s="212" t="s">
        <v>19</v>
      </c>
      <c r="N431" s="213" t="s">
        <v>47</v>
      </c>
      <c r="O431" s="85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125</v>
      </c>
      <c r="AT431" s="216" t="s">
        <v>120</v>
      </c>
      <c r="AU431" s="216" t="s">
        <v>86</v>
      </c>
      <c r="AY431" s="18" t="s">
        <v>118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84</v>
      </c>
      <c r="BK431" s="217">
        <f>ROUND(I431*H431,2)</f>
        <v>0</v>
      </c>
      <c r="BL431" s="18" t="s">
        <v>125</v>
      </c>
      <c r="BM431" s="216" t="s">
        <v>679</v>
      </c>
    </row>
    <row r="432" s="2" customFormat="1">
      <c r="A432" s="39"/>
      <c r="B432" s="40"/>
      <c r="C432" s="41"/>
      <c r="D432" s="218" t="s">
        <v>127</v>
      </c>
      <c r="E432" s="41"/>
      <c r="F432" s="219" t="s">
        <v>680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127</v>
      </c>
      <c r="AU432" s="18" t="s">
        <v>86</v>
      </c>
    </row>
    <row r="433" s="13" customFormat="1">
      <c r="A433" s="13"/>
      <c r="B433" s="223"/>
      <c r="C433" s="224"/>
      <c r="D433" s="225" t="s">
        <v>129</v>
      </c>
      <c r="E433" s="226" t="s">
        <v>19</v>
      </c>
      <c r="F433" s="227" t="s">
        <v>681</v>
      </c>
      <c r="G433" s="224"/>
      <c r="H433" s="228">
        <v>80.853999999999999</v>
      </c>
      <c r="I433" s="229"/>
      <c r="J433" s="224"/>
      <c r="K433" s="224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129</v>
      </c>
      <c r="AU433" s="234" t="s">
        <v>86</v>
      </c>
      <c r="AV433" s="13" t="s">
        <v>86</v>
      </c>
      <c r="AW433" s="13" t="s">
        <v>37</v>
      </c>
      <c r="AX433" s="13" t="s">
        <v>76</v>
      </c>
      <c r="AY433" s="234" t="s">
        <v>118</v>
      </c>
    </row>
    <row r="434" s="13" customFormat="1">
      <c r="A434" s="13"/>
      <c r="B434" s="223"/>
      <c r="C434" s="224"/>
      <c r="D434" s="225" t="s">
        <v>129</v>
      </c>
      <c r="E434" s="226" t="s">
        <v>19</v>
      </c>
      <c r="F434" s="227" t="s">
        <v>682</v>
      </c>
      <c r="G434" s="224"/>
      <c r="H434" s="228">
        <v>0.47599999999999998</v>
      </c>
      <c r="I434" s="229"/>
      <c r="J434" s="224"/>
      <c r="K434" s="224"/>
      <c r="L434" s="230"/>
      <c r="M434" s="231"/>
      <c r="N434" s="232"/>
      <c r="O434" s="232"/>
      <c r="P434" s="232"/>
      <c r="Q434" s="232"/>
      <c r="R434" s="232"/>
      <c r="S434" s="232"/>
      <c r="T434" s="23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4" t="s">
        <v>129</v>
      </c>
      <c r="AU434" s="234" t="s">
        <v>86</v>
      </c>
      <c r="AV434" s="13" t="s">
        <v>86</v>
      </c>
      <c r="AW434" s="13" t="s">
        <v>37</v>
      </c>
      <c r="AX434" s="13" t="s">
        <v>76</v>
      </c>
      <c r="AY434" s="234" t="s">
        <v>118</v>
      </c>
    </row>
    <row r="435" s="14" customFormat="1">
      <c r="A435" s="14"/>
      <c r="B435" s="235"/>
      <c r="C435" s="236"/>
      <c r="D435" s="225" t="s">
        <v>129</v>
      </c>
      <c r="E435" s="237" t="s">
        <v>19</v>
      </c>
      <c r="F435" s="238" t="s">
        <v>131</v>
      </c>
      <c r="G435" s="236"/>
      <c r="H435" s="239">
        <v>81.329999999999998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5" t="s">
        <v>129</v>
      </c>
      <c r="AU435" s="245" t="s">
        <v>86</v>
      </c>
      <c r="AV435" s="14" t="s">
        <v>125</v>
      </c>
      <c r="AW435" s="14" t="s">
        <v>37</v>
      </c>
      <c r="AX435" s="14" t="s">
        <v>84</v>
      </c>
      <c r="AY435" s="245" t="s">
        <v>118</v>
      </c>
    </row>
    <row r="436" s="2" customFormat="1" ht="24.15" customHeight="1">
      <c r="A436" s="39"/>
      <c r="B436" s="40"/>
      <c r="C436" s="205" t="s">
        <v>683</v>
      </c>
      <c r="D436" s="205" t="s">
        <v>120</v>
      </c>
      <c r="E436" s="206" t="s">
        <v>684</v>
      </c>
      <c r="F436" s="207" t="s">
        <v>685</v>
      </c>
      <c r="G436" s="208" t="s">
        <v>238</v>
      </c>
      <c r="H436" s="209">
        <v>487.98000000000002</v>
      </c>
      <c r="I436" s="210"/>
      <c r="J436" s="211">
        <f>ROUND(I436*H436,2)</f>
        <v>0</v>
      </c>
      <c r="K436" s="207" t="s">
        <v>124</v>
      </c>
      <c r="L436" s="45"/>
      <c r="M436" s="212" t="s">
        <v>19</v>
      </c>
      <c r="N436" s="213" t="s">
        <v>47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125</v>
      </c>
      <c r="AT436" s="216" t="s">
        <v>120</v>
      </c>
      <c r="AU436" s="216" t="s">
        <v>86</v>
      </c>
      <c r="AY436" s="18" t="s">
        <v>118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84</v>
      </c>
      <c r="BK436" s="217">
        <f>ROUND(I436*H436,2)</f>
        <v>0</v>
      </c>
      <c r="BL436" s="18" t="s">
        <v>125</v>
      </c>
      <c r="BM436" s="216" t="s">
        <v>686</v>
      </c>
    </row>
    <row r="437" s="2" customFormat="1">
      <c r="A437" s="39"/>
      <c r="B437" s="40"/>
      <c r="C437" s="41"/>
      <c r="D437" s="218" t="s">
        <v>127</v>
      </c>
      <c r="E437" s="41"/>
      <c r="F437" s="219" t="s">
        <v>687</v>
      </c>
      <c r="G437" s="41"/>
      <c r="H437" s="41"/>
      <c r="I437" s="220"/>
      <c r="J437" s="41"/>
      <c r="K437" s="41"/>
      <c r="L437" s="45"/>
      <c r="M437" s="221"/>
      <c r="N437" s="222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127</v>
      </c>
      <c r="AU437" s="18" t="s">
        <v>86</v>
      </c>
    </row>
    <row r="438" s="13" customFormat="1">
      <c r="A438" s="13"/>
      <c r="B438" s="223"/>
      <c r="C438" s="224"/>
      <c r="D438" s="225" t="s">
        <v>129</v>
      </c>
      <c r="E438" s="224"/>
      <c r="F438" s="227" t="s">
        <v>688</v>
      </c>
      <c r="G438" s="224"/>
      <c r="H438" s="228">
        <v>487.98000000000002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129</v>
      </c>
      <c r="AU438" s="234" t="s">
        <v>86</v>
      </c>
      <c r="AV438" s="13" t="s">
        <v>86</v>
      </c>
      <c r="AW438" s="13" t="s">
        <v>4</v>
      </c>
      <c r="AX438" s="13" t="s">
        <v>84</v>
      </c>
      <c r="AY438" s="234" t="s">
        <v>118</v>
      </c>
    </row>
    <row r="439" s="2" customFormat="1" ht="24.15" customHeight="1">
      <c r="A439" s="39"/>
      <c r="B439" s="40"/>
      <c r="C439" s="205" t="s">
        <v>689</v>
      </c>
      <c r="D439" s="205" t="s">
        <v>120</v>
      </c>
      <c r="E439" s="206" t="s">
        <v>690</v>
      </c>
      <c r="F439" s="207" t="s">
        <v>691</v>
      </c>
      <c r="G439" s="208" t="s">
        <v>238</v>
      </c>
      <c r="H439" s="209">
        <v>65.262</v>
      </c>
      <c r="I439" s="210"/>
      <c r="J439" s="211">
        <f>ROUND(I439*H439,2)</f>
        <v>0</v>
      </c>
      <c r="K439" s="207" t="s">
        <v>124</v>
      </c>
      <c r="L439" s="45"/>
      <c r="M439" s="212" t="s">
        <v>19</v>
      </c>
      <c r="N439" s="213" t="s">
        <v>47</v>
      </c>
      <c r="O439" s="85"/>
      <c r="P439" s="214">
        <f>O439*H439</f>
        <v>0</v>
      </c>
      <c r="Q439" s="214">
        <v>0</v>
      </c>
      <c r="R439" s="214">
        <f>Q439*H439</f>
        <v>0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125</v>
      </c>
      <c r="AT439" s="216" t="s">
        <v>120</v>
      </c>
      <c r="AU439" s="216" t="s">
        <v>86</v>
      </c>
      <c r="AY439" s="18" t="s">
        <v>118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84</v>
      </c>
      <c r="BK439" s="217">
        <f>ROUND(I439*H439,2)</f>
        <v>0</v>
      </c>
      <c r="BL439" s="18" t="s">
        <v>125</v>
      </c>
      <c r="BM439" s="216" t="s">
        <v>692</v>
      </c>
    </row>
    <row r="440" s="2" customFormat="1">
      <c r="A440" s="39"/>
      <c r="B440" s="40"/>
      <c r="C440" s="41"/>
      <c r="D440" s="218" t="s">
        <v>127</v>
      </c>
      <c r="E440" s="41"/>
      <c r="F440" s="219" t="s">
        <v>693</v>
      </c>
      <c r="G440" s="41"/>
      <c r="H440" s="41"/>
      <c r="I440" s="220"/>
      <c r="J440" s="41"/>
      <c r="K440" s="41"/>
      <c r="L440" s="45"/>
      <c r="M440" s="221"/>
      <c r="N440" s="222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127</v>
      </c>
      <c r="AU440" s="18" t="s">
        <v>86</v>
      </c>
    </row>
    <row r="441" s="15" customFormat="1">
      <c r="A441" s="15"/>
      <c r="B441" s="249"/>
      <c r="C441" s="250"/>
      <c r="D441" s="225" t="s">
        <v>129</v>
      </c>
      <c r="E441" s="251" t="s">
        <v>19</v>
      </c>
      <c r="F441" s="252" t="s">
        <v>694</v>
      </c>
      <c r="G441" s="250"/>
      <c r="H441" s="251" t="s">
        <v>19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129</v>
      </c>
      <c r="AU441" s="258" t="s">
        <v>86</v>
      </c>
      <c r="AV441" s="15" t="s">
        <v>84</v>
      </c>
      <c r="AW441" s="15" t="s">
        <v>37</v>
      </c>
      <c r="AX441" s="15" t="s">
        <v>76</v>
      </c>
      <c r="AY441" s="258" t="s">
        <v>118</v>
      </c>
    </row>
    <row r="442" s="13" customFormat="1">
      <c r="A442" s="13"/>
      <c r="B442" s="223"/>
      <c r="C442" s="224"/>
      <c r="D442" s="225" t="s">
        <v>129</v>
      </c>
      <c r="E442" s="226" t="s">
        <v>19</v>
      </c>
      <c r="F442" s="227" t="s">
        <v>695</v>
      </c>
      <c r="G442" s="224"/>
      <c r="H442" s="228">
        <v>0.16400000000000001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129</v>
      </c>
      <c r="AU442" s="234" t="s">
        <v>86</v>
      </c>
      <c r="AV442" s="13" t="s">
        <v>86</v>
      </c>
      <c r="AW442" s="13" t="s">
        <v>37</v>
      </c>
      <c r="AX442" s="13" t="s">
        <v>76</v>
      </c>
      <c r="AY442" s="234" t="s">
        <v>118</v>
      </c>
    </row>
    <row r="443" s="15" customFormat="1">
      <c r="A443" s="15"/>
      <c r="B443" s="249"/>
      <c r="C443" s="250"/>
      <c r="D443" s="225" t="s">
        <v>129</v>
      </c>
      <c r="E443" s="251" t="s">
        <v>19</v>
      </c>
      <c r="F443" s="252" t="s">
        <v>696</v>
      </c>
      <c r="G443" s="250"/>
      <c r="H443" s="251" t="s">
        <v>19</v>
      </c>
      <c r="I443" s="253"/>
      <c r="J443" s="250"/>
      <c r="K443" s="250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129</v>
      </c>
      <c r="AU443" s="258" t="s">
        <v>86</v>
      </c>
      <c r="AV443" s="15" t="s">
        <v>84</v>
      </c>
      <c r="AW443" s="15" t="s">
        <v>37</v>
      </c>
      <c r="AX443" s="15" t="s">
        <v>76</v>
      </c>
      <c r="AY443" s="258" t="s">
        <v>118</v>
      </c>
    </row>
    <row r="444" s="13" customFormat="1">
      <c r="A444" s="13"/>
      <c r="B444" s="223"/>
      <c r="C444" s="224"/>
      <c r="D444" s="225" t="s">
        <v>129</v>
      </c>
      <c r="E444" s="226" t="s">
        <v>19</v>
      </c>
      <c r="F444" s="227" t="s">
        <v>697</v>
      </c>
      <c r="G444" s="224"/>
      <c r="H444" s="228">
        <v>13.795999999999999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129</v>
      </c>
      <c r="AU444" s="234" t="s">
        <v>86</v>
      </c>
      <c r="AV444" s="13" t="s">
        <v>86</v>
      </c>
      <c r="AW444" s="13" t="s">
        <v>37</v>
      </c>
      <c r="AX444" s="13" t="s">
        <v>76</v>
      </c>
      <c r="AY444" s="234" t="s">
        <v>118</v>
      </c>
    </row>
    <row r="445" s="13" customFormat="1">
      <c r="A445" s="13"/>
      <c r="B445" s="223"/>
      <c r="C445" s="224"/>
      <c r="D445" s="225" t="s">
        <v>129</v>
      </c>
      <c r="E445" s="226" t="s">
        <v>19</v>
      </c>
      <c r="F445" s="227" t="s">
        <v>698</v>
      </c>
      <c r="G445" s="224"/>
      <c r="H445" s="228">
        <v>2.968</v>
      </c>
      <c r="I445" s="229"/>
      <c r="J445" s="224"/>
      <c r="K445" s="224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129</v>
      </c>
      <c r="AU445" s="234" t="s">
        <v>86</v>
      </c>
      <c r="AV445" s="13" t="s">
        <v>86</v>
      </c>
      <c r="AW445" s="13" t="s">
        <v>37</v>
      </c>
      <c r="AX445" s="13" t="s">
        <v>76</v>
      </c>
      <c r="AY445" s="234" t="s">
        <v>118</v>
      </c>
    </row>
    <row r="446" s="13" customFormat="1">
      <c r="A446" s="13"/>
      <c r="B446" s="223"/>
      <c r="C446" s="224"/>
      <c r="D446" s="225" t="s">
        <v>129</v>
      </c>
      <c r="E446" s="226" t="s">
        <v>19</v>
      </c>
      <c r="F446" s="227" t="s">
        <v>699</v>
      </c>
      <c r="G446" s="224"/>
      <c r="H446" s="228">
        <v>15.785</v>
      </c>
      <c r="I446" s="229"/>
      <c r="J446" s="224"/>
      <c r="K446" s="224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129</v>
      </c>
      <c r="AU446" s="234" t="s">
        <v>86</v>
      </c>
      <c r="AV446" s="13" t="s">
        <v>86</v>
      </c>
      <c r="AW446" s="13" t="s">
        <v>37</v>
      </c>
      <c r="AX446" s="13" t="s">
        <v>76</v>
      </c>
      <c r="AY446" s="234" t="s">
        <v>118</v>
      </c>
    </row>
    <row r="447" s="15" customFormat="1">
      <c r="A447" s="15"/>
      <c r="B447" s="249"/>
      <c r="C447" s="250"/>
      <c r="D447" s="225" t="s">
        <v>129</v>
      </c>
      <c r="E447" s="251" t="s">
        <v>19</v>
      </c>
      <c r="F447" s="252" t="s">
        <v>700</v>
      </c>
      <c r="G447" s="250"/>
      <c r="H447" s="251" t="s">
        <v>19</v>
      </c>
      <c r="I447" s="253"/>
      <c r="J447" s="250"/>
      <c r="K447" s="250"/>
      <c r="L447" s="254"/>
      <c r="M447" s="255"/>
      <c r="N447" s="256"/>
      <c r="O447" s="256"/>
      <c r="P447" s="256"/>
      <c r="Q447" s="256"/>
      <c r="R447" s="256"/>
      <c r="S447" s="256"/>
      <c r="T447" s="25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8" t="s">
        <v>129</v>
      </c>
      <c r="AU447" s="258" t="s">
        <v>86</v>
      </c>
      <c r="AV447" s="15" t="s">
        <v>84</v>
      </c>
      <c r="AW447" s="15" t="s">
        <v>37</v>
      </c>
      <c r="AX447" s="15" t="s">
        <v>76</v>
      </c>
      <c r="AY447" s="258" t="s">
        <v>118</v>
      </c>
    </row>
    <row r="448" s="13" customFormat="1">
      <c r="A448" s="13"/>
      <c r="B448" s="223"/>
      <c r="C448" s="224"/>
      <c r="D448" s="225" t="s">
        <v>129</v>
      </c>
      <c r="E448" s="226" t="s">
        <v>19</v>
      </c>
      <c r="F448" s="227" t="s">
        <v>701</v>
      </c>
      <c r="G448" s="224"/>
      <c r="H448" s="228">
        <v>11.727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129</v>
      </c>
      <c r="AU448" s="234" t="s">
        <v>86</v>
      </c>
      <c r="AV448" s="13" t="s">
        <v>86</v>
      </c>
      <c r="AW448" s="13" t="s">
        <v>37</v>
      </c>
      <c r="AX448" s="13" t="s">
        <v>76</v>
      </c>
      <c r="AY448" s="234" t="s">
        <v>118</v>
      </c>
    </row>
    <row r="449" s="13" customFormat="1">
      <c r="A449" s="13"/>
      <c r="B449" s="223"/>
      <c r="C449" s="224"/>
      <c r="D449" s="225" t="s">
        <v>129</v>
      </c>
      <c r="E449" s="226" t="s">
        <v>19</v>
      </c>
      <c r="F449" s="227" t="s">
        <v>702</v>
      </c>
      <c r="G449" s="224"/>
      <c r="H449" s="228">
        <v>2.0779999999999998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129</v>
      </c>
      <c r="AU449" s="234" t="s">
        <v>86</v>
      </c>
      <c r="AV449" s="13" t="s">
        <v>86</v>
      </c>
      <c r="AW449" s="13" t="s">
        <v>37</v>
      </c>
      <c r="AX449" s="13" t="s">
        <v>76</v>
      </c>
      <c r="AY449" s="234" t="s">
        <v>118</v>
      </c>
    </row>
    <row r="450" s="13" customFormat="1">
      <c r="A450" s="13"/>
      <c r="B450" s="223"/>
      <c r="C450" s="224"/>
      <c r="D450" s="225" t="s">
        <v>129</v>
      </c>
      <c r="E450" s="226" t="s">
        <v>19</v>
      </c>
      <c r="F450" s="227" t="s">
        <v>703</v>
      </c>
      <c r="G450" s="224"/>
      <c r="H450" s="228">
        <v>13.417</v>
      </c>
      <c r="I450" s="229"/>
      <c r="J450" s="224"/>
      <c r="K450" s="224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129</v>
      </c>
      <c r="AU450" s="234" t="s">
        <v>86</v>
      </c>
      <c r="AV450" s="13" t="s">
        <v>86</v>
      </c>
      <c r="AW450" s="13" t="s">
        <v>37</v>
      </c>
      <c r="AX450" s="13" t="s">
        <v>76</v>
      </c>
      <c r="AY450" s="234" t="s">
        <v>118</v>
      </c>
    </row>
    <row r="451" s="15" customFormat="1">
      <c r="A451" s="15"/>
      <c r="B451" s="249"/>
      <c r="C451" s="250"/>
      <c r="D451" s="225" t="s">
        <v>129</v>
      </c>
      <c r="E451" s="251" t="s">
        <v>19</v>
      </c>
      <c r="F451" s="252" t="s">
        <v>704</v>
      </c>
      <c r="G451" s="250"/>
      <c r="H451" s="251" t="s">
        <v>19</v>
      </c>
      <c r="I451" s="253"/>
      <c r="J451" s="250"/>
      <c r="K451" s="250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129</v>
      </c>
      <c r="AU451" s="258" t="s">
        <v>86</v>
      </c>
      <c r="AV451" s="15" t="s">
        <v>84</v>
      </c>
      <c r="AW451" s="15" t="s">
        <v>37</v>
      </c>
      <c r="AX451" s="15" t="s">
        <v>76</v>
      </c>
      <c r="AY451" s="258" t="s">
        <v>118</v>
      </c>
    </row>
    <row r="452" s="13" customFormat="1">
      <c r="A452" s="13"/>
      <c r="B452" s="223"/>
      <c r="C452" s="224"/>
      <c r="D452" s="225" t="s">
        <v>129</v>
      </c>
      <c r="E452" s="226" t="s">
        <v>19</v>
      </c>
      <c r="F452" s="227" t="s">
        <v>705</v>
      </c>
      <c r="G452" s="224"/>
      <c r="H452" s="228">
        <v>2.069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129</v>
      </c>
      <c r="AU452" s="234" t="s">
        <v>86</v>
      </c>
      <c r="AV452" s="13" t="s">
        <v>86</v>
      </c>
      <c r="AW452" s="13" t="s">
        <v>37</v>
      </c>
      <c r="AX452" s="13" t="s">
        <v>76</v>
      </c>
      <c r="AY452" s="234" t="s">
        <v>118</v>
      </c>
    </row>
    <row r="453" s="13" customFormat="1">
      <c r="A453" s="13"/>
      <c r="B453" s="223"/>
      <c r="C453" s="224"/>
      <c r="D453" s="225" t="s">
        <v>129</v>
      </c>
      <c r="E453" s="226" t="s">
        <v>19</v>
      </c>
      <c r="F453" s="227" t="s">
        <v>706</v>
      </c>
      <c r="G453" s="224"/>
      <c r="H453" s="228">
        <v>0.89000000000000001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129</v>
      </c>
      <c r="AU453" s="234" t="s">
        <v>86</v>
      </c>
      <c r="AV453" s="13" t="s">
        <v>86</v>
      </c>
      <c r="AW453" s="13" t="s">
        <v>37</v>
      </c>
      <c r="AX453" s="13" t="s">
        <v>76</v>
      </c>
      <c r="AY453" s="234" t="s">
        <v>118</v>
      </c>
    </row>
    <row r="454" s="13" customFormat="1">
      <c r="A454" s="13"/>
      <c r="B454" s="223"/>
      <c r="C454" s="224"/>
      <c r="D454" s="225" t="s">
        <v>129</v>
      </c>
      <c r="E454" s="226" t="s">
        <v>19</v>
      </c>
      <c r="F454" s="227" t="s">
        <v>707</v>
      </c>
      <c r="G454" s="224"/>
      <c r="H454" s="228">
        <v>2.3679999999999999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129</v>
      </c>
      <c r="AU454" s="234" t="s">
        <v>86</v>
      </c>
      <c r="AV454" s="13" t="s">
        <v>86</v>
      </c>
      <c r="AW454" s="13" t="s">
        <v>37</v>
      </c>
      <c r="AX454" s="13" t="s">
        <v>76</v>
      </c>
      <c r="AY454" s="234" t="s">
        <v>118</v>
      </c>
    </row>
    <row r="455" s="14" customFormat="1">
      <c r="A455" s="14"/>
      <c r="B455" s="235"/>
      <c r="C455" s="236"/>
      <c r="D455" s="225" t="s">
        <v>129</v>
      </c>
      <c r="E455" s="237" t="s">
        <v>19</v>
      </c>
      <c r="F455" s="238" t="s">
        <v>131</v>
      </c>
      <c r="G455" s="236"/>
      <c r="H455" s="239">
        <v>65.262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129</v>
      </c>
      <c r="AU455" s="245" t="s">
        <v>86</v>
      </c>
      <c r="AV455" s="14" t="s">
        <v>125</v>
      </c>
      <c r="AW455" s="14" t="s">
        <v>37</v>
      </c>
      <c r="AX455" s="14" t="s">
        <v>84</v>
      </c>
      <c r="AY455" s="245" t="s">
        <v>118</v>
      </c>
    </row>
    <row r="456" s="2" customFormat="1" ht="24.15" customHeight="1">
      <c r="A456" s="39"/>
      <c r="B456" s="40"/>
      <c r="C456" s="205" t="s">
        <v>708</v>
      </c>
      <c r="D456" s="205" t="s">
        <v>120</v>
      </c>
      <c r="E456" s="206" t="s">
        <v>709</v>
      </c>
      <c r="F456" s="207" t="s">
        <v>710</v>
      </c>
      <c r="G456" s="208" t="s">
        <v>238</v>
      </c>
      <c r="H456" s="209">
        <v>31.962</v>
      </c>
      <c r="I456" s="210"/>
      <c r="J456" s="211">
        <f>ROUND(I456*H456,2)</f>
        <v>0</v>
      </c>
      <c r="K456" s="207" t="s">
        <v>124</v>
      </c>
      <c r="L456" s="45"/>
      <c r="M456" s="212" t="s">
        <v>19</v>
      </c>
      <c r="N456" s="213" t="s">
        <v>47</v>
      </c>
      <c r="O456" s="85"/>
      <c r="P456" s="214">
        <f>O456*H456</f>
        <v>0</v>
      </c>
      <c r="Q456" s="214">
        <v>0</v>
      </c>
      <c r="R456" s="214">
        <f>Q456*H456</f>
        <v>0</v>
      </c>
      <c r="S456" s="214">
        <v>0</v>
      </c>
      <c r="T456" s="215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6" t="s">
        <v>125</v>
      </c>
      <c r="AT456" s="216" t="s">
        <v>120</v>
      </c>
      <c r="AU456" s="216" t="s">
        <v>86</v>
      </c>
      <c r="AY456" s="18" t="s">
        <v>118</v>
      </c>
      <c r="BE456" s="217">
        <f>IF(N456="základní",J456,0)</f>
        <v>0</v>
      </c>
      <c r="BF456" s="217">
        <f>IF(N456="snížená",J456,0)</f>
        <v>0</v>
      </c>
      <c r="BG456" s="217">
        <f>IF(N456="zákl. přenesená",J456,0)</f>
        <v>0</v>
      </c>
      <c r="BH456" s="217">
        <f>IF(N456="sníž. přenesená",J456,0)</f>
        <v>0</v>
      </c>
      <c r="BI456" s="217">
        <f>IF(N456="nulová",J456,0)</f>
        <v>0</v>
      </c>
      <c r="BJ456" s="18" t="s">
        <v>84</v>
      </c>
      <c r="BK456" s="217">
        <f>ROUND(I456*H456,2)</f>
        <v>0</v>
      </c>
      <c r="BL456" s="18" t="s">
        <v>125</v>
      </c>
      <c r="BM456" s="216" t="s">
        <v>711</v>
      </c>
    </row>
    <row r="457" s="2" customFormat="1">
      <c r="A457" s="39"/>
      <c r="B457" s="40"/>
      <c r="C457" s="41"/>
      <c r="D457" s="218" t="s">
        <v>127</v>
      </c>
      <c r="E457" s="41"/>
      <c r="F457" s="219" t="s">
        <v>712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127</v>
      </c>
      <c r="AU457" s="18" t="s">
        <v>86</v>
      </c>
    </row>
    <row r="458" s="15" customFormat="1">
      <c r="A458" s="15"/>
      <c r="B458" s="249"/>
      <c r="C458" s="250"/>
      <c r="D458" s="225" t="s">
        <v>129</v>
      </c>
      <c r="E458" s="251" t="s">
        <v>19</v>
      </c>
      <c r="F458" s="252" t="s">
        <v>704</v>
      </c>
      <c r="G458" s="250"/>
      <c r="H458" s="251" t="s">
        <v>19</v>
      </c>
      <c r="I458" s="253"/>
      <c r="J458" s="250"/>
      <c r="K458" s="250"/>
      <c r="L458" s="254"/>
      <c r="M458" s="255"/>
      <c r="N458" s="256"/>
      <c r="O458" s="256"/>
      <c r="P458" s="256"/>
      <c r="Q458" s="256"/>
      <c r="R458" s="256"/>
      <c r="S458" s="256"/>
      <c r="T458" s="257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8" t="s">
        <v>129</v>
      </c>
      <c r="AU458" s="258" t="s">
        <v>86</v>
      </c>
      <c r="AV458" s="15" t="s">
        <v>84</v>
      </c>
      <c r="AW458" s="15" t="s">
        <v>37</v>
      </c>
      <c r="AX458" s="15" t="s">
        <v>76</v>
      </c>
      <c r="AY458" s="258" t="s">
        <v>118</v>
      </c>
    </row>
    <row r="459" s="13" customFormat="1">
      <c r="A459" s="13"/>
      <c r="B459" s="223"/>
      <c r="C459" s="224"/>
      <c r="D459" s="225" t="s">
        <v>129</v>
      </c>
      <c r="E459" s="226" t="s">
        <v>19</v>
      </c>
      <c r="F459" s="227" t="s">
        <v>705</v>
      </c>
      <c r="G459" s="224"/>
      <c r="H459" s="228">
        <v>2.069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129</v>
      </c>
      <c r="AU459" s="234" t="s">
        <v>86</v>
      </c>
      <c r="AV459" s="13" t="s">
        <v>86</v>
      </c>
      <c r="AW459" s="13" t="s">
        <v>37</v>
      </c>
      <c r="AX459" s="13" t="s">
        <v>76</v>
      </c>
      <c r="AY459" s="234" t="s">
        <v>118</v>
      </c>
    </row>
    <row r="460" s="13" customFormat="1">
      <c r="A460" s="13"/>
      <c r="B460" s="223"/>
      <c r="C460" s="224"/>
      <c r="D460" s="225" t="s">
        <v>129</v>
      </c>
      <c r="E460" s="226" t="s">
        <v>19</v>
      </c>
      <c r="F460" s="227" t="s">
        <v>706</v>
      </c>
      <c r="G460" s="224"/>
      <c r="H460" s="228">
        <v>0.89000000000000001</v>
      </c>
      <c r="I460" s="229"/>
      <c r="J460" s="224"/>
      <c r="K460" s="224"/>
      <c r="L460" s="230"/>
      <c r="M460" s="231"/>
      <c r="N460" s="232"/>
      <c r="O460" s="232"/>
      <c r="P460" s="232"/>
      <c r="Q460" s="232"/>
      <c r="R460" s="232"/>
      <c r="S460" s="232"/>
      <c r="T460" s="23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4" t="s">
        <v>129</v>
      </c>
      <c r="AU460" s="234" t="s">
        <v>86</v>
      </c>
      <c r="AV460" s="13" t="s">
        <v>86</v>
      </c>
      <c r="AW460" s="13" t="s">
        <v>37</v>
      </c>
      <c r="AX460" s="13" t="s">
        <v>76</v>
      </c>
      <c r="AY460" s="234" t="s">
        <v>118</v>
      </c>
    </row>
    <row r="461" s="13" customFormat="1">
      <c r="A461" s="13"/>
      <c r="B461" s="223"/>
      <c r="C461" s="224"/>
      <c r="D461" s="225" t="s">
        <v>129</v>
      </c>
      <c r="E461" s="226" t="s">
        <v>19</v>
      </c>
      <c r="F461" s="227" t="s">
        <v>707</v>
      </c>
      <c r="G461" s="224"/>
      <c r="H461" s="228">
        <v>2.3679999999999999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129</v>
      </c>
      <c r="AU461" s="234" t="s">
        <v>86</v>
      </c>
      <c r="AV461" s="13" t="s">
        <v>86</v>
      </c>
      <c r="AW461" s="13" t="s">
        <v>37</v>
      </c>
      <c r="AX461" s="13" t="s">
        <v>76</v>
      </c>
      <c r="AY461" s="234" t="s">
        <v>118</v>
      </c>
    </row>
    <row r="462" s="14" customFormat="1">
      <c r="A462" s="14"/>
      <c r="B462" s="235"/>
      <c r="C462" s="236"/>
      <c r="D462" s="225" t="s">
        <v>129</v>
      </c>
      <c r="E462" s="237" t="s">
        <v>19</v>
      </c>
      <c r="F462" s="238" t="s">
        <v>131</v>
      </c>
      <c r="G462" s="236"/>
      <c r="H462" s="239">
        <v>5.327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129</v>
      </c>
      <c r="AU462" s="245" t="s">
        <v>86</v>
      </c>
      <c r="AV462" s="14" t="s">
        <v>125</v>
      </c>
      <c r="AW462" s="14" t="s">
        <v>37</v>
      </c>
      <c r="AX462" s="14" t="s">
        <v>84</v>
      </c>
      <c r="AY462" s="245" t="s">
        <v>118</v>
      </c>
    </row>
    <row r="463" s="13" customFormat="1">
      <c r="A463" s="13"/>
      <c r="B463" s="223"/>
      <c r="C463" s="224"/>
      <c r="D463" s="225" t="s">
        <v>129</v>
      </c>
      <c r="E463" s="224"/>
      <c r="F463" s="227" t="s">
        <v>713</v>
      </c>
      <c r="G463" s="224"/>
      <c r="H463" s="228">
        <v>31.962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129</v>
      </c>
      <c r="AU463" s="234" t="s">
        <v>86</v>
      </c>
      <c r="AV463" s="13" t="s">
        <v>86</v>
      </c>
      <c r="AW463" s="13" t="s">
        <v>4</v>
      </c>
      <c r="AX463" s="13" t="s">
        <v>84</v>
      </c>
      <c r="AY463" s="234" t="s">
        <v>118</v>
      </c>
    </row>
    <row r="464" s="2" customFormat="1" ht="16.5" customHeight="1">
      <c r="A464" s="39"/>
      <c r="B464" s="40"/>
      <c r="C464" s="205" t="s">
        <v>714</v>
      </c>
      <c r="D464" s="205" t="s">
        <v>120</v>
      </c>
      <c r="E464" s="206" t="s">
        <v>715</v>
      </c>
      <c r="F464" s="207" t="s">
        <v>716</v>
      </c>
      <c r="G464" s="208" t="s">
        <v>238</v>
      </c>
      <c r="H464" s="209">
        <v>32.713000000000001</v>
      </c>
      <c r="I464" s="210"/>
      <c r="J464" s="211">
        <f>ROUND(I464*H464,2)</f>
        <v>0</v>
      </c>
      <c r="K464" s="207" t="s">
        <v>124</v>
      </c>
      <c r="L464" s="45"/>
      <c r="M464" s="212" t="s">
        <v>19</v>
      </c>
      <c r="N464" s="213" t="s">
        <v>47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125</v>
      </c>
      <c r="AT464" s="216" t="s">
        <v>120</v>
      </c>
      <c r="AU464" s="216" t="s">
        <v>86</v>
      </c>
      <c r="AY464" s="18" t="s">
        <v>118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84</v>
      </c>
      <c r="BK464" s="217">
        <f>ROUND(I464*H464,2)</f>
        <v>0</v>
      </c>
      <c r="BL464" s="18" t="s">
        <v>125</v>
      </c>
      <c r="BM464" s="216" t="s">
        <v>717</v>
      </c>
    </row>
    <row r="465" s="2" customFormat="1">
      <c r="A465" s="39"/>
      <c r="B465" s="40"/>
      <c r="C465" s="41"/>
      <c r="D465" s="218" t="s">
        <v>127</v>
      </c>
      <c r="E465" s="41"/>
      <c r="F465" s="219" t="s">
        <v>718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127</v>
      </c>
      <c r="AU465" s="18" t="s">
        <v>86</v>
      </c>
    </row>
    <row r="466" s="15" customFormat="1">
      <c r="A466" s="15"/>
      <c r="B466" s="249"/>
      <c r="C466" s="250"/>
      <c r="D466" s="225" t="s">
        <v>129</v>
      </c>
      <c r="E466" s="251" t="s">
        <v>19</v>
      </c>
      <c r="F466" s="252" t="s">
        <v>694</v>
      </c>
      <c r="G466" s="250"/>
      <c r="H466" s="251" t="s">
        <v>19</v>
      </c>
      <c r="I466" s="253"/>
      <c r="J466" s="250"/>
      <c r="K466" s="250"/>
      <c r="L466" s="254"/>
      <c r="M466" s="255"/>
      <c r="N466" s="256"/>
      <c r="O466" s="256"/>
      <c r="P466" s="256"/>
      <c r="Q466" s="256"/>
      <c r="R466" s="256"/>
      <c r="S466" s="256"/>
      <c r="T466" s="257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8" t="s">
        <v>129</v>
      </c>
      <c r="AU466" s="258" t="s">
        <v>86</v>
      </c>
      <c r="AV466" s="15" t="s">
        <v>84</v>
      </c>
      <c r="AW466" s="15" t="s">
        <v>37</v>
      </c>
      <c r="AX466" s="15" t="s">
        <v>76</v>
      </c>
      <c r="AY466" s="258" t="s">
        <v>118</v>
      </c>
    </row>
    <row r="467" s="13" customFormat="1">
      <c r="A467" s="13"/>
      <c r="B467" s="223"/>
      <c r="C467" s="224"/>
      <c r="D467" s="225" t="s">
        <v>129</v>
      </c>
      <c r="E467" s="226" t="s">
        <v>19</v>
      </c>
      <c r="F467" s="227" t="s">
        <v>695</v>
      </c>
      <c r="G467" s="224"/>
      <c r="H467" s="228">
        <v>0.16400000000000001</v>
      </c>
      <c r="I467" s="229"/>
      <c r="J467" s="224"/>
      <c r="K467" s="224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129</v>
      </c>
      <c r="AU467" s="234" t="s">
        <v>86</v>
      </c>
      <c r="AV467" s="13" t="s">
        <v>86</v>
      </c>
      <c r="AW467" s="13" t="s">
        <v>37</v>
      </c>
      <c r="AX467" s="13" t="s">
        <v>76</v>
      </c>
      <c r="AY467" s="234" t="s">
        <v>118</v>
      </c>
    </row>
    <row r="468" s="15" customFormat="1">
      <c r="A468" s="15"/>
      <c r="B468" s="249"/>
      <c r="C468" s="250"/>
      <c r="D468" s="225" t="s">
        <v>129</v>
      </c>
      <c r="E468" s="251" t="s">
        <v>19</v>
      </c>
      <c r="F468" s="252" t="s">
        <v>700</v>
      </c>
      <c r="G468" s="250"/>
      <c r="H468" s="251" t="s">
        <v>19</v>
      </c>
      <c r="I468" s="253"/>
      <c r="J468" s="250"/>
      <c r="K468" s="250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129</v>
      </c>
      <c r="AU468" s="258" t="s">
        <v>86</v>
      </c>
      <c r="AV468" s="15" t="s">
        <v>84</v>
      </c>
      <c r="AW468" s="15" t="s">
        <v>37</v>
      </c>
      <c r="AX468" s="15" t="s">
        <v>76</v>
      </c>
      <c r="AY468" s="258" t="s">
        <v>118</v>
      </c>
    </row>
    <row r="469" s="13" customFormat="1">
      <c r="A469" s="13"/>
      <c r="B469" s="223"/>
      <c r="C469" s="224"/>
      <c r="D469" s="225" t="s">
        <v>129</v>
      </c>
      <c r="E469" s="226" t="s">
        <v>19</v>
      </c>
      <c r="F469" s="227" t="s">
        <v>701</v>
      </c>
      <c r="G469" s="224"/>
      <c r="H469" s="228">
        <v>11.727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129</v>
      </c>
      <c r="AU469" s="234" t="s">
        <v>86</v>
      </c>
      <c r="AV469" s="13" t="s">
        <v>86</v>
      </c>
      <c r="AW469" s="13" t="s">
        <v>37</v>
      </c>
      <c r="AX469" s="13" t="s">
        <v>76</v>
      </c>
      <c r="AY469" s="234" t="s">
        <v>118</v>
      </c>
    </row>
    <row r="470" s="13" customFormat="1">
      <c r="A470" s="13"/>
      <c r="B470" s="223"/>
      <c r="C470" s="224"/>
      <c r="D470" s="225" t="s">
        <v>129</v>
      </c>
      <c r="E470" s="226" t="s">
        <v>19</v>
      </c>
      <c r="F470" s="227" t="s">
        <v>702</v>
      </c>
      <c r="G470" s="224"/>
      <c r="H470" s="228">
        <v>2.0779999999999998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129</v>
      </c>
      <c r="AU470" s="234" t="s">
        <v>86</v>
      </c>
      <c r="AV470" s="13" t="s">
        <v>86</v>
      </c>
      <c r="AW470" s="13" t="s">
        <v>37</v>
      </c>
      <c r="AX470" s="13" t="s">
        <v>76</v>
      </c>
      <c r="AY470" s="234" t="s">
        <v>118</v>
      </c>
    </row>
    <row r="471" s="13" customFormat="1">
      <c r="A471" s="13"/>
      <c r="B471" s="223"/>
      <c r="C471" s="224"/>
      <c r="D471" s="225" t="s">
        <v>129</v>
      </c>
      <c r="E471" s="226" t="s">
        <v>19</v>
      </c>
      <c r="F471" s="227" t="s">
        <v>703</v>
      </c>
      <c r="G471" s="224"/>
      <c r="H471" s="228">
        <v>13.417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129</v>
      </c>
      <c r="AU471" s="234" t="s">
        <v>86</v>
      </c>
      <c r="AV471" s="13" t="s">
        <v>86</v>
      </c>
      <c r="AW471" s="13" t="s">
        <v>37</v>
      </c>
      <c r="AX471" s="13" t="s">
        <v>76</v>
      </c>
      <c r="AY471" s="234" t="s">
        <v>118</v>
      </c>
    </row>
    <row r="472" s="15" customFormat="1">
      <c r="A472" s="15"/>
      <c r="B472" s="249"/>
      <c r="C472" s="250"/>
      <c r="D472" s="225" t="s">
        <v>129</v>
      </c>
      <c r="E472" s="251" t="s">
        <v>19</v>
      </c>
      <c r="F472" s="252" t="s">
        <v>704</v>
      </c>
      <c r="G472" s="250"/>
      <c r="H472" s="251" t="s">
        <v>19</v>
      </c>
      <c r="I472" s="253"/>
      <c r="J472" s="250"/>
      <c r="K472" s="250"/>
      <c r="L472" s="254"/>
      <c r="M472" s="255"/>
      <c r="N472" s="256"/>
      <c r="O472" s="256"/>
      <c r="P472" s="256"/>
      <c r="Q472" s="256"/>
      <c r="R472" s="256"/>
      <c r="S472" s="256"/>
      <c r="T472" s="257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8" t="s">
        <v>129</v>
      </c>
      <c r="AU472" s="258" t="s">
        <v>86</v>
      </c>
      <c r="AV472" s="15" t="s">
        <v>84</v>
      </c>
      <c r="AW472" s="15" t="s">
        <v>37</v>
      </c>
      <c r="AX472" s="15" t="s">
        <v>76</v>
      </c>
      <c r="AY472" s="258" t="s">
        <v>118</v>
      </c>
    </row>
    <row r="473" s="13" customFormat="1">
      <c r="A473" s="13"/>
      <c r="B473" s="223"/>
      <c r="C473" s="224"/>
      <c r="D473" s="225" t="s">
        <v>129</v>
      </c>
      <c r="E473" s="226" t="s">
        <v>19</v>
      </c>
      <c r="F473" s="227" t="s">
        <v>705</v>
      </c>
      <c r="G473" s="224"/>
      <c r="H473" s="228">
        <v>2.069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129</v>
      </c>
      <c r="AU473" s="234" t="s">
        <v>86</v>
      </c>
      <c r="AV473" s="13" t="s">
        <v>86</v>
      </c>
      <c r="AW473" s="13" t="s">
        <v>37</v>
      </c>
      <c r="AX473" s="13" t="s">
        <v>76</v>
      </c>
      <c r="AY473" s="234" t="s">
        <v>118</v>
      </c>
    </row>
    <row r="474" s="13" customFormat="1">
      <c r="A474" s="13"/>
      <c r="B474" s="223"/>
      <c r="C474" s="224"/>
      <c r="D474" s="225" t="s">
        <v>129</v>
      </c>
      <c r="E474" s="226" t="s">
        <v>19</v>
      </c>
      <c r="F474" s="227" t="s">
        <v>706</v>
      </c>
      <c r="G474" s="224"/>
      <c r="H474" s="228">
        <v>0.89000000000000001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129</v>
      </c>
      <c r="AU474" s="234" t="s">
        <v>86</v>
      </c>
      <c r="AV474" s="13" t="s">
        <v>86</v>
      </c>
      <c r="AW474" s="13" t="s">
        <v>37</v>
      </c>
      <c r="AX474" s="13" t="s">
        <v>76</v>
      </c>
      <c r="AY474" s="234" t="s">
        <v>118</v>
      </c>
    </row>
    <row r="475" s="13" customFormat="1">
      <c r="A475" s="13"/>
      <c r="B475" s="223"/>
      <c r="C475" s="224"/>
      <c r="D475" s="225" t="s">
        <v>129</v>
      </c>
      <c r="E475" s="226" t="s">
        <v>19</v>
      </c>
      <c r="F475" s="227" t="s">
        <v>707</v>
      </c>
      <c r="G475" s="224"/>
      <c r="H475" s="228">
        <v>2.3679999999999999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129</v>
      </c>
      <c r="AU475" s="234" t="s">
        <v>86</v>
      </c>
      <c r="AV475" s="13" t="s">
        <v>86</v>
      </c>
      <c r="AW475" s="13" t="s">
        <v>37</v>
      </c>
      <c r="AX475" s="13" t="s">
        <v>76</v>
      </c>
      <c r="AY475" s="234" t="s">
        <v>118</v>
      </c>
    </row>
    <row r="476" s="14" customFormat="1">
      <c r="A476" s="14"/>
      <c r="B476" s="235"/>
      <c r="C476" s="236"/>
      <c r="D476" s="225" t="s">
        <v>129</v>
      </c>
      <c r="E476" s="237" t="s">
        <v>19</v>
      </c>
      <c r="F476" s="238" t="s">
        <v>131</v>
      </c>
      <c r="G476" s="236"/>
      <c r="H476" s="239">
        <v>32.713000000000001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5" t="s">
        <v>129</v>
      </c>
      <c r="AU476" s="245" t="s">
        <v>86</v>
      </c>
      <c r="AV476" s="14" t="s">
        <v>125</v>
      </c>
      <c r="AW476" s="14" t="s">
        <v>37</v>
      </c>
      <c r="AX476" s="14" t="s">
        <v>84</v>
      </c>
      <c r="AY476" s="245" t="s">
        <v>118</v>
      </c>
    </row>
    <row r="477" s="2" customFormat="1" ht="24.15" customHeight="1">
      <c r="A477" s="39"/>
      <c r="B477" s="40"/>
      <c r="C477" s="205" t="s">
        <v>719</v>
      </c>
      <c r="D477" s="205" t="s">
        <v>120</v>
      </c>
      <c r="E477" s="206" t="s">
        <v>720</v>
      </c>
      <c r="F477" s="207" t="s">
        <v>721</v>
      </c>
      <c r="G477" s="208" t="s">
        <v>238</v>
      </c>
      <c r="H477" s="209">
        <v>82.923000000000002</v>
      </c>
      <c r="I477" s="210"/>
      <c r="J477" s="211">
        <f>ROUND(I477*H477,2)</f>
        <v>0</v>
      </c>
      <c r="K477" s="207" t="s">
        <v>19</v>
      </c>
      <c r="L477" s="45"/>
      <c r="M477" s="212" t="s">
        <v>19</v>
      </c>
      <c r="N477" s="213" t="s">
        <v>47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125</v>
      </c>
      <c r="AT477" s="216" t="s">
        <v>120</v>
      </c>
      <c r="AU477" s="216" t="s">
        <v>86</v>
      </c>
      <c r="AY477" s="18" t="s">
        <v>118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84</v>
      </c>
      <c r="BK477" s="217">
        <f>ROUND(I477*H477,2)</f>
        <v>0</v>
      </c>
      <c r="BL477" s="18" t="s">
        <v>125</v>
      </c>
      <c r="BM477" s="216" t="s">
        <v>722</v>
      </c>
    </row>
    <row r="478" s="13" customFormat="1">
      <c r="A478" s="13"/>
      <c r="B478" s="223"/>
      <c r="C478" s="224"/>
      <c r="D478" s="225" t="s">
        <v>129</v>
      </c>
      <c r="E478" s="226" t="s">
        <v>19</v>
      </c>
      <c r="F478" s="227" t="s">
        <v>681</v>
      </c>
      <c r="G478" s="224"/>
      <c r="H478" s="228">
        <v>80.853999999999999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129</v>
      </c>
      <c r="AU478" s="234" t="s">
        <v>86</v>
      </c>
      <c r="AV478" s="13" t="s">
        <v>86</v>
      </c>
      <c r="AW478" s="13" t="s">
        <v>37</v>
      </c>
      <c r="AX478" s="13" t="s">
        <v>76</v>
      </c>
      <c r="AY478" s="234" t="s">
        <v>118</v>
      </c>
    </row>
    <row r="479" s="13" customFormat="1">
      <c r="A479" s="13"/>
      <c r="B479" s="223"/>
      <c r="C479" s="224"/>
      <c r="D479" s="225" t="s">
        <v>129</v>
      </c>
      <c r="E479" s="226" t="s">
        <v>19</v>
      </c>
      <c r="F479" s="227" t="s">
        <v>705</v>
      </c>
      <c r="G479" s="224"/>
      <c r="H479" s="228">
        <v>2.069</v>
      </c>
      <c r="I479" s="229"/>
      <c r="J479" s="224"/>
      <c r="K479" s="224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129</v>
      </c>
      <c r="AU479" s="234" t="s">
        <v>86</v>
      </c>
      <c r="AV479" s="13" t="s">
        <v>86</v>
      </c>
      <c r="AW479" s="13" t="s">
        <v>37</v>
      </c>
      <c r="AX479" s="13" t="s">
        <v>76</v>
      </c>
      <c r="AY479" s="234" t="s">
        <v>118</v>
      </c>
    </row>
    <row r="480" s="14" customFormat="1">
      <c r="A480" s="14"/>
      <c r="B480" s="235"/>
      <c r="C480" s="236"/>
      <c r="D480" s="225" t="s">
        <v>129</v>
      </c>
      <c r="E480" s="237" t="s">
        <v>19</v>
      </c>
      <c r="F480" s="238" t="s">
        <v>131</v>
      </c>
      <c r="G480" s="236"/>
      <c r="H480" s="239">
        <v>82.923000000000002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129</v>
      </c>
      <c r="AU480" s="245" t="s">
        <v>86</v>
      </c>
      <c r="AV480" s="14" t="s">
        <v>125</v>
      </c>
      <c r="AW480" s="14" t="s">
        <v>37</v>
      </c>
      <c r="AX480" s="14" t="s">
        <v>84</v>
      </c>
      <c r="AY480" s="245" t="s">
        <v>118</v>
      </c>
    </row>
    <row r="481" s="2" customFormat="1" ht="24.15" customHeight="1">
      <c r="A481" s="39"/>
      <c r="B481" s="40"/>
      <c r="C481" s="205" t="s">
        <v>723</v>
      </c>
      <c r="D481" s="205" t="s">
        <v>120</v>
      </c>
      <c r="E481" s="206" t="s">
        <v>724</v>
      </c>
      <c r="F481" s="207" t="s">
        <v>317</v>
      </c>
      <c r="G481" s="208" t="s">
        <v>238</v>
      </c>
      <c r="H481" s="209">
        <v>3.258</v>
      </c>
      <c r="I481" s="210"/>
      <c r="J481" s="211">
        <f>ROUND(I481*H481,2)</f>
        <v>0</v>
      </c>
      <c r="K481" s="207" t="s">
        <v>19</v>
      </c>
      <c r="L481" s="45"/>
      <c r="M481" s="212" t="s">
        <v>19</v>
      </c>
      <c r="N481" s="213" t="s">
        <v>47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0</v>
      </c>
      <c r="T481" s="21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125</v>
      </c>
      <c r="AT481" s="216" t="s">
        <v>120</v>
      </c>
      <c r="AU481" s="216" t="s">
        <v>86</v>
      </c>
      <c r="AY481" s="18" t="s">
        <v>118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84</v>
      </c>
      <c r="BK481" s="217">
        <f>ROUND(I481*H481,2)</f>
        <v>0</v>
      </c>
      <c r="BL481" s="18" t="s">
        <v>125</v>
      </c>
      <c r="BM481" s="216" t="s">
        <v>725</v>
      </c>
    </row>
    <row r="482" s="13" customFormat="1">
      <c r="A482" s="13"/>
      <c r="B482" s="223"/>
      <c r="C482" s="224"/>
      <c r="D482" s="225" t="s">
        <v>129</v>
      </c>
      <c r="E482" s="226" t="s">
        <v>19</v>
      </c>
      <c r="F482" s="227" t="s">
        <v>706</v>
      </c>
      <c r="G482" s="224"/>
      <c r="H482" s="228">
        <v>0.89000000000000001</v>
      </c>
      <c r="I482" s="229"/>
      <c r="J482" s="224"/>
      <c r="K482" s="224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129</v>
      </c>
      <c r="AU482" s="234" t="s">
        <v>86</v>
      </c>
      <c r="AV482" s="13" t="s">
        <v>86</v>
      </c>
      <c r="AW482" s="13" t="s">
        <v>37</v>
      </c>
      <c r="AX482" s="13" t="s">
        <v>76</v>
      </c>
      <c r="AY482" s="234" t="s">
        <v>118</v>
      </c>
    </row>
    <row r="483" s="13" customFormat="1">
      <c r="A483" s="13"/>
      <c r="B483" s="223"/>
      <c r="C483" s="224"/>
      <c r="D483" s="225" t="s">
        <v>129</v>
      </c>
      <c r="E483" s="226" t="s">
        <v>19</v>
      </c>
      <c r="F483" s="227" t="s">
        <v>707</v>
      </c>
      <c r="G483" s="224"/>
      <c r="H483" s="228">
        <v>2.3679999999999999</v>
      </c>
      <c r="I483" s="229"/>
      <c r="J483" s="224"/>
      <c r="K483" s="224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129</v>
      </c>
      <c r="AU483" s="234" t="s">
        <v>86</v>
      </c>
      <c r="AV483" s="13" t="s">
        <v>86</v>
      </c>
      <c r="AW483" s="13" t="s">
        <v>37</v>
      </c>
      <c r="AX483" s="13" t="s">
        <v>76</v>
      </c>
      <c r="AY483" s="234" t="s">
        <v>118</v>
      </c>
    </row>
    <row r="484" s="14" customFormat="1">
      <c r="A484" s="14"/>
      <c r="B484" s="235"/>
      <c r="C484" s="236"/>
      <c r="D484" s="225" t="s">
        <v>129</v>
      </c>
      <c r="E484" s="237" t="s">
        <v>19</v>
      </c>
      <c r="F484" s="238" t="s">
        <v>131</v>
      </c>
      <c r="G484" s="236"/>
      <c r="H484" s="239">
        <v>3.258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5" t="s">
        <v>129</v>
      </c>
      <c r="AU484" s="245" t="s">
        <v>86</v>
      </c>
      <c r="AV484" s="14" t="s">
        <v>125</v>
      </c>
      <c r="AW484" s="14" t="s">
        <v>37</v>
      </c>
      <c r="AX484" s="14" t="s">
        <v>84</v>
      </c>
      <c r="AY484" s="245" t="s">
        <v>118</v>
      </c>
    </row>
    <row r="485" s="12" customFormat="1" ht="22.8" customHeight="1">
      <c r="A485" s="12"/>
      <c r="B485" s="189"/>
      <c r="C485" s="190"/>
      <c r="D485" s="191" t="s">
        <v>75</v>
      </c>
      <c r="E485" s="203" t="s">
        <v>726</v>
      </c>
      <c r="F485" s="203" t="s">
        <v>727</v>
      </c>
      <c r="G485" s="190"/>
      <c r="H485" s="190"/>
      <c r="I485" s="193"/>
      <c r="J485" s="204">
        <f>BK485</f>
        <v>0</v>
      </c>
      <c r="K485" s="190"/>
      <c r="L485" s="195"/>
      <c r="M485" s="196"/>
      <c r="N485" s="197"/>
      <c r="O485" s="197"/>
      <c r="P485" s="198">
        <f>SUM(P486:P487)</f>
        <v>0</v>
      </c>
      <c r="Q485" s="197"/>
      <c r="R485" s="198">
        <f>SUM(R486:R487)</f>
        <v>0</v>
      </c>
      <c r="S485" s="197"/>
      <c r="T485" s="199">
        <f>SUM(T486:T487)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0" t="s">
        <v>84</v>
      </c>
      <c r="AT485" s="201" t="s">
        <v>75</v>
      </c>
      <c r="AU485" s="201" t="s">
        <v>84</v>
      </c>
      <c r="AY485" s="200" t="s">
        <v>118</v>
      </c>
      <c r="BK485" s="202">
        <f>SUM(BK486:BK487)</f>
        <v>0</v>
      </c>
    </row>
    <row r="486" s="2" customFormat="1" ht="24.15" customHeight="1">
      <c r="A486" s="39"/>
      <c r="B486" s="40"/>
      <c r="C486" s="205" t="s">
        <v>728</v>
      </c>
      <c r="D486" s="205" t="s">
        <v>120</v>
      </c>
      <c r="E486" s="206" t="s">
        <v>729</v>
      </c>
      <c r="F486" s="207" t="s">
        <v>730</v>
      </c>
      <c r="G486" s="208" t="s">
        <v>238</v>
      </c>
      <c r="H486" s="209">
        <v>57.390999999999998</v>
      </c>
      <c r="I486" s="210"/>
      <c r="J486" s="211">
        <f>ROUND(I486*H486,2)</f>
        <v>0</v>
      </c>
      <c r="K486" s="207" t="s">
        <v>124</v>
      </c>
      <c r="L486" s="45"/>
      <c r="M486" s="212" t="s">
        <v>19</v>
      </c>
      <c r="N486" s="213" t="s">
        <v>47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125</v>
      </c>
      <c r="AT486" s="216" t="s">
        <v>120</v>
      </c>
      <c r="AU486" s="216" t="s">
        <v>86</v>
      </c>
      <c r="AY486" s="18" t="s">
        <v>118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84</v>
      </c>
      <c r="BK486" s="217">
        <f>ROUND(I486*H486,2)</f>
        <v>0</v>
      </c>
      <c r="BL486" s="18" t="s">
        <v>125</v>
      </c>
      <c r="BM486" s="216" t="s">
        <v>731</v>
      </c>
    </row>
    <row r="487" s="2" customFormat="1">
      <c r="A487" s="39"/>
      <c r="B487" s="40"/>
      <c r="C487" s="41"/>
      <c r="D487" s="218" t="s">
        <v>127</v>
      </c>
      <c r="E487" s="41"/>
      <c r="F487" s="219" t="s">
        <v>732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127</v>
      </c>
      <c r="AU487" s="18" t="s">
        <v>86</v>
      </c>
    </row>
    <row r="488" s="12" customFormat="1" ht="25.92" customHeight="1">
      <c r="A488" s="12"/>
      <c r="B488" s="189"/>
      <c r="C488" s="190"/>
      <c r="D488" s="191" t="s">
        <v>75</v>
      </c>
      <c r="E488" s="192" t="s">
        <v>341</v>
      </c>
      <c r="F488" s="192" t="s">
        <v>733</v>
      </c>
      <c r="G488" s="190"/>
      <c r="H488" s="190"/>
      <c r="I488" s="193"/>
      <c r="J488" s="194">
        <f>BK488</f>
        <v>0</v>
      </c>
      <c r="K488" s="190"/>
      <c r="L488" s="195"/>
      <c r="M488" s="196"/>
      <c r="N488" s="197"/>
      <c r="O488" s="197"/>
      <c r="P488" s="198">
        <f>P489</f>
        <v>0</v>
      </c>
      <c r="Q488" s="197"/>
      <c r="R488" s="198">
        <f>R489</f>
        <v>0.53685000000000005</v>
      </c>
      <c r="S488" s="197"/>
      <c r="T488" s="199">
        <f>T489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0" t="s">
        <v>137</v>
      </c>
      <c r="AT488" s="201" t="s">
        <v>75</v>
      </c>
      <c r="AU488" s="201" t="s">
        <v>76</v>
      </c>
      <c r="AY488" s="200" t="s">
        <v>118</v>
      </c>
      <c r="BK488" s="202">
        <f>BK489</f>
        <v>0</v>
      </c>
    </row>
    <row r="489" s="12" customFormat="1" ht="22.8" customHeight="1">
      <c r="A489" s="12"/>
      <c r="B489" s="189"/>
      <c r="C489" s="190"/>
      <c r="D489" s="191" t="s">
        <v>75</v>
      </c>
      <c r="E489" s="203" t="s">
        <v>734</v>
      </c>
      <c r="F489" s="203" t="s">
        <v>735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SUM(P490:P497)</f>
        <v>0</v>
      </c>
      <c r="Q489" s="197"/>
      <c r="R489" s="198">
        <f>SUM(R490:R497)</f>
        <v>0.53685000000000005</v>
      </c>
      <c r="S489" s="197"/>
      <c r="T489" s="199">
        <f>SUM(T490:T497)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0" t="s">
        <v>137</v>
      </c>
      <c r="AT489" s="201" t="s">
        <v>75</v>
      </c>
      <c r="AU489" s="201" t="s">
        <v>84</v>
      </c>
      <c r="AY489" s="200" t="s">
        <v>118</v>
      </c>
      <c r="BK489" s="202">
        <f>SUM(BK490:BK497)</f>
        <v>0</v>
      </c>
    </row>
    <row r="490" s="2" customFormat="1" ht="16.5" customHeight="1">
      <c r="A490" s="39"/>
      <c r="B490" s="40"/>
      <c r="C490" s="205" t="s">
        <v>736</v>
      </c>
      <c r="D490" s="205" t="s">
        <v>120</v>
      </c>
      <c r="E490" s="206" t="s">
        <v>737</v>
      </c>
      <c r="F490" s="207" t="s">
        <v>738</v>
      </c>
      <c r="G490" s="208" t="s">
        <v>123</v>
      </c>
      <c r="H490" s="209">
        <v>1</v>
      </c>
      <c r="I490" s="210"/>
      <c r="J490" s="211">
        <f>ROUND(I490*H490,2)</f>
        <v>0</v>
      </c>
      <c r="K490" s="207" t="s">
        <v>124</v>
      </c>
      <c r="L490" s="45"/>
      <c r="M490" s="212" t="s">
        <v>19</v>
      </c>
      <c r="N490" s="213" t="s">
        <v>47</v>
      </c>
      <c r="O490" s="85"/>
      <c r="P490" s="214">
        <f>O490*H490</f>
        <v>0</v>
      </c>
      <c r="Q490" s="214">
        <v>0</v>
      </c>
      <c r="R490" s="214">
        <f>Q490*H490</f>
        <v>0</v>
      </c>
      <c r="S490" s="214">
        <v>0</v>
      </c>
      <c r="T490" s="215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6" t="s">
        <v>652</v>
      </c>
      <c r="AT490" s="216" t="s">
        <v>120</v>
      </c>
      <c r="AU490" s="216" t="s">
        <v>86</v>
      </c>
      <c r="AY490" s="18" t="s">
        <v>118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18" t="s">
        <v>84</v>
      </c>
      <c r="BK490" s="217">
        <f>ROUND(I490*H490,2)</f>
        <v>0</v>
      </c>
      <c r="BL490" s="18" t="s">
        <v>652</v>
      </c>
      <c r="BM490" s="216" t="s">
        <v>739</v>
      </c>
    </row>
    <row r="491" s="2" customFormat="1">
      <c r="A491" s="39"/>
      <c r="B491" s="40"/>
      <c r="C491" s="41"/>
      <c r="D491" s="218" t="s">
        <v>127</v>
      </c>
      <c r="E491" s="41"/>
      <c r="F491" s="219" t="s">
        <v>740</v>
      </c>
      <c r="G491" s="41"/>
      <c r="H491" s="41"/>
      <c r="I491" s="220"/>
      <c r="J491" s="41"/>
      <c r="K491" s="41"/>
      <c r="L491" s="45"/>
      <c r="M491" s="221"/>
      <c r="N491" s="222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127</v>
      </c>
      <c r="AU491" s="18" t="s">
        <v>86</v>
      </c>
    </row>
    <row r="492" s="2" customFormat="1" ht="37.8" customHeight="1">
      <c r="A492" s="39"/>
      <c r="B492" s="40"/>
      <c r="C492" s="205" t="s">
        <v>741</v>
      </c>
      <c r="D492" s="205" t="s">
        <v>120</v>
      </c>
      <c r="E492" s="206" t="s">
        <v>742</v>
      </c>
      <c r="F492" s="207" t="s">
        <v>743</v>
      </c>
      <c r="G492" s="208" t="s">
        <v>123</v>
      </c>
      <c r="H492" s="209">
        <v>1</v>
      </c>
      <c r="I492" s="210"/>
      <c r="J492" s="211">
        <f>ROUND(I492*H492,2)</f>
        <v>0</v>
      </c>
      <c r="K492" s="207" t="s">
        <v>124</v>
      </c>
      <c r="L492" s="45"/>
      <c r="M492" s="212" t="s">
        <v>19</v>
      </c>
      <c r="N492" s="213" t="s">
        <v>47</v>
      </c>
      <c r="O492" s="85"/>
      <c r="P492" s="214">
        <f>O492*H492</f>
        <v>0</v>
      </c>
      <c r="Q492" s="214">
        <v>0.53685000000000005</v>
      </c>
      <c r="R492" s="214">
        <f>Q492*H492</f>
        <v>0.53685000000000005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652</v>
      </c>
      <c r="AT492" s="216" t="s">
        <v>120</v>
      </c>
      <c r="AU492" s="216" t="s">
        <v>86</v>
      </c>
      <c r="AY492" s="18" t="s">
        <v>118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84</v>
      </c>
      <c r="BK492" s="217">
        <f>ROUND(I492*H492,2)</f>
        <v>0</v>
      </c>
      <c r="BL492" s="18" t="s">
        <v>652</v>
      </c>
      <c r="BM492" s="216" t="s">
        <v>744</v>
      </c>
    </row>
    <row r="493" s="2" customFormat="1">
      <c r="A493" s="39"/>
      <c r="B493" s="40"/>
      <c r="C493" s="41"/>
      <c r="D493" s="218" t="s">
        <v>127</v>
      </c>
      <c r="E493" s="41"/>
      <c r="F493" s="219" t="s">
        <v>745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127</v>
      </c>
      <c r="AU493" s="18" t="s">
        <v>86</v>
      </c>
    </row>
    <row r="494" s="13" customFormat="1">
      <c r="A494" s="13"/>
      <c r="B494" s="223"/>
      <c r="C494" s="224"/>
      <c r="D494" s="225" t="s">
        <v>129</v>
      </c>
      <c r="E494" s="226" t="s">
        <v>19</v>
      </c>
      <c r="F494" s="227" t="s">
        <v>746</v>
      </c>
      <c r="G494" s="224"/>
      <c r="H494" s="228">
        <v>1</v>
      </c>
      <c r="I494" s="229"/>
      <c r="J494" s="224"/>
      <c r="K494" s="224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129</v>
      </c>
      <c r="AU494" s="234" t="s">
        <v>86</v>
      </c>
      <c r="AV494" s="13" t="s">
        <v>86</v>
      </c>
      <c r="AW494" s="13" t="s">
        <v>37</v>
      </c>
      <c r="AX494" s="13" t="s">
        <v>76</v>
      </c>
      <c r="AY494" s="234" t="s">
        <v>118</v>
      </c>
    </row>
    <row r="495" s="14" customFormat="1">
      <c r="A495" s="14"/>
      <c r="B495" s="235"/>
      <c r="C495" s="236"/>
      <c r="D495" s="225" t="s">
        <v>129</v>
      </c>
      <c r="E495" s="237" t="s">
        <v>19</v>
      </c>
      <c r="F495" s="238" t="s">
        <v>131</v>
      </c>
      <c r="G495" s="236"/>
      <c r="H495" s="239">
        <v>1</v>
      </c>
      <c r="I495" s="240"/>
      <c r="J495" s="236"/>
      <c r="K495" s="236"/>
      <c r="L495" s="241"/>
      <c r="M495" s="242"/>
      <c r="N495" s="243"/>
      <c r="O495" s="243"/>
      <c r="P495" s="243"/>
      <c r="Q495" s="243"/>
      <c r="R495" s="243"/>
      <c r="S495" s="243"/>
      <c r="T495" s="24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5" t="s">
        <v>129</v>
      </c>
      <c r="AU495" s="245" t="s">
        <v>86</v>
      </c>
      <c r="AV495" s="14" t="s">
        <v>125</v>
      </c>
      <c r="AW495" s="14" t="s">
        <v>37</v>
      </c>
      <c r="AX495" s="14" t="s">
        <v>84</v>
      </c>
      <c r="AY495" s="245" t="s">
        <v>118</v>
      </c>
    </row>
    <row r="496" s="2" customFormat="1" ht="16.5" customHeight="1">
      <c r="A496" s="39"/>
      <c r="B496" s="40"/>
      <c r="C496" s="205" t="s">
        <v>747</v>
      </c>
      <c r="D496" s="205" t="s">
        <v>120</v>
      </c>
      <c r="E496" s="206" t="s">
        <v>748</v>
      </c>
      <c r="F496" s="207" t="s">
        <v>749</v>
      </c>
      <c r="G496" s="208" t="s">
        <v>123</v>
      </c>
      <c r="H496" s="209">
        <v>1</v>
      </c>
      <c r="I496" s="210"/>
      <c r="J496" s="211">
        <f>ROUND(I496*H496,2)</f>
        <v>0</v>
      </c>
      <c r="K496" s="207" t="s">
        <v>124</v>
      </c>
      <c r="L496" s="45"/>
      <c r="M496" s="212" t="s">
        <v>19</v>
      </c>
      <c r="N496" s="213" t="s">
        <v>47</v>
      </c>
      <c r="O496" s="85"/>
      <c r="P496" s="214">
        <f>O496*H496</f>
        <v>0</v>
      </c>
      <c r="Q496" s="214">
        <v>0</v>
      </c>
      <c r="R496" s="214">
        <f>Q496*H496</f>
        <v>0</v>
      </c>
      <c r="S496" s="214">
        <v>0</v>
      </c>
      <c r="T496" s="21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16" t="s">
        <v>652</v>
      </c>
      <c r="AT496" s="216" t="s">
        <v>120</v>
      </c>
      <c r="AU496" s="216" t="s">
        <v>86</v>
      </c>
      <c r="AY496" s="18" t="s">
        <v>118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18" t="s">
        <v>84</v>
      </c>
      <c r="BK496" s="217">
        <f>ROUND(I496*H496,2)</f>
        <v>0</v>
      </c>
      <c r="BL496" s="18" t="s">
        <v>652</v>
      </c>
      <c r="BM496" s="216" t="s">
        <v>750</v>
      </c>
    </row>
    <row r="497" s="2" customFormat="1">
      <c r="A497" s="39"/>
      <c r="B497" s="40"/>
      <c r="C497" s="41"/>
      <c r="D497" s="218" t="s">
        <v>127</v>
      </c>
      <c r="E497" s="41"/>
      <c r="F497" s="219" t="s">
        <v>751</v>
      </c>
      <c r="G497" s="41"/>
      <c r="H497" s="41"/>
      <c r="I497" s="220"/>
      <c r="J497" s="41"/>
      <c r="K497" s="41"/>
      <c r="L497" s="45"/>
      <c r="M497" s="270"/>
      <c r="N497" s="271"/>
      <c r="O497" s="272"/>
      <c r="P497" s="272"/>
      <c r="Q497" s="272"/>
      <c r="R497" s="272"/>
      <c r="S497" s="272"/>
      <c r="T497" s="27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127</v>
      </c>
      <c r="AU497" s="18" t="s">
        <v>86</v>
      </c>
    </row>
    <row r="498" s="2" customFormat="1" ht="6.96" customHeight="1">
      <c r="A498" s="39"/>
      <c r="B498" s="60"/>
      <c r="C498" s="61"/>
      <c r="D498" s="61"/>
      <c r="E498" s="61"/>
      <c r="F498" s="61"/>
      <c r="G498" s="61"/>
      <c r="H498" s="61"/>
      <c r="I498" s="61"/>
      <c r="J498" s="61"/>
      <c r="K498" s="61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0XT6BuX+5yxrQYbC7MfyggzBzZAdmVY/iGizHOQfcjX1hLc11bHko1OHYjmvY37BkQkLDY44Kd3WMi5SwGiyrA==" hashValue="JOayw1/VuMLormq6pxVCJpqSJhyHuSv0yNLknCrX3UOqP4zeRFJJC3ESmF1ihbaHm3MlpUOqMrYHeweIOdZdVg==" algorithmName="SHA-512" password="CC35"/>
  <autoFilter ref="C90:K49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2/113106123"/>
    <hyperlink ref="F101" r:id="rId2" display="https://podminky.urs.cz/item/CS_URS_2023_02/113106162"/>
    <hyperlink ref="F106" r:id="rId3" display="https://podminky.urs.cz/item/CS_URS_2023_02/113202111"/>
    <hyperlink ref="F112" r:id="rId4" display="https://podminky.urs.cz/item/CS_URS_2023_02/114203301"/>
    <hyperlink ref="F121" r:id="rId5" display="https://podminky.urs.cz/item/CS_URS_2023_02/131351104"/>
    <hyperlink ref="F125" r:id="rId6" display="https://podminky.urs.cz/item/CS_URS_2023_02/153812121"/>
    <hyperlink ref="F131" r:id="rId7" display="https://podminky.urs.cz/item/CS_URS_2023_02/162351123"/>
    <hyperlink ref="F138" r:id="rId8" display="https://podminky.urs.cz/item/CS_URS_2023_02/162751134"/>
    <hyperlink ref="F143" r:id="rId9" display="https://podminky.urs.cz/item/CS_URS_2023_02/167151102"/>
    <hyperlink ref="F153" r:id="rId10" display="https://podminky.urs.cz/item/CS_URS_2023_02/171251201"/>
    <hyperlink ref="F159" r:id="rId11" display="https://podminky.urs.cz/item/CS_URS_2023_02/174151101"/>
    <hyperlink ref="F165" r:id="rId12" display="https://podminky.urs.cz/item/CS_URS_2023_02/181351003"/>
    <hyperlink ref="F173" r:id="rId13" display="https://podminky.urs.cz/item/CS_URS_2023_02/181411131"/>
    <hyperlink ref="F182" r:id="rId14" display="https://podminky.urs.cz/item/CS_URS_2023_02/153211002"/>
    <hyperlink ref="F191" r:id="rId15" display="https://podminky.urs.cz/item/CS_URS_2023_02/153273123"/>
    <hyperlink ref="F201" r:id="rId16" display="https://podminky.urs.cz/item/CS_URS_2023_02/211971122"/>
    <hyperlink ref="F222" r:id="rId17" display="https://podminky.urs.cz/item/CS_URS_2023_02/224212114"/>
    <hyperlink ref="F231" r:id="rId18" display="https://podminky.urs.cz/item/CS_URS_2023_02/327213124"/>
    <hyperlink ref="F237" r:id="rId19" display="https://podminky.urs.cz/item/CS_URS_2023_02/327324128"/>
    <hyperlink ref="F245" r:id="rId20" display="https://podminky.urs.cz/item/CS_URS_2023_02/327351211"/>
    <hyperlink ref="F252" r:id="rId21" display="https://podminky.urs.cz/item/CS_URS_2023_02/327351221"/>
    <hyperlink ref="F254" r:id="rId22" display="https://podminky.urs.cz/item/CS_URS_2023_02/327361006"/>
    <hyperlink ref="F261" r:id="rId23" display="https://podminky.urs.cz/item/CS_URS_2023_02/327361040"/>
    <hyperlink ref="F266" r:id="rId24" display="https://podminky.urs.cz/item/CS_URS_2023_02/345321616"/>
    <hyperlink ref="F272" r:id="rId25" display="https://podminky.urs.cz/item/CS_URS_2023_02/345351005"/>
    <hyperlink ref="F276" r:id="rId26" display="https://podminky.urs.cz/item/CS_URS_2023_02/345351006"/>
    <hyperlink ref="F278" r:id="rId27" display="https://podminky.urs.cz/item/CS_URS_2023_02/345362021"/>
    <hyperlink ref="F283" r:id="rId28" display="https://podminky.urs.cz/item/CS_URS_2023_02/451315114"/>
    <hyperlink ref="F288" r:id="rId29" display="https://podminky.urs.cz/item/CS_URS_2023_02/451317777"/>
    <hyperlink ref="F292" r:id="rId30" display="https://podminky.urs.cz/item/CS_URS_2023_02/451577777"/>
    <hyperlink ref="F298" r:id="rId31" display="https://podminky.urs.cz/item/CS_URS_2023_02/457311114"/>
    <hyperlink ref="F304" r:id="rId32" display="https://podminky.urs.cz/item/CS_URS_2023_02/564871011"/>
    <hyperlink ref="F310" r:id="rId33" display="https://podminky.urs.cz/item/CS_URS_2023_02/591241111"/>
    <hyperlink ref="F323" r:id="rId34" display="https://podminky.urs.cz/item/CS_URS_2023_02/596211111"/>
    <hyperlink ref="F337" r:id="rId35" display="https://podminky.urs.cz/item/CS_URS_2023_02/628631211"/>
    <hyperlink ref="F342" r:id="rId36" display="https://podminky.urs.cz/item/CS_URS_2023_02/911121111"/>
    <hyperlink ref="F348" r:id="rId37" display="https://podminky.urs.cz/item/CS_URS_2023_02/914511111"/>
    <hyperlink ref="F350" r:id="rId38" display="https://podminky.urs.cz/item/CS_URS_2023_02/916241112"/>
    <hyperlink ref="F364" r:id="rId39" display="https://podminky.urs.cz/item/CS_URS_2023_02/931992121"/>
    <hyperlink ref="F368" r:id="rId40" display="https://podminky.urs.cz/item/CS_URS_2023_02/931994151"/>
    <hyperlink ref="F372" r:id="rId41" display="https://podminky.urs.cz/item/CS_URS_2023_02/931994142"/>
    <hyperlink ref="F376" r:id="rId42" display="https://podminky.urs.cz/item/CS_URS_2023_02/953961214"/>
    <hyperlink ref="F381" r:id="rId43" display="https://podminky.urs.cz/item/CS_URS_2023_02/953965131"/>
    <hyperlink ref="F386" r:id="rId44" display="https://podminky.urs.cz/item/CS_URS_2023_02/961043111"/>
    <hyperlink ref="F391" r:id="rId45" display="https://podminky.urs.cz/item/CS_URS_2023_02/961044111"/>
    <hyperlink ref="F396" r:id="rId46" display="https://podminky.urs.cz/item/CS_URS_2023_02/966006132"/>
    <hyperlink ref="F400" r:id="rId47" display="https://podminky.urs.cz/item/CS_URS_2023_02/966075141"/>
    <hyperlink ref="F405" r:id="rId48" display="https://podminky.urs.cz/item/CS_URS_2023_02/979024443"/>
    <hyperlink ref="F410" r:id="rId49" display="https://podminky.urs.cz/item/CS_URS_2023_02/979054451"/>
    <hyperlink ref="F415" r:id="rId50" display="https://podminky.urs.cz/item/CS_URS_2023_02/979071122"/>
    <hyperlink ref="F420" r:id="rId51" display="https://podminky.urs.cz/item/CS_URS_2023_02/985331213"/>
    <hyperlink ref="F432" r:id="rId52" display="https://podminky.urs.cz/item/CS_URS_2023_02/997221561"/>
    <hyperlink ref="F437" r:id="rId53" display="https://podminky.urs.cz/item/CS_URS_2023_02/997221569"/>
    <hyperlink ref="F440" r:id="rId54" display="https://podminky.urs.cz/item/CS_URS_2023_02/997221571"/>
    <hyperlink ref="F457" r:id="rId55" display="https://podminky.urs.cz/item/CS_URS_2023_02/997221579"/>
    <hyperlink ref="F465" r:id="rId56" display="https://podminky.urs.cz/item/CS_URS_2023_02/997221612"/>
    <hyperlink ref="F487" r:id="rId57" display="https://podminky.urs.cz/item/CS_URS_2023_02/998152111"/>
    <hyperlink ref="F491" r:id="rId58" display="https://podminky.urs.cz/item/CS_URS_2023_02/220860207"/>
    <hyperlink ref="F493" r:id="rId59" display="https://podminky.urs.cz/item/CS_URS_2023_02/220860301"/>
    <hyperlink ref="F497" r:id="rId60" display="https://podminky.urs.cz/item/CS_URS_2023_02/228860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86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Na Schodech - oprava opěrné zdi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16. 10. 2023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34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35</v>
      </c>
      <c r="F21" s="39"/>
      <c r="G21" s="39"/>
      <c r="H21" s="39"/>
      <c r="I21" s="133" t="s">
        <v>29</v>
      </c>
      <c r="J21" s="137" t="s">
        <v>36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38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39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40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41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42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44</v>
      </c>
      <c r="G32" s="39"/>
      <c r="H32" s="39"/>
      <c r="I32" s="146" t="s">
        <v>43</v>
      </c>
      <c r="J32" s="146" t="s">
        <v>45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46</v>
      </c>
      <c r="E33" s="133" t="s">
        <v>47</v>
      </c>
      <c r="F33" s="148">
        <f>ROUND((SUM(BE82:BE113)),  2)</f>
        <v>0</v>
      </c>
      <c r="G33" s="39"/>
      <c r="H33" s="39"/>
      <c r="I33" s="149">
        <v>0.20999999999999999</v>
      </c>
      <c r="J33" s="148">
        <f>ROUND(((SUM(BE82:BE113))*I33),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48</v>
      </c>
      <c r="F34" s="148">
        <f>ROUND((SUM(BF82:BF113)),  2)</f>
        <v>0</v>
      </c>
      <c r="G34" s="39"/>
      <c r="H34" s="39"/>
      <c r="I34" s="149">
        <v>0.14999999999999999</v>
      </c>
      <c r="J34" s="148">
        <f>ROUND(((SUM(BF82:BF113))*I34),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49</v>
      </c>
      <c r="F35" s="148">
        <f>ROUND((SUM(BG82:BG113)),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50</v>
      </c>
      <c r="F36" s="148">
        <f>ROUND((SUM(BH82:BH113)),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51</v>
      </c>
      <c r="F37" s="148">
        <f>ROUND((SUM(BI82:BI113)),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52</v>
      </c>
      <c r="E39" s="152"/>
      <c r="F39" s="152"/>
      <c r="G39" s="153" t="s">
        <v>53</v>
      </c>
      <c r="H39" s="154" t="s">
        <v>54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Na Schodech - oprava opěrné zdi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Ústí nad Labem</v>
      </c>
      <c r="G52" s="41"/>
      <c r="H52" s="41"/>
      <c r="I52" s="33" t="s">
        <v>23</v>
      </c>
      <c r="J52" s="73" t="str">
        <f>IF(J12="","",J12)</f>
        <v>16. 10. 2023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Statutární město Ústí nad Labem</v>
      </c>
      <c r="G54" s="41"/>
      <c r="H54" s="41"/>
      <c r="I54" s="33" t="s">
        <v>33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753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754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755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Na Schodech - oprava opěrné zdi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94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VON - Vedlejší a ostatní náklady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Ústí nad Labem</v>
      </c>
      <c r="G76" s="41"/>
      <c r="H76" s="41"/>
      <c r="I76" s="33" t="s">
        <v>23</v>
      </c>
      <c r="J76" s="73" t="str">
        <f>IF(J12="","",J12)</f>
        <v>16. 10. 2023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25</v>
      </c>
      <c r="D78" s="41"/>
      <c r="E78" s="41"/>
      <c r="F78" s="28" t="str">
        <f>E15</f>
        <v>Statutární město Ústí nad Labem</v>
      </c>
      <c r="G78" s="41"/>
      <c r="H78" s="41"/>
      <c r="I78" s="33" t="s">
        <v>33</v>
      </c>
      <c r="J78" s="37" t="str">
        <f>E21</f>
        <v>AZ Consult spol. s 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>Lucie Wojčiková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104</v>
      </c>
      <c r="D81" s="181" t="s">
        <v>61</v>
      </c>
      <c r="E81" s="181" t="s">
        <v>57</v>
      </c>
      <c r="F81" s="181" t="s">
        <v>58</v>
      </c>
      <c r="G81" s="181" t="s">
        <v>105</v>
      </c>
      <c r="H81" s="181" t="s">
        <v>106</v>
      </c>
      <c r="I81" s="181" t="s">
        <v>107</v>
      </c>
      <c r="J81" s="181" t="s">
        <v>98</v>
      </c>
      <c r="K81" s="182" t="s">
        <v>108</v>
      </c>
      <c r="L81" s="183"/>
      <c r="M81" s="93" t="s">
        <v>19</v>
      </c>
      <c r="N81" s="94" t="s">
        <v>46</v>
      </c>
      <c r="O81" s="94" t="s">
        <v>109</v>
      </c>
      <c r="P81" s="94" t="s">
        <v>110</v>
      </c>
      <c r="Q81" s="94" t="s">
        <v>111</v>
      </c>
      <c r="R81" s="94" t="s">
        <v>112</v>
      </c>
      <c r="S81" s="94" t="s">
        <v>113</v>
      </c>
      <c r="T81" s="95" t="s">
        <v>114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0.0040000000000000001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99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75</v>
      </c>
      <c r="E83" s="192" t="s">
        <v>756</v>
      </c>
      <c r="F83" s="192" t="s">
        <v>757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P84+P95</f>
        <v>0</v>
      </c>
      <c r="Q83" s="197"/>
      <c r="R83" s="198">
        <f>R84+R95</f>
        <v>0.0040000000000000001</v>
      </c>
      <c r="S83" s="197"/>
      <c r="T83" s="199">
        <f>T84+T95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148</v>
      </c>
      <c r="AT83" s="201" t="s">
        <v>75</v>
      </c>
      <c r="AU83" s="201" t="s">
        <v>76</v>
      </c>
      <c r="AY83" s="200" t="s">
        <v>118</v>
      </c>
      <c r="BK83" s="202">
        <f>BK84+BK95</f>
        <v>0</v>
      </c>
    </row>
    <row r="84" s="12" customFormat="1" ht="22.8" customHeight="1">
      <c r="A84" s="12"/>
      <c r="B84" s="189"/>
      <c r="C84" s="190"/>
      <c r="D84" s="191" t="s">
        <v>75</v>
      </c>
      <c r="E84" s="203" t="s">
        <v>758</v>
      </c>
      <c r="F84" s="203" t="s">
        <v>759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SUM(P85:P94)</f>
        <v>0</v>
      </c>
      <c r="Q84" s="197"/>
      <c r="R84" s="198">
        <f>SUM(R85:R94)</f>
        <v>0</v>
      </c>
      <c r="S84" s="197"/>
      <c r="T84" s="199">
        <f>SUM(T85:T94)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148</v>
      </c>
      <c r="AT84" s="201" t="s">
        <v>75</v>
      </c>
      <c r="AU84" s="201" t="s">
        <v>84</v>
      </c>
      <c r="AY84" s="200" t="s">
        <v>118</v>
      </c>
      <c r="BK84" s="202">
        <f>SUM(BK85:BK94)</f>
        <v>0</v>
      </c>
    </row>
    <row r="85" s="2" customFormat="1" ht="16.5" customHeight="1">
      <c r="A85" s="39"/>
      <c r="B85" s="40"/>
      <c r="C85" s="205" t="s">
        <v>84</v>
      </c>
      <c r="D85" s="205" t="s">
        <v>120</v>
      </c>
      <c r="E85" s="206" t="s">
        <v>760</v>
      </c>
      <c r="F85" s="207" t="s">
        <v>761</v>
      </c>
      <c r="G85" s="208" t="s">
        <v>762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47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763</v>
      </c>
      <c r="AT85" s="216" t="s">
        <v>120</v>
      </c>
      <c r="AU85" s="216" t="s">
        <v>86</v>
      </c>
      <c r="AY85" s="18" t="s">
        <v>118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84</v>
      </c>
      <c r="BK85" s="217">
        <f>ROUND(I85*H85,2)</f>
        <v>0</v>
      </c>
      <c r="BL85" s="18" t="s">
        <v>763</v>
      </c>
      <c r="BM85" s="216" t="s">
        <v>764</v>
      </c>
    </row>
    <row r="86" s="2" customFormat="1" ht="16.5" customHeight="1">
      <c r="A86" s="39"/>
      <c r="B86" s="40"/>
      <c r="C86" s="205" t="s">
        <v>86</v>
      </c>
      <c r="D86" s="205" t="s">
        <v>120</v>
      </c>
      <c r="E86" s="206" t="s">
        <v>765</v>
      </c>
      <c r="F86" s="207" t="s">
        <v>766</v>
      </c>
      <c r="G86" s="208" t="s">
        <v>762</v>
      </c>
      <c r="H86" s="209">
        <v>1</v>
      </c>
      <c r="I86" s="210"/>
      <c r="J86" s="211">
        <f>ROUND(I86*H86,2)</f>
        <v>0</v>
      </c>
      <c r="K86" s="207" t="s">
        <v>124</v>
      </c>
      <c r="L86" s="45"/>
      <c r="M86" s="212" t="s">
        <v>19</v>
      </c>
      <c r="N86" s="213" t="s">
        <v>47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763</v>
      </c>
      <c r="AT86" s="216" t="s">
        <v>120</v>
      </c>
      <c r="AU86" s="216" t="s">
        <v>86</v>
      </c>
      <c r="AY86" s="18" t="s">
        <v>118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84</v>
      </c>
      <c r="BK86" s="217">
        <f>ROUND(I86*H86,2)</f>
        <v>0</v>
      </c>
      <c r="BL86" s="18" t="s">
        <v>763</v>
      </c>
      <c r="BM86" s="216" t="s">
        <v>767</v>
      </c>
    </row>
    <row r="87" s="2" customFormat="1">
      <c r="A87" s="39"/>
      <c r="B87" s="40"/>
      <c r="C87" s="41"/>
      <c r="D87" s="218" t="s">
        <v>127</v>
      </c>
      <c r="E87" s="41"/>
      <c r="F87" s="219" t="s">
        <v>768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127</v>
      </c>
      <c r="AU87" s="18" t="s">
        <v>86</v>
      </c>
    </row>
    <row r="88" s="15" customFormat="1">
      <c r="A88" s="15"/>
      <c r="B88" s="249"/>
      <c r="C88" s="250"/>
      <c r="D88" s="225" t="s">
        <v>129</v>
      </c>
      <c r="E88" s="251" t="s">
        <v>19</v>
      </c>
      <c r="F88" s="252" t="s">
        <v>769</v>
      </c>
      <c r="G88" s="250"/>
      <c r="H88" s="251" t="s">
        <v>19</v>
      </c>
      <c r="I88" s="253"/>
      <c r="J88" s="250"/>
      <c r="K88" s="250"/>
      <c r="L88" s="254"/>
      <c r="M88" s="255"/>
      <c r="N88" s="256"/>
      <c r="O88" s="256"/>
      <c r="P88" s="256"/>
      <c r="Q88" s="256"/>
      <c r="R88" s="256"/>
      <c r="S88" s="256"/>
      <c r="T88" s="257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8" t="s">
        <v>129</v>
      </c>
      <c r="AU88" s="258" t="s">
        <v>86</v>
      </c>
      <c r="AV88" s="15" t="s">
        <v>84</v>
      </c>
      <c r="AW88" s="15" t="s">
        <v>37</v>
      </c>
      <c r="AX88" s="15" t="s">
        <v>76</v>
      </c>
      <c r="AY88" s="258" t="s">
        <v>118</v>
      </c>
    </row>
    <row r="89" s="13" customFormat="1">
      <c r="A89" s="13"/>
      <c r="B89" s="223"/>
      <c r="C89" s="224"/>
      <c r="D89" s="225" t="s">
        <v>129</v>
      </c>
      <c r="E89" s="226" t="s">
        <v>19</v>
      </c>
      <c r="F89" s="227" t="s">
        <v>84</v>
      </c>
      <c r="G89" s="224"/>
      <c r="H89" s="228">
        <v>1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129</v>
      </c>
      <c r="AU89" s="234" t="s">
        <v>86</v>
      </c>
      <c r="AV89" s="13" t="s">
        <v>86</v>
      </c>
      <c r="AW89" s="13" t="s">
        <v>37</v>
      </c>
      <c r="AX89" s="13" t="s">
        <v>76</v>
      </c>
      <c r="AY89" s="234" t="s">
        <v>118</v>
      </c>
    </row>
    <row r="90" s="14" customFormat="1">
      <c r="A90" s="14"/>
      <c r="B90" s="235"/>
      <c r="C90" s="236"/>
      <c r="D90" s="225" t="s">
        <v>129</v>
      </c>
      <c r="E90" s="237" t="s">
        <v>19</v>
      </c>
      <c r="F90" s="238" t="s">
        <v>131</v>
      </c>
      <c r="G90" s="236"/>
      <c r="H90" s="239">
        <v>1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5" t="s">
        <v>129</v>
      </c>
      <c r="AU90" s="245" t="s">
        <v>86</v>
      </c>
      <c r="AV90" s="14" t="s">
        <v>125</v>
      </c>
      <c r="AW90" s="14" t="s">
        <v>37</v>
      </c>
      <c r="AX90" s="14" t="s">
        <v>84</v>
      </c>
      <c r="AY90" s="245" t="s">
        <v>118</v>
      </c>
    </row>
    <row r="91" s="2" customFormat="1" ht="16.5" customHeight="1">
      <c r="A91" s="39"/>
      <c r="B91" s="40"/>
      <c r="C91" s="205" t="s">
        <v>137</v>
      </c>
      <c r="D91" s="205" t="s">
        <v>120</v>
      </c>
      <c r="E91" s="206" t="s">
        <v>770</v>
      </c>
      <c r="F91" s="207" t="s">
        <v>771</v>
      </c>
      <c r="G91" s="208" t="s">
        <v>762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47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763</v>
      </c>
      <c r="AT91" s="216" t="s">
        <v>120</v>
      </c>
      <c r="AU91" s="216" t="s">
        <v>86</v>
      </c>
      <c r="AY91" s="18" t="s">
        <v>118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84</v>
      </c>
      <c r="BK91" s="217">
        <f>ROUND(I91*H91,2)</f>
        <v>0</v>
      </c>
      <c r="BL91" s="18" t="s">
        <v>763</v>
      </c>
      <c r="BM91" s="216" t="s">
        <v>772</v>
      </c>
    </row>
    <row r="92" s="2" customFormat="1" ht="16.5" customHeight="1">
      <c r="A92" s="39"/>
      <c r="B92" s="40"/>
      <c r="C92" s="205" t="s">
        <v>125</v>
      </c>
      <c r="D92" s="205" t="s">
        <v>120</v>
      </c>
      <c r="E92" s="206" t="s">
        <v>773</v>
      </c>
      <c r="F92" s="207" t="s">
        <v>774</v>
      </c>
      <c r="G92" s="208" t="s">
        <v>762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47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763</v>
      </c>
      <c r="AT92" s="216" t="s">
        <v>120</v>
      </c>
      <c r="AU92" s="216" t="s">
        <v>86</v>
      </c>
      <c r="AY92" s="18" t="s">
        <v>118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84</v>
      </c>
      <c r="BK92" s="217">
        <f>ROUND(I92*H92,2)</f>
        <v>0</v>
      </c>
      <c r="BL92" s="18" t="s">
        <v>763</v>
      </c>
      <c r="BM92" s="216" t="s">
        <v>775</v>
      </c>
    </row>
    <row r="93" s="2" customFormat="1" ht="16.5" customHeight="1">
      <c r="A93" s="39"/>
      <c r="B93" s="40"/>
      <c r="C93" s="205" t="s">
        <v>148</v>
      </c>
      <c r="D93" s="205" t="s">
        <v>120</v>
      </c>
      <c r="E93" s="206" t="s">
        <v>776</v>
      </c>
      <c r="F93" s="207" t="s">
        <v>777</v>
      </c>
      <c r="G93" s="208" t="s">
        <v>762</v>
      </c>
      <c r="H93" s="209">
        <v>1</v>
      </c>
      <c r="I93" s="210"/>
      <c r="J93" s="211">
        <f>ROUND(I93*H93,2)</f>
        <v>0</v>
      </c>
      <c r="K93" s="207" t="s">
        <v>124</v>
      </c>
      <c r="L93" s="45"/>
      <c r="M93" s="212" t="s">
        <v>19</v>
      </c>
      <c r="N93" s="213" t="s">
        <v>47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763</v>
      </c>
      <c r="AT93" s="216" t="s">
        <v>120</v>
      </c>
      <c r="AU93" s="216" t="s">
        <v>86</v>
      </c>
      <c r="AY93" s="18" t="s">
        <v>118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84</v>
      </c>
      <c r="BK93" s="217">
        <f>ROUND(I93*H93,2)</f>
        <v>0</v>
      </c>
      <c r="BL93" s="18" t="s">
        <v>763</v>
      </c>
      <c r="BM93" s="216" t="s">
        <v>778</v>
      </c>
    </row>
    <row r="94" s="2" customFormat="1">
      <c r="A94" s="39"/>
      <c r="B94" s="40"/>
      <c r="C94" s="41"/>
      <c r="D94" s="218" t="s">
        <v>127</v>
      </c>
      <c r="E94" s="41"/>
      <c r="F94" s="219" t="s">
        <v>779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127</v>
      </c>
      <c r="AU94" s="18" t="s">
        <v>86</v>
      </c>
    </row>
    <row r="95" s="12" customFormat="1" ht="22.8" customHeight="1">
      <c r="A95" s="12"/>
      <c r="B95" s="189"/>
      <c r="C95" s="190"/>
      <c r="D95" s="191" t="s">
        <v>75</v>
      </c>
      <c r="E95" s="203" t="s">
        <v>780</v>
      </c>
      <c r="F95" s="203" t="s">
        <v>781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SUM(P96:P113)</f>
        <v>0</v>
      </c>
      <c r="Q95" s="197"/>
      <c r="R95" s="198">
        <f>SUM(R96:R113)</f>
        <v>0.0040000000000000001</v>
      </c>
      <c r="S95" s="197"/>
      <c r="T95" s="199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148</v>
      </c>
      <c r="AT95" s="201" t="s">
        <v>75</v>
      </c>
      <c r="AU95" s="201" t="s">
        <v>84</v>
      </c>
      <c r="AY95" s="200" t="s">
        <v>118</v>
      </c>
      <c r="BK95" s="202">
        <f>SUM(BK96:BK113)</f>
        <v>0</v>
      </c>
    </row>
    <row r="96" s="2" customFormat="1" ht="16.5" customHeight="1">
      <c r="A96" s="39"/>
      <c r="B96" s="40"/>
      <c r="C96" s="205" t="s">
        <v>155</v>
      </c>
      <c r="D96" s="205" t="s">
        <v>120</v>
      </c>
      <c r="E96" s="206" t="s">
        <v>782</v>
      </c>
      <c r="F96" s="207" t="s">
        <v>781</v>
      </c>
      <c r="G96" s="208" t="s">
        <v>762</v>
      </c>
      <c r="H96" s="209">
        <v>1</v>
      </c>
      <c r="I96" s="210"/>
      <c r="J96" s="211">
        <f>ROUND(I96*H96,2)</f>
        <v>0</v>
      </c>
      <c r="K96" s="207" t="s">
        <v>124</v>
      </c>
      <c r="L96" s="45"/>
      <c r="M96" s="212" t="s">
        <v>19</v>
      </c>
      <c r="N96" s="213" t="s">
        <v>47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763</v>
      </c>
      <c r="AT96" s="216" t="s">
        <v>120</v>
      </c>
      <c r="AU96" s="216" t="s">
        <v>86</v>
      </c>
      <c r="AY96" s="18" t="s">
        <v>118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84</v>
      </c>
      <c r="BK96" s="217">
        <f>ROUND(I96*H96,2)</f>
        <v>0</v>
      </c>
      <c r="BL96" s="18" t="s">
        <v>763</v>
      </c>
      <c r="BM96" s="216" t="s">
        <v>783</v>
      </c>
    </row>
    <row r="97" s="2" customFormat="1">
      <c r="A97" s="39"/>
      <c r="B97" s="40"/>
      <c r="C97" s="41"/>
      <c r="D97" s="218" t="s">
        <v>127</v>
      </c>
      <c r="E97" s="41"/>
      <c r="F97" s="219" t="s">
        <v>784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127</v>
      </c>
      <c r="AU97" s="18" t="s">
        <v>86</v>
      </c>
    </row>
    <row r="98" s="15" customFormat="1">
      <c r="A98" s="15"/>
      <c r="B98" s="249"/>
      <c r="C98" s="250"/>
      <c r="D98" s="225" t="s">
        <v>129</v>
      </c>
      <c r="E98" s="251" t="s">
        <v>19</v>
      </c>
      <c r="F98" s="252" t="s">
        <v>785</v>
      </c>
      <c r="G98" s="250"/>
      <c r="H98" s="251" t="s">
        <v>19</v>
      </c>
      <c r="I98" s="253"/>
      <c r="J98" s="250"/>
      <c r="K98" s="250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129</v>
      </c>
      <c r="AU98" s="258" t="s">
        <v>86</v>
      </c>
      <c r="AV98" s="15" t="s">
        <v>84</v>
      </c>
      <c r="AW98" s="15" t="s">
        <v>37</v>
      </c>
      <c r="AX98" s="15" t="s">
        <v>76</v>
      </c>
      <c r="AY98" s="258" t="s">
        <v>118</v>
      </c>
    </row>
    <row r="99" s="15" customFormat="1">
      <c r="A99" s="15"/>
      <c r="B99" s="249"/>
      <c r="C99" s="250"/>
      <c r="D99" s="225" t="s">
        <v>129</v>
      </c>
      <c r="E99" s="251" t="s">
        <v>19</v>
      </c>
      <c r="F99" s="252" t="s">
        <v>786</v>
      </c>
      <c r="G99" s="250"/>
      <c r="H99" s="251" t="s">
        <v>19</v>
      </c>
      <c r="I99" s="253"/>
      <c r="J99" s="250"/>
      <c r="K99" s="250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129</v>
      </c>
      <c r="AU99" s="258" t="s">
        <v>86</v>
      </c>
      <c r="AV99" s="15" t="s">
        <v>84</v>
      </c>
      <c r="AW99" s="15" t="s">
        <v>37</v>
      </c>
      <c r="AX99" s="15" t="s">
        <v>76</v>
      </c>
      <c r="AY99" s="258" t="s">
        <v>118</v>
      </c>
    </row>
    <row r="100" s="13" customFormat="1">
      <c r="A100" s="13"/>
      <c r="B100" s="223"/>
      <c r="C100" s="224"/>
      <c r="D100" s="225" t="s">
        <v>129</v>
      </c>
      <c r="E100" s="226" t="s">
        <v>19</v>
      </c>
      <c r="F100" s="227" t="s">
        <v>84</v>
      </c>
      <c r="G100" s="224"/>
      <c r="H100" s="228">
        <v>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129</v>
      </c>
      <c r="AU100" s="234" t="s">
        <v>86</v>
      </c>
      <c r="AV100" s="13" t="s">
        <v>86</v>
      </c>
      <c r="AW100" s="13" t="s">
        <v>37</v>
      </c>
      <c r="AX100" s="13" t="s">
        <v>76</v>
      </c>
      <c r="AY100" s="234" t="s">
        <v>118</v>
      </c>
    </row>
    <row r="101" s="14" customFormat="1">
      <c r="A101" s="14"/>
      <c r="B101" s="235"/>
      <c r="C101" s="236"/>
      <c r="D101" s="225" t="s">
        <v>129</v>
      </c>
      <c r="E101" s="237" t="s">
        <v>19</v>
      </c>
      <c r="F101" s="238" t="s">
        <v>131</v>
      </c>
      <c r="G101" s="236"/>
      <c r="H101" s="239">
        <v>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129</v>
      </c>
      <c r="AU101" s="245" t="s">
        <v>86</v>
      </c>
      <c r="AV101" s="14" t="s">
        <v>125</v>
      </c>
      <c r="AW101" s="14" t="s">
        <v>37</v>
      </c>
      <c r="AX101" s="14" t="s">
        <v>84</v>
      </c>
      <c r="AY101" s="245" t="s">
        <v>118</v>
      </c>
    </row>
    <row r="102" s="2" customFormat="1" ht="16.5" customHeight="1">
      <c r="A102" s="39"/>
      <c r="B102" s="40"/>
      <c r="C102" s="205" t="s">
        <v>161</v>
      </c>
      <c r="D102" s="205" t="s">
        <v>120</v>
      </c>
      <c r="E102" s="206" t="s">
        <v>787</v>
      </c>
      <c r="F102" s="207" t="s">
        <v>788</v>
      </c>
      <c r="G102" s="208" t="s">
        <v>789</v>
      </c>
      <c r="H102" s="209">
        <v>1</v>
      </c>
      <c r="I102" s="210"/>
      <c r="J102" s="211">
        <f>ROUND(I102*H102,2)</f>
        <v>0</v>
      </c>
      <c r="K102" s="207" t="s">
        <v>124</v>
      </c>
      <c r="L102" s="45"/>
      <c r="M102" s="212" t="s">
        <v>19</v>
      </c>
      <c r="N102" s="213" t="s">
        <v>47</v>
      </c>
      <c r="O102" s="85"/>
      <c r="P102" s="214">
        <f>O102*H102</f>
        <v>0</v>
      </c>
      <c r="Q102" s="214">
        <v>0.0040000000000000001</v>
      </c>
      <c r="R102" s="214">
        <f>Q102*H102</f>
        <v>0.0040000000000000001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763</v>
      </c>
      <c r="AT102" s="216" t="s">
        <v>120</v>
      </c>
      <c r="AU102" s="216" t="s">
        <v>86</v>
      </c>
      <c r="AY102" s="18" t="s">
        <v>118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84</v>
      </c>
      <c r="BK102" s="217">
        <f>ROUND(I102*H102,2)</f>
        <v>0</v>
      </c>
      <c r="BL102" s="18" t="s">
        <v>763</v>
      </c>
      <c r="BM102" s="216" t="s">
        <v>790</v>
      </c>
    </row>
    <row r="103" s="2" customFormat="1">
      <c r="A103" s="39"/>
      <c r="B103" s="40"/>
      <c r="C103" s="41"/>
      <c r="D103" s="218" t="s">
        <v>127</v>
      </c>
      <c r="E103" s="41"/>
      <c r="F103" s="219" t="s">
        <v>791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86</v>
      </c>
    </row>
    <row r="104" s="2" customFormat="1" ht="16.5" customHeight="1">
      <c r="A104" s="39"/>
      <c r="B104" s="40"/>
      <c r="C104" s="205" t="s">
        <v>166</v>
      </c>
      <c r="D104" s="205" t="s">
        <v>120</v>
      </c>
      <c r="E104" s="206" t="s">
        <v>792</v>
      </c>
      <c r="F104" s="207" t="s">
        <v>793</v>
      </c>
      <c r="G104" s="208" t="s">
        <v>762</v>
      </c>
      <c r="H104" s="209">
        <v>1</v>
      </c>
      <c r="I104" s="210"/>
      <c r="J104" s="211">
        <f>ROUND(I104*H104,2)</f>
        <v>0</v>
      </c>
      <c r="K104" s="207" t="s">
        <v>124</v>
      </c>
      <c r="L104" s="45"/>
      <c r="M104" s="212" t="s">
        <v>19</v>
      </c>
      <c r="N104" s="213" t="s">
        <v>47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763</v>
      </c>
      <c r="AT104" s="216" t="s">
        <v>120</v>
      </c>
      <c r="AU104" s="216" t="s">
        <v>86</v>
      </c>
      <c r="AY104" s="18" t="s">
        <v>118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84</v>
      </c>
      <c r="BK104" s="217">
        <f>ROUND(I104*H104,2)</f>
        <v>0</v>
      </c>
      <c r="BL104" s="18" t="s">
        <v>763</v>
      </c>
      <c r="BM104" s="216" t="s">
        <v>794</v>
      </c>
    </row>
    <row r="105" s="2" customFormat="1">
      <c r="A105" s="39"/>
      <c r="B105" s="40"/>
      <c r="C105" s="41"/>
      <c r="D105" s="218" t="s">
        <v>127</v>
      </c>
      <c r="E105" s="41"/>
      <c r="F105" s="219" t="s">
        <v>795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86</v>
      </c>
    </row>
    <row r="106" s="15" customFormat="1">
      <c r="A106" s="15"/>
      <c r="B106" s="249"/>
      <c r="C106" s="250"/>
      <c r="D106" s="225" t="s">
        <v>129</v>
      </c>
      <c r="E106" s="251" t="s">
        <v>19</v>
      </c>
      <c r="F106" s="252" t="s">
        <v>796</v>
      </c>
      <c r="G106" s="250"/>
      <c r="H106" s="251" t="s">
        <v>19</v>
      </c>
      <c r="I106" s="253"/>
      <c r="J106" s="250"/>
      <c r="K106" s="250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129</v>
      </c>
      <c r="AU106" s="258" t="s">
        <v>86</v>
      </c>
      <c r="AV106" s="15" t="s">
        <v>84</v>
      </c>
      <c r="AW106" s="15" t="s">
        <v>37</v>
      </c>
      <c r="AX106" s="15" t="s">
        <v>76</v>
      </c>
      <c r="AY106" s="258" t="s">
        <v>118</v>
      </c>
    </row>
    <row r="107" s="15" customFormat="1">
      <c r="A107" s="15"/>
      <c r="B107" s="249"/>
      <c r="C107" s="250"/>
      <c r="D107" s="225" t="s">
        <v>129</v>
      </c>
      <c r="E107" s="251" t="s">
        <v>19</v>
      </c>
      <c r="F107" s="252" t="s">
        <v>797</v>
      </c>
      <c r="G107" s="250"/>
      <c r="H107" s="251" t="s">
        <v>19</v>
      </c>
      <c r="I107" s="253"/>
      <c r="J107" s="250"/>
      <c r="K107" s="250"/>
      <c r="L107" s="254"/>
      <c r="M107" s="255"/>
      <c r="N107" s="256"/>
      <c r="O107" s="256"/>
      <c r="P107" s="256"/>
      <c r="Q107" s="256"/>
      <c r="R107" s="256"/>
      <c r="S107" s="256"/>
      <c r="T107" s="257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8" t="s">
        <v>129</v>
      </c>
      <c r="AU107" s="258" t="s">
        <v>86</v>
      </c>
      <c r="AV107" s="15" t="s">
        <v>84</v>
      </c>
      <c r="AW107" s="15" t="s">
        <v>37</v>
      </c>
      <c r="AX107" s="15" t="s">
        <v>76</v>
      </c>
      <c r="AY107" s="258" t="s">
        <v>118</v>
      </c>
    </row>
    <row r="108" s="15" customFormat="1">
      <c r="A108" s="15"/>
      <c r="B108" s="249"/>
      <c r="C108" s="250"/>
      <c r="D108" s="225" t="s">
        <v>129</v>
      </c>
      <c r="E108" s="251" t="s">
        <v>19</v>
      </c>
      <c r="F108" s="252" t="s">
        <v>798</v>
      </c>
      <c r="G108" s="250"/>
      <c r="H108" s="251" t="s">
        <v>19</v>
      </c>
      <c r="I108" s="253"/>
      <c r="J108" s="250"/>
      <c r="K108" s="250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129</v>
      </c>
      <c r="AU108" s="258" t="s">
        <v>86</v>
      </c>
      <c r="AV108" s="15" t="s">
        <v>84</v>
      </c>
      <c r="AW108" s="15" t="s">
        <v>37</v>
      </c>
      <c r="AX108" s="15" t="s">
        <v>76</v>
      </c>
      <c r="AY108" s="258" t="s">
        <v>118</v>
      </c>
    </row>
    <row r="109" s="13" customFormat="1">
      <c r="A109" s="13"/>
      <c r="B109" s="223"/>
      <c r="C109" s="224"/>
      <c r="D109" s="225" t="s">
        <v>129</v>
      </c>
      <c r="E109" s="226" t="s">
        <v>19</v>
      </c>
      <c r="F109" s="227" t="s">
        <v>84</v>
      </c>
      <c r="G109" s="224"/>
      <c r="H109" s="228">
        <v>1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129</v>
      </c>
      <c r="AU109" s="234" t="s">
        <v>86</v>
      </c>
      <c r="AV109" s="13" t="s">
        <v>86</v>
      </c>
      <c r="AW109" s="13" t="s">
        <v>37</v>
      </c>
      <c r="AX109" s="13" t="s">
        <v>76</v>
      </c>
      <c r="AY109" s="234" t="s">
        <v>118</v>
      </c>
    </row>
    <row r="110" s="14" customFormat="1">
      <c r="A110" s="14"/>
      <c r="B110" s="235"/>
      <c r="C110" s="236"/>
      <c r="D110" s="225" t="s">
        <v>129</v>
      </c>
      <c r="E110" s="237" t="s">
        <v>19</v>
      </c>
      <c r="F110" s="238" t="s">
        <v>131</v>
      </c>
      <c r="G110" s="236"/>
      <c r="H110" s="239">
        <v>1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129</v>
      </c>
      <c r="AU110" s="245" t="s">
        <v>86</v>
      </c>
      <c r="AV110" s="14" t="s">
        <v>125</v>
      </c>
      <c r="AW110" s="14" t="s">
        <v>37</v>
      </c>
      <c r="AX110" s="14" t="s">
        <v>84</v>
      </c>
      <c r="AY110" s="245" t="s">
        <v>118</v>
      </c>
    </row>
    <row r="111" s="2" customFormat="1" ht="16.5" customHeight="1">
      <c r="A111" s="39"/>
      <c r="B111" s="40"/>
      <c r="C111" s="205" t="s">
        <v>171</v>
      </c>
      <c r="D111" s="205" t="s">
        <v>120</v>
      </c>
      <c r="E111" s="206" t="s">
        <v>799</v>
      </c>
      <c r="F111" s="207" t="s">
        <v>800</v>
      </c>
      <c r="G111" s="208" t="s">
        <v>762</v>
      </c>
      <c r="H111" s="209">
        <v>3240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47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763</v>
      </c>
      <c r="AT111" s="216" t="s">
        <v>120</v>
      </c>
      <c r="AU111" s="216" t="s">
        <v>86</v>
      </c>
      <c r="AY111" s="18" t="s">
        <v>118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84</v>
      </c>
      <c r="BK111" s="217">
        <f>ROUND(I111*H111,2)</f>
        <v>0</v>
      </c>
      <c r="BL111" s="18" t="s">
        <v>763</v>
      </c>
      <c r="BM111" s="216" t="s">
        <v>801</v>
      </c>
    </row>
    <row r="112" s="13" customFormat="1">
      <c r="A112" s="13"/>
      <c r="B112" s="223"/>
      <c r="C112" s="224"/>
      <c r="D112" s="225" t="s">
        <v>129</v>
      </c>
      <c r="E112" s="226" t="s">
        <v>19</v>
      </c>
      <c r="F112" s="227" t="s">
        <v>802</v>
      </c>
      <c r="G112" s="224"/>
      <c r="H112" s="228">
        <v>3240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129</v>
      </c>
      <c r="AU112" s="234" t="s">
        <v>86</v>
      </c>
      <c r="AV112" s="13" t="s">
        <v>86</v>
      </c>
      <c r="AW112" s="13" t="s">
        <v>37</v>
      </c>
      <c r="AX112" s="13" t="s">
        <v>76</v>
      </c>
      <c r="AY112" s="234" t="s">
        <v>118</v>
      </c>
    </row>
    <row r="113" s="14" customFormat="1">
      <c r="A113" s="14"/>
      <c r="B113" s="235"/>
      <c r="C113" s="236"/>
      <c r="D113" s="225" t="s">
        <v>129</v>
      </c>
      <c r="E113" s="237" t="s">
        <v>19</v>
      </c>
      <c r="F113" s="238" t="s">
        <v>131</v>
      </c>
      <c r="G113" s="236"/>
      <c r="H113" s="239">
        <v>3240</v>
      </c>
      <c r="I113" s="240"/>
      <c r="J113" s="236"/>
      <c r="K113" s="236"/>
      <c r="L113" s="241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129</v>
      </c>
      <c r="AU113" s="245" t="s">
        <v>86</v>
      </c>
      <c r="AV113" s="14" t="s">
        <v>125</v>
      </c>
      <c r="AW113" s="14" t="s">
        <v>37</v>
      </c>
      <c r="AX113" s="14" t="s">
        <v>84</v>
      </c>
      <c r="AY113" s="245" t="s">
        <v>118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HZkx0I3A72mwy6Bei/41jnA4/Bt9fbfABGD8WXiROgZqQ+iNfUhYZB7p/5OZNOuMsL17p8gHsVTKvV15EwryDQ==" hashValue="BWtH8jqQrGo0Nes77tUGazbPwIW5F5fOLfVwGP9tkI0I2nOC624Mz4pdhbFqEfVK34Q/nt6K6oHh8bvToiU0Fw==" algorithmName="SHA-512" password="CC35"/>
  <autoFilter ref="C81:K11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2/012002000"/>
    <hyperlink ref="F94" r:id="rId2" display="https://podminky.urs.cz/item/CS_URS_2023_02/013254000"/>
    <hyperlink ref="F97" r:id="rId3" display="https://podminky.urs.cz/item/CS_URS_2023_02/030001000"/>
    <hyperlink ref="F103" r:id="rId4" display="https://podminky.urs.cz/item/CS_URS_2023_02/034103000"/>
    <hyperlink ref="F105" r:id="rId5" display="https://podminky.urs.cz/item/CS_URS_2023_02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803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804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805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806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807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808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809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810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811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812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813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83</v>
      </c>
      <c r="F18" s="285" t="s">
        <v>814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815</v>
      </c>
      <c r="F19" s="285" t="s">
        <v>816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817</v>
      </c>
      <c r="F20" s="285" t="s">
        <v>818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90</v>
      </c>
      <c r="F21" s="285" t="s">
        <v>91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819</v>
      </c>
      <c r="F22" s="285" t="s">
        <v>820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821</v>
      </c>
      <c r="F23" s="285" t="s">
        <v>822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823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824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825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826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827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828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829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830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831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104</v>
      </c>
      <c r="F36" s="285"/>
      <c r="G36" s="285" t="s">
        <v>832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833</v>
      </c>
      <c r="F37" s="285"/>
      <c r="G37" s="285" t="s">
        <v>834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57</v>
      </c>
      <c r="F38" s="285"/>
      <c r="G38" s="285" t="s">
        <v>835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58</v>
      </c>
      <c r="F39" s="285"/>
      <c r="G39" s="285" t="s">
        <v>836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105</v>
      </c>
      <c r="F40" s="285"/>
      <c r="G40" s="285" t="s">
        <v>837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106</v>
      </c>
      <c r="F41" s="285"/>
      <c r="G41" s="285" t="s">
        <v>838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839</v>
      </c>
      <c r="F42" s="285"/>
      <c r="G42" s="285" t="s">
        <v>840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841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842</v>
      </c>
      <c r="F44" s="285"/>
      <c r="G44" s="285" t="s">
        <v>843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108</v>
      </c>
      <c r="F45" s="285"/>
      <c r="G45" s="285" t="s">
        <v>844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845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846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847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848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849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850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851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852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853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854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855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856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857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858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859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860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861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862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863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864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865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866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867</v>
      </c>
      <c r="D76" s="303"/>
      <c r="E76" s="303"/>
      <c r="F76" s="303" t="s">
        <v>868</v>
      </c>
      <c r="G76" s="304"/>
      <c r="H76" s="303" t="s">
        <v>58</v>
      </c>
      <c r="I76" s="303" t="s">
        <v>61</v>
      </c>
      <c r="J76" s="303" t="s">
        <v>869</v>
      </c>
      <c r="K76" s="302"/>
    </row>
    <row r="77" s="1" customFormat="1" ht="17.25" customHeight="1">
      <c r="B77" s="300"/>
      <c r="C77" s="305" t="s">
        <v>870</v>
      </c>
      <c r="D77" s="305"/>
      <c r="E77" s="305"/>
      <c r="F77" s="306" t="s">
        <v>871</v>
      </c>
      <c r="G77" s="307"/>
      <c r="H77" s="305"/>
      <c r="I77" s="305"/>
      <c r="J77" s="305" t="s">
        <v>872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57</v>
      </c>
      <c r="D79" s="310"/>
      <c r="E79" s="310"/>
      <c r="F79" s="311" t="s">
        <v>873</v>
      </c>
      <c r="G79" s="312"/>
      <c r="H79" s="288" t="s">
        <v>874</v>
      </c>
      <c r="I79" s="288" t="s">
        <v>875</v>
      </c>
      <c r="J79" s="288">
        <v>20</v>
      </c>
      <c r="K79" s="302"/>
    </row>
    <row r="80" s="1" customFormat="1" ht="15" customHeight="1">
      <c r="B80" s="300"/>
      <c r="C80" s="288" t="s">
        <v>876</v>
      </c>
      <c r="D80" s="288"/>
      <c r="E80" s="288"/>
      <c r="F80" s="311" t="s">
        <v>873</v>
      </c>
      <c r="G80" s="312"/>
      <c r="H80" s="288" t="s">
        <v>877</v>
      </c>
      <c r="I80" s="288" t="s">
        <v>875</v>
      </c>
      <c r="J80" s="288">
        <v>120</v>
      </c>
      <c r="K80" s="302"/>
    </row>
    <row r="81" s="1" customFormat="1" ht="15" customHeight="1">
      <c r="B81" s="313"/>
      <c r="C81" s="288" t="s">
        <v>878</v>
      </c>
      <c r="D81" s="288"/>
      <c r="E81" s="288"/>
      <c r="F81" s="311" t="s">
        <v>879</v>
      </c>
      <c r="G81" s="312"/>
      <c r="H81" s="288" t="s">
        <v>880</v>
      </c>
      <c r="I81" s="288" t="s">
        <v>875</v>
      </c>
      <c r="J81" s="288">
        <v>50</v>
      </c>
      <c r="K81" s="302"/>
    </row>
    <row r="82" s="1" customFormat="1" ht="15" customHeight="1">
      <c r="B82" s="313"/>
      <c r="C82" s="288" t="s">
        <v>881</v>
      </c>
      <c r="D82" s="288"/>
      <c r="E82" s="288"/>
      <c r="F82" s="311" t="s">
        <v>873</v>
      </c>
      <c r="G82" s="312"/>
      <c r="H82" s="288" t="s">
        <v>882</v>
      </c>
      <c r="I82" s="288" t="s">
        <v>883</v>
      </c>
      <c r="J82" s="288"/>
      <c r="K82" s="302"/>
    </row>
    <row r="83" s="1" customFormat="1" ht="15" customHeight="1">
      <c r="B83" s="313"/>
      <c r="C83" s="314" t="s">
        <v>884</v>
      </c>
      <c r="D83" s="314"/>
      <c r="E83" s="314"/>
      <c r="F83" s="315" t="s">
        <v>879</v>
      </c>
      <c r="G83" s="314"/>
      <c r="H83" s="314" t="s">
        <v>885</v>
      </c>
      <c r="I83" s="314" t="s">
        <v>875</v>
      </c>
      <c r="J83" s="314">
        <v>15</v>
      </c>
      <c r="K83" s="302"/>
    </row>
    <row r="84" s="1" customFormat="1" ht="15" customHeight="1">
      <c r="B84" s="313"/>
      <c r="C84" s="314" t="s">
        <v>886</v>
      </c>
      <c r="D84" s="314"/>
      <c r="E84" s="314"/>
      <c r="F84" s="315" t="s">
        <v>879</v>
      </c>
      <c r="G84" s="314"/>
      <c r="H84" s="314" t="s">
        <v>887</v>
      </c>
      <c r="I84" s="314" t="s">
        <v>875</v>
      </c>
      <c r="J84" s="314">
        <v>15</v>
      </c>
      <c r="K84" s="302"/>
    </row>
    <row r="85" s="1" customFormat="1" ht="15" customHeight="1">
      <c r="B85" s="313"/>
      <c r="C85" s="314" t="s">
        <v>888</v>
      </c>
      <c r="D85" s="314"/>
      <c r="E85" s="314"/>
      <c r="F85" s="315" t="s">
        <v>879</v>
      </c>
      <c r="G85" s="314"/>
      <c r="H85" s="314" t="s">
        <v>889</v>
      </c>
      <c r="I85" s="314" t="s">
        <v>875</v>
      </c>
      <c r="J85" s="314">
        <v>20</v>
      </c>
      <c r="K85" s="302"/>
    </row>
    <row r="86" s="1" customFormat="1" ht="15" customHeight="1">
      <c r="B86" s="313"/>
      <c r="C86" s="314" t="s">
        <v>890</v>
      </c>
      <c r="D86" s="314"/>
      <c r="E86" s="314"/>
      <c r="F86" s="315" t="s">
        <v>879</v>
      </c>
      <c r="G86" s="314"/>
      <c r="H86" s="314" t="s">
        <v>891</v>
      </c>
      <c r="I86" s="314" t="s">
        <v>875</v>
      </c>
      <c r="J86" s="314">
        <v>20</v>
      </c>
      <c r="K86" s="302"/>
    </row>
    <row r="87" s="1" customFormat="1" ht="15" customHeight="1">
      <c r="B87" s="313"/>
      <c r="C87" s="288" t="s">
        <v>892</v>
      </c>
      <c r="D87" s="288"/>
      <c r="E87" s="288"/>
      <c r="F87" s="311" t="s">
        <v>879</v>
      </c>
      <c r="G87" s="312"/>
      <c r="H87" s="288" t="s">
        <v>893</v>
      </c>
      <c r="I87" s="288" t="s">
        <v>875</v>
      </c>
      <c r="J87" s="288">
        <v>50</v>
      </c>
      <c r="K87" s="302"/>
    </row>
    <row r="88" s="1" customFormat="1" ht="15" customHeight="1">
      <c r="B88" s="313"/>
      <c r="C88" s="288" t="s">
        <v>894</v>
      </c>
      <c r="D88" s="288"/>
      <c r="E88" s="288"/>
      <c r="F88" s="311" t="s">
        <v>879</v>
      </c>
      <c r="G88" s="312"/>
      <c r="H88" s="288" t="s">
        <v>895</v>
      </c>
      <c r="I88" s="288" t="s">
        <v>875</v>
      </c>
      <c r="J88" s="288">
        <v>20</v>
      </c>
      <c r="K88" s="302"/>
    </row>
    <row r="89" s="1" customFormat="1" ht="15" customHeight="1">
      <c r="B89" s="313"/>
      <c r="C89" s="288" t="s">
        <v>896</v>
      </c>
      <c r="D89" s="288"/>
      <c r="E89" s="288"/>
      <c r="F89" s="311" t="s">
        <v>879</v>
      </c>
      <c r="G89" s="312"/>
      <c r="H89" s="288" t="s">
        <v>897</v>
      </c>
      <c r="I89" s="288" t="s">
        <v>875</v>
      </c>
      <c r="J89" s="288">
        <v>20</v>
      </c>
      <c r="K89" s="302"/>
    </row>
    <row r="90" s="1" customFormat="1" ht="15" customHeight="1">
      <c r="B90" s="313"/>
      <c r="C90" s="288" t="s">
        <v>898</v>
      </c>
      <c r="D90" s="288"/>
      <c r="E90" s="288"/>
      <c r="F90" s="311" t="s">
        <v>879</v>
      </c>
      <c r="G90" s="312"/>
      <c r="H90" s="288" t="s">
        <v>899</v>
      </c>
      <c r="I90" s="288" t="s">
        <v>875</v>
      </c>
      <c r="J90" s="288">
        <v>50</v>
      </c>
      <c r="K90" s="302"/>
    </row>
    <row r="91" s="1" customFormat="1" ht="15" customHeight="1">
      <c r="B91" s="313"/>
      <c r="C91" s="288" t="s">
        <v>900</v>
      </c>
      <c r="D91" s="288"/>
      <c r="E91" s="288"/>
      <c r="F91" s="311" t="s">
        <v>879</v>
      </c>
      <c r="G91" s="312"/>
      <c r="H91" s="288" t="s">
        <v>900</v>
      </c>
      <c r="I91" s="288" t="s">
        <v>875</v>
      </c>
      <c r="J91" s="288">
        <v>50</v>
      </c>
      <c r="K91" s="302"/>
    </row>
    <row r="92" s="1" customFormat="1" ht="15" customHeight="1">
      <c r="B92" s="313"/>
      <c r="C92" s="288" t="s">
        <v>901</v>
      </c>
      <c r="D92" s="288"/>
      <c r="E92" s="288"/>
      <c r="F92" s="311" t="s">
        <v>879</v>
      </c>
      <c r="G92" s="312"/>
      <c r="H92" s="288" t="s">
        <v>902</v>
      </c>
      <c r="I92" s="288" t="s">
        <v>875</v>
      </c>
      <c r="J92" s="288">
        <v>255</v>
      </c>
      <c r="K92" s="302"/>
    </row>
    <row r="93" s="1" customFormat="1" ht="15" customHeight="1">
      <c r="B93" s="313"/>
      <c r="C93" s="288" t="s">
        <v>903</v>
      </c>
      <c r="D93" s="288"/>
      <c r="E93" s="288"/>
      <c r="F93" s="311" t="s">
        <v>873</v>
      </c>
      <c r="G93" s="312"/>
      <c r="H93" s="288" t="s">
        <v>904</v>
      </c>
      <c r="I93" s="288" t="s">
        <v>905</v>
      </c>
      <c r="J93" s="288"/>
      <c r="K93" s="302"/>
    </row>
    <row r="94" s="1" customFormat="1" ht="15" customHeight="1">
      <c r="B94" s="313"/>
      <c r="C94" s="288" t="s">
        <v>906</v>
      </c>
      <c r="D94" s="288"/>
      <c r="E94" s="288"/>
      <c r="F94" s="311" t="s">
        <v>873</v>
      </c>
      <c r="G94" s="312"/>
      <c r="H94" s="288" t="s">
        <v>907</v>
      </c>
      <c r="I94" s="288" t="s">
        <v>908</v>
      </c>
      <c r="J94" s="288"/>
      <c r="K94" s="302"/>
    </row>
    <row r="95" s="1" customFormat="1" ht="15" customHeight="1">
      <c r="B95" s="313"/>
      <c r="C95" s="288" t="s">
        <v>909</v>
      </c>
      <c r="D95" s="288"/>
      <c r="E95" s="288"/>
      <c r="F95" s="311" t="s">
        <v>873</v>
      </c>
      <c r="G95" s="312"/>
      <c r="H95" s="288" t="s">
        <v>909</v>
      </c>
      <c r="I95" s="288" t="s">
        <v>908</v>
      </c>
      <c r="J95" s="288"/>
      <c r="K95" s="302"/>
    </row>
    <row r="96" s="1" customFormat="1" ht="15" customHeight="1">
      <c r="B96" s="313"/>
      <c r="C96" s="288" t="s">
        <v>42</v>
      </c>
      <c r="D96" s="288"/>
      <c r="E96" s="288"/>
      <c r="F96" s="311" t="s">
        <v>873</v>
      </c>
      <c r="G96" s="312"/>
      <c r="H96" s="288" t="s">
        <v>910</v>
      </c>
      <c r="I96" s="288" t="s">
        <v>908</v>
      </c>
      <c r="J96" s="288"/>
      <c r="K96" s="302"/>
    </row>
    <row r="97" s="1" customFormat="1" ht="15" customHeight="1">
      <c r="B97" s="313"/>
      <c r="C97" s="288" t="s">
        <v>52</v>
      </c>
      <c r="D97" s="288"/>
      <c r="E97" s="288"/>
      <c r="F97" s="311" t="s">
        <v>873</v>
      </c>
      <c r="G97" s="312"/>
      <c r="H97" s="288" t="s">
        <v>911</v>
      </c>
      <c r="I97" s="288" t="s">
        <v>908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912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867</v>
      </c>
      <c r="D103" s="303"/>
      <c r="E103" s="303"/>
      <c r="F103" s="303" t="s">
        <v>868</v>
      </c>
      <c r="G103" s="304"/>
      <c r="H103" s="303" t="s">
        <v>58</v>
      </c>
      <c r="I103" s="303" t="s">
        <v>61</v>
      </c>
      <c r="J103" s="303" t="s">
        <v>869</v>
      </c>
      <c r="K103" s="302"/>
    </row>
    <row r="104" s="1" customFormat="1" ht="17.25" customHeight="1">
      <c r="B104" s="300"/>
      <c r="C104" s="305" t="s">
        <v>870</v>
      </c>
      <c r="D104" s="305"/>
      <c r="E104" s="305"/>
      <c r="F104" s="306" t="s">
        <v>871</v>
      </c>
      <c r="G104" s="307"/>
      <c r="H104" s="305"/>
      <c r="I104" s="305"/>
      <c r="J104" s="305" t="s">
        <v>872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57</v>
      </c>
      <c r="D106" s="310"/>
      <c r="E106" s="310"/>
      <c r="F106" s="311" t="s">
        <v>873</v>
      </c>
      <c r="G106" s="288"/>
      <c r="H106" s="288" t="s">
        <v>913</v>
      </c>
      <c r="I106" s="288" t="s">
        <v>875</v>
      </c>
      <c r="J106" s="288">
        <v>20</v>
      </c>
      <c r="K106" s="302"/>
    </row>
    <row r="107" s="1" customFormat="1" ht="15" customHeight="1">
      <c r="B107" s="300"/>
      <c r="C107" s="288" t="s">
        <v>876</v>
      </c>
      <c r="D107" s="288"/>
      <c r="E107" s="288"/>
      <c r="F107" s="311" t="s">
        <v>873</v>
      </c>
      <c r="G107" s="288"/>
      <c r="H107" s="288" t="s">
        <v>913</v>
      </c>
      <c r="I107" s="288" t="s">
        <v>875</v>
      </c>
      <c r="J107" s="288">
        <v>120</v>
      </c>
      <c r="K107" s="302"/>
    </row>
    <row r="108" s="1" customFormat="1" ht="15" customHeight="1">
      <c r="B108" s="313"/>
      <c r="C108" s="288" t="s">
        <v>878</v>
      </c>
      <c r="D108" s="288"/>
      <c r="E108" s="288"/>
      <c r="F108" s="311" t="s">
        <v>879</v>
      </c>
      <c r="G108" s="288"/>
      <c r="H108" s="288" t="s">
        <v>913</v>
      </c>
      <c r="I108" s="288" t="s">
        <v>875</v>
      </c>
      <c r="J108" s="288">
        <v>50</v>
      </c>
      <c r="K108" s="302"/>
    </row>
    <row r="109" s="1" customFormat="1" ht="15" customHeight="1">
      <c r="B109" s="313"/>
      <c r="C109" s="288" t="s">
        <v>881</v>
      </c>
      <c r="D109" s="288"/>
      <c r="E109" s="288"/>
      <c r="F109" s="311" t="s">
        <v>873</v>
      </c>
      <c r="G109" s="288"/>
      <c r="H109" s="288" t="s">
        <v>913</v>
      </c>
      <c r="I109" s="288" t="s">
        <v>883</v>
      </c>
      <c r="J109" s="288"/>
      <c r="K109" s="302"/>
    </row>
    <row r="110" s="1" customFormat="1" ht="15" customHeight="1">
      <c r="B110" s="313"/>
      <c r="C110" s="288" t="s">
        <v>892</v>
      </c>
      <c r="D110" s="288"/>
      <c r="E110" s="288"/>
      <c r="F110" s="311" t="s">
        <v>879</v>
      </c>
      <c r="G110" s="288"/>
      <c r="H110" s="288" t="s">
        <v>913</v>
      </c>
      <c r="I110" s="288" t="s">
        <v>875</v>
      </c>
      <c r="J110" s="288">
        <v>50</v>
      </c>
      <c r="K110" s="302"/>
    </row>
    <row r="111" s="1" customFormat="1" ht="15" customHeight="1">
      <c r="B111" s="313"/>
      <c r="C111" s="288" t="s">
        <v>900</v>
      </c>
      <c r="D111" s="288"/>
      <c r="E111" s="288"/>
      <c r="F111" s="311" t="s">
        <v>879</v>
      </c>
      <c r="G111" s="288"/>
      <c r="H111" s="288" t="s">
        <v>913</v>
      </c>
      <c r="I111" s="288" t="s">
        <v>875</v>
      </c>
      <c r="J111" s="288">
        <v>50</v>
      </c>
      <c r="K111" s="302"/>
    </row>
    <row r="112" s="1" customFormat="1" ht="15" customHeight="1">
      <c r="B112" s="313"/>
      <c r="C112" s="288" t="s">
        <v>898</v>
      </c>
      <c r="D112" s="288"/>
      <c r="E112" s="288"/>
      <c r="F112" s="311" t="s">
        <v>879</v>
      </c>
      <c r="G112" s="288"/>
      <c r="H112" s="288" t="s">
        <v>913</v>
      </c>
      <c r="I112" s="288" t="s">
        <v>875</v>
      </c>
      <c r="J112" s="288">
        <v>50</v>
      </c>
      <c r="K112" s="302"/>
    </row>
    <row r="113" s="1" customFormat="1" ht="15" customHeight="1">
      <c r="B113" s="313"/>
      <c r="C113" s="288" t="s">
        <v>57</v>
      </c>
      <c r="D113" s="288"/>
      <c r="E113" s="288"/>
      <c r="F113" s="311" t="s">
        <v>873</v>
      </c>
      <c r="G113" s="288"/>
      <c r="H113" s="288" t="s">
        <v>914</v>
      </c>
      <c r="I113" s="288" t="s">
        <v>875</v>
      </c>
      <c r="J113" s="288">
        <v>20</v>
      </c>
      <c r="K113" s="302"/>
    </row>
    <row r="114" s="1" customFormat="1" ht="15" customHeight="1">
      <c r="B114" s="313"/>
      <c r="C114" s="288" t="s">
        <v>915</v>
      </c>
      <c r="D114" s="288"/>
      <c r="E114" s="288"/>
      <c r="F114" s="311" t="s">
        <v>873</v>
      </c>
      <c r="G114" s="288"/>
      <c r="H114" s="288" t="s">
        <v>916</v>
      </c>
      <c r="I114" s="288" t="s">
        <v>875</v>
      </c>
      <c r="J114" s="288">
        <v>120</v>
      </c>
      <c r="K114" s="302"/>
    </row>
    <row r="115" s="1" customFormat="1" ht="15" customHeight="1">
      <c r="B115" s="313"/>
      <c r="C115" s="288" t="s">
        <v>42</v>
      </c>
      <c r="D115" s="288"/>
      <c r="E115" s="288"/>
      <c r="F115" s="311" t="s">
        <v>873</v>
      </c>
      <c r="G115" s="288"/>
      <c r="H115" s="288" t="s">
        <v>917</v>
      </c>
      <c r="I115" s="288" t="s">
        <v>908</v>
      </c>
      <c r="J115" s="288"/>
      <c r="K115" s="302"/>
    </row>
    <row r="116" s="1" customFormat="1" ht="15" customHeight="1">
      <c r="B116" s="313"/>
      <c r="C116" s="288" t="s">
        <v>52</v>
      </c>
      <c r="D116" s="288"/>
      <c r="E116" s="288"/>
      <c r="F116" s="311" t="s">
        <v>873</v>
      </c>
      <c r="G116" s="288"/>
      <c r="H116" s="288" t="s">
        <v>918</v>
      </c>
      <c r="I116" s="288" t="s">
        <v>908</v>
      </c>
      <c r="J116" s="288"/>
      <c r="K116" s="302"/>
    </row>
    <row r="117" s="1" customFormat="1" ht="15" customHeight="1">
      <c r="B117" s="313"/>
      <c r="C117" s="288" t="s">
        <v>61</v>
      </c>
      <c r="D117" s="288"/>
      <c r="E117" s="288"/>
      <c r="F117" s="311" t="s">
        <v>873</v>
      </c>
      <c r="G117" s="288"/>
      <c r="H117" s="288" t="s">
        <v>919</v>
      </c>
      <c r="I117" s="288" t="s">
        <v>920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921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867</v>
      </c>
      <c r="D123" s="303"/>
      <c r="E123" s="303"/>
      <c r="F123" s="303" t="s">
        <v>868</v>
      </c>
      <c r="G123" s="304"/>
      <c r="H123" s="303" t="s">
        <v>58</v>
      </c>
      <c r="I123" s="303" t="s">
        <v>61</v>
      </c>
      <c r="J123" s="303" t="s">
        <v>869</v>
      </c>
      <c r="K123" s="332"/>
    </row>
    <row r="124" s="1" customFormat="1" ht="17.25" customHeight="1">
      <c r="B124" s="331"/>
      <c r="C124" s="305" t="s">
        <v>870</v>
      </c>
      <c r="D124" s="305"/>
      <c r="E124" s="305"/>
      <c r="F124" s="306" t="s">
        <v>871</v>
      </c>
      <c r="G124" s="307"/>
      <c r="H124" s="305"/>
      <c r="I124" s="305"/>
      <c r="J124" s="305" t="s">
        <v>872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876</v>
      </c>
      <c r="D126" s="310"/>
      <c r="E126" s="310"/>
      <c r="F126" s="311" t="s">
        <v>873</v>
      </c>
      <c r="G126" s="288"/>
      <c r="H126" s="288" t="s">
        <v>913</v>
      </c>
      <c r="I126" s="288" t="s">
        <v>875</v>
      </c>
      <c r="J126" s="288">
        <v>120</v>
      </c>
      <c r="K126" s="336"/>
    </row>
    <row r="127" s="1" customFormat="1" ht="15" customHeight="1">
      <c r="B127" s="333"/>
      <c r="C127" s="288" t="s">
        <v>922</v>
      </c>
      <c r="D127" s="288"/>
      <c r="E127" s="288"/>
      <c r="F127" s="311" t="s">
        <v>873</v>
      </c>
      <c r="G127" s="288"/>
      <c r="H127" s="288" t="s">
        <v>923</v>
      </c>
      <c r="I127" s="288" t="s">
        <v>875</v>
      </c>
      <c r="J127" s="288" t="s">
        <v>924</v>
      </c>
      <c r="K127" s="336"/>
    </row>
    <row r="128" s="1" customFormat="1" ht="15" customHeight="1">
      <c r="B128" s="333"/>
      <c r="C128" s="288" t="s">
        <v>821</v>
      </c>
      <c r="D128" s="288"/>
      <c r="E128" s="288"/>
      <c r="F128" s="311" t="s">
        <v>873</v>
      </c>
      <c r="G128" s="288"/>
      <c r="H128" s="288" t="s">
        <v>925</v>
      </c>
      <c r="I128" s="288" t="s">
        <v>875</v>
      </c>
      <c r="J128" s="288" t="s">
        <v>924</v>
      </c>
      <c r="K128" s="336"/>
    </row>
    <row r="129" s="1" customFormat="1" ht="15" customHeight="1">
      <c r="B129" s="333"/>
      <c r="C129" s="288" t="s">
        <v>884</v>
      </c>
      <c r="D129" s="288"/>
      <c r="E129" s="288"/>
      <c r="F129" s="311" t="s">
        <v>879</v>
      </c>
      <c r="G129" s="288"/>
      <c r="H129" s="288" t="s">
        <v>885</v>
      </c>
      <c r="I129" s="288" t="s">
        <v>875</v>
      </c>
      <c r="J129" s="288">
        <v>15</v>
      </c>
      <c r="K129" s="336"/>
    </row>
    <row r="130" s="1" customFormat="1" ht="15" customHeight="1">
      <c r="B130" s="333"/>
      <c r="C130" s="314" t="s">
        <v>886</v>
      </c>
      <c r="D130" s="314"/>
      <c r="E130" s="314"/>
      <c r="F130" s="315" t="s">
        <v>879</v>
      </c>
      <c r="G130" s="314"/>
      <c r="H130" s="314" t="s">
        <v>887</v>
      </c>
      <c r="I130" s="314" t="s">
        <v>875</v>
      </c>
      <c r="J130" s="314">
        <v>15</v>
      </c>
      <c r="K130" s="336"/>
    </row>
    <row r="131" s="1" customFormat="1" ht="15" customHeight="1">
      <c r="B131" s="333"/>
      <c r="C131" s="314" t="s">
        <v>888</v>
      </c>
      <c r="D131" s="314"/>
      <c r="E131" s="314"/>
      <c r="F131" s="315" t="s">
        <v>879</v>
      </c>
      <c r="G131" s="314"/>
      <c r="H131" s="314" t="s">
        <v>889</v>
      </c>
      <c r="I131" s="314" t="s">
        <v>875</v>
      </c>
      <c r="J131" s="314">
        <v>20</v>
      </c>
      <c r="K131" s="336"/>
    </row>
    <row r="132" s="1" customFormat="1" ht="15" customHeight="1">
      <c r="B132" s="333"/>
      <c r="C132" s="314" t="s">
        <v>890</v>
      </c>
      <c r="D132" s="314"/>
      <c r="E132" s="314"/>
      <c r="F132" s="315" t="s">
        <v>879</v>
      </c>
      <c r="G132" s="314"/>
      <c r="H132" s="314" t="s">
        <v>891</v>
      </c>
      <c r="I132" s="314" t="s">
        <v>875</v>
      </c>
      <c r="J132" s="314">
        <v>20</v>
      </c>
      <c r="K132" s="336"/>
    </row>
    <row r="133" s="1" customFormat="1" ht="15" customHeight="1">
      <c r="B133" s="333"/>
      <c r="C133" s="288" t="s">
        <v>878</v>
      </c>
      <c r="D133" s="288"/>
      <c r="E133" s="288"/>
      <c r="F133" s="311" t="s">
        <v>879</v>
      </c>
      <c r="G133" s="288"/>
      <c r="H133" s="288" t="s">
        <v>913</v>
      </c>
      <c r="I133" s="288" t="s">
        <v>875</v>
      </c>
      <c r="J133" s="288">
        <v>50</v>
      </c>
      <c r="K133" s="336"/>
    </row>
    <row r="134" s="1" customFormat="1" ht="15" customHeight="1">
      <c r="B134" s="333"/>
      <c r="C134" s="288" t="s">
        <v>892</v>
      </c>
      <c r="D134" s="288"/>
      <c r="E134" s="288"/>
      <c r="F134" s="311" t="s">
        <v>879</v>
      </c>
      <c r="G134" s="288"/>
      <c r="H134" s="288" t="s">
        <v>913</v>
      </c>
      <c r="I134" s="288" t="s">
        <v>875</v>
      </c>
      <c r="J134" s="288">
        <v>50</v>
      </c>
      <c r="K134" s="336"/>
    </row>
    <row r="135" s="1" customFormat="1" ht="15" customHeight="1">
      <c r="B135" s="333"/>
      <c r="C135" s="288" t="s">
        <v>898</v>
      </c>
      <c r="D135" s="288"/>
      <c r="E135" s="288"/>
      <c r="F135" s="311" t="s">
        <v>879</v>
      </c>
      <c r="G135" s="288"/>
      <c r="H135" s="288" t="s">
        <v>913</v>
      </c>
      <c r="I135" s="288" t="s">
        <v>875</v>
      </c>
      <c r="J135" s="288">
        <v>50</v>
      </c>
      <c r="K135" s="336"/>
    </row>
    <row r="136" s="1" customFormat="1" ht="15" customHeight="1">
      <c r="B136" s="333"/>
      <c r="C136" s="288" t="s">
        <v>900</v>
      </c>
      <c r="D136" s="288"/>
      <c r="E136" s="288"/>
      <c r="F136" s="311" t="s">
        <v>879</v>
      </c>
      <c r="G136" s="288"/>
      <c r="H136" s="288" t="s">
        <v>913</v>
      </c>
      <c r="I136" s="288" t="s">
        <v>875</v>
      </c>
      <c r="J136" s="288">
        <v>50</v>
      </c>
      <c r="K136" s="336"/>
    </row>
    <row r="137" s="1" customFormat="1" ht="15" customHeight="1">
      <c r="B137" s="333"/>
      <c r="C137" s="288" t="s">
        <v>901</v>
      </c>
      <c r="D137" s="288"/>
      <c r="E137" s="288"/>
      <c r="F137" s="311" t="s">
        <v>879</v>
      </c>
      <c r="G137" s="288"/>
      <c r="H137" s="288" t="s">
        <v>926</v>
      </c>
      <c r="I137" s="288" t="s">
        <v>875</v>
      </c>
      <c r="J137" s="288">
        <v>255</v>
      </c>
      <c r="K137" s="336"/>
    </row>
    <row r="138" s="1" customFormat="1" ht="15" customHeight="1">
      <c r="B138" s="333"/>
      <c r="C138" s="288" t="s">
        <v>903</v>
      </c>
      <c r="D138" s="288"/>
      <c r="E138" s="288"/>
      <c r="F138" s="311" t="s">
        <v>873</v>
      </c>
      <c r="G138" s="288"/>
      <c r="H138" s="288" t="s">
        <v>927</v>
      </c>
      <c r="I138" s="288" t="s">
        <v>905</v>
      </c>
      <c r="J138" s="288"/>
      <c r="K138" s="336"/>
    </row>
    <row r="139" s="1" customFormat="1" ht="15" customHeight="1">
      <c r="B139" s="333"/>
      <c r="C139" s="288" t="s">
        <v>906</v>
      </c>
      <c r="D139" s="288"/>
      <c r="E139" s="288"/>
      <c r="F139" s="311" t="s">
        <v>873</v>
      </c>
      <c r="G139" s="288"/>
      <c r="H139" s="288" t="s">
        <v>928</v>
      </c>
      <c r="I139" s="288" t="s">
        <v>908</v>
      </c>
      <c r="J139" s="288"/>
      <c r="K139" s="336"/>
    </row>
    <row r="140" s="1" customFormat="1" ht="15" customHeight="1">
      <c r="B140" s="333"/>
      <c r="C140" s="288" t="s">
        <v>909</v>
      </c>
      <c r="D140" s="288"/>
      <c r="E140" s="288"/>
      <c r="F140" s="311" t="s">
        <v>873</v>
      </c>
      <c r="G140" s="288"/>
      <c r="H140" s="288" t="s">
        <v>909</v>
      </c>
      <c r="I140" s="288" t="s">
        <v>908</v>
      </c>
      <c r="J140" s="288"/>
      <c r="K140" s="336"/>
    </row>
    <row r="141" s="1" customFormat="1" ht="15" customHeight="1">
      <c r="B141" s="333"/>
      <c r="C141" s="288" t="s">
        <v>42</v>
      </c>
      <c r="D141" s="288"/>
      <c r="E141" s="288"/>
      <c r="F141" s="311" t="s">
        <v>873</v>
      </c>
      <c r="G141" s="288"/>
      <c r="H141" s="288" t="s">
        <v>929</v>
      </c>
      <c r="I141" s="288" t="s">
        <v>908</v>
      </c>
      <c r="J141" s="288"/>
      <c r="K141" s="336"/>
    </row>
    <row r="142" s="1" customFormat="1" ht="15" customHeight="1">
      <c r="B142" s="333"/>
      <c r="C142" s="288" t="s">
        <v>930</v>
      </c>
      <c r="D142" s="288"/>
      <c r="E142" s="288"/>
      <c r="F142" s="311" t="s">
        <v>873</v>
      </c>
      <c r="G142" s="288"/>
      <c r="H142" s="288" t="s">
        <v>931</v>
      </c>
      <c r="I142" s="288" t="s">
        <v>908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932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867</v>
      </c>
      <c r="D148" s="303"/>
      <c r="E148" s="303"/>
      <c r="F148" s="303" t="s">
        <v>868</v>
      </c>
      <c r="G148" s="304"/>
      <c r="H148" s="303" t="s">
        <v>58</v>
      </c>
      <c r="I148" s="303" t="s">
        <v>61</v>
      </c>
      <c r="J148" s="303" t="s">
        <v>869</v>
      </c>
      <c r="K148" s="302"/>
    </row>
    <row r="149" s="1" customFormat="1" ht="17.25" customHeight="1">
      <c r="B149" s="300"/>
      <c r="C149" s="305" t="s">
        <v>870</v>
      </c>
      <c r="D149" s="305"/>
      <c r="E149" s="305"/>
      <c r="F149" s="306" t="s">
        <v>871</v>
      </c>
      <c r="G149" s="307"/>
      <c r="H149" s="305"/>
      <c r="I149" s="305"/>
      <c r="J149" s="305" t="s">
        <v>872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876</v>
      </c>
      <c r="D151" s="288"/>
      <c r="E151" s="288"/>
      <c r="F151" s="341" t="s">
        <v>873</v>
      </c>
      <c r="G151" s="288"/>
      <c r="H151" s="340" t="s">
        <v>913</v>
      </c>
      <c r="I151" s="340" t="s">
        <v>875</v>
      </c>
      <c r="J151" s="340">
        <v>120</v>
      </c>
      <c r="K151" s="336"/>
    </row>
    <row r="152" s="1" customFormat="1" ht="15" customHeight="1">
      <c r="B152" s="313"/>
      <c r="C152" s="340" t="s">
        <v>922</v>
      </c>
      <c r="D152" s="288"/>
      <c r="E152" s="288"/>
      <c r="F152" s="341" t="s">
        <v>873</v>
      </c>
      <c r="G152" s="288"/>
      <c r="H152" s="340" t="s">
        <v>933</v>
      </c>
      <c r="I152" s="340" t="s">
        <v>875</v>
      </c>
      <c r="J152" s="340" t="s">
        <v>924</v>
      </c>
      <c r="K152" s="336"/>
    </row>
    <row r="153" s="1" customFormat="1" ht="15" customHeight="1">
      <c r="B153" s="313"/>
      <c r="C153" s="340" t="s">
        <v>821</v>
      </c>
      <c r="D153" s="288"/>
      <c r="E153" s="288"/>
      <c r="F153" s="341" t="s">
        <v>873</v>
      </c>
      <c r="G153" s="288"/>
      <c r="H153" s="340" t="s">
        <v>934</v>
      </c>
      <c r="I153" s="340" t="s">
        <v>875</v>
      </c>
      <c r="J153" s="340" t="s">
        <v>924</v>
      </c>
      <c r="K153" s="336"/>
    </row>
    <row r="154" s="1" customFormat="1" ht="15" customHeight="1">
      <c r="B154" s="313"/>
      <c r="C154" s="340" t="s">
        <v>878</v>
      </c>
      <c r="D154" s="288"/>
      <c r="E154" s="288"/>
      <c r="F154" s="341" t="s">
        <v>879</v>
      </c>
      <c r="G154" s="288"/>
      <c r="H154" s="340" t="s">
        <v>913</v>
      </c>
      <c r="I154" s="340" t="s">
        <v>875</v>
      </c>
      <c r="J154" s="340">
        <v>50</v>
      </c>
      <c r="K154" s="336"/>
    </row>
    <row r="155" s="1" customFormat="1" ht="15" customHeight="1">
      <c r="B155" s="313"/>
      <c r="C155" s="340" t="s">
        <v>881</v>
      </c>
      <c r="D155" s="288"/>
      <c r="E155" s="288"/>
      <c r="F155" s="341" t="s">
        <v>873</v>
      </c>
      <c r="G155" s="288"/>
      <c r="H155" s="340" t="s">
        <v>913</v>
      </c>
      <c r="I155" s="340" t="s">
        <v>883</v>
      </c>
      <c r="J155" s="340"/>
      <c r="K155" s="336"/>
    </row>
    <row r="156" s="1" customFormat="1" ht="15" customHeight="1">
      <c r="B156" s="313"/>
      <c r="C156" s="340" t="s">
        <v>892</v>
      </c>
      <c r="D156" s="288"/>
      <c r="E156" s="288"/>
      <c r="F156" s="341" t="s">
        <v>879</v>
      </c>
      <c r="G156" s="288"/>
      <c r="H156" s="340" t="s">
        <v>913</v>
      </c>
      <c r="I156" s="340" t="s">
        <v>875</v>
      </c>
      <c r="J156" s="340">
        <v>50</v>
      </c>
      <c r="K156" s="336"/>
    </row>
    <row r="157" s="1" customFormat="1" ht="15" customHeight="1">
      <c r="B157" s="313"/>
      <c r="C157" s="340" t="s">
        <v>900</v>
      </c>
      <c r="D157" s="288"/>
      <c r="E157" s="288"/>
      <c r="F157" s="341" t="s">
        <v>879</v>
      </c>
      <c r="G157" s="288"/>
      <c r="H157" s="340" t="s">
        <v>913</v>
      </c>
      <c r="I157" s="340" t="s">
        <v>875</v>
      </c>
      <c r="J157" s="340">
        <v>50</v>
      </c>
      <c r="K157" s="336"/>
    </row>
    <row r="158" s="1" customFormat="1" ht="15" customHeight="1">
      <c r="B158" s="313"/>
      <c r="C158" s="340" t="s">
        <v>898</v>
      </c>
      <c r="D158" s="288"/>
      <c r="E158" s="288"/>
      <c r="F158" s="341" t="s">
        <v>879</v>
      </c>
      <c r="G158" s="288"/>
      <c r="H158" s="340" t="s">
        <v>913</v>
      </c>
      <c r="I158" s="340" t="s">
        <v>875</v>
      </c>
      <c r="J158" s="340">
        <v>50</v>
      </c>
      <c r="K158" s="336"/>
    </row>
    <row r="159" s="1" customFormat="1" ht="15" customHeight="1">
      <c r="B159" s="313"/>
      <c r="C159" s="340" t="s">
        <v>97</v>
      </c>
      <c r="D159" s="288"/>
      <c r="E159" s="288"/>
      <c r="F159" s="341" t="s">
        <v>873</v>
      </c>
      <c r="G159" s="288"/>
      <c r="H159" s="340" t="s">
        <v>935</v>
      </c>
      <c r="I159" s="340" t="s">
        <v>875</v>
      </c>
      <c r="J159" s="340" t="s">
        <v>936</v>
      </c>
      <c r="K159" s="336"/>
    </row>
    <row r="160" s="1" customFormat="1" ht="15" customHeight="1">
      <c r="B160" s="313"/>
      <c r="C160" s="340" t="s">
        <v>937</v>
      </c>
      <c r="D160" s="288"/>
      <c r="E160" s="288"/>
      <c r="F160" s="341" t="s">
        <v>873</v>
      </c>
      <c r="G160" s="288"/>
      <c r="H160" s="340" t="s">
        <v>938</v>
      </c>
      <c r="I160" s="340" t="s">
        <v>908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939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867</v>
      </c>
      <c r="D166" s="303"/>
      <c r="E166" s="303"/>
      <c r="F166" s="303" t="s">
        <v>868</v>
      </c>
      <c r="G166" s="345"/>
      <c r="H166" s="346" t="s">
        <v>58</v>
      </c>
      <c r="I166" s="346" t="s">
        <v>61</v>
      </c>
      <c r="J166" s="303" t="s">
        <v>869</v>
      </c>
      <c r="K166" s="280"/>
    </row>
    <row r="167" s="1" customFormat="1" ht="17.25" customHeight="1">
      <c r="B167" s="281"/>
      <c r="C167" s="305" t="s">
        <v>870</v>
      </c>
      <c r="D167" s="305"/>
      <c r="E167" s="305"/>
      <c r="F167" s="306" t="s">
        <v>871</v>
      </c>
      <c r="G167" s="347"/>
      <c r="H167" s="348"/>
      <c r="I167" s="348"/>
      <c r="J167" s="305" t="s">
        <v>872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876</v>
      </c>
      <c r="D169" s="288"/>
      <c r="E169" s="288"/>
      <c r="F169" s="311" t="s">
        <v>873</v>
      </c>
      <c r="G169" s="288"/>
      <c r="H169" s="288" t="s">
        <v>913</v>
      </c>
      <c r="I169" s="288" t="s">
        <v>875</v>
      </c>
      <c r="J169" s="288">
        <v>120</v>
      </c>
      <c r="K169" s="336"/>
    </row>
    <row r="170" s="1" customFormat="1" ht="15" customHeight="1">
      <c r="B170" s="313"/>
      <c r="C170" s="288" t="s">
        <v>922</v>
      </c>
      <c r="D170" s="288"/>
      <c r="E170" s="288"/>
      <c r="F170" s="311" t="s">
        <v>873</v>
      </c>
      <c r="G170" s="288"/>
      <c r="H170" s="288" t="s">
        <v>923</v>
      </c>
      <c r="I170" s="288" t="s">
        <v>875</v>
      </c>
      <c r="J170" s="288" t="s">
        <v>924</v>
      </c>
      <c r="K170" s="336"/>
    </row>
    <row r="171" s="1" customFormat="1" ht="15" customHeight="1">
      <c r="B171" s="313"/>
      <c r="C171" s="288" t="s">
        <v>821</v>
      </c>
      <c r="D171" s="288"/>
      <c r="E171" s="288"/>
      <c r="F171" s="311" t="s">
        <v>873</v>
      </c>
      <c r="G171" s="288"/>
      <c r="H171" s="288" t="s">
        <v>940</v>
      </c>
      <c r="I171" s="288" t="s">
        <v>875</v>
      </c>
      <c r="J171" s="288" t="s">
        <v>924</v>
      </c>
      <c r="K171" s="336"/>
    </row>
    <row r="172" s="1" customFormat="1" ht="15" customHeight="1">
      <c r="B172" s="313"/>
      <c r="C172" s="288" t="s">
        <v>878</v>
      </c>
      <c r="D172" s="288"/>
      <c r="E172" s="288"/>
      <c r="F172" s="311" t="s">
        <v>879</v>
      </c>
      <c r="G172" s="288"/>
      <c r="H172" s="288" t="s">
        <v>940</v>
      </c>
      <c r="I172" s="288" t="s">
        <v>875</v>
      </c>
      <c r="J172" s="288">
        <v>50</v>
      </c>
      <c r="K172" s="336"/>
    </row>
    <row r="173" s="1" customFormat="1" ht="15" customHeight="1">
      <c r="B173" s="313"/>
      <c r="C173" s="288" t="s">
        <v>881</v>
      </c>
      <c r="D173" s="288"/>
      <c r="E173" s="288"/>
      <c r="F173" s="311" t="s">
        <v>873</v>
      </c>
      <c r="G173" s="288"/>
      <c r="H173" s="288" t="s">
        <v>940</v>
      </c>
      <c r="I173" s="288" t="s">
        <v>883</v>
      </c>
      <c r="J173" s="288"/>
      <c r="K173" s="336"/>
    </row>
    <row r="174" s="1" customFormat="1" ht="15" customHeight="1">
      <c r="B174" s="313"/>
      <c r="C174" s="288" t="s">
        <v>892</v>
      </c>
      <c r="D174" s="288"/>
      <c r="E174" s="288"/>
      <c r="F174" s="311" t="s">
        <v>879</v>
      </c>
      <c r="G174" s="288"/>
      <c r="H174" s="288" t="s">
        <v>940</v>
      </c>
      <c r="I174" s="288" t="s">
        <v>875</v>
      </c>
      <c r="J174" s="288">
        <v>50</v>
      </c>
      <c r="K174" s="336"/>
    </row>
    <row r="175" s="1" customFormat="1" ht="15" customHeight="1">
      <c r="B175" s="313"/>
      <c r="C175" s="288" t="s">
        <v>900</v>
      </c>
      <c r="D175" s="288"/>
      <c r="E175" s="288"/>
      <c r="F175" s="311" t="s">
        <v>879</v>
      </c>
      <c r="G175" s="288"/>
      <c r="H175" s="288" t="s">
        <v>940</v>
      </c>
      <c r="I175" s="288" t="s">
        <v>875</v>
      </c>
      <c r="J175" s="288">
        <v>50</v>
      </c>
      <c r="K175" s="336"/>
    </row>
    <row r="176" s="1" customFormat="1" ht="15" customHeight="1">
      <c r="B176" s="313"/>
      <c r="C176" s="288" t="s">
        <v>898</v>
      </c>
      <c r="D176" s="288"/>
      <c r="E176" s="288"/>
      <c r="F176" s="311" t="s">
        <v>879</v>
      </c>
      <c r="G176" s="288"/>
      <c r="H176" s="288" t="s">
        <v>940</v>
      </c>
      <c r="I176" s="288" t="s">
        <v>875</v>
      </c>
      <c r="J176" s="288">
        <v>50</v>
      </c>
      <c r="K176" s="336"/>
    </row>
    <row r="177" s="1" customFormat="1" ht="15" customHeight="1">
      <c r="B177" s="313"/>
      <c r="C177" s="288" t="s">
        <v>104</v>
      </c>
      <c r="D177" s="288"/>
      <c r="E177" s="288"/>
      <c r="F177" s="311" t="s">
        <v>873</v>
      </c>
      <c r="G177" s="288"/>
      <c r="H177" s="288" t="s">
        <v>941</v>
      </c>
      <c r="I177" s="288" t="s">
        <v>942</v>
      </c>
      <c r="J177" s="288"/>
      <c r="K177" s="336"/>
    </row>
    <row r="178" s="1" customFormat="1" ht="15" customHeight="1">
      <c r="B178" s="313"/>
      <c r="C178" s="288" t="s">
        <v>61</v>
      </c>
      <c r="D178" s="288"/>
      <c r="E178" s="288"/>
      <c r="F178" s="311" t="s">
        <v>873</v>
      </c>
      <c r="G178" s="288"/>
      <c r="H178" s="288" t="s">
        <v>943</v>
      </c>
      <c r="I178" s="288" t="s">
        <v>944</v>
      </c>
      <c r="J178" s="288">
        <v>1</v>
      </c>
      <c r="K178" s="336"/>
    </row>
    <row r="179" s="1" customFormat="1" ht="15" customHeight="1">
      <c r="B179" s="313"/>
      <c r="C179" s="288" t="s">
        <v>57</v>
      </c>
      <c r="D179" s="288"/>
      <c r="E179" s="288"/>
      <c r="F179" s="311" t="s">
        <v>873</v>
      </c>
      <c r="G179" s="288"/>
      <c r="H179" s="288" t="s">
        <v>945</v>
      </c>
      <c r="I179" s="288" t="s">
        <v>875</v>
      </c>
      <c r="J179" s="288">
        <v>20</v>
      </c>
      <c r="K179" s="336"/>
    </row>
    <row r="180" s="1" customFormat="1" ht="15" customHeight="1">
      <c r="B180" s="313"/>
      <c r="C180" s="288" t="s">
        <v>58</v>
      </c>
      <c r="D180" s="288"/>
      <c r="E180" s="288"/>
      <c r="F180" s="311" t="s">
        <v>873</v>
      </c>
      <c r="G180" s="288"/>
      <c r="H180" s="288" t="s">
        <v>946</v>
      </c>
      <c r="I180" s="288" t="s">
        <v>875</v>
      </c>
      <c r="J180" s="288">
        <v>255</v>
      </c>
      <c r="K180" s="336"/>
    </row>
    <row r="181" s="1" customFormat="1" ht="15" customHeight="1">
      <c r="B181" s="313"/>
      <c r="C181" s="288" t="s">
        <v>105</v>
      </c>
      <c r="D181" s="288"/>
      <c r="E181" s="288"/>
      <c r="F181" s="311" t="s">
        <v>873</v>
      </c>
      <c r="G181" s="288"/>
      <c r="H181" s="288" t="s">
        <v>837</v>
      </c>
      <c r="I181" s="288" t="s">
        <v>875</v>
      </c>
      <c r="J181" s="288">
        <v>10</v>
      </c>
      <c r="K181" s="336"/>
    </row>
    <row r="182" s="1" customFormat="1" ht="15" customHeight="1">
      <c r="B182" s="313"/>
      <c r="C182" s="288" t="s">
        <v>106</v>
      </c>
      <c r="D182" s="288"/>
      <c r="E182" s="288"/>
      <c r="F182" s="311" t="s">
        <v>873</v>
      </c>
      <c r="G182" s="288"/>
      <c r="H182" s="288" t="s">
        <v>947</v>
      </c>
      <c r="I182" s="288" t="s">
        <v>908</v>
      </c>
      <c r="J182" s="288"/>
      <c r="K182" s="336"/>
    </row>
    <row r="183" s="1" customFormat="1" ht="15" customHeight="1">
      <c r="B183" s="313"/>
      <c r="C183" s="288" t="s">
        <v>948</v>
      </c>
      <c r="D183" s="288"/>
      <c r="E183" s="288"/>
      <c r="F183" s="311" t="s">
        <v>873</v>
      </c>
      <c r="G183" s="288"/>
      <c r="H183" s="288" t="s">
        <v>949</v>
      </c>
      <c r="I183" s="288" t="s">
        <v>908</v>
      </c>
      <c r="J183" s="288"/>
      <c r="K183" s="336"/>
    </row>
    <row r="184" s="1" customFormat="1" ht="15" customHeight="1">
      <c r="B184" s="313"/>
      <c r="C184" s="288" t="s">
        <v>937</v>
      </c>
      <c r="D184" s="288"/>
      <c r="E184" s="288"/>
      <c r="F184" s="311" t="s">
        <v>873</v>
      </c>
      <c r="G184" s="288"/>
      <c r="H184" s="288" t="s">
        <v>950</v>
      </c>
      <c r="I184" s="288" t="s">
        <v>908</v>
      </c>
      <c r="J184" s="288"/>
      <c r="K184" s="336"/>
    </row>
    <row r="185" s="1" customFormat="1" ht="15" customHeight="1">
      <c r="B185" s="313"/>
      <c r="C185" s="288" t="s">
        <v>108</v>
      </c>
      <c r="D185" s="288"/>
      <c r="E185" s="288"/>
      <c r="F185" s="311" t="s">
        <v>879</v>
      </c>
      <c r="G185" s="288"/>
      <c r="H185" s="288" t="s">
        <v>951</v>
      </c>
      <c r="I185" s="288" t="s">
        <v>875</v>
      </c>
      <c r="J185" s="288">
        <v>50</v>
      </c>
      <c r="K185" s="336"/>
    </row>
    <row r="186" s="1" customFormat="1" ht="15" customHeight="1">
      <c r="B186" s="313"/>
      <c r="C186" s="288" t="s">
        <v>952</v>
      </c>
      <c r="D186" s="288"/>
      <c r="E186" s="288"/>
      <c r="F186" s="311" t="s">
        <v>879</v>
      </c>
      <c r="G186" s="288"/>
      <c r="H186" s="288" t="s">
        <v>953</v>
      </c>
      <c r="I186" s="288" t="s">
        <v>954</v>
      </c>
      <c r="J186" s="288"/>
      <c r="K186" s="336"/>
    </row>
    <row r="187" s="1" customFormat="1" ht="15" customHeight="1">
      <c r="B187" s="313"/>
      <c r="C187" s="288" t="s">
        <v>955</v>
      </c>
      <c r="D187" s="288"/>
      <c r="E187" s="288"/>
      <c r="F187" s="311" t="s">
        <v>879</v>
      </c>
      <c r="G187" s="288"/>
      <c r="H187" s="288" t="s">
        <v>956</v>
      </c>
      <c r="I187" s="288" t="s">
        <v>954</v>
      </c>
      <c r="J187" s="288"/>
      <c r="K187" s="336"/>
    </row>
    <row r="188" s="1" customFormat="1" ht="15" customHeight="1">
      <c r="B188" s="313"/>
      <c r="C188" s="288" t="s">
        <v>957</v>
      </c>
      <c r="D188" s="288"/>
      <c r="E188" s="288"/>
      <c r="F188" s="311" t="s">
        <v>879</v>
      </c>
      <c r="G188" s="288"/>
      <c r="H188" s="288" t="s">
        <v>958</v>
      </c>
      <c r="I188" s="288" t="s">
        <v>954</v>
      </c>
      <c r="J188" s="288"/>
      <c r="K188" s="336"/>
    </row>
    <row r="189" s="1" customFormat="1" ht="15" customHeight="1">
      <c r="B189" s="313"/>
      <c r="C189" s="349" t="s">
        <v>959</v>
      </c>
      <c r="D189" s="288"/>
      <c r="E189" s="288"/>
      <c r="F189" s="311" t="s">
        <v>879</v>
      </c>
      <c r="G189" s="288"/>
      <c r="H189" s="288" t="s">
        <v>960</v>
      </c>
      <c r="I189" s="288" t="s">
        <v>961</v>
      </c>
      <c r="J189" s="350" t="s">
        <v>962</v>
      </c>
      <c r="K189" s="336"/>
    </row>
    <row r="190" s="1" customFormat="1" ht="15" customHeight="1">
      <c r="B190" s="313"/>
      <c r="C190" s="349" t="s">
        <v>46</v>
      </c>
      <c r="D190" s="288"/>
      <c r="E190" s="288"/>
      <c r="F190" s="311" t="s">
        <v>873</v>
      </c>
      <c r="G190" s="288"/>
      <c r="H190" s="285" t="s">
        <v>963</v>
      </c>
      <c r="I190" s="288" t="s">
        <v>964</v>
      </c>
      <c r="J190" s="288"/>
      <c r="K190" s="336"/>
    </row>
    <row r="191" s="1" customFormat="1" ht="15" customHeight="1">
      <c r="B191" s="313"/>
      <c r="C191" s="349" t="s">
        <v>965</v>
      </c>
      <c r="D191" s="288"/>
      <c r="E191" s="288"/>
      <c r="F191" s="311" t="s">
        <v>873</v>
      </c>
      <c r="G191" s="288"/>
      <c r="H191" s="288" t="s">
        <v>966</v>
      </c>
      <c r="I191" s="288" t="s">
        <v>908</v>
      </c>
      <c r="J191" s="288"/>
      <c r="K191" s="336"/>
    </row>
    <row r="192" s="1" customFormat="1" ht="15" customHeight="1">
      <c r="B192" s="313"/>
      <c r="C192" s="349" t="s">
        <v>967</v>
      </c>
      <c r="D192" s="288"/>
      <c r="E192" s="288"/>
      <c r="F192" s="311" t="s">
        <v>873</v>
      </c>
      <c r="G192" s="288"/>
      <c r="H192" s="288" t="s">
        <v>968</v>
      </c>
      <c r="I192" s="288" t="s">
        <v>908</v>
      </c>
      <c r="J192" s="288"/>
      <c r="K192" s="336"/>
    </row>
    <row r="193" s="1" customFormat="1" ht="15" customHeight="1">
      <c r="B193" s="313"/>
      <c r="C193" s="349" t="s">
        <v>969</v>
      </c>
      <c r="D193" s="288"/>
      <c r="E193" s="288"/>
      <c r="F193" s="311" t="s">
        <v>879</v>
      </c>
      <c r="G193" s="288"/>
      <c r="H193" s="288" t="s">
        <v>970</v>
      </c>
      <c r="I193" s="288" t="s">
        <v>908</v>
      </c>
      <c r="J193" s="288"/>
      <c r="K193" s="336"/>
    </row>
    <row r="194" s="1" customFormat="1" ht="15" customHeight="1">
      <c r="B194" s="342"/>
      <c r="C194" s="351"/>
      <c r="D194" s="322"/>
      <c r="E194" s="322"/>
      <c r="F194" s="322"/>
      <c r="G194" s="322"/>
      <c r="H194" s="322"/>
      <c r="I194" s="322"/>
      <c r="J194" s="322"/>
      <c r="K194" s="343"/>
    </row>
    <row r="195" s="1" customFormat="1" ht="18.75" customHeight="1">
      <c r="B195" s="324"/>
      <c r="C195" s="334"/>
      <c r="D195" s="334"/>
      <c r="E195" s="334"/>
      <c r="F195" s="344"/>
      <c r="G195" s="334"/>
      <c r="H195" s="334"/>
      <c r="I195" s="334"/>
      <c r="J195" s="334"/>
      <c r="K195" s="324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971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52" t="s">
        <v>972</v>
      </c>
      <c r="D200" s="352"/>
      <c r="E200" s="352"/>
      <c r="F200" s="352" t="s">
        <v>973</v>
      </c>
      <c r="G200" s="353"/>
      <c r="H200" s="352" t="s">
        <v>974</v>
      </c>
      <c r="I200" s="352"/>
      <c r="J200" s="352"/>
      <c r="K200" s="280"/>
    </row>
    <row r="201" s="1" customFormat="1" ht="5.25" customHeight="1">
      <c r="B201" s="313"/>
      <c r="C201" s="308"/>
      <c r="D201" s="308"/>
      <c r="E201" s="308"/>
      <c r="F201" s="308"/>
      <c r="G201" s="334"/>
      <c r="H201" s="308"/>
      <c r="I201" s="308"/>
      <c r="J201" s="308"/>
      <c r="K201" s="336"/>
    </row>
    <row r="202" s="1" customFormat="1" ht="15" customHeight="1">
      <c r="B202" s="313"/>
      <c r="C202" s="288" t="s">
        <v>964</v>
      </c>
      <c r="D202" s="288"/>
      <c r="E202" s="288"/>
      <c r="F202" s="311" t="s">
        <v>47</v>
      </c>
      <c r="G202" s="288"/>
      <c r="H202" s="288" t="s">
        <v>975</v>
      </c>
      <c r="I202" s="288"/>
      <c r="J202" s="288"/>
      <c r="K202" s="336"/>
    </row>
    <row r="203" s="1" customFormat="1" ht="15" customHeight="1">
      <c r="B203" s="313"/>
      <c r="C203" s="288"/>
      <c r="D203" s="288"/>
      <c r="E203" s="288"/>
      <c r="F203" s="311" t="s">
        <v>48</v>
      </c>
      <c r="G203" s="288"/>
      <c r="H203" s="288" t="s">
        <v>976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51</v>
      </c>
      <c r="G204" s="288"/>
      <c r="H204" s="288" t="s">
        <v>977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49</v>
      </c>
      <c r="G205" s="288"/>
      <c r="H205" s="288" t="s">
        <v>978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50</v>
      </c>
      <c r="G206" s="288"/>
      <c r="H206" s="288" t="s">
        <v>979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/>
      <c r="G207" s="288"/>
      <c r="H207" s="288"/>
      <c r="I207" s="288"/>
      <c r="J207" s="288"/>
      <c r="K207" s="336"/>
    </row>
    <row r="208" s="1" customFormat="1" ht="15" customHeight="1">
      <c r="B208" s="313"/>
      <c r="C208" s="288" t="s">
        <v>920</v>
      </c>
      <c r="D208" s="288"/>
      <c r="E208" s="288"/>
      <c r="F208" s="311" t="s">
        <v>83</v>
      </c>
      <c r="G208" s="288"/>
      <c r="H208" s="288" t="s">
        <v>980</v>
      </c>
      <c r="I208" s="288"/>
      <c r="J208" s="288"/>
      <c r="K208" s="336"/>
    </row>
    <row r="209" s="1" customFormat="1" ht="15" customHeight="1">
      <c r="B209" s="313"/>
      <c r="C209" s="288"/>
      <c r="D209" s="288"/>
      <c r="E209" s="288"/>
      <c r="F209" s="311" t="s">
        <v>817</v>
      </c>
      <c r="G209" s="288"/>
      <c r="H209" s="288" t="s">
        <v>818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815</v>
      </c>
      <c r="G210" s="288"/>
      <c r="H210" s="288" t="s">
        <v>981</v>
      </c>
      <c r="I210" s="288"/>
      <c r="J210" s="288"/>
      <c r="K210" s="336"/>
    </row>
    <row r="211" s="1" customFormat="1" ht="15" customHeight="1">
      <c r="B211" s="354"/>
      <c r="C211" s="288"/>
      <c r="D211" s="288"/>
      <c r="E211" s="288"/>
      <c r="F211" s="311" t="s">
        <v>90</v>
      </c>
      <c r="G211" s="349"/>
      <c r="H211" s="340" t="s">
        <v>91</v>
      </c>
      <c r="I211" s="340"/>
      <c r="J211" s="340"/>
      <c r="K211" s="355"/>
    </row>
    <row r="212" s="1" customFormat="1" ht="15" customHeight="1">
      <c r="B212" s="354"/>
      <c r="C212" s="288"/>
      <c r="D212" s="288"/>
      <c r="E212" s="288"/>
      <c r="F212" s="311" t="s">
        <v>819</v>
      </c>
      <c r="G212" s="349"/>
      <c r="H212" s="340" t="s">
        <v>982</v>
      </c>
      <c r="I212" s="340"/>
      <c r="J212" s="340"/>
      <c r="K212" s="355"/>
    </row>
    <row r="213" s="1" customFormat="1" ht="15" customHeight="1">
      <c r="B213" s="354"/>
      <c r="C213" s="288"/>
      <c r="D213" s="288"/>
      <c r="E213" s="288"/>
      <c r="F213" s="311"/>
      <c r="G213" s="349"/>
      <c r="H213" s="340"/>
      <c r="I213" s="340"/>
      <c r="J213" s="340"/>
      <c r="K213" s="355"/>
    </row>
    <row r="214" s="1" customFormat="1" ht="15" customHeight="1">
      <c r="B214" s="354"/>
      <c r="C214" s="288" t="s">
        <v>944</v>
      </c>
      <c r="D214" s="288"/>
      <c r="E214" s="288"/>
      <c r="F214" s="311">
        <v>1</v>
      </c>
      <c r="G214" s="349"/>
      <c r="H214" s="340" t="s">
        <v>983</v>
      </c>
      <c r="I214" s="340"/>
      <c r="J214" s="340"/>
      <c r="K214" s="355"/>
    </row>
    <row r="215" s="1" customFormat="1" ht="15" customHeight="1">
      <c r="B215" s="354"/>
      <c r="C215" s="288"/>
      <c r="D215" s="288"/>
      <c r="E215" s="288"/>
      <c r="F215" s="311">
        <v>2</v>
      </c>
      <c r="G215" s="349"/>
      <c r="H215" s="340" t="s">
        <v>984</v>
      </c>
      <c r="I215" s="340"/>
      <c r="J215" s="340"/>
      <c r="K215" s="355"/>
    </row>
    <row r="216" s="1" customFormat="1" ht="15" customHeight="1">
      <c r="B216" s="354"/>
      <c r="C216" s="288"/>
      <c r="D216" s="288"/>
      <c r="E216" s="288"/>
      <c r="F216" s="311">
        <v>3</v>
      </c>
      <c r="G216" s="349"/>
      <c r="H216" s="340" t="s">
        <v>985</v>
      </c>
      <c r="I216" s="340"/>
      <c r="J216" s="340"/>
      <c r="K216" s="355"/>
    </row>
    <row r="217" s="1" customFormat="1" ht="15" customHeight="1">
      <c r="B217" s="354"/>
      <c r="C217" s="288"/>
      <c r="D217" s="288"/>
      <c r="E217" s="288"/>
      <c r="F217" s="311">
        <v>4</v>
      </c>
      <c r="G217" s="349"/>
      <c r="H217" s="340" t="s">
        <v>986</v>
      </c>
      <c r="I217" s="340"/>
      <c r="J217" s="340"/>
      <c r="K217" s="355"/>
    </row>
    <row r="218" s="1" customFormat="1" ht="12.75" customHeight="1">
      <c r="B218" s="356"/>
      <c r="C218" s="357"/>
      <c r="D218" s="357"/>
      <c r="E218" s="357"/>
      <c r="F218" s="357"/>
      <c r="G218" s="357"/>
      <c r="H218" s="357"/>
      <c r="I218" s="357"/>
      <c r="J218" s="357"/>
      <c r="K218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2023-10-19T11:00:26Z</dcterms:created>
  <dcterms:modified xsi:type="dcterms:W3CDTF">2023-10-19T11:00:32Z</dcterms:modified>
</cp:coreProperties>
</file>