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Lysakova\Desktop\VZpodlimitka\VZ Okna MmÚ\Výzva\"/>
    </mc:Choice>
  </mc:AlternateContent>
  <xr:revisionPtr revIDLastSave="0" documentId="8_{C781A338-93F7-479E-8230-16CAC3A265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R20-047 - Rekonstrukce ob..." sheetId="2" r:id="rId2"/>
    <sheet name="Pokyny pro vyplnění" sheetId="3" r:id="rId3"/>
  </sheets>
  <definedNames>
    <definedName name="_xlnm._FilterDatabase" localSheetId="1" hidden="1">'R20-047 - Rekonstrukce ob...'!$C$93:$K$1404</definedName>
    <definedName name="_xlnm.Print_Titles" localSheetId="1">'R20-047 - Rekonstrukce ob...'!$93:$93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1">'R20-047 - Rekonstrukce ob...'!$C$4:$J$37,'R20-047 - Rekonstrukce ob...'!$C$43:$J$77,'R20-047 - Rekonstrukce ob...'!$C$83:$K$1404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404" i="2"/>
  <c r="BH1404" i="2"/>
  <c r="BG1404" i="2"/>
  <c r="BF1404" i="2"/>
  <c r="T1404" i="2"/>
  <c r="T1403" i="2"/>
  <c r="R1404" i="2"/>
  <c r="R1403" i="2" s="1"/>
  <c r="P1404" i="2"/>
  <c r="P1403" i="2" s="1"/>
  <c r="BI1402" i="2"/>
  <c r="BH1402" i="2"/>
  <c r="BG1402" i="2"/>
  <c r="BF1402" i="2"/>
  <c r="T1402" i="2"/>
  <c r="T1401" i="2"/>
  <c r="R1402" i="2"/>
  <c r="R1401" i="2"/>
  <c r="P1402" i="2"/>
  <c r="P1401" i="2" s="1"/>
  <c r="BI1400" i="2"/>
  <c r="BH1400" i="2"/>
  <c r="BG1400" i="2"/>
  <c r="BF1400" i="2"/>
  <c r="T1400" i="2"/>
  <c r="R1400" i="2"/>
  <c r="P1400" i="2"/>
  <c r="BI1399" i="2"/>
  <c r="BH1399" i="2"/>
  <c r="BG1399" i="2"/>
  <c r="BF1399" i="2"/>
  <c r="T1399" i="2"/>
  <c r="R1399" i="2"/>
  <c r="P1399" i="2"/>
  <c r="BI1397" i="2"/>
  <c r="BH1397" i="2"/>
  <c r="BG1397" i="2"/>
  <c r="BF1397" i="2"/>
  <c r="T1397" i="2"/>
  <c r="R1397" i="2"/>
  <c r="P1397" i="2"/>
  <c r="BI1396" i="2"/>
  <c r="BH1396" i="2"/>
  <c r="BG1396" i="2"/>
  <c r="BF1396" i="2"/>
  <c r="T1396" i="2"/>
  <c r="R1396" i="2"/>
  <c r="P1396" i="2"/>
  <c r="BI1395" i="2"/>
  <c r="BH1395" i="2"/>
  <c r="BG1395" i="2"/>
  <c r="BF1395" i="2"/>
  <c r="T1395" i="2"/>
  <c r="R1395" i="2"/>
  <c r="P1395" i="2"/>
  <c r="BI1394" i="2"/>
  <c r="BH1394" i="2"/>
  <c r="BG1394" i="2"/>
  <c r="BF1394" i="2"/>
  <c r="T1394" i="2"/>
  <c r="R1394" i="2"/>
  <c r="P1394" i="2"/>
  <c r="BI1392" i="2"/>
  <c r="BH1392" i="2"/>
  <c r="BG1392" i="2"/>
  <c r="BF1392" i="2"/>
  <c r="T1392" i="2"/>
  <c r="T1391" i="2" s="1"/>
  <c r="R1392" i="2"/>
  <c r="R1391" i="2" s="1"/>
  <c r="P1392" i="2"/>
  <c r="P1391" i="2"/>
  <c r="BI1389" i="2"/>
  <c r="BH1389" i="2"/>
  <c r="BG1389" i="2"/>
  <c r="BF1389" i="2"/>
  <c r="T1389" i="2"/>
  <c r="R1389" i="2"/>
  <c r="P1389" i="2"/>
  <c r="BI1376" i="2"/>
  <c r="BH1376" i="2"/>
  <c r="BG1376" i="2"/>
  <c r="BF1376" i="2"/>
  <c r="T1376" i="2"/>
  <c r="R1376" i="2"/>
  <c r="P1376" i="2"/>
  <c r="BI1372" i="2"/>
  <c r="BH1372" i="2"/>
  <c r="BG1372" i="2"/>
  <c r="BF1372" i="2"/>
  <c r="T1372" i="2"/>
  <c r="R1372" i="2"/>
  <c r="P1372" i="2"/>
  <c r="BI1370" i="2"/>
  <c r="BH1370" i="2"/>
  <c r="BG1370" i="2"/>
  <c r="BF1370" i="2"/>
  <c r="T1370" i="2"/>
  <c r="R1370" i="2"/>
  <c r="P1370" i="2"/>
  <c r="BI1369" i="2"/>
  <c r="BH1369" i="2"/>
  <c r="BG1369" i="2"/>
  <c r="BF1369" i="2"/>
  <c r="T1369" i="2"/>
  <c r="R1369" i="2"/>
  <c r="P1369" i="2"/>
  <c r="BI1368" i="2"/>
  <c r="BH1368" i="2"/>
  <c r="BG1368" i="2"/>
  <c r="BF1368" i="2"/>
  <c r="T1368" i="2"/>
  <c r="R1368" i="2"/>
  <c r="P1368" i="2"/>
  <c r="BI1367" i="2"/>
  <c r="BH1367" i="2"/>
  <c r="BG1367" i="2"/>
  <c r="BF1367" i="2"/>
  <c r="T1367" i="2"/>
  <c r="R1367" i="2"/>
  <c r="P1367" i="2"/>
  <c r="BI1366" i="2"/>
  <c r="BH1366" i="2"/>
  <c r="BG1366" i="2"/>
  <c r="BF1366" i="2"/>
  <c r="T1366" i="2"/>
  <c r="R1366" i="2"/>
  <c r="P1366" i="2"/>
  <c r="BI1365" i="2"/>
  <c r="BH1365" i="2"/>
  <c r="BG1365" i="2"/>
  <c r="BF1365" i="2"/>
  <c r="T1365" i="2"/>
  <c r="R1365" i="2"/>
  <c r="P1365" i="2"/>
  <c r="BI1364" i="2"/>
  <c r="BH1364" i="2"/>
  <c r="BG1364" i="2"/>
  <c r="BF1364" i="2"/>
  <c r="T1364" i="2"/>
  <c r="R1364" i="2"/>
  <c r="P1364" i="2"/>
  <c r="BI1363" i="2"/>
  <c r="BH1363" i="2"/>
  <c r="BG1363" i="2"/>
  <c r="BF1363" i="2"/>
  <c r="T1363" i="2"/>
  <c r="R1363" i="2"/>
  <c r="P1363" i="2"/>
  <c r="BI1362" i="2"/>
  <c r="BH1362" i="2"/>
  <c r="BG1362" i="2"/>
  <c r="BF1362" i="2"/>
  <c r="T1362" i="2"/>
  <c r="R1362" i="2"/>
  <c r="P1362" i="2"/>
  <c r="BI1361" i="2"/>
  <c r="BH1361" i="2"/>
  <c r="BG1361" i="2"/>
  <c r="BF1361" i="2"/>
  <c r="T1361" i="2"/>
  <c r="R1361" i="2"/>
  <c r="P1361" i="2"/>
  <c r="BI1353" i="2"/>
  <c r="BH1353" i="2"/>
  <c r="BG1353" i="2"/>
  <c r="BF1353" i="2"/>
  <c r="T1353" i="2"/>
  <c r="R1353" i="2"/>
  <c r="P1353" i="2"/>
  <c r="BI1351" i="2"/>
  <c r="BH1351" i="2"/>
  <c r="BG1351" i="2"/>
  <c r="BF1351" i="2"/>
  <c r="T1351" i="2"/>
  <c r="R1351" i="2"/>
  <c r="P1351" i="2"/>
  <c r="BI1350" i="2"/>
  <c r="BH1350" i="2"/>
  <c r="BG1350" i="2"/>
  <c r="BF1350" i="2"/>
  <c r="T1350" i="2"/>
  <c r="R1350" i="2"/>
  <c r="P1350" i="2"/>
  <c r="BI1349" i="2"/>
  <c r="BH1349" i="2"/>
  <c r="BG1349" i="2"/>
  <c r="BF1349" i="2"/>
  <c r="T1349" i="2"/>
  <c r="R1349" i="2"/>
  <c r="P1349" i="2"/>
  <c r="BI1348" i="2"/>
  <c r="BH1348" i="2"/>
  <c r="BG1348" i="2"/>
  <c r="BF1348" i="2"/>
  <c r="T1348" i="2"/>
  <c r="R1348" i="2"/>
  <c r="P1348" i="2"/>
  <c r="BI1346" i="2"/>
  <c r="BH1346" i="2"/>
  <c r="BG1346" i="2"/>
  <c r="BF1346" i="2"/>
  <c r="T1346" i="2"/>
  <c r="R1346" i="2"/>
  <c r="P1346" i="2"/>
  <c r="BI1333" i="2"/>
  <c r="BH1333" i="2"/>
  <c r="BG1333" i="2"/>
  <c r="BF1333" i="2"/>
  <c r="T1333" i="2"/>
  <c r="R1333" i="2"/>
  <c r="P1333" i="2"/>
  <c r="BI1331" i="2"/>
  <c r="BH1331" i="2"/>
  <c r="BG1331" i="2"/>
  <c r="BF1331" i="2"/>
  <c r="T1331" i="2"/>
  <c r="R1331" i="2"/>
  <c r="P1331" i="2"/>
  <c r="BI1279" i="2"/>
  <c r="BH1279" i="2"/>
  <c r="BG1279" i="2"/>
  <c r="BF1279" i="2"/>
  <c r="T1279" i="2"/>
  <c r="R1279" i="2"/>
  <c r="P1279" i="2"/>
  <c r="BI1278" i="2"/>
  <c r="BH1278" i="2"/>
  <c r="BG1278" i="2"/>
  <c r="BF1278" i="2"/>
  <c r="T1278" i="2"/>
  <c r="R1278" i="2"/>
  <c r="P1278" i="2"/>
  <c r="BI1227" i="2"/>
  <c r="BH1227" i="2"/>
  <c r="BG1227" i="2"/>
  <c r="BF1227" i="2"/>
  <c r="T1227" i="2"/>
  <c r="R1227" i="2"/>
  <c r="P1227" i="2"/>
  <c r="BI1225" i="2"/>
  <c r="BH1225" i="2"/>
  <c r="BG1225" i="2"/>
  <c r="BF1225" i="2"/>
  <c r="T1225" i="2"/>
  <c r="R1225" i="2"/>
  <c r="P1225" i="2"/>
  <c r="BI1224" i="2"/>
  <c r="BH1224" i="2"/>
  <c r="BG1224" i="2"/>
  <c r="BF1224" i="2"/>
  <c r="T1224" i="2"/>
  <c r="R1224" i="2"/>
  <c r="P1224" i="2"/>
  <c r="BI1213" i="2"/>
  <c r="BH1213" i="2"/>
  <c r="BG1213" i="2"/>
  <c r="BF1213" i="2"/>
  <c r="T1213" i="2"/>
  <c r="R1213" i="2"/>
  <c r="P1213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77" i="2"/>
  <c r="BH1177" i="2"/>
  <c r="BG1177" i="2"/>
  <c r="BF1177" i="2"/>
  <c r="T1177" i="2"/>
  <c r="R1177" i="2"/>
  <c r="P1177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34" i="2"/>
  <c r="BH1134" i="2"/>
  <c r="BG1134" i="2"/>
  <c r="BF1134" i="2"/>
  <c r="T1134" i="2"/>
  <c r="R1134" i="2"/>
  <c r="P1134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067" i="2"/>
  <c r="BH1067" i="2"/>
  <c r="BG1067" i="2"/>
  <c r="BF1067" i="2"/>
  <c r="T1067" i="2"/>
  <c r="R1067" i="2"/>
  <c r="P1067" i="2"/>
  <c r="BI1065" i="2"/>
  <c r="BH1065" i="2"/>
  <c r="BG1065" i="2"/>
  <c r="BF1065" i="2"/>
  <c r="T1065" i="2"/>
  <c r="R1065" i="2"/>
  <c r="P1065" i="2"/>
  <c r="BI1054" i="2"/>
  <c r="BH1054" i="2"/>
  <c r="BG1054" i="2"/>
  <c r="BF1054" i="2"/>
  <c r="T1054" i="2"/>
  <c r="R1054" i="2"/>
  <c r="P1054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40" i="2"/>
  <c r="BH1040" i="2"/>
  <c r="BG1040" i="2"/>
  <c r="BF1040" i="2"/>
  <c r="T1040" i="2"/>
  <c r="R1040" i="2"/>
  <c r="P1040" i="2"/>
  <c r="BI1039" i="2"/>
  <c r="BH1039" i="2"/>
  <c r="BG1039" i="2"/>
  <c r="BF1039" i="2"/>
  <c r="T1039" i="2"/>
  <c r="R1039" i="2"/>
  <c r="P1039" i="2"/>
  <c r="BI1028" i="2"/>
  <c r="BH1028" i="2"/>
  <c r="BG1028" i="2"/>
  <c r="BF1028" i="2"/>
  <c r="T1028" i="2"/>
  <c r="R1028" i="2"/>
  <c r="P1028" i="2"/>
  <c r="BI1026" i="2"/>
  <c r="BH1026" i="2"/>
  <c r="BG1026" i="2"/>
  <c r="BF1026" i="2"/>
  <c r="T1026" i="2"/>
  <c r="R1026" i="2"/>
  <c r="P1026" i="2"/>
  <c r="BI1025" i="2"/>
  <c r="BH1025" i="2"/>
  <c r="BG1025" i="2"/>
  <c r="BF1025" i="2"/>
  <c r="T1025" i="2"/>
  <c r="R1025" i="2"/>
  <c r="P1025" i="2"/>
  <c r="BI1019" i="2"/>
  <c r="BH1019" i="2"/>
  <c r="BG1019" i="2"/>
  <c r="BF1019" i="2"/>
  <c r="T1019" i="2"/>
  <c r="R1019" i="2"/>
  <c r="P1019" i="2"/>
  <c r="BI1010" i="2"/>
  <c r="BH1010" i="2"/>
  <c r="BG1010" i="2"/>
  <c r="BF1010" i="2"/>
  <c r="T1010" i="2"/>
  <c r="R1010" i="2"/>
  <c r="P1010" i="2"/>
  <c r="BI999" i="2"/>
  <c r="BH999" i="2"/>
  <c r="BG999" i="2"/>
  <c r="BF999" i="2"/>
  <c r="T999" i="2"/>
  <c r="R999" i="2"/>
  <c r="P999" i="2"/>
  <c r="BI997" i="2"/>
  <c r="BH997" i="2"/>
  <c r="BG997" i="2"/>
  <c r="BF997" i="2"/>
  <c r="T997" i="2"/>
  <c r="R997" i="2"/>
  <c r="P997" i="2"/>
  <c r="BI984" i="2"/>
  <c r="BH984" i="2"/>
  <c r="BG984" i="2"/>
  <c r="BF984" i="2"/>
  <c r="T984" i="2"/>
  <c r="R984" i="2"/>
  <c r="P984" i="2"/>
  <c r="BI982" i="2"/>
  <c r="BH982" i="2"/>
  <c r="BG982" i="2"/>
  <c r="BF982" i="2"/>
  <c r="T982" i="2"/>
  <c r="R982" i="2"/>
  <c r="P982" i="2"/>
  <c r="BI980" i="2"/>
  <c r="BH980" i="2"/>
  <c r="BG980" i="2"/>
  <c r="BF980" i="2"/>
  <c r="T980" i="2"/>
  <c r="R980" i="2"/>
  <c r="P980" i="2"/>
  <c r="BI976" i="2"/>
  <c r="BH976" i="2"/>
  <c r="BG976" i="2"/>
  <c r="BF976" i="2"/>
  <c r="T976" i="2"/>
  <c r="R976" i="2"/>
  <c r="P976" i="2"/>
  <c r="BI972" i="2"/>
  <c r="BH972" i="2"/>
  <c r="BG972" i="2"/>
  <c r="BF972" i="2"/>
  <c r="T972" i="2"/>
  <c r="R972" i="2"/>
  <c r="P972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4" i="2"/>
  <c r="BH934" i="2"/>
  <c r="BG934" i="2"/>
  <c r="BF934" i="2"/>
  <c r="T934" i="2"/>
  <c r="R934" i="2"/>
  <c r="P934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17" i="2"/>
  <c r="BH917" i="2"/>
  <c r="BG917" i="2"/>
  <c r="BF917" i="2"/>
  <c r="T917" i="2"/>
  <c r="R917" i="2"/>
  <c r="P917" i="2"/>
  <c r="BI911" i="2"/>
  <c r="BH911" i="2"/>
  <c r="BG911" i="2"/>
  <c r="BF911" i="2"/>
  <c r="T911" i="2"/>
  <c r="R911" i="2"/>
  <c r="P911" i="2"/>
  <c r="BI891" i="2"/>
  <c r="BH891" i="2"/>
  <c r="BG891" i="2"/>
  <c r="BF891" i="2"/>
  <c r="T891" i="2"/>
  <c r="R891" i="2"/>
  <c r="P891" i="2"/>
  <c r="BI877" i="2"/>
  <c r="BH877" i="2"/>
  <c r="BG877" i="2"/>
  <c r="BF877" i="2"/>
  <c r="T877" i="2"/>
  <c r="R877" i="2"/>
  <c r="P877" i="2"/>
  <c r="BI858" i="2"/>
  <c r="BH858" i="2"/>
  <c r="BG858" i="2"/>
  <c r="BF858" i="2"/>
  <c r="T858" i="2"/>
  <c r="R858" i="2"/>
  <c r="P858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01" i="2"/>
  <c r="BH801" i="2"/>
  <c r="BG801" i="2"/>
  <c r="BF801" i="2"/>
  <c r="T801" i="2"/>
  <c r="R801" i="2"/>
  <c r="P801" i="2"/>
  <c r="BI799" i="2"/>
  <c r="BH799" i="2"/>
  <c r="BG799" i="2"/>
  <c r="BF799" i="2"/>
  <c r="T799" i="2"/>
  <c r="R799" i="2"/>
  <c r="P799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65" i="2"/>
  <c r="BH765" i="2"/>
  <c r="BG765" i="2"/>
  <c r="BF765" i="2"/>
  <c r="T765" i="2"/>
  <c r="R765" i="2"/>
  <c r="P765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48" i="2"/>
  <c r="BH748" i="2"/>
  <c r="BG748" i="2"/>
  <c r="BF748" i="2"/>
  <c r="T748" i="2"/>
  <c r="R748" i="2"/>
  <c r="P748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670" i="2"/>
  <c r="BH670" i="2"/>
  <c r="BG670" i="2"/>
  <c r="BF670" i="2"/>
  <c r="T670" i="2"/>
  <c r="R670" i="2"/>
  <c r="P670" i="2"/>
  <c r="BI582" i="2"/>
  <c r="BH582" i="2"/>
  <c r="BG582" i="2"/>
  <c r="BF582" i="2"/>
  <c r="T582" i="2"/>
  <c r="R582" i="2"/>
  <c r="P582" i="2"/>
  <c r="BI559" i="2"/>
  <c r="BH559" i="2"/>
  <c r="BG559" i="2"/>
  <c r="BF559" i="2"/>
  <c r="T559" i="2"/>
  <c r="R559" i="2"/>
  <c r="P559" i="2"/>
  <c r="BI554" i="2"/>
  <c r="BH554" i="2"/>
  <c r="BG554" i="2"/>
  <c r="BF554" i="2"/>
  <c r="T554" i="2"/>
  <c r="R554" i="2"/>
  <c r="P554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39" i="2"/>
  <c r="BH539" i="2"/>
  <c r="BG539" i="2"/>
  <c r="BF539" i="2"/>
  <c r="T539" i="2"/>
  <c r="R539" i="2"/>
  <c r="P539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04" i="2"/>
  <c r="BH504" i="2"/>
  <c r="BG504" i="2"/>
  <c r="BF504" i="2"/>
  <c r="T504" i="2"/>
  <c r="R504" i="2"/>
  <c r="P504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82" i="2"/>
  <c r="BH482" i="2"/>
  <c r="BG482" i="2"/>
  <c r="BF482" i="2"/>
  <c r="T482" i="2"/>
  <c r="R482" i="2"/>
  <c r="P482" i="2"/>
  <c r="BI474" i="2"/>
  <c r="BH474" i="2"/>
  <c r="BG474" i="2"/>
  <c r="BF474" i="2"/>
  <c r="T474" i="2"/>
  <c r="R474" i="2"/>
  <c r="P474" i="2"/>
  <c r="BI460" i="2"/>
  <c r="BH460" i="2"/>
  <c r="BG460" i="2"/>
  <c r="BF460" i="2"/>
  <c r="T460" i="2"/>
  <c r="R460" i="2"/>
  <c r="P460" i="2"/>
  <c r="BI435" i="2"/>
  <c r="BH435" i="2"/>
  <c r="BG435" i="2"/>
  <c r="BF435" i="2"/>
  <c r="T435" i="2"/>
  <c r="R435" i="2"/>
  <c r="P435" i="2"/>
  <c r="BI401" i="2"/>
  <c r="BH401" i="2"/>
  <c r="BG401" i="2"/>
  <c r="BF401" i="2"/>
  <c r="T401" i="2"/>
  <c r="R401" i="2"/>
  <c r="P401" i="2"/>
  <c r="BI388" i="2"/>
  <c r="BH388" i="2"/>
  <c r="BG388" i="2"/>
  <c r="BF388" i="2"/>
  <c r="T388" i="2"/>
  <c r="R388" i="2"/>
  <c r="P388" i="2"/>
  <c r="BI375" i="2"/>
  <c r="BH375" i="2"/>
  <c r="BG375" i="2"/>
  <c r="BF375" i="2"/>
  <c r="T375" i="2"/>
  <c r="R375" i="2"/>
  <c r="P375" i="2"/>
  <c r="BI323" i="2"/>
  <c r="BH323" i="2"/>
  <c r="BG323" i="2"/>
  <c r="BF323" i="2"/>
  <c r="T323" i="2"/>
  <c r="R323" i="2"/>
  <c r="P323" i="2"/>
  <c r="BI235" i="2"/>
  <c r="BH235" i="2"/>
  <c r="BG235" i="2"/>
  <c r="BF235" i="2"/>
  <c r="T235" i="2"/>
  <c r="R235" i="2"/>
  <c r="P235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97" i="2"/>
  <c r="BH97" i="2"/>
  <c r="BG97" i="2"/>
  <c r="BF97" i="2"/>
  <c r="T97" i="2"/>
  <c r="R97" i="2"/>
  <c r="P97" i="2"/>
  <c r="J91" i="2"/>
  <c r="J90" i="2"/>
  <c r="F90" i="2"/>
  <c r="F88" i="2"/>
  <c r="E86" i="2"/>
  <c r="J51" i="2"/>
  <c r="J50" i="2"/>
  <c r="F50" i="2"/>
  <c r="F48" i="2"/>
  <c r="E46" i="2"/>
  <c r="J16" i="2"/>
  <c r="E16" i="2"/>
  <c r="F91" i="2" s="1"/>
  <c r="J15" i="2"/>
  <c r="J10" i="2"/>
  <c r="J88" i="2" s="1"/>
  <c r="L50" i="1"/>
  <c r="AM50" i="1"/>
  <c r="AM49" i="1"/>
  <c r="L49" i="1"/>
  <c r="AM47" i="1"/>
  <c r="L47" i="1"/>
  <c r="L45" i="1"/>
  <c r="L44" i="1"/>
  <c r="BK460" i="2"/>
  <c r="J532" i="2"/>
  <c r="BK966" i="2"/>
  <c r="BK960" i="2"/>
  <c r="BK1227" i="2"/>
  <c r="BK972" i="2"/>
  <c r="J1040" i="2"/>
  <c r="J497" i="2"/>
  <c r="BK962" i="2"/>
  <c r="BK1363" i="2"/>
  <c r="J512" i="2"/>
  <c r="J235" i="2"/>
  <c r="J1028" i="2"/>
  <c r="J1213" i="2"/>
  <c r="J388" i="2"/>
  <c r="BK1025" i="2"/>
  <c r="BK1346" i="2"/>
  <c r="BK911" i="2"/>
  <c r="BK922" i="2"/>
  <c r="J997" i="2"/>
  <c r="J964" i="2"/>
  <c r="BK1351" i="2"/>
  <c r="J819" i="2"/>
  <c r="BK757" i="2"/>
  <c r="BK474" i="2"/>
  <c r="J934" i="2"/>
  <c r="J1225" i="2"/>
  <c r="J186" i="2"/>
  <c r="J799" i="2"/>
  <c r="J753" i="2"/>
  <c r="J1368" i="2"/>
  <c r="BK984" i="2"/>
  <c r="J911" i="2"/>
  <c r="BK925" i="2"/>
  <c r="BK1349" i="2"/>
  <c r="J742" i="2"/>
  <c r="J375" i="2"/>
  <c r="J891" i="2"/>
  <c r="J1129" i="2"/>
  <c r="J543" i="2"/>
  <c r="J1177" i="2"/>
  <c r="BK1065" i="2"/>
  <c r="J1351" i="2"/>
  <c r="BK482" i="2"/>
  <c r="BK1353" i="2"/>
  <c r="BK784" i="2"/>
  <c r="BK1129" i="2"/>
  <c r="J1041" i="2"/>
  <c r="J980" i="2"/>
  <c r="BK1361" i="2"/>
  <c r="J1193" i="2"/>
  <c r="BK1333" i="2"/>
  <c r="J785" i="2"/>
  <c r="J1132" i="2"/>
  <c r="J1349" i="2"/>
  <c r="BK781" i="2"/>
  <c r="J982" i="2"/>
  <c r="J821" i="2"/>
  <c r="BK1131" i="2"/>
  <c r="BK435" i="2"/>
  <c r="BK1370" i="2"/>
  <c r="J1067" i="2"/>
  <c r="BK1224" i="2"/>
  <c r="J730" i="2"/>
  <c r="J1196" i="2"/>
  <c r="J761" i="2"/>
  <c r="J760" i="2"/>
  <c r="BK813" i="2"/>
  <c r="J962" i="2"/>
  <c r="BK1040" i="2"/>
  <c r="BK1010" i="2"/>
  <c r="BK1364" i="2"/>
  <c r="J1054" i="2"/>
  <c r="BK779" i="2"/>
  <c r="J1224" i="2"/>
  <c r="J504" i="2"/>
  <c r="BK753" i="2"/>
  <c r="BK1331" i="2"/>
  <c r="J1392" i="2"/>
  <c r="J1364" i="2"/>
  <c r="J744" i="2"/>
  <c r="J984" i="2"/>
  <c r="BK1279" i="2"/>
  <c r="J1363" i="2"/>
  <c r="BK1394" i="2"/>
  <c r="BK1132" i="2"/>
  <c r="J539" i="2"/>
  <c r="BK582" i="2"/>
  <c r="J1105" i="2"/>
  <c r="BK1376" i="2"/>
  <c r="J559" i="2"/>
  <c r="J1134" i="2"/>
  <c r="BK1365" i="2"/>
  <c r="J1010" i="2"/>
  <c r="AS54" i="1"/>
  <c r="J960" i="2"/>
  <c r="BK999" i="2"/>
  <c r="J1353" i="2"/>
  <c r="BK720" i="2"/>
  <c r="J732" i="2"/>
  <c r="BK186" i="2"/>
  <c r="BK504" i="2"/>
  <c r="BK1196" i="2"/>
  <c r="J1399" i="2"/>
  <c r="J1350" i="2"/>
  <c r="J187" i="2"/>
  <c r="J554" i="2"/>
  <c r="BK1362" i="2"/>
  <c r="BK1043" i="2"/>
  <c r="J1400" i="2"/>
  <c r="BK670" i="2"/>
  <c r="J816" i="2"/>
  <c r="J1366" i="2"/>
  <c r="BK744" i="2"/>
  <c r="J1394" i="2"/>
  <c r="J813" i="2"/>
  <c r="J782" i="2"/>
  <c r="BK1105" i="2"/>
  <c r="J1019" i="2"/>
  <c r="BK532" i="2"/>
  <c r="J801" i="2"/>
  <c r="BK1402" i="2"/>
  <c r="J401" i="2"/>
  <c r="J514" i="2"/>
  <c r="BK821" i="2"/>
  <c r="BK1041" i="2"/>
  <c r="J1369" i="2"/>
  <c r="BK1348" i="2"/>
  <c r="J925" i="2"/>
  <c r="J1395" i="2"/>
  <c r="BK1392" i="2"/>
  <c r="J999" i="2"/>
  <c r="BK760" i="2"/>
  <c r="BK516" i="2"/>
  <c r="BK877" i="2"/>
  <c r="J527" i="2"/>
  <c r="BK97" i="2"/>
  <c r="BK765" i="2"/>
  <c r="J1376" i="2"/>
  <c r="BK1164" i="2"/>
  <c r="J482" i="2"/>
  <c r="BK1213" i="2"/>
  <c r="J765" i="2"/>
  <c r="J582" i="2"/>
  <c r="BK1397" i="2"/>
  <c r="J755" i="2"/>
  <c r="BK818" i="2"/>
  <c r="J1195" i="2"/>
  <c r="BK1369" i="2"/>
  <c r="J1404" i="2"/>
  <c r="BK401" i="2"/>
  <c r="J1396" i="2"/>
  <c r="BK1039" i="2"/>
  <c r="J720" i="2"/>
  <c r="J1389" i="2"/>
  <c r="BK1366" i="2"/>
  <c r="J474" i="2"/>
  <c r="BK742" i="2"/>
  <c r="J1164" i="2"/>
  <c r="BK1350" i="2"/>
  <c r="BK1399" i="2"/>
  <c r="BK547" i="2"/>
  <c r="J781" i="2"/>
  <c r="BK964" i="2"/>
  <c r="J1065" i="2"/>
  <c r="BK1372" i="2"/>
  <c r="J748" i="2"/>
  <c r="BK942" i="2"/>
  <c r="BK559" i="2"/>
  <c r="J968" i="2"/>
  <c r="BK554" i="2"/>
  <c r="J435" i="2"/>
  <c r="J1348" i="2"/>
  <c r="BK1134" i="2"/>
  <c r="BK970" i="2"/>
  <c r="J877" i="2"/>
  <c r="BK782" i="2"/>
  <c r="BK785" i="2"/>
  <c r="BK527" i="2"/>
  <c r="J496" i="2"/>
  <c r="BK543" i="2"/>
  <c r="BK496" i="2"/>
  <c r="BK1395" i="2"/>
  <c r="J784" i="2"/>
  <c r="J460" i="2"/>
  <c r="J757" i="2"/>
  <c r="BK1177" i="2"/>
  <c r="J1279" i="2"/>
  <c r="J966" i="2"/>
  <c r="BK1107" i="2"/>
  <c r="BK1389" i="2"/>
  <c r="J787" i="2"/>
  <c r="BK1193" i="2"/>
  <c r="J519" i="2"/>
  <c r="BK980" i="2"/>
  <c r="BK982" i="2"/>
  <c r="BK1400" i="2"/>
  <c r="J917" i="2"/>
  <c r="BK539" i="2"/>
  <c r="BK375" i="2"/>
  <c r="J323" i="2"/>
  <c r="J1278" i="2"/>
  <c r="BK187" i="2"/>
  <c r="BK512" i="2"/>
  <c r="J972" i="2"/>
  <c r="BK801" i="2"/>
  <c r="BK799" i="2"/>
  <c r="BK1152" i="2"/>
  <c r="BK997" i="2"/>
  <c r="BK1278" i="2"/>
  <c r="BK730" i="2"/>
  <c r="J1039" i="2"/>
  <c r="BK1225" i="2"/>
  <c r="J1131" i="2"/>
  <c r="BK787" i="2"/>
  <c r="BK518" i="2"/>
  <c r="BK755" i="2"/>
  <c r="J976" i="2"/>
  <c r="J1367" i="2"/>
  <c r="J922" i="2"/>
  <c r="BK816" i="2"/>
  <c r="J1402" i="2"/>
  <c r="J516" i="2"/>
  <c r="J1152" i="2"/>
  <c r="J779" i="2"/>
  <c r="J1397" i="2"/>
  <c r="BK388" i="2"/>
  <c r="J1370" i="2"/>
  <c r="BK1368" i="2"/>
  <c r="BK917" i="2"/>
  <c r="BK1054" i="2"/>
  <c r="BK968" i="2"/>
  <c r="BK819" i="2"/>
  <c r="J1043" i="2"/>
  <c r="J1361" i="2"/>
  <c r="BK891" i="2"/>
  <c r="BK858" i="2"/>
  <c r="BK934" i="2"/>
  <c r="BK1067" i="2"/>
  <c r="J1372" i="2"/>
  <c r="J97" i="2"/>
  <c r="BK235" i="2"/>
  <c r="BK923" i="2"/>
  <c r="BK761" i="2"/>
  <c r="J1025" i="2"/>
  <c r="J1227" i="2"/>
  <c r="BK1195" i="2"/>
  <c r="J1107" i="2"/>
  <c r="J1333" i="2"/>
  <c r="BK523" i="2"/>
  <c r="BK514" i="2"/>
  <c r="BK1367" i="2"/>
  <c r="J942" i="2"/>
  <c r="BK1396" i="2"/>
  <c r="J1331" i="2"/>
  <c r="BK1019" i="2"/>
  <c r="J518" i="2"/>
  <c r="J923" i="2"/>
  <c r="BK1028" i="2"/>
  <c r="J1346" i="2"/>
  <c r="J523" i="2"/>
  <c r="J670" i="2"/>
  <c r="J970" i="2"/>
  <c r="J1362" i="2"/>
  <c r="BK946" i="2"/>
  <c r="J858" i="2"/>
  <c r="BK323" i="2"/>
  <c r="BK519" i="2"/>
  <c r="J818" i="2"/>
  <c r="J1026" i="2"/>
  <c r="BK1404" i="2"/>
  <c r="BK976" i="2"/>
  <c r="J946" i="2"/>
  <c r="BK1026" i="2"/>
  <c r="J1365" i="2"/>
  <c r="BK497" i="2"/>
  <c r="BK732" i="2"/>
  <c r="BK748" i="2"/>
  <c r="J547" i="2"/>
  <c r="F35" i="2" l="1"/>
  <c r="J32" i="2"/>
  <c r="AW55" i="1" s="1"/>
  <c r="F33" i="2"/>
  <c r="BB55" i="1" s="1"/>
  <c r="BB54" i="1" s="1"/>
  <c r="W31" i="1" s="1"/>
  <c r="F34" i="2"/>
  <c r="BC55" i="1" s="1"/>
  <c r="BC54" i="1" s="1"/>
  <c r="AY54" i="1" s="1"/>
  <c r="F32" i="2"/>
  <c r="R719" i="2"/>
  <c r="P764" i="2"/>
  <c r="R786" i="2"/>
  <c r="P96" i="2"/>
  <c r="T820" i="2"/>
  <c r="P1027" i="2"/>
  <c r="BK511" i="2"/>
  <c r="J511" i="2" s="1"/>
  <c r="J58" i="2" s="1"/>
  <c r="BK820" i="2"/>
  <c r="J820" i="2"/>
  <c r="J64" i="2"/>
  <c r="BK1226" i="2"/>
  <c r="J1226" i="2" s="1"/>
  <c r="J68" i="2" s="1"/>
  <c r="T96" i="2"/>
  <c r="R764" i="2"/>
  <c r="P786" i="2"/>
  <c r="T1226" i="2"/>
  <c r="BK96" i="2"/>
  <c r="P820" i="2"/>
  <c r="R1226" i="2"/>
  <c r="BK1371" i="2"/>
  <c r="J1371" i="2" s="1"/>
  <c r="J70" i="2" s="1"/>
  <c r="P511" i="2"/>
  <c r="P759" i="2"/>
  <c r="P924" i="2"/>
  <c r="T1133" i="2"/>
  <c r="P1371" i="2"/>
  <c r="P1393" i="2"/>
  <c r="R96" i="2"/>
  <c r="BK764" i="2"/>
  <c r="BK786" i="2"/>
  <c r="J786" i="2"/>
  <c r="J63" i="2" s="1"/>
  <c r="T786" i="2"/>
  <c r="P1226" i="2"/>
  <c r="R1371" i="2"/>
  <c r="T1393" i="2"/>
  <c r="P719" i="2"/>
  <c r="T759" i="2"/>
  <c r="BK924" i="2"/>
  <c r="J924" i="2" s="1"/>
  <c r="J65" i="2" s="1"/>
  <c r="R1027" i="2"/>
  <c r="P1352" i="2"/>
  <c r="BK1398" i="2"/>
  <c r="J1398" i="2" s="1"/>
  <c r="J74" i="2" s="1"/>
  <c r="R511" i="2"/>
  <c r="BK759" i="2"/>
  <c r="J759" i="2"/>
  <c r="J60" i="2" s="1"/>
  <c r="T764" i="2"/>
  <c r="BK1027" i="2"/>
  <c r="J1027" i="2" s="1"/>
  <c r="J66" i="2" s="1"/>
  <c r="BK1133" i="2"/>
  <c r="J1133" i="2" s="1"/>
  <c r="J67" i="2" s="1"/>
  <c r="T1371" i="2"/>
  <c r="R1398" i="2"/>
  <c r="T511" i="2"/>
  <c r="R820" i="2"/>
  <c r="R1133" i="2"/>
  <c r="T1352" i="2"/>
  <c r="P1398" i="2"/>
  <c r="BK719" i="2"/>
  <c r="J719" i="2"/>
  <c r="J59" i="2"/>
  <c r="R759" i="2"/>
  <c r="R924" i="2"/>
  <c r="T1027" i="2"/>
  <c r="BK1352" i="2"/>
  <c r="J1352" i="2" s="1"/>
  <c r="J69" i="2" s="1"/>
  <c r="R1393" i="2"/>
  <c r="T719" i="2"/>
  <c r="T924" i="2"/>
  <c r="P1133" i="2"/>
  <c r="R1352" i="2"/>
  <c r="BK1393" i="2"/>
  <c r="T1398" i="2"/>
  <c r="BK1391" i="2"/>
  <c r="BK1401" i="2"/>
  <c r="J1401" i="2" s="1"/>
  <c r="J75" i="2" s="1"/>
  <c r="BK1403" i="2"/>
  <c r="J1403" i="2"/>
  <c r="J76" i="2"/>
  <c r="BA55" i="1"/>
  <c r="BA54" i="1" s="1"/>
  <c r="W30" i="1" s="1"/>
  <c r="BE401" i="2"/>
  <c r="BE497" i="2"/>
  <c r="BE543" i="2"/>
  <c r="BE582" i="2"/>
  <c r="BE779" i="2"/>
  <c r="BE787" i="2"/>
  <c r="BE858" i="2"/>
  <c r="BE891" i="2"/>
  <c r="BE922" i="2"/>
  <c r="BE946" i="2"/>
  <c r="BE964" i="2"/>
  <c r="BE982" i="2"/>
  <c r="BE999" i="2"/>
  <c r="BE1054" i="2"/>
  <c r="BE1107" i="2"/>
  <c r="BE1134" i="2"/>
  <c r="BE1164" i="2"/>
  <c r="BE1195" i="2"/>
  <c r="BE1394" i="2"/>
  <c r="BE1395" i="2"/>
  <c r="F51" i="2"/>
  <c r="BE97" i="2"/>
  <c r="BE186" i="2"/>
  <c r="BE388" i="2"/>
  <c r="BE474" i="2"/>
  <c r="BE496" i="2"/>
  <c r="BE518" i="2"/>
  <c r="BE539" i="2"/>
  <c r="BE547" i="2"/>
  <c r="BE559" i="2"/>
  <c r="BE670" i="2"/>
  <c r="BE730" i="2"/>
  <c r="BE755" i="2"/>
  <c r="BE765" i="2"/>
  <c r="BE785" i="2"/>
  <c r="BE799" i="2"/>
  <c r="BE813" i="2"/>
  <c r="BE818" i="2"/>
  <c r="BE877" i="2"/>
  <c r="BE925" i="2"/>
  <c r="BE942" i="2"/>
  <c r="BE962" i="2"/>
  <c r="BE966" i="2"/>
  <c r="BE976" i="2"/>
  <c r="BE997" i="2"/>
  <c r="BE1010" i="2"/>
  <c r="BE1026" i="2"/>
  <c r="BE1039" i="2"/>
  <c r="BE1043" i="2"/>
  <c r="BE1065" i="2"/>
  <c r="BE1152" i="2"/>
  <c r="BE1177" i="2"/>
  <c r="BE1213" i="2"/>
  <c r="BE1333" i="2"/>
  <c r="BE1353" i="2"/>
  <c r="BE1363" i="2"/>
  <c r="BE1366" i="2"/>
  <c r="BE1369" i="2"/>
  <c r="BE1392" i="2"/>
  <c r="BE1404" i="2"/>
  <c r="BE235" i="2"/>
  <c r="BE323" i="2"/>
  <c r="BE482" i="2"/>
  <c r="BE512" i="2"/>
  <c r="BE519" i="2"/>
  <c r="BE527" i="2"/>
  <c r="BE744" i="2"/>
  <c r="BE748" i="2"/>
  <c r="BE782" i="2"/>
  <c r="BE784" i="2"/>
  <c r="BE801" i="2"/>
  <c r="BE917" i="2"/>
  <c r="BE923" i="2"/>
  <c r="BE984" i="2"/>
  <c r="BE1028" i="2"/>
  <c r="BE1041" i="2"/>
  <c r="BE1105" i="2"/>
  <c r="BE1131" i="2"/>
  <c r="BE187" i="2"/>
  <c r="BE435" i="2"/>
  <c r="BE460" i="2"/>
  <c r="BE516" i="2"/>
  <c r="BE523" i="2"/>
  <c r="BE732" i="2"/>
  <c r="BE781" i="2"/>
  <c r="BE819" i="2"/>
  <c r="BE911" i="2"/>
  <c r="BE934" i="2"/>
  <c r="BE968" i="2"/>
  <c r="BE980" i="2"/>
  <c r="BE1025" i="2"/>
  <c r="BE1067" i="2"/>
  <c r="BE1132" i="2"/>
  <c r="BE1196" i="2"/>
  <c r="BE1278" i="2"/>
  <c r="BE1349" i="2"/>
  <c r="BE1350" i="2"/>
  <c r="BE1367" i="2"/>
  <c r="BE1370" i="2"/>
  <c r="BE1372" i="2"/>
  <c r="J48" i="2"/>
  <c r="BE375" i="2"/>
  <c r="BE504" i="2"/>
  <c r="BE514" i="2"/>
  <c r="BE532" i="2"/>
  <c r="BE554" i="2"/>
  <c r="BE720" i="2"/>
  <c r="BE742" i="2"/>
  <c r="BE753" i="2"/>
  <c r="BE757" i="2"/>
  <c r="BE760" i="2"/>
  <c r="BE761" i="2"/>
  <c r="BE816" i="2"/>
  <c r="BE821" i="2"/>
  <c r="BE960" i="2"/>
  <c r="BE970" i="2"/>
  <c r="BE972" i="2"/>
  <c r="BE1019" i="2"/>
  <c r="BE1040" i="2"/>
  <c r="BE1129" i="2"/>
  <c r="BE1193" i="2"/>
  <c r="BE1224" i="2"/>
  <c r="BE1225" i="2"/>
  <c r="BE1227" i="2"/>
  <c r="BE1279" i="2"/>
  <c r="BE1331" i="2"/>
  <c r="BE1346" i="2"/>
  <c r="BE1348" i="2"/>
  <c r="BE1351" i="2"/>
  <c r="BE1361" i="2"/>
  <c r="BE1362" i="2"/>
  <c r="BE1364" i="2"/>
  <c r="BE1365" i="2"/>
  <c r="BE1368" i="2"/>
  <c r="BE1376" i="2"/>
  <c r="BE1389" i="2"/>
  <c r="BE1396" i="2"/>
  <c r="BE1397" i="2"/>
  <c r="BE1399" i="2"/>
  <c r="BE1400" i="2"/>
  <c r="BE1402" i="2"/>
  <c r="BD55" i="1"/>
  <c r="BD54" i="1"/>
  <c r="W33" i="1"/>
  <c r="BK1390" i="2" l="1"/>
  <c r="J1390" i="2" s="1"/>
  <c r="J71" i="2" s="1"/>
  <c r="R1390" i="2"/>
  <c r="P95" i="2"/>
  <c r="J1393" i="2"/>
  <c r="J73" i="2" s="1"/>
  <c r="BK95" i="2"/>
  <c r="T1390" i="2"/>
  <c r="P1390" i="2"/>
  <c r="P94" i="2" s="1"/>
  <c r="AU55" i="1" s="1"/>
  <c r="AU54" i="1" s="1"/>
  <c r="T763" i="2"/>
  <c r="BK763" i="2"/>
  <c r="J763" i="2"/>
  <c r="J61" i="2" s="1"/>
  <c r="R95" i="2"/>
  <c r="R763" i="2"/>
  <c r="P763" i="2"/>
  <c r="T95" i="2"/>
  <c r="J95" i="2"/>
  <c r="J56" i="2" s="1"/>
  <c r="J96" i="2"/>
  <c r="J57" i="2" s="1"/>
  <c r="J1391" i="2"/>
  <c r="J72" i="2"/>
  <c r="J764" i="2"/>
  <c r="J62" i="2" s="1"/>
  <c r="F31" i="2"/>
  <c r="AZ55" i="1" s="1"/>
  <c r="AZ54" i="1" s="1"/>
  <c r="W29" i="1" s="1"/>
  <c r="J31" i="2"/>
  <c r="AV55" i="1" s="1"/>
  <c r="AT55" i="1" s="1"/>
  <c r="AW54" i="1"/>
  <c r="AK30" i="1" s="1"/>
  <c r="W32" i="1"/>
  <c r="AX54" i="1"/>
  <c r="T94" i="2" l="1"/>
  <c r="R94" i="2"/>
  <c r="BK94" i="2"/>
  <c r="J94" i="2"/>
  <c r="J55" i="2" s="1"/>
  <c r="AV54" i="1"/>
  <c r="AK29" i="1"/>
  <c r="J28" i="2" l="1"/>
  <c r="AG55" i="1" s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<sst xmlns="http://schemas.openxmlformats.org/spreadsheetml/2006/main" count="13404" uniqueCount="1255">
  <si>
    <t>Export Komplet</t>
  </si>
  <si>
    <t>VZ</t>
  </si>
  <si>
    <t>2.0</t>
  </si>
  <si>
    <t>ZAMOK</t>
  </si>
  <si>
    <t>False</t>
  </si>
  <si>
    <t>{e2fd9503-f755-4e0a-86d4-d13c94bff336}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</si>
  <si>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</si>
  <si>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</si>
  <si>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</si>
  <si>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</si>
  <si>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</si>
  <si>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</si>
  <si>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</si>
  <si>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</si>
  <si>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R20-047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</si>
  <si>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</si>
  <si>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</si>
  <si>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 Magistrátu města Ústí nad Labem - Okna_rev.02</t>
  </si>
  <si>
    <t>KSO:</t>
  </si>
  <si>
    <t>801 69 23</t>
  </si>
  <si>
    <t>CC-CZ:</t>
  </si>
  <si>
    <t>12201</t>
  </si>
  <si>
    <t>Místo:</t>
  </si>
  <si>
    <t>Ústí nad Labem</t>
  </si>
  <si>
    <t>Datum:</t>
  </si>
  <si>
    <t>CZ-CPV:</t>
  </si>
  <si>
    <t>45000000-7</t>
  </si>
  <si>
    <t>CZ-CPA:</t>
  </si>
  <si>
    <t>41.00.23</t>
  </si>
  <si>
    <t>Zadavatel:</t>
  </si>
  <si>
    <t>IČ:</t>
  </si>
  <si>
    <t>00081531</t>
  </si>
  <si>
    <t>Statutární město Ústí nad Labem</t>
  </si>
  <si>
    <t>DIČ:</t>
  </si>
  <si>
    <t>CZ00081531</t>
  </si>
  <si>
    <t>Uchazeč:</t>
  </si>
  <si>
    <t>Vyplň údaj</t>
  </si>
  <si>
    <t>Projektant:</t>
  </si>
  <si>
    <t>47307200</t>
  </si>
  <si>
    <t>Stavchem spol. s r.o.</t>
  </si>
  <si>
    <t>CZ47307200</t>
  </si>
  <si>
    <t>True</t>
  </si>
  <si>
    <t>Zpracovatel:</t>
  </si>
  <si>
    <t/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</si>
  <si>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</si>
  <si>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</si>
  <si>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</si>
  <si>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</si>
  <si>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</si>
  <si>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</si>
  <si>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</si>
  <si>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</si>
  <si>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</si>
  <si>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</si>
  <si>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</si>
  <si>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</si>
  <si>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</si>
  <si>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</si>
  <si>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</si>
  <si>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</si>
  <si>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</si>
  <si>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</si>
  <si>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</si>
  <si>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</si>
  <si>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</si>
  <si>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</si>
  <si>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</si>
  <si>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</si>
  <si>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</si>
  <si>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</si>
  <si>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</si>
  <si>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</si>
  <si>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</si>
  <si>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</si>
  <si>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</si>
  <si>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</si>
  <si>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</si>
  <si>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</si>
  <si>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</si>
  <si>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</si>
  <si>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</si>
  <si>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</si>
  <si>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</si>
  <si>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</si>
  <si>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</si>
  <si>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</si>
  <si>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</si>
  <si>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</si>
  <si>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</si>
  <si>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</si>
  <si>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</si>
  <si>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</si>
  <si>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</si>
  <si>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</si>
  <si>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</si>
  <si>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</si>
  <si>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</si>
  <si>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</si>
  <si>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</si>
  <si>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</si>
  <si>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</si>
  <si>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</si>
  <si>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</si>
  <si>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</si>
  <si>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781 - Dokončovací práce - obklady</t>
  </si>
  <si>
    <t xml:space="preserve">    782 - Dokončovací práce - obklady z kamene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</si>
  <si>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</si>
  <si>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</si>
  <si>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</si>
  <si>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</si>
  <si>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</si>
  <si>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</si>
  <si>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</si>
  <si>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</si>
  <si>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</si>
  <si>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</si>
  <si>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</si>
  <si>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</si>
  <si>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</si>
  <si>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</si>
  <si>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</si>
  <si>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</si>
  <si>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</si>
  <si>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</si>
  <si>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</si>
  <si>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</si>
  <si>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</si>
  <si>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</si>
  <si>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</si>
  <si>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</si>
  <si>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</si>
  <si>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</si>
  <si>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</si>
  <si>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</si>
  <si>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</si>
  <si>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Podkladní a spojovací vrstva vnitřních omítaných ploch penetrace akrylát-silikonová nanášená ručně stěn</t>
  </si>
  <si>
    <t>m2</t>
  </si>
  <si>
    <t>CS ÚRS 2020 01</t>
  </si>
  <si>
    <t>4</t>
  </si>
  <si>
    <t>-1747852643</t>
  </si>
  <si>
    <t>VV</t>
  </si>
  <si>
    <t>" pod štukovou vrstvu</t>
  </si>
  <si>
    <t>"D.1.1.01_Půdorys_1.PP.dwg</t>
  </si>
  <si>
    <t>(5,120+5,249)*3,080</t>
  </si>
  <si>
    <t>" Odpočet otvorů</t>
  </si>
  <si>
    <t>-(1,200*1,900*5)</t>
  </si>
  <si>
    <t>Mezisoučet " 1.PP</t>
  </si>
  <si>
    <t>3</t>
  </si>
  <si>
    <t>"D.1.1.02_Půdorys_1.NP.dwg</t>
  </si>
  <si>
    <t>(5,325+1,584+3,300+1,890+3,465+1,715+3,270+1,750+1,900+1,775)*3,080</t>
  </si>
  <si>
    <t>(5,230+2,940+5,517+2,000+6,821+1,861+1,548+3,345+5,335)*3,080</t>
  </si>
  <si>
    <t>(11,550+21,320+5,250+5,120+5,599+5,130+3,495+1,875+5,250+4,950)*3,980</t>
  </si>
  <si>
    <t>(2,150+3,150+5,300+3,675+1,875+1,525+1,650+1,975)*3,080</t>
  </si>
  <si>
    <t>" ozn. O1/VE" -(1,150*2,520*39)</t>
  </si>
  <si>
    <t>" ozn. O3/VE" -(1,200*1,900*33)</t>
  </si>
  <si>
    <t>" ozn. O4/VE" -(1,520*2,340*3)</t>
  </si>
  <si>
    <t>" ozn. O6/VE" -(0,600*2,400*1)</t>
  </si>
  <si>
    <t>Mezisoučet " 1.NP</t>
  </si>
  <si>
    <t>"D.1.1.03_Půdorys_2.NP.dwg</t>
  </si>
  <si>
    <t>(3,450+1,725+3,364+3,510+3,465+1,715+3,270+1,750+1,900+1,775)*3,080</t>
  </si>
  <si>
    <t>(8,320+5,667+1,875+7,100+1,700+5,425)*3,080</t>
  </si>
  <si>
    <t>(3,625+3,500+3,500+3,500+1,875)*3,080</t>
  </si>
  <si>
    <t>(4,975+3,500+1,700+3,500+3,500+3,450+2,025+15,798)*3,080</t>
  </si>
  <si>
    <t>(4,950+5,420+3,505+1,695+3,505+3,665+3,320+1,705+3,495)*3,080</t>
  </si>
  <si>
    <t>(3,500+1,700+3,330+3,670+3,470+5,300+3,575+1,875+3,500+3,500+3,500+3,625)*3,080</t>
  </si>
  <si>
    <t>(11,550+3,940+1,660+3,460+1,840+5,250+5,767+1,410+3,450)*3,080</t>
  </si>
  <si>
    <t>(3,371+3,480+3,375+1,715+3,520)*3,080</t>
  </si>
  <si>
    <t>" ozn. O3/VE" -(1,200*1,900*72)</t>
  </si>
  <si>
    <t>" ozn. O5/VE" -(0,830*0,450*6)</t>
  </si>
  <si>
    <t>" ozn. D1/VE" -(1,200*2,600*38)</t>
  </si>
  <si>
    <t>Mezisoučet " 2.NP</t>
  </si>
  <si>
    <t>"D.1.1.04_Půdorys_3.NP.dwg</t>
  </si>
  <si>
    <t>(3,450+3,370+3,525+1,705+3,465+1,715+3,270+1,750+2,000+1,775)*3,080</t>
  </si>
  <si>
    <t>(5,280+2,940+5,667+3,675+3,500+3,500+3,500+1,825+3,625+3,500+3,500+3,500+1,875)*3,080</t>
  </si>
  <si>
    <t>(4,975+3,500+3,500+3,500+1,700+3,450+2,025+15,798+1,215)*3,080</t>
  </si>
  <si>
    <t>(1,870+3,450+3,505+1,695+3,505+3,665+3,320+1,705+3,495)*3,080</t>
  </si>
  <si>
    <t>(11,550+2,130+3,470+3,460+3,520+3,570+5,767+1,410+3,593)*3,080</t>
  </si>
  <si>
    <t>(3,371+1,705+3,523+3,371+3,520)*3,080</t>
  </si>
  <si>
    <t>" ozn. O2/VE" -(1,200*1,950*36)</t>
  </si>
  <si>
    <t>" ozn. D1/VE" -(1,200*2,600*2)</t>
  </si>
  <si>
    <t>Mezisoučet " 3.NP</t>
  </si>
  <si>
    <t>"D.1.1.05_Půdorys_4.NP.dwg</t>
  </si>
  <si>
    <t>(3,410+3,370+3,425+3,695+5,120+1,835+5,258+10,595+3,391+3,675+3,500+3,500+3,500)*3,080</t>
  </si>
  <si>
    <t>(3,500+3,500+3,500+3,500+3,500+3,500+3,500+3,500+1,770+3,605)*3,080</t>
  </si>
  <si>
    <t>(6,725+5,300+5,300+3,500+2,025+15,798+1,215)*3,080</t>
  </si>
  <si>
    <t>(1,870+3,450+1,870+3,320+1,870+3,330+1,870+3,330+1,870+3,330)*3,080</t>
  </si>
  <si>
    <t>(5,300+3,330+1,870+3,320+1,840+5,300+9,180+7,100+3,695)*3,080</t>
  </si>
  <si>
    <t>(11,550+3,910+3,380+5,440+3,720+7,080+1,520+3,371+3,520)*3,080</t>
  </si>
  <si>
    <t>" ozn. O2/VE" -(1,200*1,950*45)</t>
  </si>
  <si>
    <t>" ozn. O3/VE" -(1,200*1,900*69)</t>
  </si>
  <si>
    <t>" ozn. D1/VE" -(1,200*2,600*1)</t>
  </si>
  <si>
    <t>Mezisoučet " 4.NP</t>
  </si>
  <si>
    <t>"D.1.1.06_Půdorys_5.NP.dwg</t>
  </si>
  <si>
    <t>(3,343+1,800+1,800+3,350+3,700+3,500+3,500+3,500+3,500+3,500+3,500+1,700)*3,080</t>
  </si>
  <si>
    <t>(3,500+3,500+3,500+3,500+3,500+3,605+3,350+1,800+1,800+3,500)*3,080</t>
  </si>
  <si>
    <t>(1,875+3,500+3,500+3,500+3,625+11,550+2,130+3,495+3,485+3,545+3,645)*3,080</t>
  </si>
  <si>
    <t>" ozn. O3/VE" -(1,200*1,900*8)</t>
  </si>
  <si>
    <t>Mezisoučet " 5.NP</t>
  </si>
  <si>
    <t>"D.1.1.07_Půdorys_6.NP.dwg</t>
  </si>
  <si>
    <t>(3,343+1,800+5,400+3,700+3,500+3,500+3,500+1,700+3,500+7,100+3,500+3,500+3,500+3,500+3,500+3,500)*3,080</t>
  </si>
  <si>
    <t>(5,400+1,800+3,500+3,675+3,500+3,500+1,700+3,625+11,550+2,130+3,520+3,510+3,545+3,645)*3,080</t>
  </si>
  <si>
    <t>" ozn. O3/VE" -(1,200*1,900*53)</t>
  </si>
  <si>
    <t>Mezisoučet " 6.NP</t>
  </si>
  <si>
    <t>"D.1.1.08_Půdorys_7.NP.dwg</t>
  </si>
  <si>
    <t>(3,300+1,800+3,300+3,675+1,875+5,300+3,325+1,875+4,950+1,875+3,325+1,875+3,325+1,875)*2,980</t>
  </si>
  <si>
    <t>(3,675+3,300+1,800+3,300+3,675+1,875+4,950+4,950+1,875+3,675)*2,980</t>
  </si>
  <si>
    <t>" ozn. O3/VE" -(1,200*1,900*41)</t>
  </si>
  <si>
    <t>" ozn. D2/VE" -(1,200*2,150*2)</t>
  </si>
  <si>
    <t>Mezisoučet " 7.NP</t>
  </si>
  <si>
    <t>Součet</t>
  </si>
  <si>
    <t>612311131</t>
  </si>
  <si>
    <t>Potažení vnitřních ploch štukem tloušťky do 3 mm svislých konstrukcí stěn</t>
  </si>
  <si>
    <t>2037392891</t>
  </si>
  <si>
    <t>612325302</t>
  </si>
  <si>
    <t>Vápenocementová omítka ostění nebo nadpraží štuková</t>
  </si>
  <si>
    <t>1704621599</t>
  </si>
  <si>
    <t>" ozn. 03/VE" (1,200+1,900*2)*0,250*5</t>
  </si>
  <si>
    <t>"D.1.1.02_Půdorys_1.NP</t>
  </si>
  <si>
    <t>" ozn. O1/VE" (1,150+2,520*2)*0,250*39</t>
  </si>
  <si>
    <t>" ozn. O3/VE" (1,200+1,900*2)*0,250*33</t>
  </si>
  <si>
    <t>" ozn. O4/VE" (1,520+2,340*2)*0,250*3</t>
  </si>
  <si>
    <t>" ozn. O6/VE" (0,600+2,400*2)*0,250*1</t>
  </si>
  <si>
    <t>" ozn. O3/VE" (1,200+1,900*2)*0,250*72</t>
  </si>
  <si>
    <t>" ozn. O5/VE" (0,830+0,450*2)*0,250*6</t>
  </si>
  <si>
    <t>" ozn. D1/VE" (1,200+2,600*2)*0,450*38</t>
  </si>
  <si>
    <t>" ozn. O2/VE" (1,200+1,950*2)*0,450*36</t>
  </si>
  <si>
    <t>" ozn. D1/VE" (1,200+2,600*2)*0,250*2</t>
  </si>
  <si>
    <t>" ozn. O2/VE" (1,200+1,950*2)*0,450*45</t>
  </si>
  <si>
    <t>" ozn. O3/VE" (1,200+1,900*2)*0,250*69</t>
  </si>
  <si>
    <t>" ozn. D1/VE" (1,200+2,600*2)*0,250*1</t>
  </si>
  <si>
    <t>" ozn. O3/VE" (1,200+1,900*2)*0,250*8</t>
  </si>
  <si>
    <t>" ozn. O3/VE" (1,200+1,900*2)*0,450*45</t>
  </si>
  <si>
    <t>" ozn. O3/VE" (1,200+1,900*2)*0,175*41</t>
  </si>
  <si>
    <t>" ozn. D2/VE" (1,200+2,150*2)*0,175*2</t>
  </si>
  <si>
    <t>612325411</t>
  </si>
  <si>
    <t>Oprava vápenocementové omítky vnitřních ploch hladké, tloušťky do 20 mm stěn, v rozsahu opravované plochy do 10%</t>
  </si>
  <si>
    <t>1043985204</t>
  </si>
  <si>
    <t>5</t>
  </si>
  <si>
    <t>619991001</t>
  </si>
  <si>
    <t>Zakrytí vnitřních ploch před znečištěním včetně pozdějšího odkrytí podlah fólií přilepenou lepící páskou</t>
  </si>
  <si>
    <t>-170370412</t>
  </si>
  <si>
    <t>" pruh š. 2 m podél dotčených stěn (ochrana stávající nášlapné vrstvy podlahy)</t>
  </si>
  <si>
    <t>(5,120+5,249)*2,000</t>
  </si>
  <si>
    <t>(5,325+1,584+3,300+1,890+3,465+1,715+3,270+1,750+1,900+1,775)*2,000</t>
  </si>
  <si>
    <t>(5,230+2,940+5,517+2,000+6,821+1,861+1,548+3,345+5,335)*2,000</t>
  </si>
  <si>
    <t>(11,550+21,320+5,250+5,120+5,599+5,130+3,495+1,875+5,250+4,950)*2,000</t>
  </si>
  <si>
    <t>(2,150+3,150+5,300+3,675+1,875+1,525+1,650+1,975)*2,000</t>
  </si>
  <si>
    <t>(3,450+1,725+3,364+3,510+3,465+1,715+3,270+1,750+1,900+1,775)*2,000</t>
  </si>
  <si>
    <t>(8,320+5,667+1,875+7,100+1,700+5,425)*2,000</t>
  </si>
  <si>
    <t>(3,625+3,500+3,500+3,500+1,875)*2,000</t>
  </si>
  <si>
    <t>(4,975+3,500+1,700+3,500+3,500+3,450+2,025+15,798)*2,000</t>
  </si>
  <si>
    <t>(4,950+5,420+3,505+1,695+3,505+3,665+3,320+1,705+3,495)*2,000</t>
  </si>
  <si>
    <t>(3,500+1,700+3,330+3,670+3,470+5,300+3,575+1,875+3,500+3,500+3,500+3,625)*2,000</t>
  </si>
  <si>
    <t>(11,550+3,940+1,660+3,460+1,840+5,250+5,767+1,410+3,450)*2,000</t>
  </si>
  <si>
    <t>(3,371+3,480+3,375+1,715+3,520)*2,000</t>
  </si>
  <si>
    <t>(3,450+3,370+3,525+1,705+3,465+1,715+3,270+1,750+2,000+1,775)*2,000</t>
  </si>
  <si>
    <t>(5,280+2,940+5,667+3,675+3,500+3,500+3,500+1,825+3,625+3,500+3,500+3,500+1,875)*2,000</t>
  </si>
  <si>
    <t>(4,975+3,500+3,500+3,500+1,700+3,450+2,025+15,798+1,215)*2,000</t>
  </si>
  <si>
    <t>(1,870+3,450+3,505+1,695+3,505+3,665+3,320+1,705+3,495)*2,000</t>
  </si>
  <si>
    <t>(11,550+2,130+3,470+3,460+3,520+3,570+5,767+1,410+3,593)*2,000</t>
  </si>
  <si>
    <t>(3,371+1,705+3,523+3,371+3,520)*2,000</t>
  </si>
  <si>
    <t>(3,410+3,370+3,425+3,695+5,120+1,835+5,258+10,595+3,391+3,675+3,500+3,500+3,500)*2,000</t>
  </si>
  <si>
    <t>(3,500+3,500+3,500+3,500+3,500+3,500+3,500+3,500+1,770+3,605)*2,000</t>
  </si>
  <si>
    <t>(6,725+5,300+5,300+3,500+2,025+15,798+1,215)*2,000</t>
  </si>
  <si>
    <t>(1,870+3,450+1,870+3,320+1,870+3,330+1,870+3,330+1,870+3,330)*2,000</t>
  </si>
  <si>
    <t>(5,300+3,330+1,870+3,320+1,840+5,300+9,180+7,100+3,695)*2,000</t>
  </si>
  <si>
    <t>(11,550+3,910+3,380+5,440+3,720+7,080+1,520+3,371+3,520)*2,000</t>
  </si>
  <si>
    <t>(3,343+1,800+1,800+3,350+3,700+3,500+3,500+3,500+3,500+3,500+3,500+1,700)*2,000</t>
  </si>
  <si>
    <t>(3,500+3,500+3,500+3,500+3,500+3,605+3,350+1,800+1,800+3,500)*2,000</t>
  </si>
  <si>
    <t>(1,875+3,500+3,500+3,500+3,625+11,550+2,130+3,495+3,485+3,545+3,645)*2,000</t>
  </si>
  <si>
    <t>(3,343+1,800+5,400+3,700+3,500+3,500+3,500+1,700+3,500+7,100+3,500+3,500+3,500+3,500+3,500+3,500)*2,000</t>
  </si>
  <si>
    <t>(5,400+1,800+3,500+3,675+3,500+3,500+1,700+3,625+11,550+2,130+3,520+3,510+3,545+3,645)*2,000</t>
  </si>
  <si>
    <t>(3,300+1,800+3,300+3,675+1,875+5,300+3,325+1,875+4,950+1,875+3,325+1,875+3,325+1,875)*2,000</t>
  </si>
  <si>
    <t>(3,675+3,300+1,800+3,300+3,675+1,875+4,950+4,950+1,875+3,675)*2,000</t>
  </si>
  <si>
    <t>619991011</t>
  </si>
  <si>
    <t>Zakrytí vnitřních ploch před znečištěním včetně pozdějšího odkrytí konstrukcí a prvků obalením fólií a přelepením páskou</t>
  </si>
  <si>
    <t>1865243830</t>
  </si>
  <si>
    <t>"D.1.1.19_Výpis_oken_balkonových_dveří.dwg</t>
  </si>
  <si>
    <t>" ozn. O1/VE" 1,150*2,520*39</t>
  </si>
  <si>
    <t>" ozn. O2/VE" 1,200*1,950*126</t>
  </si>
  <si>
    <t>" ozn. O3/VE" 1,200*1,900*353</t>
  </si>
  <si>
    <t>" ozn. O4/VE" 1,520*2,340*18</t>
  </si>
  <si>
    <t>" ozn. O5/VE" 0,830*0,450*18</t>
  </si>
  <si>
    <t>" ozn. O6/VE" 0,600*2,400*4</t>
  </si>
  <si>
    <t>Mezisoučet " okna</t>
  </si>
  <si>
    <t>" ozn. D1" 1,200*2,600*41</t>
  </si>
  <si>
    <t>" ozn. D2" 1,200*2,150*2</t>
  </si>
  <si>
    <t>Mezisoučet " dveře</t>
  </si>
  <si>
    <t>7</t>
  </si>
  <si>
    <t>619995001</t>
  </si>
  <si>
    <t>Začištění omítek (s dodáním hmot) kolem oken, dveří, podlah, obkladů apod.</t>
  </si>
  <si>
    <t>m</t>
  </si>
  <si>
    <t>838078957</t>
  </si>
  <si>
    <t>" ozn. O1/VE" (1,150+2,520*2)*39</t>
  </si>
  <si>
    <t>" ozn. O2/VE" (1,200+1,950*2)*126</t>
  </si>
  <si>
    <t>" ozn. O3/VE" (1,200+1,900*2)*353</t>
  </si>
  <si>
    <t>" ozn. O4/VE" (1,520+2,340*2)*18</t>
  </si>
  <si>
    <t>" ozn. O5/VE" (0,830+0,450*2)*18</t>
  </si>
  <si>
    <t>" ozn. O6/VE" (0,600+2,400*2)*4</t>
  </si>
  <si>
    <t>" ozn. D1/VE" (1,200+2,600*2)*41</t>
  </si>
  <si>
    <t>" ozn. D2/VE" (1,200+2,150*2)*2</t>
  </si>
  <si>
    <t>Mezisoučet " balk. dveře</t>
  </si>
  <si>
    <t>8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</si>
  <si>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</si>
  <si>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</si>
  <si>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1967659127</t>
  </si>
  <si>
    <t>"D.1.1.17_Typy_parapetů_1_nový_stav.dwg</t>
  </si>
  <si>
    <t>"D.1.1.18_Typy_parapetů_2_nový_stav.dwg</t>
  </si>
  <si>
    <t>" ozn. P1/VI - P2/VE" 1,200*5</t>
  </si>
  <si>
    <t>" ozn. P1/VI - P5/VE" 1,200*18+1,150*24</t>
  </si>
  <si>
    <t>" ozn. P6/VI - P2/VE" 0,600*1</t>
  </si>
  <si>
    <t>" ozn. P1/VI - P2/VE" 1,200*15</t>
  </si>
  <si>
    <t>" ozn. P1/VI - P2/VE" 1,150*15</t>
  </si>
  <si>
    <t>" ozn. P4/VI - P6/VE" 1,200*39</t>
  </si>
  <si>
    <t>" ozn. P1/VI - P2/VE" 1,200*71</t>
  </si>
  <si>
    <t>" ozn. P3/VI - P4/VE" 1,520*3</t>
  </si>
  <si>
    <t>" ozn. P4/VI - P6/VE" 1,200*2</t>
  </si>
  <si>
    <t>" ozn. P1/VI - P2/VE" 1,200*72</t>
  </si>
  <si>
    <t>" ozn. P4/VI - P6/VE" 1,200*1</t>
  </si>
  <si>
    <t>" ozn. P1/VI - P2/VE" 1,200*69</t>
  </si>
  <si>
    <t>" ozn. P1/VI - P2/VE" 1,200*8</t>
  </si>
  <si>
    <t>" ozn. P1/VI - P1/VE" 1,200*41</t>
  </si>
  <si>
    <t>9</t>
  </si>
  <si>
    <t>M</t>
  </si>
  <si>
    <t>28376385</t>
  </si>
  <si>
    <t>deska z polystyrénu XPS, hrana rovná, polo či pero drážka a hladký povrch λ=0,034</t>
  </si>
  <si>
    <t>m3</t>
  </si>
  <si>
    <t>1733984941</t>
  </si>
  <si>
    <t>" ozn. P1/VI - P2/VE" (1,200*5)*0,055*0,010</t>
  </si>
  <si>
    <t>" ozn. P1/VI - P5/VE" (1,200*18+1,150*24)*0,055*0,025</t>
  </si>
  <si>
    <t>" ozn. P6/VI - P2/VE" (0,600*1)*0,055*0,010</t>
  </si>
  <si>
    <t>" ozn. P1/VI - P2/VE" (1,200*15)*0,055*0,010</t>
  </si>
  <si>
    <t>" ozn. P1/VI - P2/VE" (1,150*15)*0,055*0,010</t>
  </si>
  <si>
    <t>" ozn. P4/VI - P6/VE" (1,200*39)*0,055*0,010</t>
  </si>
  <si>
    <t>" ozn. P1/VI - P2/VE" (1,200*71)*0,055*0,010</t>
  </si>
  <si>
    <t>" ozn. P3/VI - P4/VE" (1,520*3)*0,055*0,025</t>
  </si>
  <si>
    <t>" ozn. P4/VI - P6/VE" (1,200*2)*0,055*0,010</t>
  </si>
  <si>
    <t>" ozn. P1/VI - P2/VE" (1,200*72)*0,055*0,010</t>
  </si>
  <si>
    <t>" ozn. P4/VI - P6/VE" (1,200*1)*0,055*0,010</t>
  </si>
  <si>
    <t>" ozn. P1/VI - P2/VE" (1,200*69)*0,055*0,010</t>
  </si>
  <si>
    <t>" ozn. P1/VI - P2/VE" (1,200*8)*0,055*0,010</t>
  </si>
  <si>
    <t>" ozn. P1/VI - P1/VE" (1,200*41)*0,055*0,010</t>
  </si>
  <si>
    <t>0,326*1,1 'Přepočtené koeficientem množství</t>
  </si>
  <si>
    <t>10</t>
  </si>
  <si>
    <t>622212011</t>
  </si>
  <si>
    <t>Montáž kontaktního zateplení vnějšího ostění, nadpraží nebo parapetu lepením z polystyrenových desek nebo z kombinovaných desek hloubky špalet do 200 mm, tloušťky desek přes 40 do 80 mm</t>
  </si>
  <si>
    <t>-1287204072</t>
  </si>
  <si>
    <t>" ozn. P5/VI - P7/VE" 1,520*3</t>
  </si>
  <si>
    <t>" ozn. P2/VI - P3/VE" 1,200*38</t>
  </si>
  <si>
    <t>" ozn. P2/VI - P3/VE" 1,200*45</t>
  </si>
  <si>
    <t>Mezisoučet  " 4.NP</t>
  </si>
  <si>
    <t>11</t>
  </si>
  <si>
    <t>-1904746841</t>
  </si>
  <si>
    <t>" ozn. P5/VI - P7/VE" (1,520*3)*0,055*0,080</t>
  </si>
  <si>
    <t>" ozn. P2/VI - P3/VE" (1,200*38)*0,055*0,050</t>
  </si>
  <si>
    <t>" ozn. P2/VI - P3/VE" (1,200*45)*0,055*0,050</t>
  </si>
  <si>
    <t>0,592*1,1 'Přepočtené koeficientem množství</t>
  </si>
  <si>
    <t>12</t>
  </si>
  <si>
    <t>624631221</t>
  </si>
  <si>
    <t>Úprava vnějších spár obvodového pláště z prefabrikovaných dílců tmelení spáry včetně penetračního nátěru tmelem silikonovým, šířky spáry do 15 mm</t>
  </si>
  <si>
    <t>-674346409</t>
  </si>
  <si>
    <t>" vnější úprava ostění výplní otvorů s ohledem na stávající podobu ostění</t>
  </si>
  <si>
    <t>" ozn. O1/VE" (1,150*2+2,520*2)*39</t>
  </si>
  <si>
    <t>" ozn. O2/VE" (1,200*2+1,950*2)*126</t>
  </si>
  <si>
    <t>" ozn. O3/VE" (1,200*2+1,900*2)*353</t>
  </si>
  <si>
    <t>" ozn. O4/VE" (1,520*2+2,340*2)*18</t>
  </si>
  <si>
    <t>" ozn. O5/VE" (0,830*2+0,450*2)*18</t>
  </si>
  <si>
    <t>" ozn. O6/VE" (0,600*2+2,400*2)*4</t>
  </si>
  <si>
    <t>13</t>
  </si>
  <si>
    <t>624631411</t>
  </si>
  <si>
    <t>Úprava vnějších spár obvodového pláště z prefabrikovaných dílců vyplnění spáry těsnicím provazcem z pěnového polyetylénu, šířky do 20 mm</t>
  </si>
  <si>
    <t>-368373878</t>
  </si>
  <si>
    <t>14</t>
  </si>
  <si>
    <t>629135101</t>
  </si>
  <si>
    <t>Vyrovnávací vrstva z cementové malty pod klempířskými prvky šířky do 150 mm</t>
  </si>
  <si>
    <t>-1829397297</t>
  </si>
  <si>
    <t>" rš. 100 mm" 314,850</t>
  </si>
  <si>
    <t>" rš. 160 mm" 22,800</t>
  </si>
  <si>
    <t>" rš. 410 mm" 4,560</t>
  </si>
  <si>
    <t>629135102</t>
  </si>
  <si>
    <t>Vyrovnávací vrstva z cementové malty pod klempířskými prvky šířky přes 150 do 300 mm</t>
  </si>
  <si>
    <t>1919813616</t>
  </si>
  <si>
    <t>" rš. 220 mm" 259,200</t>
  </si>
  <si>
    <t>" rš. 310 mm" 49,200</t>
  </si>
  <si>
    <t>Ostatní konstrukce a práce, bourání</t>
  </si>
  <si>
    <t>16</t>
  </si>
  <si>
    <t>945412112</t>
  </si>
  <si>
    <t>Teleskopická hydraulická montážní plošina na samohybném podvozku, s otočným košem výšky zdvihu do 21 m</t>
  </si>
  <si>
    <t>den</t>
  </si>
  <si>
    <t>456957518</t>
  </si>
  <si>
    <t>" pro práce související s demntáží a osazením výplní otvorů z exteriéru" 30,00*6</t>
  </si>
  <si>
    <t>17</t>
  </si>
  <si>
    <t>946111111</t>
  </si>
  <si>
    <t>Montáž pojízdných věží trubkových nebo dílcových s maximálním zatížením podlahy do 200 kg/m2 šířky od 0,6 do 0,9 m, délky do 3,2 m, výšky do 1,5 m</t>
  </si>
  <si>
    <t>kus</t>
  </si>
  <si>
    <t>-270727582</t>
  </si>
  <si>
    <t>" pro práce probíhající z interiéru" 4,000</t>
  </si>
  <si>
    <t>18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</si>
  <si>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</si>
  <si>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</si>
  <si>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-1374555132</t>
  </si>
  <si>
    <t>" předpoklad 9 měsíců" 4,000*30,00*9</t>
  </si>
  <si>
    <t>19</t>
  </si>
  <si>
    <t>946111811</t>
  </si>
  <si>
    <t>Demontáž pojízdných věží trubkových nebo dílcových s maximálním zatížením podlahy do 200 kg/m2 šířky od 0,6 do 0,9 m, délky do 3,2 m, výšky do 1,5 m</t>
  </si>
  <si>
    <t>143200426</t>
  </si>
  <si>
    <t>20</t>
  </si>
  <si>
    <t>952901101</t>
  </si>
  <si>
    <t>Čištění budov při provádění oprav a udržovacích prací oken nebo balkonových dveří jednoduchých omytím, plochy do do 0,6 m2</t>
  </si>
  <si>
    <t>-694620567</t>
  </si>
  <si>
    <t>952901102</t>
  </si>
  <si>
    <t>Čištění budov při provádění oprav a udržovacích prací oken nebo balkonových dveří jednoduchých omytím, plochy do přes 0,6 do 1,5 m2</t>
  </si>
  <si>
    <t>-2014185701</t>
  </si>
  <si>
    <t>22</t>
  </si>
  <si>
    <t>952901103</t>
  </si>
  <si>
    <t>Čištění budov při provádění oprav a udržovacích prací oken nebo balkonových dveří jednoduchých omytím, plochy do přes 1,5 do 2,5 m2</t>
  </si>
  <si>
    <t>1439293082</t>
  </si>
  <si>
    <t>23</t>
  </si>
  <si>
    <t>952901104</t>
  </si>
  <si>
    <t>Čištění budov při provádění oprav a udržovacích prací oken nebo balkonových dveří jednoduchých omytím, plochy do přes 2,5 m2</t>
  </si>
  <si>
    <t>2100672696</t>
  </si>
  <si>
    <t>24</t>
  </si>
  <si>
    <t>968062374</t>
  </si>
  <si>
    <t>Vybourání dřevěných rámů oken s křídly, dveřních zárubní, vrat, stěn, ostění nebo obkladů rámů oken s křídly zdvojených, plochy do 1 m2</t>
  </si>
  <si>
    <t>439283809</t>
  </si>
  <si>
    <t>"D.1.1.09_Okna_O1-O6_stávající_stav.dwg</t>
  </si>
  <si>
    <t>25</t>
  </si>
  <si>
    <t>968062375</t>
  </si>
  <si>
    <t>Vybourání dřevěných rámů oken s křídly, dveřních zárubní, vrat, stěn, ostění nebo obkladů rámů oken s křídly zdvojených, plochy do 2 m2</t>
  </si>
  <si>
    <t>-1121451877</t>
  </si>
  <si>
    <t>26</t>
  </si>
  <si>
    <t>968062376</t>
  </si>
  <si>
    <t>Vybourání dřevěných rámů oken s křídly, dveřních zárubní, vrat, stěn, ostění nebo obkladů rámů oken s křídly zdvojených, plochy do 4 m2</t>
  </si>
  <si>
    <t>-412144999</t>
  </si>
  <si>
    <t>27</t>
  </si>
  <si>
    <t>968062456</t>
  </si>
  <si>
    <t>Vybourání dřevěných rámů oken s křídly, dveřních zárubní, vrat, stěn, ostění nebo obkladů dveřních zárubní, plochy přes 2 m2</t>
  </si>
  <si>
    <t>-1455880592</t>
  </si>
  <si>
    <t>"D.1.1.10_Balkonové_dveře_D1_D2_stávající_stav.dwg</t>
  </si>
  <si>
    <t>28</t>
  </si>
  <si>
    <t>9760342.R01</t>
  </si>
  <si>
    <t>Vybourání cihelných vnějších parapetních tvarovek v maltovém loži</t>
  </si>
  <si>
    <t>1091095303</t>
  </si>
  <si>
    <t>"D.1.1.11_Typy_parapetů_1_stávající_stav.dwg</t>
  </si>
  <si>
    <t>"D.1.1.12_Typy_parapetů_2_stávající_stav.dwg</t>
  </si>
  <si>
    <t>" ozn. P6/VE - P2/VE" 0,600*1</t>
  </si>
  <si>
    <t>29</t>
  </si>
  <si>
    <t>978013121</t>
  </si>
  <si>
    <t>Otlučení vápenných nebo vápenocementových omítek vnitřních ploch stěn s vyškrabáním spar, s očištěním zdiva, v rozsahu přes 5 do 10 %</t>
  </si>
  <si>
    <t>-1558298027</t>
  </si>
  <si>
    <t>30</t>
  </si>
  <si>
    <t>978013191</t>
  </si>
  <si>
    <t>Otlučení vápenných nebo vápenocementových omítek vnitřních ploch stěn s vyškrabáním spar, s očištěním zdiva, v rozsahu přes 50 do 100 %</t>
  </si>
  <si>
    <t>-772401764</t>
  </si>
  <si>
    <t>" ostění výplní otvorů</t>
  </si>
  <si>
    <t>997</t>
  </si>
  <si>
    <t>Přesun sutě</t>
  </si>
  <si>
    <t>31</t>
  </si>
  <si>
    <t>997013157</t>
  </si>
  <si>
    <t>Vnitrostaveništní doprava suti a vybouraných hmot vodorovně do 50 m svisle s omezením mechanizace pro budovy a haly výšky přes 21 do 24 m</t>
  </si>
  <si>
    <t>t</t>
  </si>
  <si>
    <t>-1824920957</t>
  </si>
  <si>
    <t>" omítky, malby apod." 8,917+44,972+1,132</t>
  </si>
  <si>
    <t>" kamenný parapet" 20,918</t>
  </si>
  <si>
    <t>" cihel. obkladové pásky" 5,806</t>
  </si>
  <si>
    <t>" cihel. vnější parapety" 13,325</t>
  </si>
  <si>
    <t>" keram. dlažba" 0,028</t>
  </si>
  <si>
    <t>" sklo" 0,134+39,636</t>
  </si>
  <si>
    <t>" rámy oken a dveří s křídly s odpočet skleněné výplně" (0,323+0,219+43,409+8,916+0,252)-39,770</t>
  </si>
  <si>
    <t>" klempířské prvky" 1,081</t>
  </si>
  <si>
    <t>32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</si>
  <si>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</si>
  <si>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</si>
  <si>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723729121</t>
  </si>
  <si>
    <t>149,298*14</t>
  </si>
  <si>
    <t>33</t>
  </si>
  <si>
    <t>997013501</t>
  </si>
  <si>
    <t>Odvoz suti a vybouraných hmot na skládku nebo meziskládku se složením, na vzdálenost do 1 km</t>
  </si>
  <si>
    <t>1501497314</t>
  </si>
  <si>
    <t>" kamenný parapet (20%)" 20,918*20/100</t>
  </si>
  <si>
    <t>34</t>
  </si>
  <si>
    <t>997013509</t>
  </si>
  <si>
    <t>Odvoz suti a vybouraných hmot na skládku nebo meziskládku se složením, na vzdálenost Příplatek k ceně za každý další i započatý 1 km přes 1 km</t>
  </si>
  <si>
    <t>1278536301</t>
  </si>
  <si>
    <t>132,564*5 'Přepočtené koeficientem množství</t>
  </si>
  <si>
    <t>35</t>
  </si>
  <si>
    <t>997013603</t>
  </si>
  <si>
    <t>Poplatek za uložení stavebního odpadu na skládce (skládkovné) cihelného zatříděného do Katalogu odpadů pod kódem 17 01 02</t>
  </si>
  <si>
    <t>-142226205</t>
  </si>
  <si>
    <t>" kamenný parapet (20% prvků)" 20,918*20/100</t>
  </si>
  <si>
    <t>36</t>
  </si>
  <si>
    <t>997013607</t>
  </si>
  <si>
    <t>Poplatek za uložení stavebního odpadu na skládce (skládkovné) z tašek a keramických výrobků zatříděného do Katalogu odpadů pod kódem 17 01 03</t>
  </si>
  <si>
    <t>-1732910231</t>
  </si>
  <si>
    <t>37</t>
  </si>
  <si>
    <t>997013804</t>
  </si>
  <si>
    <t>Poplatek za uložení stavebního odpadu na skládce (skládkovné) ze skla zatříděného do Katalogu odpadů pod kódem 17 02 02</t>
  </si>
  <si>
    <t>-1376684848</t>
  </si>
  <si>
    <t>38</t>
  </si>
  <si>
    <t>997013811</t>
  </si>
  <si>
    <t>Poplatek za uložení stavebního odpadu na skládce (skládkovné) dřevěného zatříděného do Katalogu odpadů pod kódem 17 02 01</t>
  </si>
  <si>
    <t>-1247168388</t>
  </si>
  <si>
    <t>39</t>
  </si>
  <si>
    <t>99701389.R01</t>
  </si>
  <si>
    <t xml:space="preserve">Výzisk z prodeje kovového odpadu a/nebo šrotu </t>
  </si>
  <si>
    <t>908056920</t>
  </si>
  <si>
    <t>998</t>
  </si>
  <si>
    <t>Přesun hmot</t>
  </si>
  <si>
    <t>40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</si>
  <si>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</si>
  <si>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</si>
  <si>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600857709</t>
  </si>
  <si>
    <t>41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</si>
  <si>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</si>
  <si>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</si>
  <si>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886304676</t>
  </si>
  <si>
    <t>74,243*4 'Přepočtené koeficientem množství</t>
  </si>
  <si>
    <t>PSV</t>
  </si>
  <si>
    <t>Práce a dodávky PSV</t>
  </si>
  <si>
    <t>711</t>
  </si>
  <si>
    <t>Izolace proti vodě, vlhkosti a plynům</t>
  </si>
  <si>
    <t>42</t>
  </si>
  <si>
    <t>711191001</t>
  </si>
  <si>
    <t>Provedení nátěru adhezního můstku na ploše vodorovné V</t>
  </si>
  <si>
    <t>-1598872419</t>
  </si>
  <si>
    <t>" pod venkovní kamenný parapet</t>
  </si>
  <si>
    <t>" ozn. P3/VE" 1,200*0,135*173</t>
  </si>
  <si>
    <t>" ozn. P4/VE" 1,520*0,085*15</t>
  </si>
  <si>
    <t>" ozn. P5/VE" 1,150*0,230*24</t>
  </si>
  <si>
    <t>" ozn. P5/VE" 1,200*0,230*18</t>
  </si>
  <si>
    <t>" ozn. P7/VE" 1,520*0,335*3</t>
  </si>
  <si>
    <t>" pod venkovní cihelný parapet</t>
  </si>
  <si>
    <t>" ozn. P2/VE" 1,150*0,135*15</t>
  </si>
  <si>
    <t>" ozn. P2/VE" 1,200*0,135*248</t>
  </si>
  <si>
    <t>Mezisoučet " exteriér</t>
  </si>
  <si>
    <t>43</t>
  </si>
  <si>
    <t>58581220</t>
  </si>
  <si>
    <t>můstek adhezní pod izolační a vyrovnávací lepící hmoty</t>
  </si>
  <si>
    <t>kg</t>
  </si>
  <si>
    <t>-1990055328</t>
  </si>
  <si>
    <t>85,313*0,118 'Přepočtené koeficientem množství</t>
  </si>
  <si>
    <t>44</t>
  </si>
  <si>
    <t>711191102</t>
  </si>
  <si>
    <t>Provedení izolace proti zemní vlhkosti hydroizolační stěrkou na ploše vodorovné V jednovrstvá na zdivu</t>
  </si>
  <si>
    <t>776632656</t>
  </si>
  <si>
    <t>45</t>
  </si>
  <si>
    <t>24551274</t>
  </si>
  <si>
    <t>stěrka hydroizolační cementová jednosložková</t>
  </si>
  <si>
    <t>-1476168803</t>
  </si>
  <si>
    <t>85,313*4,5 'Přepočtené koeficientem množství</t>
  </si>
  <si>
    <t>46</t>
  </si>
  <si>
    <t>998711103</t>
  </si>
  <si>
    <t>Přesun hmot pro izolace proti vodě, vlhkosti a plynům stanovený z hmotnosti přesunovaného materiálu vodorovná dopravní vzdálenost do 50 m v objektech výšky přes 12 do 60 m</t>
  </si>
  <si>
    <t>-234072302</t>
  </si>
  <si>
    <t>47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</si>
  <si>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</si>
  <si>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</si>
  <si>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-697041234</t>
  </si>
  <si>
    <t>762</t>
  </si>
  <si>
    <t>Konstrukce tesařské</t>
  </si>
  <si>
    <t>48</t>
  </si>
  <si>
    <t>7621919.R1</t>
  </si>
  <si>
    <t>Zabednění otvoru po vybourání okna/dveří deskami tvrdými plochy jednotlivě do 4 m2</t>
  </si>
  <si>
    <t>R - položka</t>
  </si>
  <si>
    <t>190096340</t>
  </si>
  <si>
    <t>"dočasné zakrytí otvorů referenčních oken - vždy 1 ks typového okna</t>
  </si>
  <si>
    <t>"ozn. O1/VE" 1,150*2,250*1</t>
  </si>
  <si>
    <t>"ozn. O2/VE" 1,200*1,950*1</t>
  </si>
  <si>
    <t>"ozn. O3/VE" 1,200*1,900*1</t>
  </si>
  <si>
    <t>"ozn. O4/VE" 1,520*2,360*1</t>
  </si>
  <si>
    <t>"ozn. O5/VE" 0,830*0,450*1</t>
  </si>
  <si>
    <t>"ozn. O6/VE" 0,600*2,400*1</t>
  </si>
  <si>
    <t>"ozn. D1/VE" 1,200*2,600*1</t>
  </si>
  <si>
    <t>"ozn. D2/VE" 1,200*2,150*1</t>
  </si>
  <si>
    <t>49</t>
  </si>
  <si>
    <t>60726272</t>
  </si>
  <si>
    <t>deska dřevoštěpková OSB 3 P+D nebroušená tl 15mm</t>
  </si>
  <si>
    <t>-1955139765</t>
  </si>
  <si>
    <t>18,309*1,1 'Přepočtené koeficientem množství</t>
  </si>
  <si>
    <t>50</t>
  </si>
  <si>
    <t>762192901</t>
  </si>
  <si>
    <t>Zabednění jednotlivých otvorů ve stěnách doplnění části konstrukce stěny z hraněného řeziva (materiál ve specifikaci), průřezové plochy do 120 cm2</t>
  </si>
  <si>
    <t>1963263286</t>
  </si>
  <si>
    <t>"ozn. O1/VE" (1,150*3+2,250*3)*1</t>
  </si>
  <si>
    <t>"ozn. O2/VE" (1,200*3+1,950*3)*1</t>
  </si>
  <si>
    <t>"ozn. O3/VE" (1,200*3+1,900*3)*1</t>
  </si>
  <si>
    <t>"ozn. O4/VE" (1,520*3+2,360*3)*1</t>
  </si>
  <si>
    <t>"ozn. O5/VE" (0,830*3+0,450*3)*1</t>
  </si>
  <si>
    <t>"ozn. O6/VE" (0,600*3+2,400*3)*1</t>
  </si>
  <si>
    <t>"ozn. D1/VE" (1,200*3+2,600*3)*1</t>
  </si>
  <si>
    <t>"ozn. D2/VE" (1,200*3+2,150*3)*1</t>
  </si>
  <si>
    <t>51</t>
  </si>
  <si>
    <t>60512125</t>
  </si>
  <si>
    <t>hranol stavební řezivo průřezu do 120cm2 do dl 6m</t>
  </si>
  <si>
    <t>1498629229</t>
  </si>
  <si>
    <t>"hranolek 80x80 mm" 74,880*0,080*0,080</t>
  </si>
  <si>
    <t>0,479*1,1 'Přepočtené koeficientem množství</t>
  </si>
  <si>
    <t>52</t>
  </si>
  <si>
    <t>7624318.R1</t>
  </si>
  <si>
    <t>Demontáž dočasného zabednění oken/dveří z dřevoštěpkových desek šroubovaných na sraz, tloušťka desky do 15 mm</t>
  </si>
  <si>
    <t>-1642244731</t>
  </si>
  <si>
    <t>18,309 " VV viz. 7621919.R1</t>
  </si>
  <si>
    <t>53</t>
  </si>
  <si>
    <t>998762103</t>
  </si>
  <si>
    <t>Přesun hmot pro konstrukce tesařské stanovený z hmotnosti přesunovaného materiálu vodorovná dopravní vzdálenost do 50 m v objektech výšky přes 12 do 24 m</t>
  </si>
  <si>
    <t>-971958822</t>
  </si>
  <si>
    <t>54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</si>
  <si>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</si>
  <si>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</si>
  <si>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-1508752108</t>
  </si>
  <si>
    <t>764</t>
  </si>
  <si>
    <t>Konstrukce klempířské</t>
  </si>
  <si>
    <t>55</t>
  </si>
  <si>
    <t>764002851</t>
  </si>
  <si>
    <t>Demontáž klempířských konstrukcí oplechování parapetů do suti</t>
  </si>
  <si>
    <t>1910992741</t>
  </si>
  <si>
    <t>56</t>
  </si>
  <si>
    <t>764226440</t>
  </si>
  <si>
    <t>Oplechování parapetů z hliníkového plechu rovných celoplošně lepené, bez rohů rš 100 mm</t>
  </si>
  <si>
    <t>-529777016</t>
  </si>
  <si>
    <t>57</t>
  </si>
  <si>
    <t>764226442</t>
  </si>
  <si>
    <t>Oplechování parapetů z hliníkového plechu rovných celoplošně lepené, bez rohů rš 200 mm</t>
  </si>
  <si>
    <t>-2035907732</t>
  </si>
  <si>
    <t>58</t>
  </si>
  <si>
    <t>764226443</t>
  </si>
  <si>
    <t>Oplechování parapetů z hliníkového plechu rovných celoplošně lepené, bez rohů rš 250 mm</t>
  </si>
  <si>
    <t>-2014155173</t>
  </si>
  <si>
    <t>59</t>
  </si>
  <si>
    <t>764226444</t>
  </si>
  <si>
    <t>Oplechování parapetů z hliníkového plechu rovných celoplošně lepené, bez rohů rš 330 mm</t>
  </si>
  <si>
    <t>1029054444</t>
  </si>
  <si>
    <t>" ozn. P1/VI - P5/VE" 1,200*18</t>
  </si>
  <si>
    <t>" ozn. P1/VI - P5/VE" 1,150*24</t>
  </si>
  <si>
    <t>60</t>
  </si>
  <si>
    <t>764226445</t>
  </si>
  <si>
    <t>Oplechování parapetů z hliníkového plechu rovných celoplošně lepené, bez rohů rš 400 mm</t>
  </si>
  <si>
    <t>1706388278</t>
  </si>
  <si>
    <t>61</t>
  </si>
  <si>
    <t>998764103</t>
  </si>
  <si>
    <t>Přesun hmot pro konstrukce klempířské stanovený z hmotnosti přesunovaného materiálu vodorovná dopravní vzdálenost do 50 m v objektech výšky přes 12 do 24 m</t>
  </si>
  <si>
    <t>60035655</t>
  </si>
  <si>
    <t>62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</si>
  <si>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</si>
  <si>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</si>
  <si>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-983367463</t>
  </si>
  <si>
    <t>766</t>
  </si>
  <si>
    <t>Konstrukce truhlářské</t>
  </si>
  <si>
    <t>63</t>
  </si>
  <si>
    <t>766441822</t>
  </si>
  <si>
    <t>Demontáž parapetních desek dřevěných nebo plastových šířky přes 300 mm délky přes 1 m</t>
  </si>
  <si>
    <t>-36029030</t>
  </si>
  <si>
    <t>"D.1.1.21_Typy_parapetů_2_stávající_stav.dwg</t>
  </si>
  <si>
    <t>" ozn. P4/VI - P6/VE" 39,000</t>
  </si>
  <si>
    <t>" ozn. P4/VI - P6/VE" 2,000</t>
  </si>
  <si>
    <t>" ozn. P4/VI - P6/VE" 1,000</t>
  </si>
  <si>
    <t>64</t>
  </si>
  <si>
    <t>766621212</t>
  </si>
  <si>
    <t>Montáž oken dřevěných včetně montáže rámu plochy přes 1 m2 otevíravých do zdiva, výšky přes 1,5 do 2,5 m</t>
  </si>
  <si>
    <t>-1123762164</t>
  </si>
  <si>
    <t>65</t>
  </si>
  <si>
    <t>766621622</t>
  </si>
  <si>
    <t>Montáž oken dřevěných plochy do 1 m2 včetně montáže rámu otevíravých do zdiva</t>
  </si>
  <si>
    <t>817815346</t>
  </si>
  <si>
    <t>" ozn. O5/VE" 18,000</t>
  </si>
  <si>
    <t>66</t>
  </si>
  <si>
    <t>766629214</t>
  </si>
  <si>
    <t>Montáž oken dřevěných Příplatek k cenám za tepelnou izolaci mezi ostěním a rámem okna při rovném ostění, připojovací spára tl. do 15 mm, páska</t>
  </si>
  <si>
    <t>1381254218</t>
  </si>
  <si>
    <t>P</t>
  </si>
  <si>
    <t>Poznámka k položce:_x000D_
exteriér : paropropustná páska_x000D_
interiér : parotěsná páska</t>
  </si>
  <si>
    <t>" ozn. D1/VE" (1,200*2+2,600*2)*41</t>
  </si>
  <si>
    <t>" ozn. D2/VE" (1,200*2+2,150*2)*2</t>
  </si>
  <si>
    <t>67</t>
  </si>
  <si>
    <t>611100.O1</t>
  </si>
  <si>
    <t>dřevěné okno typu EURO ozn. O1 (1150x2520 mm); barva bílá</t>
  </si>
  <si>
    <t>1407500428</t>
  </si>
  <si>
    <t>68</t>
  </si>
  <si>
    <t>611100.O2</t>
  </si>
  <si>
    <t>dřevěné okno typu EURO ozn. O2 (1200x1950 mm); barva bílá</t>
  </si>
  <si>
    <t>1670742885</t>
  </si>
  <si>
    <t>69</t>
  </si>
  <si>
    <t>611100.O3</t>
  </si>
  <si>
    <t>dřevěné okno typu EURO ozn. O3 (1200x1900 mm); barva bílá</t>
  </si>
  <si>
    <t>-1235695809</t>
  </si>
  <si>
    <t>70</t>
  </si>
  <si>
    <t>611100.O4</t>
  </si>
  <si>
    <t>dřevěné okno typu EURO ozn. O4 (1520x2360 mm); barva bílá</t>
  </si>
  <si>
    <t>146937050</t>
  </si>
  <si>
    <t>71</t>
  </si>
  <si>
    <t>611100.O5</t>
  </si>
  <si>
    <t>dřevěné okno typu EURO ozn. O5 (830x450 mm); barva bílá</t>
  </si>
  <si>
    <t>502768516</t>
  </si>
  <si>
    <t>72</t>
  </si>
  <si>
    <t>611100.O6</t>
  </si>
  <si>
    <t>dřevěné okno typu EURO ozn. O6 (600x2400 mm); barva bílá</t>
  </si>
  <si>
    <t>-97635229</t>
  </si>
  <si>
    <t>73</t>
  </si>
  <si>
    <t>766641131</t>
  </si>
  <si>
    <t>Montáž balkónových dveří dřevěných nebo plastových včetně rámu zdvojených do zdiva jednokřídlových bez nadsvětlíku</t>
  </si>
  <si>
    <t>-511529035</t>
  </si>
  <si>
    <t>" ozn. D2/VE" 2,000</t>
  </si>
  <si>
    <t>74</t>
  </si>
  <si>
    <t>766641132</t>
  </si>
  <si>
    <t>Montáž balkónových dveří dřevěných nebo plastových včetně rámu zdvojených do zdiva jednokřídlových s nadsvětlíkem</t>
  </si>
  <si>
    <t>-256361681</t>
  </si>
  <si>
    <t>" ozn. D1/VE" 41,000</t>
  </si>
  <si>
    <t>75</t>
  </si>
  <si>
    <t>611100.D1</t>
  </si>
  <si>
    <t>dřevěné balkonové dveře typu EURO ozn. D1 (1200x2600 mm); barva bílá</t>
  </si>
  <si>
    <t>1443379047</t>
  </si>
  <si>
    <t>76</t>
  </si>
  <si>
    <t>611100.D2</t>
  </si>
  <si>
    <t>dřevěné balkonové dveře typu EURO ozn. D2 (1200x2150 mm); barva bílá</t>
  </si>
  <si>
    <t>960714995</t>
  </si>
  <si>
    <t>77</t>
  </si>
  <si>
    <t>766691610</t>
  </si>
  <si>
    <t>Montáž ostatních truhlářských konstrukcí venkovní krycí lišty dřevěné nebo hliníkové (s dodáním lišt) pro překrytí spojů mezi oknem a balkónovými dveřmi s podtmelením</t>
  </si>
  <si>
    <t>-299220362</t>
  </si>
  <si>
    <t>78</t>
  </si>
  <si>
    <t>61418201</t>
  </si>
  <si>
    <t>lišta dřevěná borovice 15x15mm</t>
  </si>
  <si>
    <t>-1294365828</t>
  </si>
  <si>
    <t>3751,1*1,1 'Přepočtené koeficientem množství</t>
  </si>
  <si>
    <t>79</t>
  </si>
  <si>
    <t>766691931</t>
  </si>
  <si>
    <t>Ostatní práce seřízení okenního nebo dveřního křídla otvíracího nebo sklápěcího dřevěného</t>
  </si>
  <si>
    <t>-368053017</t>
  </si>
  <si>
    <t>" ozn. O1/VE" 2,000*39</t>
  </si>
  <si>
    <t>" ozn. O2/VE" 2,000*126</t>
  </si>
  <si>
    <t>" ozn. O3/VE" 2,000*353</t>
  </si>
  <si>
    <t>" ozn. O4/VE" 2,000*18</t>
  </si>
  <si>
    <t>" ozn. O5/VE" 1,000*18</t>
  </si>
  <si>
    <t>" ozn. O6/VE" 4,000*4</t>
  </si>
  <si>
    <t>" ozn. D1/VE" 1,000*41</t>
  </si>
  <si>
    <t>" ozn. D2/VE" 1,000*2</t>
  </si>
  <si>
    <t>80</t>
  </si>
  <si>
    <t>766694122</t>
  </si>
  <si>
    <t>Montáž ostatních truhlářských konstrukcí parapetních desek dřevěných nebo plastových šířky přes 300 mm, délky přes 1000 do 1600 mm</t>
  </si>
  <si>
    <t>666399823</t>
  </si>
  <si>
    <t>81</t>
  </si>
  <si>
    <t>60794106</t>
  </si>
  <si>
    <t>deska parapetní dřevotřísková vnitřní 20x450x1000mm</t>
  </si>
  <si>
    <t>1336530133</t>
  </si>
  <si>
    <t>50,4*1,2 'Přepočtené koeficientem množství</t>
  </si>
  <si>
    <t>82</t>
  </si>
  <si>
    <t>998766103</t>
  </si>
  <si>
    <t>Přesun hmot pro konstrukce truhlářské stanovený z hmotnosti přesunovaného materiálu vodorovná dopravní vzdálenost do 50 m v objektech výšky přes 12 do 24 m</t>
  </si>
  <si>
    <t>-634797793</t>
  </si>
  <si>
    <t>83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</si>
  <si>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</si>
  <si>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</si>
  <si>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-239790962</t>
  </si>
  <si>
    <t>781</t>
  </si>
  <si>
    <t>Dokončovací práce - obklady</t>
  </si>
  <si>
    <t>84</t>
  </si>
  <si>
    <t>781111011</t>
  </si>
  <si>
    <t>Příprava podkladu před provedením obkladu oprášení (ometení) stěny</t>
  </si>
  <si>
    <t>416312546</t>
  </si>
  <si>
    <t>" ozn. P6/VI - P2/VE" 0,600*0,150*1</t>
  </si>
  <si>
    <t>85</t>
  </si>
  <si>
    <t>781121015</t>
  </si>
  <si>
    <t>Příprava podkladu před provedením obkladu nátěr kontaktní pro nesavé podklady na stěnu</t>
  </si>
  <si>
    <t>1701009856</t>
  </si>
  <si>
    <t>86</t>
  </si>
  <si>
    <t>781151031</t>
  </si>
  <si>
    <t>Příprava podkladu před provedením obkladu celoplošné vyrovnání podkladu stěrkou, tloušťky 3mm</t>
  </si>
  <si>
    <t>-1444103827</t>
  </si>
  <si>
    <t>87</t>
  </si>
  <si>
    <t>781151041</t>
  </si>
  <si>
    <t>Příprava podkladu před provedením obkladu celoplošné vyrovnání podkladu příplatek za každý další 1 mm tloušťky přes 3 mm</t>
  </si>
  <si>
    <t>380122023</t>
  </si>
  <si>
    <t>0,36*2 'Přepočtené koeficientem množství</t>
  </si>
  <si>
    <t>88</t>
  </si>
  <si>
    <t>781471810</t>
  </si>
  <si>
    <t>Demontáž obkladů z dlaždic keramických kladených do malty</t>
  </si>
  <si>
    <t>-1178709366</t>
  </si>
  <si>
    <t>" ozn. P6/VI - P2/VE" 0,600*0,145*1</t>
  </si>
  <si>
    <t>Mezisoučet" 4.NP</t>
  </si>
  <si>
    <t>89</t>
  </si>
  <si>
    <t>781674112</t>
  </si>
  <si>
    <t>Montáž obkladů parapetů z dlaždic keramických lepených flexibilním lepidlem, šířky parapetu přes 100 do 150 mm</t>
  </si>
  <si>
    <t>-1168275908</t>
  </si>
  <si>
    <t>90</t>
  </si>
  <si>
    <t>59761430</t>
  </si>
  <si>
    <t>dlažba keramická slinutá hladká do interiéru i exteriéru pro vysoké mechanické namáhání přes 35 do 45ks/m2</t>
  </si>
  <si>
    <t>-1866927409</t>
  </si>
  <si>
    <t>1*1,1 'Přepočtené koeficientem množství</t>
  </si>
  <si>
    <t>91</t>
  </si>
  <si>
    <t>781731912</t>
  </si>
  <si>
    <t>Opravy obkladů z obkladaček cihelných kladených do malty, při velikosti obkladaček přes 50 do 85 ks/ m2</t>
  </si>
  <si>
    <t>681417939</t>
  </si>
  <si>
    <t>" vnější ostění výplní otvorů; rozsah výměny z 30%</t>
  </si>
  <si>
    <t>" ozn. O3/VE" ((27,000*2+17,000)*5)*30/100</t>
  </si>
  <si>
    <t>" ozn. O1/VE" ((36,000*2+16,000)*15)*30/100</t>
  </si>
  <si>
    <t>" ozn. O3/VE" ((27,000*2+17,000)*15)*30/100</t>
  </si>
  <si>
    <t>" ozn. O6/VE" ((34,000*2+8,000)*1)*30/100</t>
  </si>
  <si>
    <t>" ozn. O3/VE" ((27,000*2+17,000)*48)*30/100</t>
  </si>
  <si>
    <t>" ozn. O4/VE" ((33,000*2+21,000)*3)*30/100</t>
  </si>
  <si>
    <t>" ozn. D1/VE" ((37,000*2+17,000)*18)*30/100</t>
  </si>
  <si>
    <t>" ozn. O5/VE" ((7,000*2+12,000)*6)*30/100</t>
  </si>
  <si>
    <t>" ozn. O2/VE" ((28,000*2+17,000)*18)*30/100</t>
  </si>
  <si>
    <t>" ozn. O3/VE" ((27,000*2+17,000)*8)*30/100</t>
  </si>
  <si>
    <t>92</t>
  </si>
  <si>
    <t>59623115</t>
  </si>
  <si>
    <t>pásek obkladový cihlový hladký 240x71x14mm burgund</t>
  </si>
  <si>
    <t>-1846966290</t>
  </si>
  <si>
    <t>5692*1,1 'Přepočtené koeficientem množství</t>
  </si>
  <si>
    <t>93</t>
  </si>
  <si>
    <t>7817341.R01</t>
  </si>
  <si>
    <t>Montáž obkladů vnějších parapetů z tvarovek cihelných kladených do malty včetně vyrovnání a penetrace podkladu, spárování a příplatku za omezený prostor</t>
  </si>
  <si>
    <t>-1448630682</t>
  </si>
  <si>
    <t>94</t>
  </si>
  <si>
    <t>59700_R01</t>
  </si>
  <si>
    <t>obkladová cihelná tvarovka s obloukovým nosem pro vnější parapet 200x120x15 mm (spotřeba 8 ks/m); barva (dle stávající)</t>
  </si>
  <si>
    <t>720537183</t>
  </si>
  <si>
    <t>317,25*1,1 'Přepočtené koeficientem množství</t>
  </si>
  <si>
    <t>95</t>
  </si>
  <si>
    <t>998781103</t>
  </si>
  <si>
    <t>Přesun hmot pro obklady keramické stanovený z hmotnosti přesunovaného materiálu vodorovná dopravní vzdálenost do 50 m v objektech výšky přes 12 do 24 m</t>
  </si>
  <si>
    <t>-1457279827</t>
  </si>
  <si>
    <t>96</t>
  </si>
  <si>
    <t>998781193</t>
  </si>
  <si>
    <t>Přesun hmot pro obklady keramické stanovený z hmotnosti přesunovaného materiálu Příplatek k cenám za zvětšený přesun přes vymezenou největší dopravní vzdálenost do 500 m</t>
  </si>
  <si>
    <t>-1998120994</t>
  </si>
  <si>
    <t>782</t>
  </si>
  <si>
    <t>Dokončovací práce - obklady z kamene</t>
  </si>
  <si>
    <t>97</t>
  </si>
  <si>
    <t>782631811</t>
  </si>
  <si>
    <t>Demontáž obkladů parapetů z kamene z tvrdých kamenů kladených do malty</t>
  </si>
  <si>
    <t>-1786635490</t>
  </si>
  <si>
    <t>Poznámka k položce:_x000D_
opatrná demontáž pro zpětnou montáž</t>
  </si>
  <si>
    <t>" ozn. P1/VI" 1,150*0,170*15</t>
  </si>
  <si>
    <t>" ozn. P1/VI" 1,200*0,170*331</t>
  </si>
  <si>
    <t>" ozn. P2/VI" 1,150*0,214*15</t>
  </si>
  <si>
    <t>" ozn. P2/VI" 1,200*0,214*173</t>
  </si>
  <si>
    <t>" ozn. P3/VI" 1,520*0,109*15</t>
  </si>
  <si>
    <t>" ozn. P5/VI" 1,520*3*0,184</t>
  </si>
  <si>
    <t>Mezisoučet " interiér</t>
  </si>
  <si>
    <t>98</t>
  </si>
  <si>
    <t>782632112</t>
  </si>
  <si>
    <t>Montáž obkladů parapetů z tvrdých kamenů kladených do lepidla z nejvýše dvou rozdílných druhů pravoúhlých desek ve skladbě se pravidelně opakujících tl. přes 25 do 30 mm</t>
  </si>
  <si>
    <t>-955915153</t>
  </si>
  <si>
    <t>Poznámka k položce:_x000D_
zpětná montáž původních desek</t>
  </si>
  <si>
    <t>99</t>
  </si>
  <si>
    <t>782632114</t>
  </si>
  <si>
    <t>Montáž obkladů parapetů z tvrdých kamenů kladených do lepidla z nejvýše dvou rozdílných druhů pravoúhlých desek ve skladbě se pravidelně opakujících tl. přes 50 mm</t>
  </si>
  <si>
    <t>1813158986</t>
  </si>
  <si>
    <t>100</t>
  </si>
  <si>
    <t>583870.R01</t>
  </si>
  <si>
    <t>kamenný parapet replika dle původního</t>
  </si>
  <si>
    <t>981621198</t>
  </si>
  <si>
    <t>Poznámka k položce:_x000D_
doplnění v rozsahu poškozených či jinak degradovaných původních prvků v rozsahu 20%</t>
  </si>
  <si>
    <t>" ozn. P1/VI" ((1,150*(0,170*0,030))*15)*20/100</t>
  </si>
  <si>
    <t>" ozn. P1/VI" ((1,200*(0,170*0,030))*331)*20/100</t>
  </si>
  <si>
    <t>" ozn. P2/VI" ((1,150*(0,214*0,070))*15)*20/100</t>
  </si>
  <si>
    <t>" ozn. P2/VI" ((1,200*(0,214*0,070))*173)*20/100</t>
  </si>
  <si>
    <t>" ozn. P3/VI" ((1,520*(0,109*0,030))*15)*20/100</t>
  </si>
  <si>
    <t>" ozn. P5/VI" ((1,520*(0,184*0,100))*3)*20/100</t>
  </si>
  <si>
    <t>" ozn. P3/VE" ((1,200*(0,135*0,030))*173)*20/100</t>
  </si>
  <si>
    <t>" ozn. P4/VE" ((1,520*(0,085*0,030))*15)*20/100</t>
  </si>
  <si>
    <t>" ozn. P5/VE" ((1,150*(0,230*0,040))*24)*20/100</t>
  </si>
  <si>
    <t>" ozn. P5/VE" ((1,200*(0,230*0,040))*18)*20/100</t>
  </si>
  <si>
    <t>" ozn. P7/VE" ((1,520*(0,335*0,100))*3)*20/100</t>
  </si>
  <si>
    <t>101</t>
  </si>
  <si>
    <t>782691131</t>
  </si>
  <si>
    <t>Příplatek k cenám obkladů parapetů z kamene za vyrovnání nerovného povrchu</t>
  </si>
  <si>
    <t>-1419089570</t>
  </si>
  <si>
    <t>102,906+61,801</t>
  </si>
  <si>
    <t>102</t>
  </si>
  <si>
    <t>782991111</t>
  </si>
  <si>
    <t>Obklady z kamene - ostatní práce penetrace podkladu</t>
  </si>
  <si>
    <t>-1169521244</t>
  </si>
  <si>
    <t>103</t>
  </si>
  <si>
    <t>782991411</t>
  </si>
  <si>
    <t>Obklady z kamene - ostatní práce čištění nových obkladů základní</t>
  </si>
  <si>
    <t>-1078030450</t>
  </si>
  <si>
    <t>" ozn. P1/VI" (1,150*(0,170+0,030))*15</t>
  </si>
  <si>
    <t>" ozn. P1/VI" (1,200*(0,170+0,030))*331</t>
  </si>
  <si>
    <t>" ozn. P2/VI" (1,150*(0,214+0,070))*15</t>
  </si>
  <si>
    <t>" ozn. P2/VI" (1,200*(0,214+0,070))*173</t>
  </si>
  <si>
    <t>" ozn. P3/VI" (1,520*(0,109+0,030))*15</t>
  </si>
  <si>
    <t>" ozn. P5/VI" (1,520*(0,184+0,100))*3</t>
  </si>
  <si>
    <t>" ozn. P3/VE" (1,200*(0,135+0,030))*173</t>
  </si>
  <si>
    <t>" ozn. P4/VE" (1,520*(0,085+0,030))*15</t>
  </si>
  <si>
    <t>" ozn. P5/VE" (1,150*(0,230+0,040))*24</t>
  </si>
  <si>
    <t>" ozn. P5/VE" (1,200*(0,230+0,040))*18</t>
  </si>
  <si>
    <t>" ozn. P7/VE" (1,520*(0,335+0,100))*3</t>
  </si>
  <si>
    <t>104</t>
  </si>
  <si>
    <t>782991431</t>
  </si>
  <si>
    <t>Obklady z kamene - ostatní práce voskování a leštění ručně</t>
  </si>
  <si>
    <t>-572546911</t>
  </si>
  <si>
    <t>105</t>
  </si>
  <si>
    <t>998782103</t>
  </si>
  <si>
    <t>Přesun hmot pro obklady kamenné stanovený z hmotnosti přesunovaného materiálu vodorovná dopravní vzdálenost do 50 m v objektech výšky přes 12 do 60 m</t>
  </si>
  <si>
    <t>-1310132832</t>
  </si>
  <si>
    <t>106</t>
  </si>
  <si>
    <t>998782193</t>
  </si>
  <si>
    <t>Přesun hmot pro obklady kamenné stanovený z hmotnosti přesunovaného materiálu Příplatek k ceně za zvětšený přesun přes vymezenou největší dopravní vzdálenost do 500 m</t>
  </si>
  <si>
    <t>1131278577</t>
  </si>
  <si>
    <t>784</t>
  </si>
  <si>
    <t>Dokončovací práce - malby a tapety</t>
  </si>
  <si>
    <t>107</t>
  </si>
  <si>
    <t>784111001</t>
  </si>
  <si>
    <t>Oprášení (ometení) podkladu v místnostech výšky do 3,80 m</t>
  </si>
  <si>
    <t>432045974</t>
  </si>
  <si>
    <t>108</t>
  </si>
  <si>
    <t>784121001</t>
  </si>
  <si>
    <t>Oškrabání malby v místnostech výšky do 3,80 m</t>
  </si>
  <si>
    <t>1010637572</t>
  </si>
  <si>
    <t>109</t>
  </si>
  <si>
    <t>784171101</t>
  </si>
  <si>
    <t>Zakrytí nemalovaných ploch (materiál ve specifikaci) včetně pozdějšího odkrytí podlah</t>
  </si>
  <si>
    <t>-1682337804</t>
  </si>
  <si>
    <t>110</t>
  </si>
  <si>
    <t>58124844</t>
  </si>
  <si>
    <t>fólie pro malířské potřeby zakrývací tl 25µ 4x5m</t>
  </si>
  <si>
    <t>49357674</t>
  </si>
  <si>
    <t>2335,32*1,05 'Přepočtené koeficientem množství</t>
  </si>
  <si>
    <t>111</t>
  </si>
  <si>
    <t>784171111</t>
  </si>
  <si>
    <t>Zakrytí nemalovaných ploch (materiál ve specifikaci) včetně pozdějšího odkrytí svislých ploch např. stěn, oken, dveří v místnostech výšky do 3,80</t>
  </si>
  <si>
    <t>-697745611</t>
  </si>
  <si>
    <t>112</t>
  </si>
  <si>
    <t>58124842</t>
  </si>
  <si>
    <t>fólie pro malířské potřeby zakrývací tl 7µ 4x5m</t>
  </si>
  <si>
    <t>182203405</t>
  </si>
  <si>
    <t>1422,287*1,05 'Přepočtené koeficientem množství</t>
  </si>
  <si>
    <t>113</t>
  </si>
  <si>
    <t>784181101</t>
  </si>
  <si>
    <t>Penetrace podkladu jednonásobná základní akrylátová v místnostech výšky do 3,80 m</t>
  </si>
  <si>
    <t>-905083867</t>
  </si>
  <si>
    <t>114</t>
  </si>
  <si>
    <t>784191001</t>
  </si>
  <si>
    <t>Čištění vnitřních ploch hrubý úklid po provedení malířských prací omytím oken nebo balkonových dveří jednoduchých</t>
  </si>
  <si>
    <t>-1385669413</t>
  </si>
  <si>
    <t>115</t>
  </si>
  <si>
    <t>784191007</t>
  </si>
  <si>
    <t>Čištění vnitřních ploch hrubý úklid po provedení malířských prací omytím podlah</t>
  </si>
  <si>
    <t>-1329415035</t>
  </si>
  <si>
    <t>116</t>
  </si>
  <si>
    <t>784221101</t>
  </si>
  <si>
    <t>Malby z malířských směsí otěruvzdorných za sucha dvojnásobné, bílé za sucha otěruvzdorné dobře v místnostech výšky do 3,80 m</t>
  </si>
  <si>
    <t>-712505617</t>
  </si>
  <si>
    <t>786</t>
  </si>
  <si>
    <t>Dokončovací práce - čalounické úpravy</t>
  </si>
  <si>
    <t>117</t>
  </si>
  <si>
    <t>7866122.R01</t>
  </si>
  <si>
    <t>Montáž zastiňujících látkových žaluzií plisse s manuálním ovládáním do jakýchkoli typů oken</t>
  </si>
  <si>
    <t>kalkul. cena</t>
  </si>
  <si>
    <t>-1085347826</t>
  </si>
  <si>
    <t>" každý prvek má dvě samostatné žaluzie plisse dle členění výrobku</t>
  </si>
  <si>
    <t>" ozn. O1/VE" 39,000*2</t>
  </si>
  <si>
    <t>" ozn. O2/VE" 126,000*2</t>
  </si>
  <si>
    <t>" ozn. O3/VE" 353,000*2</t>
  </si>
  <si>
    <t>" ozn. D1/VE" 41,000*2</t>
  </si>
  <si>
    <t>118</t>
  </si>
  <si>
    <t>611407.R01</t>
  </si>
  <si>
    <t>látková žaluzie plisse s ručním ovládáním (madlo pohyblivé), uchycení do křídla, bez dodatečného vedení, barva profilů bílá, rozměr 1150x1250 mm (pro ozn. O1)</t>
  </si>
  <si>
    <t>134694070</t>
  </si>
  <si>
    <t>119</t>
  </si>
  <si>
    <t>611407.R01a</t>
  </si>
  <si>
    <t>látková žaluzie plisse s ručním ovládáním (madlo pohyblivé), uchycení do křídla, bez dodatečného vedení, barva profilů bílá, rozměr 1150x1270 mm (pro ozn. O1)</t>
  </si>
  <si>
    <t>553304719</t>
  </si>
  <si>
    <t>120</t>
  </si>
  <si>
    <t>611407.R02</t>
  </si>
  <si>
    <t>látková žaluzie plisse s ručním ovládáním (madlo pohyblivé), uchycení do křídla, bez dodatečného vedení, barva profilů bílá, rozměr 1200x500 mm (pro ozn. O2)</t>
  </si>
  <si>
    <t>-1678343490</t>
  </si>
  <si>
    <t>121</t>
  </si>
  <si>
    <t>611407.R02a</t>
  </si>
  <si>
    <t>látková žaluzie plisse s ručním ovládáním (madlo pohyblivé), uchycení do křídla, bez dodatečného vedení, barva profilů bílá, rozměr 1200x1450 mm (pro ozn. O2)</t>
  </si>
  <si>
    <t>-776671322</t>
  </si>
  <si>
    <t>122</t>
  </si>
  <si>
    <t>611407.R03</t>
  </si>
  <si>
    <t>látková žaluzie plisse s ručním ovládáním (madlo pohyblivé), uchycení do křídla, bez dodatečného vedení, barva profilů bílá, rozměr 1200x500 mm (pro ozn. O3)</t>
  </si>
  <si>
    <t>1183156930</t>
  </si>
  <si>
    <t>123</t>
  </si>
  <si>
    <t>611407.R03a</t>
  </si>
  <si>
    <t>látková žaluzie plisse s ručním ovládáním (madlo pohyblivé), uchycení do křídla, bez dodatečného vedení, barva profilů bílá, rozměr 1200x1400 mm (pro ozn. O3)</t>
  </si>
  <si>
    <t>562680677</t>
  </si>
  <si>
    <t>124</t>
  </si>
  <si>
    <t>611407.R04</t>
  </si>
  <si>
    <t>látková žaluzie plisse s ručním ovládáním (madlo pohyblivé), uchycení do křídla, bez dodatečného vedení, barva profilů bílá, rozměr 1200x2040 mm (pro ozn. D1)</t>
  </si>
  <si>
    <t>-2113906626</t>
  </si>
  <si>
    <t>125</t>
  </si>
  <si>
    <t>611407.R04a</t>
  </si>
  <si>
    <t>látková žaluzie plisse s ručním ovládáním (madlo pohyblivé), uchycení do křídla, bez dodatečného vedení, barva profilů bílá, rozměr 1200x560 mm (pro ozn. D1)</t>
  </si>
  <si>
    <t>1759834883</t>
  </si>
  <si>
    <t>126</t>
  </si>
  <si>
    <t>998786103</t>
  </si>
  <si>
    <t>Přesun hmot pro čalounické úpravy stanovený z hmotnosti přesunovaného materiálu vodorovná dopravní vzdálenost do 50 m v objektech výšky (hloubky) přes 12 do 24 m</t>
  </si>
  <si>
    <t>1240262887</t>
  </si>
  <si>
    <t>127</t>
  </si>
  <si>
    <t>998786193</t>
  </si>
  <si>
    <t>Přesun hmot pro čalounické úpravy stanovený z hmotnosti přesunovaného materiálu Příplatek k cenám za zvětšený přesun přes vymezenou největší dopravní vzdálenost do 500 m</t>
  </si>
  <si>
    <t>2047199911</t>
  </si>
  <si>
    <t>787</t>
  </si>
  <si>
    <t>Dokončovací práce - zasklívání</t>
  </si>
  <si>
    <t>128</t>
  </si>
  <si>
    <t>787600801</t>
  </si>
  <si>
    <t>Vysklívání oken a dveří skla plochého, plochy do 1 m2</t>
  </si>
  <si>
    <t>-164613679</t>
  </si>
  <si>
    <t>" ozn. O5/VE" 0,830*0,450*18*2</t>
  </si>
  <si>
    <t>129</t>
  </si>
  <si>
    <t>787600802</t>
  </si>
  <si>
    <t>Vysklívání oken a dveří skla plochého, plochy přes 1 do 3 m2</t>
  </si>
  <si>
    <t>-1662015639</t>
  </si>
  <si>
    <t>" ozn. D1" 1,200*2,600*41*2</t>
  </si>
  <si>
    <t>" ozn. D2" 1,200*2,150*2*2</t>
  </si>
  <si>
    <t>" ozn. O1/VE" 1,150*2,520*39*2</t>
  </si>
  <si>
    <t>" ozn. O2/VE" 1,200*1,950*126*2</t>
  </si>
  <si>
    <t>" ozn. O3/VE" 1,200*1,900*353*2</t>
  </si>
  <si>
    <t>" ozn. O4/VE" 1,520*2,340*18*2</t>
  </si>
  <si>
    <t>" ozn. O6/VE" 0,600*2,400*4*2</t>
  </si>
  <si>
    <t>139</t>
  </si>
  <si>
    <t>RKON0001</t>
  </si>
  <si>
    <t>Šetrná demontáž, uložení a zpětná montáž původních sítí proti ptactvu na ponechaný úchytný systém</t>
  </si>
  <si>
    <t>-1049624219</t>
  </si>
  <si>
    <t>VRN</t>
  </si>
  <si>
    <t>Vedlejší rozpočtové náklady</t>
  </si>
  <si>
    <t>VRN1</t>
  </si>
  <si>
    <t>Průzkumné, geodetické a projektové práce</t>
  </si>
  <si>
    <t>130</t>
  </si>
  <si>
    <t>013294000</t>
  </si>
  <si>
    <t xml:space="preserve">Ostatní dokumentace - fotodokumentace stávajících stavebních prvků a průběhu provádění prací, dokumentace stavu stavebních prvků s plánovaným opětovým zabudováním se specifikací případné náhrady nepoužitelných prvků </t>
  </si>
  <si>
    <t>Kč</t>
  </si>
  <si>
    <t>1024</t>
  </si>
  <si>
    <t>-1885349884</t>
  </si>
  <si>
    <t>VRN3</t>
  </si>
  <si>
    <t>Zařízení staveniště</t>
  </si>
  <si>
    <t>131</t>
  </si>
  <si>
    <t>032503000</t>
  </si>
  <si>
    <t>Skládky na staveništi - prostor pro dočasé uložení demontovaných výplní otvorů pro separaci vzniklého stavebního odpadu</t>
  </si>
  <si>
    <t>-299951701</t>
  </si>
  <si>
    <t>132</t>
  </si>
  <si>
    <t>032803000</t>
  </si>
  <si>
    <t>Ostatní vybavení staveniště - mobilní chemická toaleta</t>
  </si>
  <si>
    <t>1667554115</t>
  </si>
  <si>
    <t>133</t>
  </si>
  <si>
    <t>034103000</t>
  </si>
  <si>
    <t>Oplocení staveniště z mobilního ocelového oplocení na patkách, staveništních skládek, dočasných záborů apod.</t>
  </si>
  <si>
    <t>448520207</t>
  </si>
  <si>
    <t>134</t>
  </si>
  <si>
    <t>034503000</t>
  </si>
  <si>
    <t>Informační tabule na staveništi s uvedením základních informacích o stavbě, termínech realizace, objednateli, zhotoviteli, AD a TDS s uvedením kontaktních údají na zodpovědné osoby</t>
  </si>
  <si>
    <t>163348173</t>
  </si>
  <si>
    <t>VRN4</t>
  </si>
  <si>
    <t>Inženýrská činnost</t>
  </si>
  <si>
    <t>135</t>
  </si>
  <si>
    <t>042503000</t>
  </si>
  <si>
    <t>Plán BOZP na staveništi</t>
  </si>
  <si>
    <t>-397404362</t>
  </si>
  <si>
    <t>136</t>
  </si>
  <si>
    <t>042703000</t>
  </si>
  <si>
    <t>Technické požadavky na výrobky, zejména vzorkování navržených použitích materiálů v množství a druhové pestrosti dle pokynů objednatele, AD a TDS</t>
  </si>
  <si>
    <t>1523777287</t>
  </si>
  <si>
    <t>VRN7</t>
  </si>
  <si>
    <t>Provozní vlivy</t>
  </si>
  <si>
    <t>137</t>
  </si>
  <si>
    <t>071103000</t>
  </si>
  <si>
    <t xml:space="preserve">Provoz investora - náklady na omezení provádění prací plynoucí z nutnosti zachování provozu objektu a s omezeným velikosti jednotlivých pracovních záběrů dle možností objednatele </t>
  </si>
  <si>
    <t>1682831179</t>
  </si>
  <si>
    <t>VRN9</t>
  </si>
  <si>
    <t>Ostatní náklady</t>
  </si>
  <si>
    <t>138</t>
  </si>
  <si>
    <t>094103000</t>
  </si>
  <si>
    <t>Náklady na plánované vyklizení objektu - stěhování mobiliáře/nábytku objedatele pro přístup k výplním otvorů</t>
  </si>
  <si>
    <t>-333866467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</si>
  <si>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</si>
  <si>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</si>
  <si>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</si>
  <si>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</si>
  <si>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</si>
  <si>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</si>
  <si>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</si>
  <si>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</si>
  <si>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</si>
  <si>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</si>
  <si>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</si>
  <si>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</si>
  <si>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</si>
  <si>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</si>
  <si>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</si>
  <si>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</si>
  <si>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</si>
  <si>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</si>
  <si>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</si>
  <si>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</si>
  <si>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</si>
  <si>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</si>
  <si>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</si>
  <si>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</si>
  <si>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</si>
  <si>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</si>
  <si>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</si>
  <si>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</si>
  <si>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</si>
  <si>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</si>
  <si>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</si>
  <si>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</si>
  <si>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</si>
  <si>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</si>
  <si>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</si>
  <si>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</si>
  <si>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</si>
  <si>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</si>
  <si>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</si>
  <si>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</si>
  <si>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</si>
  <si>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</si>
  <si>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</si>
  <si>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</si>
  <si>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</si>
  <si>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</si>
  <si>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</si>
  <si>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</si>
  <si>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</si>
  <si>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</si>
  <si>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</si>
  <si>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</si>
  <si>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</si>
  <si>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</si>
  <si>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</si>
  <si>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</si>
  <si>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</si>
  <si>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</si>
  <si>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</si>
  <si>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</si>
  <si>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</si>
  <si>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</si>
  <si>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</si>
  <si>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</si>
  <si>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</si>
  <si>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</si>
  <si>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</si>
  <si>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</si>
  <si>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</si>
  <si>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</si>
  <si>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</si>
  <si>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</si>
  <si>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</si>
  <si>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</si>
  <si>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</si>
  <si>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</si>
  <si>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</si>
  <si>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</si>
  <si>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</si>
  <si>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</si>
  <si>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</si>
  <si>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</si>
  <si>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</si>
  <si>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</si>
  <si>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</si>
  <si>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</si>
  <si>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</si>
  <si>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</si>
  <si>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</si>
  <si>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</si>
  <si>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</si>
  <si>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</si>
  <si>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</si>
  <si>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</si>
  <si>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</si>
  <si>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</si>
  <si>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</si>
  <si>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</si>
  <si>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</si>
  <si>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</si>
  <si>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</si>
  <si>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</si>
  <si>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</si>
  <si>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</si>
  <si>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</si>
  <si>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</si>
  <si>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</si>
  <si>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</si>
  <si>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</si>
  <si>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</si>
  <si>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</si>
  <si>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</si>
  <si>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</si>
  <si>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</si>
  <si>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</si>
  <si>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</si>
  <si>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</si>
  <si>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</si>
  <si>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</si>
  <si>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</si>
  <si>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</si>
  <si>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</si>
  <si>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</si>
  <si>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</si>
  <si>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</si>
  <si>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</si>
  <si>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</si>
  <si>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</si>
  <si>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</si>
  <si>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</si>
  <si>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</si>
  <si>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</si>
  <si>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</si>
  <si>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</si>
  <si>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</si>
  <si>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</si>
  <si>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</si>
  <si>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</si>
  <si>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</si>
  <si>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</si>
  <si>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</si>
  <si>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</si>
  <si>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</si>
  <si>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</si>
  <si>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</si>
  <si>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</si>
  <si>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</si>
  <si>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</si>
  <si>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</si>
  <si>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</si>
  <si>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</si>
  <si>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</si>
  <si>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</si>
  <si>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</si>
  <si>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</si>
  <si>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</si>
  <si>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</si>
  <si>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</si>
  <si>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</si>
  <si>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</si>
  <si>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</si>
  <si>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</si>
  <si>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</si>
  <si>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</si>
  <si>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</si>
  <si>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</si>
  <si>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</si>
  <si>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</si>
  <si>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</si>
  <si>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</si>
  <si>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</si>
  <si>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</si>
  <si>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</si>
  <si>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</si>
  <si>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</si>
  <si>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</si>
  <si>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</si>
  <si>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</si>
  <si>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</si>
  <si>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</si>
  <si>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</si>
  <si>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</si>
  <si>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</si>
  <si>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</si>
  <si>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</si>
  <si>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Rekonstrukce objektu Magistrátu města Ústí nad Labem - Okna_rev.03</t>
  </si>
  <si>
    <t>Poznámka k položce:_x000D_
max. Uw=1,08W/m2K-1_x000D_
izolační dvojsklo (4-18-4)_x000D_
distanční rámeček v barvě okna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</si>
</sst>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36" fillId="5" borderId="0" xfId="0" applyFont="1" applyFill="1" applyAlignment="1">
      <alignment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21"/>
      <c r="BE5" s="267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72" t="s">
        <v>1253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21"/>
      <c r="BE6" s="26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68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62">
        <v>45531</v>
      </c>
      <c r="AR8" s="21"/>
      <c r="BE8" s="268"/>
      <c r="BS8" s="18" t="s">
        <v>6</v>
      </c>
    </row>
    <row r="9" spans="1:74" ht="29.25" customHeight="1">
      <c r="B9" s="21"/>
      <c r="D9" s="25" t="s">
        <v>25</v>
      </c>
      <c r="K9" s="30" t="s">
        <v>26</v>
      </c>
      <c r="AK9" s="25" t="s">
        <v>27</v>
      </c>
      <c r="AN9" s="30" t="s">
        <v>28</v>
      </c>
      <c r="AR9" s="21"/>
      <c r="BE9" s="268"/>
      <c r="BS9" s="18" t="s">
        <v>6</v>
      </c>
    </row>
    <row r="10" spans="1:74" ht="12" customHeight="1">
      <c r="B10" s="21"/>
      <c r="D10" s="28" t="s">
        <v>29</v>
      </c>
      <c r="AK10" s="28" t="s">
        <v>30</v>
      </c>
      <c r="AN10" s="26" t="s">
        <v>31</v>
      </c>
      <c r="AR10" s="21"/>
      <c r="BE10" s="268"/>
      <c r="BS10" s="18" t="s">
        <v>6</v>
      </c>
    </row>
    <row r="11" spans="1:74" ht="18.399999999999999" customHeight="1">
      <c r="B11" s="21"/>
      <c r="E11" s="26" t="s">
        <v>32</v>
      </c>
      <c r="AK11" s="28" t="s">
        <v>33</v>
      </c>
      <c r="AN11" s="26" t="s">
        <v>34</v>
      </c>
      <c r="AR11" s="21"/>
      <c r="BE11" s="268"/>
      <c r="BS11" s="18" t="s">
        <v>6</v>
      </c>
    </row>
    <row r="12" spans="1:74" ht="6.95" customHeight="1">
      <c r="B12" s="21"/>
      <c r="AR12" s="21"/>
      <c r="BE12" s="268"/>
      <c r="BS12" s="18" t="s">
        <v>6</v>
      </c>
    </row>
    <row r="13" spans="1:74" ht="12" customHeight="1">
      <c r="B13" s="21"/>
      <c r="D13" s="28" t="s">
        <v>35</v>
      </c>
      <c r="AK13" s="28" t="s">
        <v>30</v>
      </c>
      <c r="AN13" s="31" t="s">
        <v>36</v>
      </c>
      <c r="AR13" s="21"/>
      <c r="BE13" s="268"/>
      <c r="BS13" s="18" t="s">
        <v>6</v>
      </c>
    </row>
    <row r="14" spans="1:74" ht="12.75">
      <c r="B14" s="21"/>
      <c r="E14" s="273" t="s">
        <v>36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8" t="s">
        <v>33</v>
      </c>
      <c r="AN14" s="31" t="s">
        <v>36</v>
      </c>
      <c r="AR14" s="21"/>
      <c r="BE14" s="268"/>
      <c r="BS14" s="18" t="s">
        <v>6</v>
      </c>
    </row>
    <row r="15" spans="1:74" ht="6.95" customHeight="1">
      <c r="B15" s="21"/>
      <c r="AR15" s="21"/>
      <c r="BE15" s="268"/>
      <c r="BS15" s="18" t="s">
        <v>4</v>
      </c>
    </row>
    <row r="16" spans="1:74" ht="12" customHeight="1">
      <c r="B16" s="21"/>
      <c r="D16" s="28" t="s">
        <v>37</v>
      </c>
      <c r="AK16" s="28" t="s">
        <v>30</v>
      </c>
      <c r="AN16" s="26" t="s">
        <v>38</v>
      </c>
      <c r="AR16" s="21"/>
      <c r="BE16" s="268"/>
      <c r="BS16" s="18" t="s">
        <v>4</v>
      </c>
    </row>
    <row r="17" spans="2:71" ht="18.399999999999999" customHeight="1">
      <c r="B17" s="21"/>
      <c r="E17" s="26" t="s">
        <v>39</v>
      </c>
      <c r="AK17" s="28" t="s">
        <v>33</v>
      </c>
      <c r="AN17" s="26" t="s">
        <v>40</v>
      </c>
      <c r="AR17" s="21"/>
      <c r="BE17" s="268"/>
      <c r="BS17" s="18" t="s">
        <v>41</v>
      </c>
    </row>
    <row r="18" spans="2:71" ht="6.95" customHeight="1">
      <c r="B18" s="21"/>
      <c r="AR18" s="21"/>
      <c r="BE18" s="268"/>
      <c r="BS18" s="18" t="s">
        <v>6</v>
      </c>
    </row>
    <row r="19" spans="2:71" ht="12" customHeight="1">
      <c r="B19" s="21"/>
      <c r="D19" s="28" t="s">
        <v>42</v>
      </c>
      <c r="AK19" s="28" t="s">
        <v>30</v>
      </c>
      <c r="AN19" s="26" t="s">
        <v>43</v>
      </c>
      <c r="AR19" s="21"/>
      <c r="BE19" s="268"/>
      <c r="BS19" s="18" t="s">
        <v>6</v>
      </c>
    </row>
    <row r="20" spans="2:71" ht="18.399999999999999" customHeight="1">
      <c r="B20" s="21"/>
      <c r="E20" s="26" t="s">
        <v>44</v>
      </c>
      <c r="AK20" s="28" t="s">
        <v>33</v>
      </c>
      <c r="AN20" s="26" t="s">
        <v>43</v>
      </c>
      <c r="AR20" s="21"/>
      <c r="BE20" s="268"/>
      <c r="BS20" s="18" t="s">
        <v>4</v>
      </c>
    </row>
    <row r="21" spans="2:71" ht="6.95" customHeight="1">
      <c r="B21" s="21"/>
      <c r="AR21" s="21"/>
      <c r="BE21" s="268"/>
    </row>
    <row r="22" spans="2:71" ht="12" customHeight="1">
      <c r="B22" s="21"/>
      <c r="D22" s="28" t="s">
        <v>45</v>
      </c>
      <c r="AR22" s="21"/>
      <c r="BE22" s="268"/>
    </row>
    <row r="23" spans="2:71" ht="47.25" customHeight="1">
      <c r="B23" s="21"/>
      <c r="E23" s="275" t="s">
        <v>46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21"/>
      <c r="BE23" s="268"/>
    </row>
    <row r="24" spans="2:71" ht="6.95" customHeight="1">
      <c r="B24" s="21"/>
      <c r="AR24" s="21"/>
      <c r="BE24" s="268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68"/>
    </row>
    <row r="26" spans="2:71" s="1" customFormat="1" ht="25.9" customHeight="1">
      <c r="B26" s="34"/>
      <c r="D26" s="35" t="s">
        <v>47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6">
        <f>ROUND(AG54,2)</f>
        <v>0</v>
      </c>
      <c r="AL26" s="277"/>
      <c r="AM26" s="277"/>
      <c r="AN26" s="277"/>
      <c r="AO26" s="277"/>
      <c r="AR26" s="34"/>
      <c r="BE26" s="268"/>
    </row>
    <row r="27" spans="2:71" s="1" customFormat="1" ht="6.95" customHeight="1">
      <c r="B27" s="34"/>
      <c r="AR27" s="34"/>
      <c r="BE27" s="268"/>
    </row>
    <row r="28" spans="2:71" s="1" customFormat="1" ht="12.75">
      <c r="B28" s="34"/>
      <c r="L28" s="278" t="s">
        <v>48</v>
      </c>
      <c r="M28" s="278"/>
      <c r="N28" s="278"/>
      <c r="O28" s="278"/>
      <c r="P28" s="278"/>
      <c r="W28" s="278" t="s">
        <v>49</v>
      </c>
      <c r="X28" s="278"/>
      <c r="Y28" s="278"/>
      <c r="Z28" s="278"/>
      <c r="AA28" s="278"/>
      <c r="AB28" s="278"/>
      <c r="AC28" s="278"/>
      <c r="AD28" s="278"/>
      <c r="AE28" s="278"/>
      <c r="AK28" s="278" t="s">
        <v>50</v>
      </c>
      <c r="AL28" s="278"/>
      <c r="AM28" s="278"/>
      <c r="AN28" s="278"/>
      <c r="AO28" s="278"/>
      <c r="AR28" s="34"/>
      <c r="BE28" s="268"/>
    </row>
    <row r="29" spans="2:71" s="2" customFormat="1" ht="14.45" customHeight="1">
      <c r="B29" s="38"/>
      <c r="D29" s="28" t="s">
        <v>51</v>
      </c>
      <c r="F29" s="28" t="s">
        <v>52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8"/>
      <c r="BE29" s="269"/>
    </row>
    <row r="30" spans="2:71" s="2" customFormat="1" ht="14.45" customHeight="1">
      <c r="B30" s="38"/>
      <c r="F30" s="28" t="s">
        <v>53</v>
      </c>
      <c r="L30" s="266">
        <v>0.15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8"/>
      <c r="BE30" s="269"/>
    </row>
    <row r="31" spans="2:71" s="2" customFormat="1" ht="14.45" hidden="1" customHeight="1">
      <c r="B31" s="38"/>
      <c r="F31" s="28" t="s">
        <v>54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8"/>
      <c r="BE31" s="269"/>
    </row>
    <row r="32" spans="2:71" s="2" customFormat="1" ht="14.45" hidden="1" customHeight="1">
      <c r="B32" s="38"/>
      <c r="F32" s="28" t="s">
        <v>55</v>
      </c>
      <c r="L32" s="266">
        <v>0.15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8"/>
      <c r="BE32" s="269"/>
    </row>
    <row r="33" spans="2:44" s="2" customFormat="1" ht="14.45" hidden="1" customHeight="1">
      <c r="B33" s="38"/>
      <c r="F33" s="28" t="s">
        <v>56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58</v>
      </c>
      <c r="U35" s="41"/>
      <c r="V35" s="41"/>
      <c r="W35" s="41"/>
      <c r="X35" s="297" t="s">
        <v>59</v>
      </c>
      <c r="Y35" s="298"/>
      <c r="Z35" s="298"/>
      <c r="AA35" s="298"/>
      <c r="AB35" s="298"/>
      <c r="AC35" s="41"/>
      <c r="AD35" s="41"/>
      <c r="AE35" s="41"/>
      <c r="AF35" s="41"/>
      <c r="AG35" s="41"/>
      <c r="AH35" s="41"/>
      <c r="AI35" s="41"/>
      <c r="AJ35" s="41"/>
      <c r="AK35" s="299">
        <f>SUM(AK26:AK33)</f>
        <v>0</v>
      </c>
      <c r="AL35" s="298"/>
      <c r="AM35" s="298"/>
      <c r="AN35" s="298"/>
      <c r="AO35" s="300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60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R20-047</v>
      </c>
      <c r="AR44" s="47"/>
    </row>
    <row r="45" spans="2:44" s="4" customFormat="1" ht="36.950000000000003" customHeight="1">
      <c r="B45" s="48"/>
      <c r="C45" s="49" t="s">
        <v>16</v>
      </c>
      <c r="L45" s="288" t="str">
        <f>K6</f>
        <v>Rekonstrukce objektu Magistrátu města Ústí nad Labem - Okna_rev.03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Ústí nad Labem</v>
      </c>
      <c r="AI47" s="28" t="s">
        <v>24</v>
      </c>
      <c r="AM47" s="290">
        <f>IF(AN8= "","",AN8)</f>
        <v>45531</v>
      </c>
      <c r="AN47" s="290"/>
      <c r="AR47" s="34"/>
    </row>
    <row r="48" spans="2:44" s="1" customFormat="1" ht="6.95" customHeight="1">
      <c r="B48" s="34"/>
      <c r="AR48" s="34"/>
    </row>
    <row r="49" spans="1:90" s="1" customFormat="1" ht="15.2" customHeight="1">
      <c r="B49" s="34"/>
      <c r="C49" s="28" t="s">
        <v>29</v>
      </c>
      <c r="L49" s="3" t="str">
        <f>IF(E11= "","",E11)</f>
        <v>Statutární město Ústí nad Labem</v>
      </c>
      <c r="AI49" s="28" t="s">
        <v>37</v>
      </c>
      <c r="AM49" s="291" t="str">
        <f>IF(E17="","",E17)</f>
        <v>Stavchem spol. s r.o.</v>
      </c>
      <c r="AN49" s="292"/>
      <c r="AO49" s="292"/>
      <c r="AP49" s="292"/>
      <c r="AR49" s="34"/>
      <c r="AS49" s="293" t="s">
        <v>61</v>
      </c>
      <c r="AT49" s="294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0" s="1" customFormat="1" ht="15.2" customHeight="1">
      <c r="B50" s="34"/>
      <c r="C50" s="28" t="s">
        <v>35</v>
      </c>
      <c r="L50" s="3" t="str">
        <f>IF(E14= "Vyplň údaj","",E14)</f>
        <v/>
      </c>
      <c r="AI50" s="28" t="s">
        <v>42</v>
      </c>
      <c r="AM50" s="291" t="str">
        <f>IF(E20="","",E20)</f>
        <v>L. Štuller</v>
      </c>
      <c r="AN50" s="292"/>
      <c r="AO50" s="292"/>
      <c r="AP50" s="292"/>
      <c r="AR50" s="34"/>
      <c r="AS50" s="295"/>
      <c r="AT50" s="296"/>
      <c r="BD50" s="55"/>
    </row>
    <row r="51" spans="1:90" s="1" customFormat="1" ht="10.9" customHeight="1">
      <c r="B51" s="34"/>
      <c r="AR51" s="34"/>
      <c r="AS51" s="295"/>
      <c r="AT51" s="296"/>
      <c r="BD51" s="55"/>
    </row>
    <row r="52" spans="1:90" s="1" customFormat="1" ht="29.25" customHeight="1">
      <c r="B52" s="34"/>
      <c r="C52" s="284" t="s">
        <v>62</v>
      </c>
      <c r="D52" s="285"/>
      <c r="E52" s="285"/>
      <c r="F52" s="285"/>
      <c r="G52" s="285"/>
      <c r="H52" s="56"/>
      <c r="I52" s="286" t="s">
        <v>63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7" t="s">
        <v>64</v>
      </c>
      <c r="AH52" s="285"/>
      <c r="AI52" s="285"/>
      <c r="AJ52" s="285"/>
      <c r="AK52" s="285"/>
      <c r="AL52" s="285"/>
      <c r="AM52" s="285"/>
      <c r="AN52" s="286" t="s">
        <v>65</v>
      </c>
      <c r="AO52" s="285"/>
      <c r="AP52" s="285"/>
      <c r="AQ52" s="57" t="s">
        <v>66</v>
      </c>
      <c r="AR52" s="34"/>
      <c r="AS52" s="58" t="s">
        <v>67</v>
      </c>
      <c r="AT52" s="59" t="s">
        <v>68</v>
      </c>
      <c r="AU52" s="59" t="s">
        <v>69</v>
      </c>
      <c r="AV52" s="59" t="s">
        <v>70</v>
      </c>
      <c r="AW52" s="59" t="s">
        <v>71</v>
      </c>
      <c r="AX52" s="59" t="s">
        <v>72</v>
      </c>
      <c r="AY52" s="59" t="s">
        <v>73</v>
      </c>
      <c r="AZ52" s="59" t="s">
        <v>74</v>
      </c>
      <c r="BA52" s="59" t="s">
        <v>75</v>
      </c>
      <c r="BB52" s="59" t="s">
        <v>76</v>
      </c>
      <c r="BC52" s="59" t="s">
        <v>77</v>
      </c>
      <c r="BD52" s="60" t="s">
        <v>78</v>
      </c>
    </row>
    <row r="53" spans="1:90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0" s="5" customFormat="1" ht="32.450000000000003" customHeight="1">
      <c r="B54" s="62"/>
      <c r="C54" s="63" t="s">
        <v>79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82">
        <f>ROUND(AG55,2)</f>
        <v>0</v>
      </c>
      <c r="AH54" s="282"/>
      <c r="AI54" s="282"/>
      <c r="AJ54" s="282"/>
      <c r="AK54" s="282"/>
      <c r="AL54" s="282"/>
      <c r="AM54" s="282"/>
      <c r="AN54" s="283">
        <f>SUM(AG54,AT54)</f>
        <v>0</v>
      </c>
      <c r="AO54" s="283"/>
      <c r="AP54" s="283"/>
      <c r="AQ54" s="66" t="s">
        <v>43</v>
      </c>
      <c r="AR54" s="62"/>
      <c r="AS54" s="67">
        <f>ROUND(AS55,2)</f>
        <v>0</v>
      </c>
      <c r="AT54" s="68">
        <f>ROUND(SUM(AV54:AW54),2)</f>
        <v>0</v>
      </c>
      <c r="AU54" s="69">
        <f>ROUND(AU55,5)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ROUND(AZ55,2)</f>
        <v>0</v>
      </c>
      <c r="BA54" s="68">
        <f>ROUND(BA55,2)</f>
        <v>0</v>
      </c>
      <c r="BB54" s="68">
        <f>ROUND(BB55,2)</f>
        <v>0</v>
      </c>
      <c r="BC54" s="68">
        <f>ROUND(BC55,2)</f>
        <v>0</v>
      </c>
      <c r="BD54" s="70">
        <f>ROUND(BD55,2)</f>
        <v>0</v>
      </c>
      <c r="BS54" s="71" t="s">
        <v>80</v>
      </c>
      <c r="BT54" s="71" t="s">
        <v>81</v>
      </c>
      <c r="BV54" s="71" t="s">
        <v>82</v>
      </c>
      <c r="BW54" s="71" t="s">
        <v>5</v>
      </c>
      <c r="BX54" s="71" t="s">
        <v>83</v>
      </c>
      <c r="CL54" s="71" t="s">
        <v>19</v>
      </c>
    </row>
    <row r="55" spans="1:90" s="6" customFormat="1" ht="24.75" customHeight="1">
      <c r="A55" s="72" t="s">
        <v>84</v>
      </c>
      <c r="B55" s="73"/>
      <c r="C55" s="74"/>
      <c r="D55" s="281" t="s">
        <v>14</v>
      </c>
      <c r="E55" s="281"/>
      <c r="F55" s="281"/>
      <c r="G55" s="281"/>
      <c r="H55" s="281"/>
      <c r="I55" s="75"/>
      <c r="J55" s="281" t="s">
        <v>17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9">
        <f>'R20-047 - Rekonstrukce ob...'!J28</f>
        <v>0</v>
      </c>
      <c r="AH55" s="280"/>
      <c r="AI55" s="280"/>
      <c r="AJ55" s="280"/>
      <c r="AK55" s="280"/>
      <c r="AL55" s="280"/>
      <c r="AM55" s="280"/>
      <c r="AN55" s="279">
        <f>SUM(AG55,AT55)</f>
        <v>0</v>
      </c>
      <c r="AO55" s="280"/>
      <c r="AP55" s="280"/>
      <c r="AQ55" s="76" t="s">
        <v>85</v>
      </c>
      <c r="AR55" s="73"/>
      <c r="AS55" s="77">
        <v>0</v>
      </c>
      <c r="AT55" s="78">
        <f>ROUND(SUM(AV55:AW55),2)</f>
        <v>0</v>
      </c>
      <c r="AU55" s="79">
        <f>'R20-047 - Rekonstrukce ob...'!P94</f>
        <v>0</v>
      </c>
      <c r="AV55" s="78">
        <f>'R20-047 - Rekonstrukce ob...'!J31</f>
        <v>0</v>
      </c>
      <c r="AW55" s="78">
        <f>'R20-047 - Rekonstrukce ob...'!J32</f>
        <v>0</v>
      </c>
      <c r="AX55" s="78">
        <f>'R20-047 - Rekonstrukce ob...'!J33</f>
        <v>0</v>
      </c>
      <c r="AY55" s="78">
        <f>'R20-047 - Rekonstrukce ob...'!J34</f>
        <v>0</v>
      </c>
      <c r="AZ55" s="78">
        <f>'R20-047 - Rekonstrukce ob...'!F31</f>
        <v>0</v>
      </c>
      <c r="BA55" s="78">
        <f>'R20-047 - Rekonstrukce ob...'!F32</f>
        <v>0</v>
      </c>
      <c r="BB55" s="78">
        <f>'R20-047 - Rekonstrukce ob...'!F33</f>
        <v>0</v>
      </c>
      <c r="BC55" s="78">
        <f>'R20-047 - Rekonstrukce ob...'!F34</f>
        <v>0</v>
      </c>
      <c r="BD55" s="80">
        <f>'R20-047 - Rekonstrukce ob...'!F35</f>
        <v>0</v>
      </c>
      <c r="BT55" s="81" t="s">
        <v>86</v>
      </c>
      <c r="BU55" s="81" t="s">
        <v>87</v>
      </c>
      <c r="BV55" s="81" t="s">
        <v>82</v>
      </c>
      <c r="BW55" s="81" t="s">
        <v>5</v>
      </c>
      <c r="BX55" s="81" t="s">
        <v>83</v>
      </c>
      <c r="CL55" s="81" t="s">
        <v>19</v>
      </c>
    </row>
    <row r="56" spans="1:90" s="1" customFormat="1" ht="30" customHeight="1">
      <c r="B56" s="34"/>
      <c r="AR56" s="34"/>
    </row>
    <row r="57" spans="1:90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</row>
  </sheetData>
  <sheetProtection algorithmName="SHA-512" hashValue="XtFzHu+bqlzVR8ffakthfanVUoVtJr4gJW45CzTnxX9tkYiECHWwdjKG/DnRp8xBRRnv5JvXIoXXmvSvsvj1RQ==" saltValue="5sIx8kIkKvzqwvPhEEGMv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R20-047 - Rekonstrukce o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05"/>
  <sheetViews>
    <sheetView showGridLines="0" tabSelected="1" topLeftCell="A972" workbookViewId="0">
      <selection activeCell="F961" sqref="F96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5" customHeight="1">
      <c r="B4" s="21"/>
      <c r="D4" s="22" t="s">
        <v>89</v>
      </c>
      <c r="L4" s="21"/>
      <c r="M4" s="82" t="s">
        <v>10</v>
      </c>
      <c r="AT4" s="18" t="s">
        <v>4</v>
      </c>
    </row>
    <row r="5" spans="2:46" ht="6.95" customHeight="1">
      <c r="B5" s="21"/>
      <c r="L5" s="21"/>
    </row>
    <row r="6" spans="2:46" s="1" customFormat="1" ht="12" customHeight="1">
      <c r="B6" s="34"/>
      <c r="D6" s="28" t="s">
        <v>16</v>
      </c>
      <c r="L6" s="34"/>
    </row>
    <row r="7" spans="2:46" s="1" customFormat="1" ht="30" customHeight="1">
      <c r="B7" s="34"/>
      <c r="E7" s="288" t="s">
        <v>1253</v>
      </c>
      <c r="F7" s="301"/>
      <c r="G7" s="301"/>
      <c r="H7" s="301"/>
      <c r="L7" s="34"/>
    </row>
    <row r="8" spans="2:46" s="1" customFormat="1">
      <c r="B8" s="34"/>
      <c r="L8" s="34"/>
    </row>
    <row r="9" spans="2:46" s="1" customFormat="1" ht="12" customHeight="1">
      <c r="B9" s="34"/>
      <c r="D9" s="28" t="s">
        <v>18</v>
      </c>
      <c r="F9" s="26" t="s">
        <v>19</v>
      </c>
      <c r="I9" s="28" t="s">
        <v>20</v>
      </c>
      <c r="J9" s="26" t="s">
        <v>21</v>
      </c>
      <c r="L9" s="34"/>
    </row>
    <row r="10" spans="2:46" s="1" customFormat="1" ht="12" customHeight="1">
      <c r="B10" s="34"/>
      <c r="D10" s="28" t="s">
        <v>22</v>
      </c>
      <c r="F10" s="26" t="s">
        <v>23</v>
      </c>
      <c r="I10" s="28" t="s">
        <v>24</v>
      </c>
      <c r="J10" s="51">
        <f>'Rekapitulace stavby'!AN8</f>
        <v>45531</v>
      </c>
      <c r="L10" s="34"/>
    </row>
    <row r="11" spans="2:46" s="1" customFormat="1" ht="21.75" customHeight="1">
      <c r="B11" s="34"/>
      <c r="D11" s="25" t="s">
        <v>25</v>
      </c>
      <c r="F11" s="30" t="s">
        <v>26</v>
      </c>
      <c r="I11" s="25" t="s">
        <v>27</v>
      </c>
      <c r="J11" s="30" t="s">
        <v>28</v>
      </c>
      <c r="L11" s="34"/>
    </row>
    <row r="12" spans="2:46" s="1" customFormat="1" ht="12" customHeight="1">
      <c r="B12" s="34"/>
      <c r="D12" s="28" t="s">
        <v>29</v>
      </c>
      <c r="I12" s="28" t="s">
        <v>30</v>
      </c>
      <c r="J12" s="26" t="s">
        <v>31</v>
      </c>
      <c r="L12" s="34"/>
    </row>
    <row r="13" spans="2:46" s="1" customFormat="1" ht="18" customHeight="1">
      <c r="B13" s="34"/>
      <c r="E13" s="26" t="s">
        <v>32</v>
      </c>
      <c r="I13" s="28" t="s">
        <v>33</v>
      </c>
      <c r="J13" s="26" t="s">
        <v>34</v>
      </c>
      <c r="L13" s="34"/>
    </row>
    <row r="14" spans="2:46" s="1" customFormat="1" ht="6.95" customHeight="1">
      <c r="B14" s="34"/>
      <c r="L14" s="34"/>
    </row>
    <row r="15" spans="2:46" s="1" customFormat="1" ht="12" customHeight="1">
      <c r="B15" s="34"/>
      <c r="D15" s="28" t="s">
        <v>35</v>
      </c>
      <c r="I15" s="28" t="s">
        <v>30</v>
      </c>
      <c r="J15" s="29" t="str">
        <f>'Rekapitulace stavby'!AN13</f>
        <v>Vyplň údaj</v>
      </c>
      <c r="L15" s="34"/>
    </row>
    <row r="16" spans="2:46" s="1" customFormat="1" ht="18" customHeight="1">
      <c r="B16" s="34"/>
      <c r="E16" s="302" t="str">
        <f>'Rekapitulace stavby'!E14</f>
        <v>Vyplň údaj</v>
      </c>
      <c r="F16" s="270"/>
      <c r="G16" s="270"/>
      <c r="H16" s="270"/>
      <c r="I16" s="28" t="s">
        <v>33</v>
      </c>
      <c r="J16" s="29" t="str">
        <f>'Rekapitulace stavby'!AN14</f>
        <v>Vyplň údaj</v>
      </c>
      <c r="L16" s="34"/>
    </row>
    <row r="17" spans="2:12" s="1" customFormat="1" ht="6.95" customHeight="1">
      <c r="B17" s="34"/>
      <c r="L17" s="34"/>
    </row>
    <row r="18" spans="2:12" s="1" customFormat="1" ht="12" customHeight="1">
      <c r="B18" s="34"/>
      <c r="D18" s="28" t="s">
        <v>37</v>
      </c>
      <c r="I18" s="28" t="s">
        <v>30</v>
      </c>
      <c r="J18" s="26" t="s">
        <v>38</v>
      </c>
      <c r="L18" s="34"/>
    </row>
    <row r="19" spans="2:12" s="1" customFormat="1" ht="18" customHeight="1">
      <c r="B19" s="34"/>
      <c r="E19" s="26" t="s">
        <v>39</v>
      </c>
      <c r="I19" s="28" t="s">
        <v>33</v>
      </c>
      <c r="J19" s="26" t="s">
        <v>40</v>
      </c>
      <c r="L19" s="34"/>
    </row>
    <row r="20" spans="2:12" s="1" customFormat="1" ht="6.95" customHeight="1">
      <c r="B20" s="34"/>
      <c r="L20" s="34"/>
    </row>
    <row r="21" spans="2:12" s="1" customFormat="1" ht="12" customHeight="1">
      <c r="B21" s="34"/>
      <c r="D21" s="28" t="s">
        <v>42</v>
      </c>
      <c r="I21" s="28" t="s">
        <v>30</v>
      </c>
      <c r="J21" s="26" t="s">
        <v>43</v>
      </c>
      <c r="L21" s="34"/>
    </row>
    <row r="22" spans="2:12" s="1" customFormat="1" ht="18" customHeight="1">
      <c r="B22" s="34"/>
      <c r="E22" s="26" t="s">
        <v>44</v>
      </c>
      <c r="I22" s="28" t="s">
        <v>33</v>
      </c>
      <c r="J22" s="26" t="s">
        <v>43</v>
      </c>
      <c r="L22" s="34"/>
    </row>
    <row r="23" spans="2:12" s="1" customFormat="1" ht="6.95" customHeight="1">
      <c r="B23" s="34"/>
      <c r="L23" s="34"/>
    </row>
    <row r="24" spans="2:12" s="1" customFormat="1" ht="12" customHeight="1">
      <c r="B24" s="34"/>
      <c r="D24" s="28" t="s">
        <v>45</v>
      </c>
      <c r="L24" s="34"/>
    </row>
    <row r="25" spans="2:12" s="7" customFormat="1" ht="71.25" customHeight="1">
      <c r="B25" s="83"/>
      <c r="E25" s="275" t="s">
        <v>46</v>
      </c>
      <c r="F25" s="275"/>
      <c r="G25" s="275"/>
      <c r="H25" s="275"/>
      <c r="L25" s="83"/>
    </row>
    <row r="26" spans="2:12" s="1" customFormat="1" ht="6.95" customHeight="1">
      <c r="B26" s="34"/>
      <c r="L26" s="34"/>
    </row>
    <row r="27" spans="2:12" s="1" customFormat="1" ht="6.95" customHeight="1">
      <c r="B27" s="34"/>
      <c r="D27" s="52"/>
      <c r="E27" s="52"/>
      <c r="F27" s="52"/>
      <c r="G27" s="52"/>
      <c r="H27" s="52"/>
      <c r="I27" s="52"/>
      <c r="J27" s="52"/>
      <c r="K27" s="52"/>
      <c r="L27" s="34"/>
    </row>
    <row r="28" spans="2:12" s="1" customFormat="1" ht="25.35" customHeight="1">
      <c r="B28" s="34"/>
      <c r="D28" s="84" t="s">
        <v>47</v>
      </c>
      <c r="J28" s="65">
        <f>ROUND(J94, 2)</f>
        <v>0</v>
      </c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14.45" customHeight="1">
      <c r="B30" s="34"/>
      <c r="F30" s="37" t="s">
        <v>49</v>
      </c>
      <c r="I30" s="37" t="s">
        <v>48</v>
      </c>
      <c r="J30" s="37" t="s">
        <v>50</v>
      </c>
      <c r="L30" s="34"/>
    </row>
    <row r="31" spans="2:12" s="1" customFormat="1" ht="14.45" customHeight="1">
      <c r="B31" s="34"/>
      <c r="D31" s="54" t="s">
        <v>51</v>
      </c>
      <c r="E31" s="28" t="s">
        <v>52</v>
      </c>
      <c r="F31" s="85">
        <f>ROUND((SUM(BE94:BE1404)),  2)</f>
        <v>0</v>
      </c>
      <c r="I31" s="86">
        <v>0.21</v>
      </c>
      <c r="J31" s="85">
        <f>ROUND(((SUM(BE94:BE1404))*I31),  2)</f>
        <v>0</v>
      </c>
      <c r="L31" s="34"/>
    </row>
    <row r="32" spans="2:12" s="1" customFormat="1" ht="14.45" customHeight="1">
      <c r="B32" s="34"/>
      <c r="E32" s="28" t="s">
        <v>53</v>
      </c>
      <c r="F32" s="85">
        <f>ROUND((SUM(BF94:BF1404)),  2)</f>
        <v>0</v>
      </c>
      <c r="I32" s="86">
        <v>0.15</v>
      </c>
      <c r="J32" s="85">
        <f>ROUND(((SUM(BF94:BF1404))*I32),  2)</f>
        <v>0</v>
      </c>
      <c r="L32" s="34"/>
    </row>
    <row r="33" spans="2:12" s="1" customFormat="1" ht="14.45" hidden="1" customHeight="1">
      <c r="B33" s="34"/>
      <c r="E33" s="28" t="s">
        <v>54</v>
      </c>
      <c r="F33" s="85">
        <f>ROUND((SUM(BG94:BG1404)),  2)</f>
        <v>0</v>
      </c>
      <c r="I33" s="86">
        <v>0.21</v>
      </c>
      <c r="J33" s="85">
        <f>0</f>
        <v>0</v>
      </c>
      <c r="L33" s="34"/>
    </row>
    <row r="34" spans="2:12" s="1" customFormat="1" ht="14.45" hidden="1" customHeight="1">
      <c r="B34" s="34"/>
      <c r="E34" s="28" t="s">
        <v>55</v>
      </c>
      <c r="F34" s="85">
        <f>ROUND((SUM(BH94:BH1404)),  2)</f>
        <v>0</v>
      </c>
      <c r="I34" s="86">
        <v>0.15</v>
      </c>
      <c r="J34" s="85">
        <f>0</f>
        <v>0</v>
      </c>
      <c r="L34" s="34"/>
    </row>
    <row r="35" spans="2:12" s="1" customFormat="1" ht="14.45" hidden="1" customHeight="1">
      <c r="B35" s="34"/>
      <c r="E35" s="28" t="s">
        <v>56</v>
      </c>
      <c r="F35" s="85">
        <f>ROUND((SUM(BI94:BI1404)),  2)</f>
        <v>0</v>
      </c>
      <c r="I35" s="86">
        <v>0</v>
      </c>
      <c r="J35" s="85">
        <f>0</f>
        <v>0</v>
      </c>
      <c r="L35" s="34"/>
    </row>
    <row r="36" spans="2:12" s="1" customFormat="1" ht="6.95" customHeight="1">
      <c r="B36" s="34"/>
      <c r="L36" s="34"/>
    </row>
    <row r="37" spans="2:12" s="1" customFormat="1" ht="25.35" customHeight="1">
      <c r="B37" s="34"/>
      <c r="C37" s="87"/>
      <c r="D37" s="88" t="s">
        <v>57</v>
      </c>
      <c r="E37" s="56"/>
      <c r="F37" s="56"/>
      <c r="G37" s="89" t="s">
        <v>58</v>
      </c>
      <c r="H37" s="90" t="s">
        <v>59</v>
      </c>
      <c r="I37" s="56"/>
      <c r="J37" s="91">
        <f>SUM(J28:J35)</f>
        <v>0</v>
      </c>
      <c r="K37" s="92"/>
      <c r="L37" s="34"/>
    </row>
    <row r="38" spans="2:12" s="1" customFormat="1" ht="14.45" customHeight="1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34"/>
    </row>
    <row r="42" spans="2:12" s="1" customFormat="1" ht="6.95" customHeight="1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34"/>
    </row>
    <row r="43" spans="2:12" s="1" customFormat="1" ht="24.95" customHeight="1">
      <c r="B43" s="34"/>
      <c r="C43" s="22" t="s">
        <v>90</v>
      </c>
      <c r="L43" s="34"/>
    </row>
    <row r="44" spans="2:12" s="1" customFormat="1" ht="6.95" customHeight="1">
      <c r="B44" s="34"/>
      <c r="L44" s="34"/>
    </row>
    <row r="45" spans="2:12" s="1" customFormat="1" ht="12" customHeight="1">
      <c r="B45" s="34"/>
      <c r="C45" s="28" t="s">
        <v>16</v>
      </c>
      <c r="L45" s="34"/>
    </row>
    <row r="46" spans="2:12" s="1" customFormat="1" ht="30" customHeight="1">
      <c r="B46" s="34"/>
      <c r="E46" s="288" t="str">
        <f>E7</f>
        <v>Rekonstrukce objektu Magistrátu města Ústí nad Labem - Okna_rev.03</v>
      </c>
      <c r="F46" s="301"/>
      <c r="G46" s="301"/>
      <c r="H46" s="301"/>
      <c r="L46" s="34"/>
    </row>
    <row r="47" spans="2:12" s="1" customFormat="1" ht="6.95" customHeight="1">
      <c r="B47" s="34"/>
      <c r="L47" s="34"/>
    </row>
    <row r="48" spans="2:12" s="1" customFormat="1" ht="12" customHeight="1">
      <c r="B48" s="34"/>
      <c r="C48" s="28" t="s">
        <v>22</v>
      </c>
      <c r="F48" s="26" t="str">
        <f>F10</f>
        <v>Ústí nad Labem</v>
      </c>
      <c r="I48" s="28" t="s">
        <v>24</v>
      </c>
      <c r="J48" s="51">
        <f>IF(J10="","",J10)</f>
        <v>45531</v>
      </c>
      <c r="L48" s="34"/>
    </row>
    <row r="49" spans="2:47" s="1" customFormat="1" ht="6.95" customHeight="1">
      <c r="B49" s="34"/>
      <c r="L49" s="34"/>
    </row>
    <row r="50" spans="2:47" s="1" customFormat="1" ht="15.2" customHeight="1">
      <c r="B50" s="34"/>
      <c r="C50" s="28" t="s">
        <v>29</v>
      </c>
      <c r="F50" s="26" t="str">
        <f>E13</f>
        <v>Statutární město Ústí nad Labem</v>
      </c>
      <c r="I50" s="28" t="s">
        <v>37</v>
      </c>
      <c r="J50" s="32" t="str">
        <f>E19</f>
        <v>Stavchem spol. s r.o.</v>
      </c>
      <c r="L50" s="34"/>
    </row>
    <row r="51" spans="2:47" s="1" customFormat="1" ht="15.2" customHeight="1">
      <c r="B51" s="34"/>
      <c r="C51" s="28" t="s">
        <v>35</v>
      </c>
      <c r="F51" s="26" t="str">
        <f>IF(E16="","",E16)</f>
        <v>Vyplň údaj</v>
      </c>
      <c r="I51" s="28" t="s">
        <v>42</v>
      </c>
      <c r="J51" s="32" t="str">
        <f>E22</f>
        <v>L. Štuller</v>
      </c>
      <c r="L51" s="34"/>
    </row>
    <row r="52" spans="2:47" s="1" customFormat="1" ht="10.35" customHeight="1">
      <c r="B52" s="34"/>
      <c r="L52" s="34"/>
    </row>
    <row r="53" spans="2:47" s="1" customFormat="1" ht="29.25" customHeight="1">
      <c r="B53" s="34"/>
      <c r="C53" s="93" t="s">
        <v>91</v>
      </c>
      <c r="D53" s="87"/>
      <c r="E53" s="87"/>
      <c r="F53" s="87"/>
      <c r="G53" s="87"/>
      <c r="H53" s="87"/>
      <c r="I53" s="87"/>
      <c r="J53" s="94" t="s">
        <v>92</v>
      </c>
      <c r="K53" s="87"/>
      <c r="L53" s="34"/>
    </row>
    <row r="54" spans="2:47" s="1" customFormat="1" ht="10.35" customHeight="1">
      <c r="B54" s="34"/>
      <c r="L54" s="34"/>
    </row>
    <row r="55" spans="2:47" s="1" customFormat="1" ht="22.9" customHeight="1">
      <c r="B55" s="34"/>
      <c r="C55" s="95" t="s">
        <v>79</v>
      </c>
      <c r="J55" s="65">
        <f>J94</f>
        <v>0</v>
      </c>
      <c r="L55" s="34"/>
      <c r="AU55" s="18" t="s">
        <v>93</v>
      </c>
    </row>
    <row r="56" spans="2:47" s="8" customFormat="1" ht="24.95" customHeight="1">
      <c r="B56" s="96"/>
      <c r="D56" s="97" t="s">
        <v>94</v>
      </c>
      <c r="E56" s="98"/>
      <c r="F56" s="98"/>
      <c r="G56" s="98"/>
      <c r="H56" s="98"/>
      <c r="I56" s="98"/>
      <c r="J56" s="99">
        <f>J95</f>
        <v>0</v>
      </c>
      <c r="L56" s="96"/>
    </row>
    <row r="57" spans="2:47" s="9" customFormat="1" ht="19.899999999999999" customHeight="1">
      <c r="B57" s="100"/>
      <c r="D57" s="101" t="s">
        <v>95</v>
      </c>
      <c r="E57" s="102"/>
      <c r="F57" s="102"/>
      <c r="G57" s="102"/>
      <c r="H57" s="102"/>
      <c r="I57" s="102"/>
      <c r="J57" s="103">
        <f>J96</f>
        <v>0</v>
      </c>
      <c r="L57" s="100"/>
    </row>
    <row r="58" spans="2:47" s="9" customFormat="1" ht="19.899999999999999" customHeight="1">
      <c r="B58" s="100"/>
      <c r="D58" s="101" t="s">
        <v>96</v>
      </c>
      <c r="E58" s="102"/>
      <c r="F58" s="102"/>
      <c r="G58" s="102"/>
      <c r="H58" s="102"/>
      <c r="I58" s="102"/>
      <c r="J58" s="103">
        <f>J511</f>
        <v>0</v>
      </c>
      <c r="L58" s="100"/>
    </row>
    <row r="59" spans="2:47" s="9" customFormat="1" ht="19.899999999999999" customHeight="1">
      <c r="B59" s="100"/>
      <c r="D59" s="101" t="s">
        <v>97</v>
      </c>
      <c r="E59" s="102"/>
      <c r="F59" s="102"/>
      <c r="G59" s="102"/>
      <c r="H59" s="102"/>
      <c r="I59" s="102"/>
      <c r="J59" s="103">
        <f>J719</f>
        <v>0</v>
      </c>
      <c r="L59" s="100"/>
    </row>
    <row r="60" spans="2:47" s="9" customFormat="1" ht="19.899999999999999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J759</f>
        <v>0</v>
      </c>
      <c r="L60" s="100"/>
    </row>
    <row r="61" spans="2:47" s="8" customFormat="1" ht="24.95" customHeight="1">
      <c r="B61" s="96"/>
      <c r="D61" s="97" t="s">
        <v>99</v>
      </c>
      <c r="E61" s="98"/>
      <c r="F61" s="98"/>
      <c r="G61" s="98"/>
      <c r="H61" s="98"/>
      <c r="I61" s="98"/>
      <c r="J61" s="99">
        <f>J763</f>
        <v>0</v>
      </c>
      <c r="L61" s="96"/>
    </row>
    <row r="62" spans="2:47" s="9" customFormat="1" ht="19.899999999999999" customHeight="1">
      <c r="B62" s="100"/>
      <c r="D62" s="101" t="s">
        <v>100</v>
      </c>
      <c r="E62" s="102"/>
      <c r="F62" s="102"/>
      <c r="G62" s="102"/>
      <c r="H62" s="102"/>
      <c r="I62" s="102"/>
      <c r="J62" s="103">
        <f>J764</f>
        <v>0</v>
      </c>
      <c r="L62" s="100"/>
    </row>
    <row r="63" spans="2:47" s="9" customFormat="1" ht="19.899999999999999" customHeight="1">
      <c r="B63" s="100"/>
      <c r="D63" s="101" t="s">
        <v>101</v>
      </c>
      <c r="E63" s="102"/>
      <c r="F63" s="102"/>
      <c r="G63" s="102"/>
      <c r="H63" s="102"/>
      <c r="I63" s="102"/>
      <c r="J63" s="103">
        <f>J786</f>
        <v>0</v>
      </c>
      <c r="L63" s="100"/>
    </row>
    <row r="64" spans="2:47" s="9" customFormat="1" ht="19.899999999999999" customHeight="1">
      <c r="B64" s="100"/>
      <c r="D64" s="101" t="s">
        <v>102</v>
      </c>
      <c r="E64" s="102"/>
      <c r="F64" s="102"/>
      <c r="G64" s="102"/>
      <c r="H64" s="102"/>
      <c r="I64" s="102"/>
      <c r="J64" s="103">
        <f>J820</f>
        <v>0</v>
      </c>
      <c r="L64" s="100"/>
    </row>
    <row r="65" spans="2:12" s="9" customFormat="1" ht="19.899999999999999" customHeight="1">
      <c r="B65" s="100"/>
      <c r="D65" s="101" t="s">
        <v>103</v>
      </c>
      <c r="E65" s="102"/>
      <c r="F65" s="102"/>
      <c r="G65" s="102"/>
      <c r="H65" s="102"/>
      <c r="I65" s="102"/>
      <c r="J65" s="103">
        <f>J924</f>
        <v>0</v>
      </c>
      <c r="L65" s="100"/>
    </row>
    <row r="66" spans="2:12" s="9" customFormat="1" ht="19.899999999999999" customHeight="1">
      <c r="B66" s="100"/>
      <c r="D66" s="101" t="s">
        <v>104</v>
      </c>
      <c r="E66" s="102"/>
      <c r="F66" s="102"/>
      <c r="G66" s="102"/>
      <c r="H66" s="102"/>
      <c r="I66" s="102"/>
      <c r="J66" s="103">
        <f>J1027</f>
        <v>0</v>
      </c>
      <c r="L66" s="100"/>
    </row>
    <row r="67" spans="2:12" s="9" customFormat="1" ht="19.899999999999999" customHeight="1">
      <c r="B67" s="100"/>
      <c r="D67" s="101" t="s">
        <v>105</v>
      </c>
      <c r="E67" s="102"/>
      <c r="F67" s="102"/>
      <c r="G67" s="102"/>
      <c r="H67" s="102"/>
      <c r="I67" s="102"/>
      <c r="J67" s="103">
        <f>J1133</f>
        <v>0</v>
      </c>
      <c r="L67" s="100"/>
    </row>
    <row r="68" spans="2:12" s="9" customFormat="1" ht="19.899999999999999" customHeight="1">
      <c r="B68" s="100"/>
      <c r="D68" s="101" t="s">
        <v>106</v>
      </c>
      <c r="E68" s="102"/>
      <c r="F68" s="102"/>
      <c r="G68" s="102"/>
      <c r="H68" s="102"/>
      <c r="I68" s="102"/>
      <c r="J68" s="103">
        <f>J1226</f>
        <v>0</v>
      </c>
      <c r="L68" s="100"/>
    </row>
    <row r="69" spans="2:12" s="9" customFormat="1" ht="19.899999999999999" customHeight="1">
      <c r="B69" s="100"/>
      <c r="D69" s="101" t="s">
        <v>107</v>
      </c>
      <c r="E69" s="102"/>
      <c r="F69" s="102"/>
      <c r="G69" s="102"/>
      <c r="H69" s="102"/>
      <c r="I69" s="102"/>
      <c r="J69" s="103">
        <f>J1352</f>
        <v>0</v>
      </c>
      <c r="L69" s="100"/>
    </row>
    <row r="70" spans="2:12" s="9" customFormat="1" ht="19.899999999999999" customHeight="1">
      <c r="B70" s="100"/>
      <c r="D70" s="101" t="s">
        <v>108</v>
      </c>
      <c r="E70" s="102"/>
      <c r="F70" s="102"/>
      <c r="G70" s="102"/>
      <c r="H70" s="102"/>
      <c r="I70" s="102"/>
      <c r="J70" s="103">
        <f>J1371</f>
        <v>0</v>
      </c>
      <c r="L70" s="100"/>
    </row>
    <row r="71" spans="2:12" s="8" customFormat="1" ht="24.95" customHeight="1">
      <c r="B71" s="96"/>
      <c r="D71" s="97" t="s">
        <v>109</v>
      </c>
      <c r="E71" s="98"/>
      <c r="F71" s="98"/>
      <c r="G71" s="98"/>
      <c r="H71" s="98"/>
      <c r="I71" s="98"/>
      <c r="J71" s="99">
        <f>J1390</f>
        <v>0</v>
      </c>
      <c r="L71" s="96"/>
    </row>
    <row r="72" spans="2:12" s="9" customFormat="1" ht="19.899999999999999" customHeight="1">
      <c r="B72" s="100"/>
      <c r="D72" s="101" t="s">
        <v>110</v>
      </c>
      <c r="E72" s="102"/>
      <c r="F72" s="102"/>
      <c r="G72" s="102"/>
      <c r="H72" s="102"/>
      <c r="I72" s="102"/>
      <c r="J72" s="103">
        <f>J1391</f>
        <v>0</v>
      </c>
      <c r="L72" s="100"/>
    </row>
    <row r="73" spans="2:12" s="9" customFormat="1" ht="19.899999999999999" customHeight="1">
      <c r="B73" s="100"/>
      <c r="D73" s="101" t="s">
        <v>111</v>
      </c>
      <c r="E73" s="102"/>
      <c r="F73" s="102"/>
      <c r="G73" s="102"/>
      <c r="H73" s="102"/>
      <c r="I73" s="102"/>
      <c r="J73" s="103">
        <f>J1393</f>
        <v>0</v>
      </c>
      <c r="L73" s="100"/>
    </row>
    <row r="74" spans="2:12" s="9" customFormat="1" ht="19.899999999999999" customHeight="1">
      <c r="B74" s="100"/>
      <c r="D74" s="101" t="s">
        <v>112</v>
      </c>
      <c r="E74" s="102"/>
      <c r="F74" s="102"/>
      <c r="G74" s="102"/>
      <c r="H74" s="102"/>
      <c r="I74" s="102"/>
      <c r="J74" s="103">
        <f>J1398</f>
        <v>0</v>
      </c>
      <c r="L74" s="100"/>
    </row>
    <row r="75" spans="2:12" s="9" customFormat="1" ht="19.899999999999999" customHeight="1">
      <c r="B75" s="100"/>
      <c r="D75" s="101" t="s">
        <v>113</v>
      </c>
      <c r="E75" s="102"/>
      <c r="F75" s="102"/>
      <c r="G75" s="102"/>
      <c r="H75" s="102"/>
      <c r="I75" s="102"/>
      <c r="J75" s="103">
        <f>J1401</f>
        <v>0</v>
      </c>
      <c r="L75" s="100"/>
    </row>
    <row r="76" spans="2:12" s="9" customFormat="1" ht="19.899999999999999" customHeight="1">
      <c r="B76" s="100"/>
      <c r="D76" s="101" t="s">
        <v>114</v>
      </c>
      <c r="E76" s="102"/>
      <c r="F76" s="102"/>
      <c r="G76" s="102"/>
      <c r="H76" s="102"/>
      <c r="I76" s="102"/>
      <c r="J76" s="103">
        <f>J1403</f>
        <v>0</v>
      </c>
      <c r="L76" s="100"/>
    </row>
    <row r="77" spans="2:12" s="1" customFormat="1" ht="21.75" customHeight="1">
      <c r="B77" s="34"/>
      <c r="L77" s="34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4"/>
    </row>
    <row r="82" spans="2:63" s="1" customFormat="1" ht="6.95" customHeight="1"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34"/>
    </row>
    <row r="83" spans="2:63" s="1" customFormat="1" ht="24.95" customHeight="1">
      <c r="B83" s="34"/>
      <c r="C83" s="22" t="s">
        <v>115</v>
      </c>
      <c r="L83" s="34"/>
    </row>
    <row r="84" spans="2:63" s="1" customFormat="1" ht="6.95" customHeight="1">
      <c r="B84" s="34"/>
      <c r="L84" s="34"/>
    </row>
    <row r="85" spans="2:63" s="1" customFormat="1" ht="12" customHeight="1">
      <c r="B85" s="34"/>
      <c r="C85" s="28" t="s">
        <v>16</v>
      </c>
      <c r="L85" s="34"/>
    </row>
    <row r="86" spans="2:63" s="1" customFormat="1" ht="30" customHeight="1">
      <c r="B86" s="34"/>
      <c r="E86" s="288" t="str">
        <f>E7</f>
        <v>Rekonstrukce objektu Magistrátu města Ústí nad Labem - Okna_rev.03</v>
      </c>
      <c r="F86" s="301"/>
      <c r="G86" s="301"/>
      <c r="H86" s="301"/>
      <c r="L86" s="34"/>
    </row>
    <row r="87" spans="2:63" s="1" customFormat="1" ht="6.95" customHeight="1">
      <c r="B87" s="34"/>
      <c r="L87" s="34"/>
    </row>
    <row r="88" spans="2:63" s="1" customFormat="1" ht="12" customHeight="1">
      <c r="B88" s="34"/>
      <c r="C88" s="28" t="s">
        <v>22</v>
      </c>
      <c r="F88" s="26" t="str">
        <f>F10</f>
        <v>Ústí nad Labem</v>
      </c>
      <c r="I88" s="28" t="s">
        <v>24</v>
      </c>
      <c r="J88" s="51">
        <f>IF(J10="","",J10)</f>
        <v>45531</v>
      </c>
      <c r="L88" s="34"/>
    </row>
    <row r="89" spans="2:63" s="1" customFormat="1" ht="6.95" customHeight="1">
      <c r="B89" s="34"/>
      <c r="L89" s="34"/>
    </row>
    <row r="90" spans="2:63" s="1" customFormat="1" ht="15.2" customHeight="1">
      <c r="B90" s="34"/>
      <c r="C90" s="28" t="s">
        <v>29</v>
      </c>
      <c r="F90" s="26" t="str">
        <f>E13</f>
        <v>Statutární město Ústí nad Labem</v>
      </c>
      <c r="I90" s="28" t="s">
        <v>37</v>
      </c>
      <c r="J90" s="32" t="str">
        <f>E19</f>
        <v>Stavchem spol. s r.o.</v>
      </c>
      <c r="L90" s="34"/>
    </row>
    <row r="91" spans="2:63" s="1" customFormat="1" ht="15.2" customHeight="1">
      <c r="B91" s="34"/>
      <c r="C91" s="28" t="s">
        <v>35</v>
      </c>
      <c r="F91" s="26" t="str">
        <f>IF(E16="","",E16)</f>
        <v>Vyplň údaj</v>
      </c>
      <c r="I91" s="28" t="s">
        <v>42</v>
      </c>
      <c r="J91" s="32" t="str">
        <f>E22</f>
        <v>L. Štuller</v>
      </c>
      <c r="L91" s="34"/>
    </row>
    <row r="92" spans="2:63" s="1" customFormat="1" ht="10.35" customHeight="1">
      <c r="B92" s="34"/>
      <c r="L92" s="34"/>
    </row>
    <row r="93" spans="2:63" s="10" customFormat="1" ht="29.25" customHeight="1">
      <c r="B93" s="104"/>
      <c r="C93" s="105" t="s">
        <v>116</v>
      </c>
      <c r="D93" s="106" t="s">
        <v>66</v>
      </c>
      <c r="E93" s="106" t="s">
        <v>62</v>
      </c>
      <c r="F93" s="106" t="s">
        <v>63</v>
      </c>
      <c r="G93" s="106" t="s">
        <v>117</v>
      </c>
      <c r="H93" s="106" t="s">
        <v>118</v>
      </c>
      <c r="I93" s="106" t="s">
        <v>119</v>
      </c>
      <c r="J93" s="106" t="s">
        <v>92</v>
      </c>
      <c r="K93" s="107" t="s">
        <v>120</v>
      </c>
      <c r="L93" s="104"/>
      <c r="M93" s="58" t="s">
        <v>43</v>
      </c>
      <c r="N93" s="59" t="s">
        <v>51</v>
      </c>
      <c r="O93" s="59" t="s">
        <v>121</v>
      </c>
      <c r="P93" s="59" t="s">
        <v>122</v>
      </c>
      <c r="Q93" s="59" t="s">
        <v>123</v>
      </c>
      <c r="R93" s="59" t="s">
        <v>124</v>
      </c>
      <c r="S93" s="59" t="s">
        <v>125</v>
      </c>
      <c r="T93" s="60" t="s">
        <v>126</v>
      </c>
    </row>
    <row r="94" spans="2:63" s="1" customFormat="1" ht="22.9" customHeight="1">
      <c r="B94" s="34"/>
      <c r="C94" s="63" t="s">
        <v>127</v>
      </c>
      <c r="J94" s="108">
        <f>BK94</f>
        <v>0</v>
      </c>
      <c r="L94" s="34"/>
      <c r="M94" s="61"/>
      <c r="N94" s="52"/>
      <c r="O94" s="52"/>
      <c r="P94" s="109">
        <f>P95+P763+P1390</f>
        <v>0</v>
      </c>
      <c r="Q94" s="52"/>
      <c r="R94" s="109">
        <f>R95+R763+R1390</f>
        <v>149.41196235000001</v>
      </c>
      <c r="S94" s="52"/>
      <c r="T94" s="110">
        <f>T95+T763+T1390</f>
        <v>189.24034637000003</v>
      </c>
      <c r="AT94" s="18" t="s">
        <v>80</v>
      </c>
      <c r="AU94" s="18" t="s">
        <v>93</v>
      </c>
      <c r="BK94" s="111">
        <f>BK95+BK763+BK1390</f>
        <v>0</v>
      </c>
    </row>
    <row r="95" spans="2:63" s="11" customFormat="1" ht="25.9" customHeight="1">
      <c r="B95" s="112"/>
      <c r="D95" s="113" t="s">
        <v>80</v>
      </c>
      <c r="E95" s="114" t="s">
        <v>128</v>
      </c>
      <c r="F95" s="114" t="s">
        <v>129</v>
      </c>
      <c r="I95" s="115"/>
      <c r="J95" s="116">
        <f>BK95</f>
        <v>0</v>
      </c>
      <c r="L95" s="112"/>
      <c r="M95" s="117"/>
      <c r="P95" s="118">
        <f>P96+P511+P719+P759</f>
        <v>0</v>
      </c>
      <c r="R95" s="118">
        <f>R96+R511+R719+R759</f>
        <v>69.91695971</v>
      </c>
      <c r="T95" s="119">
        <f>T96+T511+T719+T759</f>
        <v>120.07974800000002</v>
      </c>
      <c r="AR95" s="113" t="s">
        <v>86</v>
      </c>
      <c r="AT95" s="120" t="s">
        <v>80</v>
      </c>
      <c r="AU95" s="120" t="s">
        <v>81</v>
      </c>
      <c r="AY95" s="113" t="s">
        <v>130</v>
      </c>
      <c r="BK95" s="121">
        <f>BK96+BK511+BK719+BK759</f>
        <v>0</v>
      </c>
    </row>
    <row r="96" spans="2:63" s="11" customFormat="1" ht="22.9" customHeight="1">
      <c r="B96" s="112"/>
      <c r="D96" s="113" t="s">
        <v>80</v>
      </c>
      <c r="E96" s="122" t="s">
        <v>131</v>
      </c>
      <c r="F96" s="122" t="s">
        <v>132</v>
      </c>
      <c r="I96" s="115"/>
      <c r="J96" s="123">
        <f>BK96</f>
        <v>0</v>
      </c>
      <c r="L96" s="112"/>
      <c r="M96" s="117"/>
      <c r="P96" s="118">
        <f>SUM(P97:P510)</f>
        <v>0</v>
      </c>
      <c r="R96" s="118">
        <f>SUM(R97:R510)</f>
        <v>69.902736840000003</v>
      </c>
      <c r="T96" s="119">
        <f>SUM(T97:T510)</f>
        <v>0</v>
      </c>
      <c r="AR96" s="113" t="s">
        <v>86</v>
      </c>
      <c r="AT96" s="120" t="s">
        <v>80</v>
      </c>
      <c r="AU96" s="120" t="s">
        <v>86</v>
      </c>
      <c r="AY96" s="113" t="s">
        <v>130</v>
      </c>
      <c r="BK96" s="121">
        <f>SUM(BK97:BK510)</f>
        <v>0</v>
      </c>
    </row>
    <row r="97" spans="2:65" s="1" customFormat="1" ht="33" customHeight="1">
      <c r="B97" s="34"/>
      <c r="C97" s="124" t="s">
        <v>86</v>
      </c>
      <c r="D97" s="124" t="s">
        <v>133</v>
      </c>
      <c r="E97" s="125" t="s">
        <v>134</v>
      </c>
      <c r="F97" s="126" t="s">
        <v>135</v>
      </c>
      <c r="G97" s="127" t="s">
        <v>136</v>
      </c>
      <c r="H97" s="128">
        <v>2229.2199999999998</v>
      </c>
      <c r="I97" s="129"/>
      <c r="J97" s="130">
        <f>ROUND(I97*H97,2)</f>
        <v>0</v>
      </c>
      <c r="K97" s="126" t="s">
        <v>137</v>
      </c>
      <c r="L97" s="34"/>
      <c r="M97" s="131" t="s">
        <v>43</v>
      </c>
      <c r="N97" s="132" t="s">
        <v>52</v>
      </c>
      <c r="P97" s="133">
        <f>O97*H97</f>
        <v>0</v>
      </c>
      <c r="Q97" s="133">
        <v>2.5999999999999998E-4</v>
      </c>
      <c r="R97" s="133">
        <f>Q97*H97</f>
        <v>0.57959719999999992</v>
      </c>
      <c r="S97" s="133">
        <v>0</v>
      </c>
      <c r="T97" s="134">
        <f>S97*H97</f>
        <v>0</v>
      </c>
      <c r="AR97" s="135" t="s">
        <v>138</v>
      </c>
      <c r="AT97" s="135" t="s">
        <v>133</v>
      </c>
      <c r="AU97" s="135" t="s">
        <v>88</v>
      </c>
      <c r="AY97" s="18" t="s">
        <v>130</v>
      </c>
      <c r="BE97" s="136">
        <f>IF(N97="základní",J97,0)</f>
        <v>0</v>
      </c>
      <c r="BF97" s="136">
        <f>IF(N97="snížená",J97,0)</f>
        <v>0</v>
      </c>
      <c r="BG97" s="136">
        <f>IF(N97="zákl. přenesená",J97,0)</f>
        <v>0</v>
      </c>
      <c r="BH97" s="136">
        <f>IF(N97="sníž. přenesená",J97,0)</f>
        <v>0</v>
      </c>
      <c r="BI97" s="136">
        <f>IF(N97="nulová",J97,0)</f>
        <v>0</v>
      </c>
      <c r="BJ97" s="18" t="s">
        <v>86</v>
      </c>
      <c r="BK97" s="136">
        <f>ROUND(I97*H97,2)</f>
        <v>0</v>
      </c>
      <c r="BL97" s="18" t="s">
        <v>138</v>
      </c>
      <c r="BM97" s="135" t="s">
        <v>139</v>
      </c>
    </row>
    <row r="98" spans="2:65" s="12" customFormat="1">
      <c r="B98" s="137"/>
      <c r="D98" s="138" t="s">
        <v>140</v>
      </c>
      <c r="E98" s="139" t="s">
        <v>43</v>
      </c>
      <c r="F98" s="140" t="s">
        <v>141</v>
      </c>
      <c r="H98" s="139" t="s">
        <v>43</v>
      </c>
      <c r="I98" s="141"/>
      <c r="L98" s="137"/>
      <c r="M98" s="142"/>
      <c r="T98" s="143"/>
      <c r="AT98" s="139" t="s">
        <v>140</v>
      </c>
      <c r="AU98" s="139" t="s">
        <v>88</v>
      </c>
      <c r="AV98" s="12" t="s">
        <v>86</v>
      </c>
      <c r="AW98" s="12" t="s">
        <v>41</v>
      </c>
      <c r="AX98" s="12" t="s">
        <v>81</v>
      </c>
      <c r="AY98" s="139" t="s">
        <v>130</v>
      </c>
    </row>
    <row r="99" spans="2:65" s="12" customFormat="1">
      <c r="B99" s="137"/>
      <c r="D99" s="138" t="s">
        <v>140</v>
      </c>
      <c r="E99" s="139" t="s">
        <v>43</v>
      </c>
      <c r="F99" s="140" t="s">
        <v>142</v>
      </c>
      <c r="H99" s="139" t="s">
        <v>43</v>
      </c>
      <c r="I99" s="141"/>
      <c r="L99" s="137"/>
      <c r="M99" s="142"/>
      <c r="T99" s="143"/>
      <c r="AT99" s="139" t="s">
        <v>140</v>
      </c>
      <c r="AU99" s="139" t="s">
        <v>88</v>
      </c>
      <c r="AV99" s="12" t="s">
        <v>86</v>
      </c>
      <c r="AW99" s="12" t="s">
        <v>41</v>
      </c>
      <c r="AX99" s="12" t="s">
        <v>81</v>
      </c>
      <c r="AY99" s="139" t="s">
        <v>130</v>
      </c>
    </row>
    <row r="100" spans="2:65" s="13" customFormat="1">
      <c r="B100" s="144"/>
      <c r="D100" s="138" t="s">
        <v>140</v>
      </c>
      <c r="E100" s="145" t="s">
        <v>43</v>
      </c>
      <c r="F100" s="146" t="s">
        <v>143</v>
      </c>
      <c r="H100" s="147">
        <v>31.937000000000001</v>
      </c>
      <c r="I100" s="148"/>
      <c r="L100" s="144"/>
      <c r="M100" s="149"/>
      <c r="T100" s="150"/>
      <c r="AT100" s="145" t="s">
        <v>140</v>
      </c>
      <c r="AU100" s="145" t="s">
        <v>88</v>
      </c>
      <c r="AV100" s="13" t="s">
        <v>88</v>
      </c>
      <c r="AW100" s="13" t="s">
        <v>41</v>
      </c>
      <c r="AX100" s="13" t="s">
        <v>81</v>
      </c>
      <c r="AY100" s="145" t="s">
        <v>130</v>
      </c>
    </row>
    <row r="101" spans="2:65" s="12" customFormat="1">
      <c r="B101" s="137"/>
      <c r="D101" s="138" t="s">
        <v>140</v>
      </c>
      <c r="E101" s="139" t="s">
        <v>43</v>
      </c>
      <c r="F101" s="140" t="s">
        <v>144</v>
      </c>
      <c r="H101" s="139" t="s">
        <v>43</v>
      </c>
      <c r="I101" s="141"/>
      <c r="L101" s="137"/>
      <c r="M101" s="142"/>
      <c r="T101" s="143"/>
      <c r="AT101" s="139" t="s">
        <v>140</v>
      </c>
      <c r="AU101" s="139" t="s">
        <v>88</v>
      </c>
      <c r="AV101" s="12" t="s">
        <v>86</v>
      </c>
      <c r="AW101" s="12" t="s">
        <v>41</v>
      </c>
      <c r="AX101" s="12" t="s">
        <v>81</v>
      </c>
      <c r="AY101" s="139" t="s">
        <v>130</v>
      </c>
    </row>
    <row r="102" spans="2:65" s="13" customFormat="1">
      <c r="B102" s="144"/>
      <c r="D102" s="138" t="s">
        <v>140</v>
      </c>
      <c r="E102" s="145" t="s">
        <v>43</v>
      </c>
      <c r="F102" s="146" t="s">
        <v>145</v>
      </c>
      <c r="H102" s="147">
        <v>-11.4</v>
      </c>
      <c r="I102" s="148"/>
      <c r="L102" s="144"/>
      <c r="M102" s="149"/>
      <c r="T102" s="150"/>
      <c r="AT102" s="145" t="s">
        <v>140</v>
      </c>
      <c r="AU102" s="145" t="s">
        <v>88</v>
      </c>
      <c r="AV102" s="13" t="s">
        <v>88</v>
      </c>
      <c r="AW102" s="13" t="s">
        <v>41</v>
      </c>
      <c r="AX102" s="13" t="s">
        <v>81</v>
      </c>
      <c r="AY102" s="145" t="s">
        <v>130</v>
      </c>
    </row>
    <row r="103" spans="2:65" s="14" customFormat="1">
      <c r="B103" s="151"/>
      <c r="D103" s="138" t="s">
        <v>140</v>
      </c>
      <c r="E103" s="152" t="s">
        <v>43</v>
      </c>
      <c r="F103" s="153" t="s">
        <v>146</v>
      </c>
      <c r="H103" s="154">
        <v>20.536999999999999</v>
      </c>
      <c r="I103" s="155"/>
      <c r="L103" s="151"/>
      <c r="M103" s="156"/>
      <c r="T103" s="157"/>
      <c r="AT103" s="152" t="s">
        <v>140</v>
      </c>
      <c r="AU103" s="152" t="s">
        <v>88</v>
      </c>
      <c r="AV103" s="14" t="s">
        <v>147</v>
      </c>
      <c r="AW103" s="14" t="s">
        <v>41</v>
      </c>
      <c r="AX103" s="14" t="s">
        <v>81</v>
      </c>
      <c r="AY103" s="152" t="s">
        <v>130</v>
      </c>
    </row>
    <row r="104" spans="2:65" s="12" customFormat="1">
      <c r="B104" s="137"/>
      <c r="D104" s="138" t="s">
        <v>140</v>
      </c>
      <c r="E104" s="139" t="s">
        <v>43</v>
      </c>
      <c r="F104" s="140" t="s">
        <v>148</v>
      </c>
      <c r="H104" s="139" t="s">
        <v>43</v>
      </c>
      <c r="I104" s="141"/>
      <c r="L104" s="137"/>
      <c r="M104" s="142"/>
      <c r="T104" s="143"/>
      <c r="AT104" s="139" t="s">
        <v>140</v>
      </c>
      <c r="AU104" s="139" t="s">
        <v>88</v>
      </c>
      <c r="AV104" s="12" t="s">
        <v>86</v>
      </c>
      <c r="AW104" s="12" t="s">
        <v>41</v>
      </c>
      <c r="AX104" s="12" t="s">
        <v>81</v>
      </c>
      <c r="AY104" s="139" t="s">
        <v>130</v>
      </c>
    </row>
    <row r="105" spans="2:65" s="13" customFormat="1" ht="22.5">
      <c r="B105" s="144"/>
      <c r="D105" s="138" t="s">
        <v>140</v>
      </c>
      <c r="E105" s="145" t="s">
        <v>43</v>
      </c>
      <c r="F105" s="146" t="s">
        <v>149</v>
      </c>
      <c r="H105" s="147">
        <v>80</v>
      </c>
      <c r="I105" s="148"/>
      <c r="L105" s="144"/>
      <c r="M105" s="149"/>
      <c r="T105" s="150"/>
      <c r="AT105" s="145" t="s">
        <v>140</v>
      </c>
      <c r="AU105" s="145" t="s">
        <v>88</v>
      </c>
      <c r="AV105" s="13" t="s">
        <v>88</v>
      </c>
      <c r="AW105" s="13" t="s">
        <v>41</v>
      </c>
      <c r="AX105" s="13" t="s">
        <v>81</v>
      </c>
      <c r="AY105" s="145" t="s">
        <v>130</v>
      </c>
    </row>
    <row r="106" spans="2:65" s="13" customFormat="1" ht="22.5">
      <c r="B106" s="144"/>
      <c r="D106" s="138" t="s">
        <v>140</v>
      </c>
      <c r="E106" s="145" t="s">
        <v>43</v>
      </c>
      <c r="F106" s="146" t="s">
        <v>150</v>
      </c>
      <c r="H106" s="147">
        <v>106.559</v>
      </c>
      <c r="I106" s="148"/>
      <c r="L106" s="144"/>
      <c r="M106" s="149"/>
      <c r="T106" s="150"/>
      <c r="AT106" s="145" t="s">
        <v>140</v>
      </c>
      <c r="AU106" s="145" t="s">
        <v>88</v>
      </c>
      <c r="AV106" s="13" t="s">
        <v>88</v>
      </c>
      <c r="AW106" s="13" t="s">
        <v>41</v>
      </c>
      <c r="AX106" s="13" t="s">
        <v>81</v>
      </c>
      <c r="AY106" s="145" t="s">
        <v>130</v>
      </c>
    </row>
    <row r="107" spans="2:65" s="13" customFormat="1" ht="22.5">
      <c r="B107" s="144"/>
      <c r="D107" s="138" t="s">
        <v>140</v>
      </c>
      <c r="E107" s="145" t="s">
        <v>43</v>
      </c>
      <c r="F107" s="146" t="s">
        <v>151</v>
      </c>
      <c r="H107" s="147">
        <v>276.76499999999999</v>
      </c>
      <c r="I107" s="148"/>
      <c r="L107" s="144"/>
      <c r="M107" s="149"/>
      <c r="T107" s="150"/>
      <c r="AT107" s="145" t="s">
        <v>140</v>
      </c>
      <c r="AU107" s="145" t="s">
        <v>88</v>
      </c>
      <c r="AV107" s="13" t="s">
        <v>88</v>
      </c>
      <c r="AW107" s="13" t="s">
        <v>41</v>
      </c>
      <c r="AX107" s="13" t="s">
        <v>81</v>
      </c>
      <c r="AY107" s="145" t="s">
        <v>130</v>
      </c>
    </row>
    <row r="108" spans="2:65" s="13" customFormat="1" ht="22.5">
      <c r="B108" s="144"/>
      <c r="D108" s="138" t="s">
        <v>140</v>
      </c>
      <c r="E108" s="145" t="s">
        <v>43</v>
      </c>
      <c r="F108" s="146" t="s">
        <v>152</v>
      </c>
      <c r="H108" s="147">
        <v>65.603999999999999</v>
      </c>
      <c r="I108" s="148"/>
      <c r="L108" s="144"/>
      <c r="M108" s="149"/>
      <c r="T108" s="150"/>
      <c r="AT108" s="145" t="s">
        <v>140</v>
      </c>
      <c r="AU108" s="145" t="s">
        <v>88</v>
      </c>
      <c r="AV108" s="13" t="s">
        <v>88</v>
      </c>
      <c r="AW108" s="13" t="s">
        <v>41</v>
      </c>
      <c r="AX108" s="13" t="s">
        <v>81</v>
      </c>
      <c r="AY108" s="145" t="s">
        <v>130</v>
      </c>
    </row>
    <row r="109" spans="2:65" s="12" customFormat="1">
      <c r="B109" s="137"/>
      <c r="D109" s="138" t="s">
        <v>140</v>
      </c>
      <c r="E109" s="139" t="s">
        <v>43</v>
      </c>
      <c r="F109" s="140" t="s">
        <v>144</v>
      </c>
      <c r="H109" s="139" t="s">
        <v>43</v>
      </c>
      <c r="I109" s="141"/>
      <c r="L109" s="137"/>
      <c r="M109" s="142"/>
      <c r="T109" s="143"/>
      <c r="AT109" s="139" t="s">
        <v>140</v>
      </c>
      <c r="AU109" s="139" t="s">
        <v>88</v>
      </c>
      <c r="AV109" s="12" t="s">
        <v>86</v>
      </c>
      <c r="AW109" s="12" t="s">
        <v>41</v>
      </c>
      <c r="AX109" s="12" t="s">
        <v>81</v>
      </c>
      <c r="AY109" s="139" t="s">
        <v>130</v>
      </c>
    </row>
    <row r="110" spans="2:65" s="13" customFormat="1">
      <c r="B110" s="144"/>
      <c r="D110" s="138" t="s">
        <v>140</v>
      </c>
      <c r="E110" s="145" t="s">
        <v>43</v>
      </c>
      <c r="F110" s="146" t="s">
        <v>153</v>
      </c>
      <c r="H110" s="147">
        <v>-113.02200000000001</v>
      </c>
      <c r="I110" s="148"/>
      <c r="L110" s="144"/>
      <c r="M110" s="149"/>
      <c r="T110" s="150"/>
      <c r="AT110" s="145" t="s">
        <v>140</v>
      </c>
      <c r="AU110" s="145" t="s">
        <v>88</v>
      </c>
      <c r="AV110" s="13" t="s">
        <v>88</v>
      </c>
      <c r="AW110" s="13" t="s">
        <v>41</v>
      </c>
      <c r="AX110" s="13" t="s">
        <v>81</v>
      </c>
      <c r="AY110" s="145" t="s">
        <v>130</v>
      </c>
    </row>
    <row r="111" spans="2:65" s="13" customFormat="1">
      <c r="B111" s="144"/>
      <c r="D111" s="138" t="s">
        <v>140</v>
      </c>
      <c r="E111" s="145" t="s">
        <v>43</v>
      </c>
      <c r="F111" s="146" t="s">
        <v>154</v>
      </c>
      <c r="H111" s="147">
        <v>-75.239999999999995</v>
      </c>
      <c r="I111" s="148"/>
      <c r="L111" s="144"/>
      <c r="M111" s="149"/>
      <c r="T111" s="150"/>
      <c r="AT111" s="145" t="s">
        <v>140</v>
      </c>
      <c r="AU111" s="145" t="s">
        <v>88</v>
      </c>
      <c r="AV111" s="13" t="s">
        <v>88</v>
      </c>
      <c r="AW111" s="13" t="s">
        <v>41</v>
      </c>
      <c r="AX111" s="13" t="s">
        <v>81</v>
      </c>
      <c r="AY111" s="145" t="s">
        <v>130</v>
      </c>
    </row>
    <row r="112" spans="2:65" s="13" customFormat="1">
      <c r="B112" s="144"/>
      <c r="D112" s="138" t="s">
        <v>140</v>
      </c>
      <c r="E112" s="145" t="s">
        <v>43</v>
      </c>
      <c r="F112" s="146" t="s">
        <v>155</v>
      </c>
      <c r="H112" s="147">
        <v>-10.67</v>
      </c>
      <c r="I112" s="148"/>
      <c r="L112" s="144"/>
      <c r="M112" s="149"/>
      <c r="T112" s="150"/>
      <c r="AT112" s="145" t="s">
        <v>140</v>
      </c>
      <c r="AU112" s="145" t="s">
        <v>88</v>
      </c>
      <c r="AV112" s="13" t="s">
        <v>88</v>
      </c>
      <c r="AW112" s="13" t="s">
        <v>41</v>
      </c>
      <c r="AX112" s="13" t="s">
        <v>81</v>
      </c>
      <c r="AY112" s="145" t="s">
        <v>130</v>
      </c>
    </row>
    <row r="113" spans="2:51" s="13" customFormat="1">
      <c r="B113" s="144"/>
      <c r="D113" s="138" t="s">
        <v>140</v>
      </c>
      <c r="E113" s="145" t="s">
        <v>43</v>
      </c>
      <c r="F113" s="146" t="s">
        <v>156</v>
      </c>
      <c r="H113" s="147">
        <v>-1.44</v>
      </c>
      <c r="I113" s="148"/>
      <c r="L113" s="144"/>
      <c r="M113" s="149"/>
      <c r="T113" s="150"/>
      <c r="AT113" s="145" t="s">
        <v>140</v>
      </c>
      <c r="AU113" s="145" t="s">
        <v>88</v>
      </c>
      <c r="AV113" s="13" t="s">
        <v>88</v>
      </c>
      <c r="AW113" s="13" t="s">
        <v>41</v>
      </c>
      <c r="AX113" s="13" t="s">
        <v>81</v>
      </c>
      <c r="AY113" s="145" t="s">
        <v>130</v>
      </c>
    </row>
    <row r="114" spans="2:51" s="14" customFormat="1">
      <c r="B114" s="151"/>
      <c r="D114" s="138" t="s">
        <v>140</v>
      </c>
      <c r="E114" s="152" t="s">
        <v>43</v>
      </c>
      <c r="F114" s="153" t="s">
        <v>157</v>
      </c>
      <c r="H114" s="154">
        <v>328.55599999999998</v>
      </c>
      <c r="I114" s="155"/>
      <c r="L114" s="151"/>
      <c r="M114" s="156"/>
      <c r="T114" s="157"/>
      <c r="AT114" s="152" t="s">
        <v>140</v>
      </c>
      <c r="AU114" s="152" t="s">
        <v>88</v>
      </c>
      <c r="AV114" s="14" t="s">
        <v>147</v>
      </c>
      <c r="AW114" s="14" t="s">
        <v>41</v>
      </c>
      <c r="AX114" s="14" t="s">
        <v>81</v>
      </c>
      <c r="AY114" s="152" t="s">
        <v>130</v>
      </c>
    </row>
    <row r="115" spans="2:51" s="12" customFormat="1">
      <c r="B115" s="137"/>
      <c r="D115" s="138" t="s">
        <v>140</v>
      </c>
      <c r="E115" s="139" t="s">
        <v>43</v>
      </c>
      <c r="F115" s="140" t="s">
        <v>158</v>
      </c>
      <c r="H115" s="139" t="s">
        <v>43</v>
      </c>
      <c r="I115" s="141"/>
      <c r="L115" s="137"/>
      <c r="M115" s="142"/>
      <c r="T115" s="143"/>
      <c r="AT115" s="139" t="s">
        <v>140</v>
      </c>
      <c r="AU115" s="139" t="s">
        <v>88</v>
      </c>
      <c r="AV115" s="12" t="s">
        <v>86</v>
      </c>
      <c r="AW115" s="12" t="s">
        <v>41</v>
      </c>
      <c r="AX115" s="12" t="s">
        <v>81</v>
      </c>
      <c r="AY115" s="139" t="s">
        <v>130</v>
      </c>
    </row>
    <row r="116" spans="2:51" s="13" customFormat="1" ht="22.5">
      <c r="B116" s="144"/>
      <c r="D116" s="138" t="s">
        <v>140</v>
      </c>
      <c r="E116" s="145" t="s">
        <v>43</v>
      </c>
      <c r="F116" s="146" t="s">
        <v>159</v>
      </c>
      <c r="H116" s="147">
        <v>79.846000000000004</v>
      </c>
      <c r="I116" s="148"/>
      <c r="L116" s="144"/>
      <c r="M116" s="149"/>
      <c r="T116" s="150"/>
      <c r="AT116" s="145" t="s">
        <v>140</v>
      </c>
      <c r="AU116" s="145" t="s">
        <v>88</v>
      </c>
      <c r="AV116" s="13" t="s">
        <v>88</v>
      </c>
      <c r="AW116" s="13" t="s">
        <v>41</v>
      </c>
      <c r="AX116" s="13" t="s">
        <v>81</v>
      </c>
      <c r="AY116" s="145" t="s">
        <v>130</v>
      </c>
    </row>
    <row r="117" spans="2:51" s="13" customFormat="1">
      <c r="B117" s="144"/>
      <c r="D117" s="138" t="s">
        <v>140</v>
      </c>
      <c r="E117" s="145" t="s">
        <v>43</v>
      </c>
      <c r="F117" s="146" t="s">
        <v>160</v>
      </c>
      <c r="H117" s="147">
        <v>92.668000000000006</v>
      </c>
      <c r="I117" s="148"/>
      <c r="L117" s="144"/>
      <c r="M117" s="149"/>
      <c r="T117" s="150"/>
      <c r="AT117" s="145" t="s">
        <v>140</v>
      </c>
      <c r="AU117" s="145" t="s">
        <v>88</v>
      </c>
      <c r="AV117" s="13" t="s">
        <v>88</v>
      </c>
      <c r="AW117" s="13" t="s">
        <v>41</v>
      </c>
      <c r="AX117" s="13" t="s">
        <v>81</v>
      </c>
      <c r="AY117" s="145" t="s">
        <v>130</v>
      </c>
    </row>
    <row r="118" spans="2:51" s="13" customFormat="1">
      <c r="B118" s="144"/>
      <c r="D118" s="138" t="s">
        <v>140</v>
      </c>
      <c r="E118" s="145" t="s">
        <v>43</v>
      </c>
      <c r="F118" s="146" t="s">
        <v>161</v>
      </c>
      <c r="H118" s="147">
        <v>49.28</v>
      </c>
      <c r="I118" s="148"/>
      <c r="L118" s="144"/>
      <c r="M118" s="149"/>
      <c r="T118" s="150"/>
      <c r="AT118" s="145" t="s">
        <v>140</v>
      </c>
      <c r="AU118" s="145" t="s">
        <v>88</v>
      </c>
      <c r="AV118" s="13" t="s">
        <v>88</v>
      </c>
      <c r="AW118" s="13" t="s">
        <v>41</v>
      </c>
      <c r="AX118" s="13" t="s">
        <v>81</v>
      </c>
      <c r="AY118" s="145" t="s">
        <v>130</v>
      </c>
    </row>
    <row r="119" spans="2:51" s="13" customFormat="1" ht="22.5">
      <c r="B119" s="144"/>
      <c r="D119" s="138" t="s">
        <v>140</v>
      </c>
      <c r="E119" s="145" t="s">
        <v>43</v>
      </c>
      <c r="F119" s="146" t="s">
        <v>162</v>
      </c>
      <c r="H119" s="147">
        <v>118.42</v>
      </c>
      <c r="I119" s="148"/>
      <c r="L119" s="144"/>
      <c r="M119" s="149"/>
      <c r="T119" s="150"/>
      <c r="AT119" s="145" t="s">
        <v>140</v>
      </c>
      <c r="AU119" s="145" t="s">
        <v>88</v>
      </c>
      <c r="AV119" s="13" t="s">
        <v>88</v>
      </c>
      <c r="AW119" s="13" t="s">
        <v>41</v>
      </c>
      <c r="AX119" s="13" t="s">
        <v>81</v>
      </c>
      <c r="AY119" s="145" t="s">
        <v>130</v>
      </c>
    </row>
    <row r="120" spans="2:51" s="13" customFormat="1" ht="22.5">
      <c r="B120" s="144"/>
      <c r="D120" s="138" t="s">
        <v>140</v>
      </c>
      <c r="E120" s="145" t="s">
        <v>43</v>
      </c>
      <c r="F120" s="146" t="s">
        <v>163</v>
      </c>
      <c r="H120" s="147">
        <v>96.281000000000006</v>
      </c>
      <c r="I120" s="148"/>
      <c r="L120" s="144"/>
      <c r="M120" s="149"/>
      <c r="T120" s="150"/>
      <c r="AT120" s="145" t="s">
        <v>140</v>
      </c>
      <c r="AU120" s="145" t="s">
        <v>88</v>
      </c>
      <c r="AV120" s="13" t="s">
        <v>88</v>
      </c>
      <c r="AW120" s="13" t="s">
        <v>41</v>
      </c>
      <c r="AX120" s="13" t="s">
        <v>81</v>
      </c>
      <c r="AY120" s="145" t="s">
        <v>130</v>
      </c>
    </row>
    <row r="121" spans="2:51" s="13" customFormat="1" ht="22.5">
      <c r="B121" s="144"/>
      <c r="D121" s="138" t="s">
        <v>140</v>
      </c>
      <c r="E121" s="145" t="s">
        <v>43</v>
      </c>
      <c r="F121" s="146" t="s">
        <v>164</v>
      </c>
      <c r="H121" s="147">
        <v>124.879</v>
      </c>
      <c r="I121" s="148"/>
      <c r="L121" s="144"/>
      <c r="M121" s="149"/>
      <c r="T121" s="150"/>
      <c r="AT121" s="145" t="s">
        <v>140</v>
      </c>
      <c r="AU121" s="145" t="s">
        <v>88</v>
      </c>
      <c r="AV121" s="13" t="s">
        <v>88</v>
      </c>
      <c r="AW121" s="13" t="s">
        <v>41</v>
      </c>
      <c r="AX121" s="13" t="s">
        <v>81</v>
      </c>
      <c r="AY121" s="145" t="s">
        <v>130</v>
      </c>
    </row>
    <row r="122" spans="2:51" s="13" customFormat="1" ht="22.5">
      <c r="B122" s="144"/>
      <c r="D122" s="138" t="s">
        <v>140</v>
      </c>
      <c r="E122" s="145" t="s">
        <v>43</v>
      </c>
      <c r="F122" s="146" t="s">
        <v>165</v>
      </c>
      <c r="H122" s="147">
        <v>118.047</v>
      </c>
      <c r="I122" s="148"/>
      <c r="L122" s="144"/>
      <c r="M122" s="149"/>
      <c r="T122" s="150"/>
      <c r="AT122" s="145" t="s">
        <v>140</v>
      </c>
      <c r="AU122" s="145" t="s">
        <v>88</v>
      </c>
      <c r="AV122" s="13" t="s">
        <v>88</v>
      </c>
      <c r="AW122" s="13" t="s">
        <v>41</v>
      </c>
      <c r="AX122" s="13" t="s">
        <v>81</v>
      </c>
      <c r="AY122" s="145" t="s">
        <v>130</v>
      </c>
    </row>
    <row r="123" spans="2:51" s="13" customFormat="1">
      <c r="B123" s="144"/>
      <c r="D123" s="138" t="s">
        <v>140</v>
      </c>
      <c r="E123" s="145" t="s">
        <v>43</v>
      </c>
      <c r="F123" s="146" t="s">
        <v>166</v>
      </c>
      <c r="H123" s="147">
        <v>47.62</v>
      </c>
      <c r="I123" s="148"/>
      <c r="L123" s="144"/>
      <c r="M123" s="149"/>
      <c r="T123" s="150"/>
      <c r="AT123" s="145" t="s">
        <v>140</v>
      </c>
      <c r="AU123" s="145" t="s">
        <v>88</v>
      </c>
      <c r="AV123" s="13" t="s">
        <v>88</v>
      </c>
      <c r="AW123" s="13" t="s">
        <v>41</v>
      </c>
      <c r="AX123" s="13" t="s">
        <v>81</v>
      </c>
      <c r="AY123" s="145" t="s">
        <v>130</v>
      </c>
    </row>
    <row r="124" spans="2:51" s="12" customFormat="1">
      <c r="B124" s="137"/>
      <c r="D124" s="138" t="s">
        <v>140</v>
      </c>
      <c r="E124" s="139" t="s">
        <v>43</v>
      </c>
      <c r="F124" s="140" t="s">
        <v>144</v>
      </c>
      <c r="H124" s="139" t="s">
        <v>43</v>
      </c>
      <c r="I124" s="141"/>
      <c r="L124" s="137"/>
      <c r="M124" s="142"/>
      <c r="T124" s="143"/>
      <c r="AT124" s="139" t="s">
        <v>140</v>
      </c>
      <c r="AU124" s="139" t="s">
        <v>88</v>
      </c>
      <c r="AV124" s="12" t="s">
        <v>86</v>
      </c>
      <c r="AW124" s="12" t="s">
        <v>41</v>
      </c>
      <c r="AX124" s="12" t="s">
        <v>81</v>
      </c>
      <c r="AY124" s="139" t="s">
        <v>130</v>
      </c>
    </row>
    <row r="125" spans="2:51" s="13" customFormat="1">
      <c r="B125" s="144"/>
      <c r="D125" s="138" t="s">
        <v>140</v>
      </c>
      <c r="E125" s="145" t="s">
        <v>43</v>
      </c>
      <c r="F125" s="146" t="s">
        <v>167</v>
      </c>
      <c r="H125" s="147">
        <v>-164.16</v>
      </c>
      <c r="I125" s="148"/>
      <c r="L125" s="144"/>
      <c r="M125" s="149"/>
      <c r="T125" s="150"/>
      <c r="AT125" s="145" t="s">
        <v>140</v>
      </c>
      <c r="AU125" s="145" t="s">
        <v>88</v>
      </c>
      <c r="AV125" s="13" t="s">
        <v>88</v>
      </c>
      <c r="AW125" s="13" t="s">
        <v>41</v>
      </c>
      <c r="AX125" s="13" t="s">
        <v>81</v>
      </c>
      <c r="AY125" s="145" t="s">
        <v>130</v>
      </c>
    </row>
    <row r="126" spans="2:51" s="13" customFormat="1">
      <c r="B126" s="144"/>
      <c r="D126" s="138" t="s">
        <v>140</v>
      </c>
      <c r="E126" s="145" t="s">
        <v>43</v>
      </c>
      <c r="F126" s="146" t="s">
        <v>155</v>
      </c>
      <c r="H126" s="147">
        <v>-10.67</v>
      </c>
      <c r="I126" s="148"/>
      <c r="L126" s="144"/>
      <c r="M126" s="149"/>
      <c r="T126" s="150"/>
      <c r="AT126" s="145" t="s">
        <v>140</v>
      </c>
      <c r="AU126" s="145" t="s">
        <v>88</v>
      </c>
      <c r="AV126" s="13" t="s">
        <v>88</v>
      </c>
      <c r="AW126" s="13" t="s">
        <v>41</v>
      </c>
      <c r="AX126" s="13" t="s">
        <v>81</v>
      </c>
      <c r="AY126" s="145" t="s">
        <v>130</v>
      </c>
    </row>
    <row r="127" spans="2:51" s="13" customFormat="1">
      <c r="B127" s="144"/>
      <c r="D127" s="138" t="s">
        <v>140</v>
      </c>
      <c r="E127" s="145" t="s">
        <v>43</v>
      </c>
      <c r="F127" s="146" t="s">
        <v>168</v>
      </c>
      <c r="H127" s="147">
        <v>-2.2410000000000001</v>
      </c>
      <c r="I127" s="148"/>
      <c r="L127" s="144"/>
      <c r="M127" s="149"/>
      <c r="T127" s="150"/>
      <c r="AT127" s="145" t="s">
        <v>140</v>
      </c>
      <c r="AU127" s="145" t="s">
        <v>88</v>
      </c>
      <c r="AV127" s="13" t="s">
        <v>88</v>
      </c>
      <c r="AW127" s="13" t="s">
        <v>41</v>
      </c>
      <c r="AX127" s="13" t="s">
        <v>81</v>
      </c>
      <c r="AY127" s="145" t="s">
        <v>130</v>
      </c>
    </row>
    <row r="128" spans="2:51" s="13" customFormat="1">
      <c r="B128" s="144"/>
      <c r="D128" s="138" t="s">
        <v>140</v>
      </c>
      <c r="E128" s="145" t="s">
        <v>43</v>
      </c>
      <c r="F128" s="146" t="s">
        <v>156</v>
      </c>
      <c r="H128" s="147">
        <v>-1.44</v>
      </c>
      <c r="I128" s="148"/>
      <c r="L128" s="144"/>
      <c r="M128" s="149"/>
      <c r="T128" s="150"/>
      <c r="AT128" s="145" t="s">
        <v>140</v>
      </c>
      <c r="AU128" s="145" t="s">
        <v>88</v>
      </c>
      <c r="AV128" s="13" t="s">
        <v>88</v>
      </c>
      <c r="AW128" s="13" t="s">
        <v>41</v>
      </c>
      <c r="AX128" s="13" t="s">
        <v>81</v>
      </c>
      <c r="AY128" s="145" t="s">
        <v>130</v>
      </c>
    </row>
    <row r="129" spans="2:51" s="13" customFormat="1">
      <c r="B129" s="144"/>
      <c r="D129" s="138" t="s">
        <v>140</v>
      </c>
      <c r="E129" s="145" t="s">
        <v>43</v>
      </c>
      <c r="F129" s="146" t="s">
        <v>169</v>
      </c>
      <c r="H129" s="147">
        <v>-118.56</v>
      </c>
      <c r="I129" s="148"/>
      <c r="L129" s="144"/>
      <c r="M129" s="149"/>
      <c r="T129" s="150"/>
      <c r="AT129" s="145" t="s">
        <v>140</v>
      </c>
      <c r="AU129" s="145" t="s">
        <v>88</v>
      </c>
      <c r="AV129" s="13" t="s">
        <v>88</v>
      </c>
      <c r="AW129" s="13" t="s">
        <v>41</v>
      </c>
      <c r="AX129" s="13" t="s">
        <v>81</v>
      </c>
      <c r="AY129" s="145" t="s">
        <v>130</v>
      </c>
    </row>
    <row r="130" spans="2:51" s="14" customFormat="1">
      <c r="B130" s="151"/>
      <c r="D130" s="138" t="s">
        <v>140</v>
      </c>
      <c r="E130" s="152" t="s">
        <v>43</v>
      </c>
      <c r="F130" s="153" t="s">
        <v>170</v>
      </c>
      <c r="H130" s="154">
        <v>429.97</v>
      </c>
      <c r="I130" s="155"/>
      <c r="L130" s="151"/>
      <c r="M130" s="156"/>
      <c r="T130" s="157"/>
      <c r="AT130" s="152" t="s">
        <v>140</v>
      </c>
      <c r="AU130" s="152" t="s">
        <v>88</v>
      </c>
      <c r="AV130" s="14" t="s">
        <v>147</v>
      </c>
      <c r="AW130" s="14" t="s">
        <v>41</v>
      </c>
      <c r="AX130" s="14" t="s">
        <v>81</v>
      </c>
      <c r="AY130" s="152" t="s">
        <v>130</v>
      </c>
    </row>
    <row r="131" spans="2:51" s="12" customFormat="1">
      <c r="B131" s="137"/>
      <c r="D131" s="138" t="s">
        <v>140</v>
      </c>
      <c r="E131" s="139" t="s">
        <v>43</v>
      </c>
      <c r="F131" s="140" t="s">
        <v>171</v>
      </c>
      <c r="H131" s="139" t="s">
        <v>43</v>
      </c>
      <c r="I131" s="141"/>
      <c r="L131" s="137"/>
      <c r="M131" s="142"/>
      <c r="T131" s="143"/>
      <c r="AT131" s="139" t="s">
        <v>140</v>
      </c>
      <c r="AU131" s="139" t="s">
        <v>88</v>
      </c>
      <c r="AV131" s="12" t="s">
        <v>86</v>
      </c>
      <c r="AW131" s="12" t="s">
        <v>41</v>
      </c>
      <c r="AX131" s="12" t="s">
        <v>81</v>
      </c>
      <c r="AY131" s="139" t="s">
        <v>130</v>
      </c>
    </row>
    <row r="132" spans="2:51" s="13" customFormat="1" ht="22.5">
      <c r="B132" s="144"/>
      <c r="D132" s="138" t="s">
        <v>140</v>
      </c>
      <c r="E132" s="145" t="s">
        <v>43</v>
      </c>
      <c r="F132" s="146" t="s">
        <v>172</v>
      </c>
      <c r="H132" s="147">
        <v>80.156999999999996</v>
      </c>
      <c r="I132" s="148"/>
      <c r="L132" s="144"/>
      <c r="M132" s="149"/>
      <c r="T132" s="150"/>
      <c r="AT132" s="145" t="s">
        <v>140</v>
      </c>
      <c r="AU132" s="145" t="s">
        <v>88</v>
      </c>
      <c r="AV132" s="13" t="s">
        <v>88</v>
      </c>
      <c r="AW132" s="13" t="s">
        <v>41</v>
      </c>
      <c r="AX132" s="13" t="s">
        <v>81</v>
      </c>
      <c r="AY132" s="145" t="s">
        <v>130</v>
      </c>
    </row>
    <row r="133" spans="2:51" s="13" customFormat="1" ht="22.5">
      <c r="B133" s="144"/>
      <c r="D133" s="138" t="s">
        <v>140</v>
      </c>
      <c r="E133" s="145" t="s">
        <v>43</v>
      </c>
      <c r="F133" s="146" t="s">
        <v>173</v>
      </c>
      <c r="H133" s="147">
        <v>141.33199999999999</v>
      </c>
      <c r="I133" s="148"/>
      <c r="L133" s="144"/>
      <c r="M133" s="149"/>
      <c r="T133" s="150"/>
      <c r="AT133" s="145" t="s">
        <v>140</v>
      </c>
      <c r="AU133" s="145" t="s">
        <v>88</v>
      </c>
      <c r="AV133" s="13" t="s">
        <v>88</v>
      </c>
      <c r="AW133" s="13" t="s">
        <v>41</v>
      </c>
      <c r="AX133" s="13" t="s">
        <v>81</v>
      </c>
      <c r="AY133" s="145" t="s">
        <v>130</v>
      </c>
    </row>
    <row r="134" spans="2:51" s="13" customFormat="1" ht="22.5">
      <c r="B134" s="144"/>
      <c r="D134" s="138" t="s">
        <v>140</v>
      </c>
      <c r="E134" s="145" t="s">
        <v>43</v>
      </c>
      <c r="F134" s="146" t="s">
        <v>174</v>
      </c>
      <c r="H134" s="147">
        <v>122.16200000000001</v>
      </c>
      <c r="I134" s="148"/>
      <c r="L134" s="144"/>
      <c r="M134" s="149"/>
      <c r="T134" s="150"/>
      <c r="AT134" s="145" t="s">
        <v>140</v>
      </c>
      <c r="AU134" s="145" t="s">
        <v>88</v>
      </c>
      <c r="AV134" s="13" t="s">
        <v>88</v>
      </c>
      <c r="AW134" s="13" t="s">
        <v>41</v>
      </c>
      <c r="AX134" s="13" t="s">
        <v>81</v>
      </c>
      <c r="AY134" s="145" t="s">
        <v>130</v>
      </c>
    </row>
    <row r="135" spans="2:51" s="13" customFormat="1" ht="22.5">
      <c r="B135" s="144"/>
      <c r="D135" s="138" t="s">
        <v>140</v>
      </c>
      <c r="E135" s="145" t="s">
        <v>43</v>
      </c>
      <c r="F135" s="146" t="s">
        <v>175</v>
      </c>
      <c r="H135" s="147">
        <v>80.727000000000004</v>
      </c>
      <c r="I135" s="148"/>
      <c r="L135" s="144"/>
      <c r="M135" s="149"/>
      <c r="T135" s="150"/>
      <c r="AT135" s="145" t="s">
        <v>140</v>
      </c>
      <c r="AU135" s="145" t="s">
        <v>88</v>
      </c>
      <c r="AV135" s="13" t="s">
        <v>88</v>
      </c>
      <c r="AW135" s="13" t="s">
        <v>41</v>
      </c>
      <c r="AX135" s="13" t="s">
        <v>81</v>
      </c>
      <c r="AY135" s="145" t="s">
        <v>130</v>
      </c>
    </row>
    <row r="136" spans="2:51" s="13" customFormat="1" ht="22.5">
      <c r="B136" s="144"/>
      <c r="D136" s="138" t="s">
        <v>140</v>
      </c>
      <c r="E136" s="145" t="s">
        <v>43</v>
      </c>
      <c r="F136" s="146" t="s">
        <v>164</v>
      </c>
      <c r="H136" s="147">
        <v>124.879</v>
      </c>
      <c r="I136" s="148"/>
      <c r="L136" s="144"/>
      <c r="M136" s="149"/>
      <c r="T136" s="150"/>
      <c r="AT136" s="145" t="s">
        <v>140</v>
      </c>
      <c r="AU136" s="145" t="s">
        <v>88</v>
      </c>
      <c r="AV136" s="13" t="s">
        <v>88</v>
      </c>
      <c r="AW136" s="13" t="s">
        <v>41</v>
      </c>
      <c r="AX136" s="13" t="s">
        <v>81</v>
      </c>
      <c r="AY136" s="145" t="s">
        <v>130</v>
      </c>
    </row>
    <row r="137" spans="2:51" s="13" customFormat="1" ht="22.5">
      <c r="B137" s="144"/>
      <c r="D137" s="138" t="s">
        <v>140</v>
      </c>
      <c r="E137" s="145" t="s">
        <v>43</v>
      </c>
      <c r="F137" s="146" t="s">
        <v>176</v>
      </c>
      <c r="H137" s="147">
        <v>118.488</v>
      </c>
      <c r="I137" s="148"/>
      <c r="L137" s="144"/>
      <c r="M137" s="149"/>
      <c r="T137" s="150"/>
      <c r="AT137" s="145" t="s">
        <v>140</v>
      </c>
      <c r="AU137" s="145" t="s">
        <v>88</v>
      </c>
      <c r="AV137" s="13" t="s">
        <v>88</v>
      </c>
      <c r="AW137" s="13" t="s">
        <v>41</v>
      </c>
      <c r="AX137" s="13" t="s">
        <v>81</v>
      </c>
      <c r="AY137" s="145" t="s">
        <v>130</v>
      </c>
    </row>
    <row r="138" spans="2:51" s="13" customFormat="1">
      <c r="B138" s="144"/>
      <c r="D138" s="138" t="s">
        <v>140</v>
      </c>
      <c r="E138" s="145" t="s">
        <v>43</v>
      </c>
      <c r="F138" s="146" t="s">
        <v>177</v>
      </c>
      <c r="H138" s="147">
        <v>47.709000000000003</v>
      </c>
      <c r="I138" s="148"/>
      <c r="L138" s="144"/>
      <c r="M138" s="149"/>
      <c r="T138" s="150"/>
      <c r="AT138" s="145" t="s">
        <v>140</v>
      </c>
      <c r="AU138" s="145" t="s">
        <v>88</v>
      </c>
      <c r="AV138" s="13" t="s">
        <v>88</v>
      </c>
      <c r="AW138" s="13" t="s">
        <v>41</v>
      </c>
      <c r="AX138" s="13" t="s">
        <v>81</v>
      </c>
      <c r="AY138" s="145" t="s">
        <v>130</v>
      </c>
    </row>
    <row r="139" spans="2:51" s="12" customFormat="1">
      <c r="B139" s="137"/>
      <c r="D139" s="138" t="s">
        <v>140</v>
      </c>
      <c r="E139" s="139" t="s">
        <v>43</v>
      </c>
      <c r="F139" s="140" t="s">
        <v>144</v>
      </c>
      <c r="H139" s="139" t="s">
        <v>43</v>
      </c>
      <c r="I139" s="141"/>
      <c r="L139" s="137"/>
      <c r="M139" s="142"/>
      <c r="T139" s="143"/>
      <c r="AT139" s="139" t="s">
        <v>140</v>
      </c>
      <c r="AU139" s="139" t="s">
        <v>88</v>
      </c>
      <c r="AV139" s="12" t="s">
        <v>86</v>
      </c>
      <c r="AW139" s="12" t="s">
        <v>41</v>
      </c>
      <c r="AX139" s="12" t="s">
        <v>81</v>
      </c>
      <c r="AY139" s="139" t="s">
        <v>130</v>
      </c>
    </row>
    <row r="140" spans="2:51" s="13" customFormat="1">
      <c r="B140" s="144"/>
      <c r="D140" s="138" t="s">
        <v>140</v>
      </c>
      <c r="E140" s="145" t="s">
        <v>43</v>
      </c>
      <c r="F140" s="146" t="s">
        <v>178</v>
      </c>
      <c r="H140" s="147">
        <v>-84.24</v>
      </c>
      <c r="I140" s="148"/>
      <c r="L140" s="144"/>
      <c r="M140" s="149"/>
      <c r="T140" s="150"/>
      <c r="AT140" s="145" t="s">
        <v>140</v>
      </c>
      <c r="AU140" s="145" t="s">
        <v>88</v>
      </c>
      <c r="AV140" s="13" t="s">
        <v>88</v>
      </c>
      <c r="AW140" s="13" t="s">
        <v>41</v>
      </c>
      <c r="AX140" s="13" t="s">
        <v>81</v>
      </c>
      <c r="AY140" s="145" t="s">
        <v>130</v>
      </c>
    </row>
    <row r="141" spans="2:51" s="13" customFormat="1">
      <c r="B141" s="144"/>
      <c r="D141" s="138" t="s">
        <v>140</v>
      </c>
      <c r="E141" s="145" t="s">
        <v>43</v>
      </c>
      <c r="F141" s="146" t="s">
        <v>167</v>
      </c>
      <c r="H141" s="147">
        <v>-164.16</v>
      </c>
      <c r="I141" s="148"/>
      <c r="L141" s="144"/>
      <c r="M141" s="149"/>
      <c r="T141" s="150"/>
      <c r="AT141" s="145" t="s">
        <v>140</v>
      </c>
      <c r="AU141" s="145" t="s">
        <v>88</v>
      </c>
      <c r="AV141" s="13" t="s">
        <v>88</v>
      </c>
      <c r="AW141" s="13" t="s">
        <v>41</v>
      </c>
      <c r="AX141" s="13" t="s">
        <v>81</v>
      </c>
      <c r="AY141" s="145" t="s">
        <v>130</v>
      </c>
    </row>
    <row r="142" spans="2:51" s="13" customFormat="1">
      <c r="B142" s="144"/>
      <c r="D142" s="138" t="s">
        <v>140</v>
      </c>
      <c r="E142" s="145" t="s">
        <v>43</v>
      </c>
      <c r="F142" s="146" t="s">
        <v>155</v>
      </c>
      <c r="H142" s="147">
        <v>-10.67</v>
      </c>
      <c r="I142" s="148"/>
      <c r="L142" s="144"/>
      <c r="M142" s="149"/>
      <c r="T142" s="150"/>
      <c r="AT142" s="145" t="s">
        <v>140</v>
      </c>
      <c r="AU142" s="145" t="s">
        <v>88</v>
      </c>
      <c r="AV142" s="13" t="s">
        <v>88</v>
      </c>
      <c r="AW142" s="13" t="s">
        <v>41</v>
      </c>
      <c r="AX142" s="13" t="s">
        <v>81</v>
      </c>
      <c r="AY142" s="145" t="s">
        <v>130</v>
      </c>
    </row>
    <row r="143" spans="2:51" s="13" customFormat="1">
      <c r="B143" s="144"/>
      <c r="D143" s="138" t="s">
        <v>140</v>
      </c>
      <c r="E143" s="145" t="s">
        <v>43</v>
      </c>
      <c r="F143" s="146" t="s">
        <v>168</v>
      </c>
      <c r="H143" s="147">
        <v>-2.2410000000000001</v>
      </c>
      <c r="I143" s="148"/>
      <c r="L143" s="144"/>
      <c r="M143" s="149"/>
      <c r="T143" s="150"/>
      <c r="AT143" s="145" t="s">
        <v>140</v>
      </c>
      <c r="AU143" s="145" t="s">
        <v>88</v>
      </c>
      <c r="AV143" s="13" t="s">
        <v>88</v>
      </c>
      <c r="AW143" s="13" t="s">
        <v>41</v>
      </c>
      <c r="AX143" s="13" t="s">
        <v>81</v>
      </c>
      <c r="AY143" s="145" t="s">
        <v>130</v>
      </c>
    </row>
    <row r="144" spans="2:51" s="13" customFormat="1">
      <c r="B144" s="144"/>
      <c r="D144" s="138" t="s">
        <v>140</v>
      </c>
      <c r="E144" s="145" t="s">
        <v>43</v>
      </c>
      <c r="F144" s="146" t="s">
        <v>156</v>
      </c>
      <c r="H144" s="147">
        <v>-1.44</v>
      </c>
      <c r="I144" s="148"/>
      <c r="L144" s="144"/>
      <c r="M144" s="149"/>
      <c r="T144" s="150"/>
      <c r="AT144" s="145" t="s">
        <v>140</v>
      </c>
      <c r="AU144" s="145" t="s">
        <v>88</v>
      </c>
      <c r="AV144" s="13" t="s">
        <v>88</v>
      </c>
      <c r="AW144" s="13" t="s">
        <v>41</v>
      </c>
      <c r="AX144" s="13" t="s">
        <v>81</v>
      </c>
      <c r="AY144" s="145" t="s">
        <v>130</v>
      </c>
    </row>
    <row r="145" spans="2:51" s="13" customFormat="1">
      <c r="B145" s="144"/>
      <c r="D145" s="138" t="s">
        <v>140</v>
      </c>
      <c r="E145" s="145" t="s">
        <v>43</v>
      </c>
      <c r="F145" s="146" t="s">
        <v>179</v>
      </c>
      <c r="H145" s="147">
        <v>-6.24</v>
      </c>
      <c r="I145" s="148"/>
      <c r="L145" s="144"/>
      <c r="M145" s="149"/>
      <c r="T145" s="150"/>
      <c r="AT145" s="145" t="s">
        <v>140</v>
      </c>
      <c r="AU145" s="145" t="s">
        <v>88</v>
      </c>
      <c r="AV145" s="13" t="s">
        <v>88</v>
      </c>
      <c r="AW145" s="13" t="s">
        <v>41</v>
      </c>
      <c r="AX145" s="13" t="s">
        <v>81</v>
      </c>
      <c r="AY145" s="145" t="s">
        <v>130</v>
      </c>
    </row>
    <row r="146" spans="2:51" s="14" customFormat="1">
      <c r="B146" s="151"/>
      <c r="D146" s="138" t="s">
        <v>140</v>
      </c>
      <c r="E146" s="152" t="s">
        <v>43</v>
      </c>
      <c r="F146" s="153" t="s">
        <v>180</v>
      </c>
      <c r="H146" s="154">
        <v>446.46300000000002</v>
      </c>
      <c r="I146" s="155"/>
      <c r="L146" s="151"/>
      <c r="M146" s="156"/>
      <c r="T146" s="157"/>
      <c r="AT146" s="152" t="s">
        <v>140</v>
      </c>
      <c r="AU146" s="152" t="s">
        <v>88</v>
      </c>
      <c r="AV146" s="14" t="s">
        <v>147</v>
      </c>
      <c r="AW146" s="14" t="s">
        <v>41</v>
      </c>
      <c r="AX146" s="14" t="s">
        <v>81</v>
      </c>
      <c r="AY146" s="152" t="s">
        <v>130</v>
      </c>
    </row>
    <row r="147" spans="2:51" s="12" customFormat="1">
      <c r="B147" s="137"/>
      <c r="D147" s="138" t="s">
        <v>140</v>
      </c>
      <c r="E147" s="139" t="s">
        <v>43</v>
      </c>
      <c r="F147" s="140" t="s">
        <v>181</v>
      </c>
      <c r="H147" s="139" t="s">
        <v>43</v>
      </c>
      <c r="I147" s="141"/>
      <c r="L147" s="137"/>
      <c r="M147" s="142"/>
      <c r="T147" s="143"/>
      <c r="AT147" s="139" t="s">
        <v>140</v>
      </c>
      <c r="AU147" s="139" t="s">
        <v>88</v>
      </c>
      <c r="AV147" s="12" t="s">
        <v>86</v>
      </c>
      <c r="AW147" s="12" t="s">
        <v>41</v>
      </c>
      <c r="AX147" s="12" t="s">
        <v>81</v>
      </c>
      <c r="AY147" s="139" t="s">
        <v>130</v>
      </c>
    </row>
    <row r="148" spans="2:51" s="13" customFormat="1" ht="22.5">
      <c r="B148" s="144"/>
      <c r="D148" s="138" t="s">
        <v>140</v>
      </c>
      <c r="E148" s="145" t="s">
        <v>43</v>
      </c>
      <c r="F148" s="146" t="s">
        <v>182</v>
      </c>
      <c r="H148" s="147">
        <v>167.16399999999999</v>
      </c>
      <c r="I148" s="148"/>
      <c r="L148" s="144"/>
      <c r="M148" s="149"/>
      <c r="T148" s="150"/>
      <c r="AT148" s="145" t="s">
        <v>140</v>
      </c>
      <c r="AU148" s="145" t="s">
        <v>88</v>
      </c>
      <c r="AV148" s="13" t="s">
        <v>88</v>
      </c>
      <c r="AW148" s="13" t="s">
        <v>41</v>
      </c>
      <c r="AX148" s="13" t="s">
        <v>81</v>
      </c>
      <c r="AY148" s="145" t="s">
        <v>130</v>
      </c>
    </row>
    <row r="149" spans="2:51" s="13" customFormat="1" ht="22.5">
      <c r="B149" s="144"/>
      <c r="D149" s="138" t="s">
        <v>140</v>
      </c>
      <c r="E149" s="145" t="s">
        <v>43</v>
      </c>
      <c r="F149" s="146" t="s">
        <v>183</v>
      </c>
      <c r="H149" s="147">
        <v>102.795</v>
      </c>
      <c r="I149" s="148"/>
      <c r="L149" s="144"/>
      <c r="M149" s="149"/>
      <c r="T149" s="150"/>
      <c r="AT149" s="145" t="s">
        <v>140</v>
      </c>
      <c r="AU149" s="145" t="s">
        <v>88</v>
      </c>
      <c r="AV149" s="13" t="s">
        <v>88</v>
      </c>
      <c r="AW149" s="13" t="s">
        <v>41</v>
      </c>
      <c r="AX149" s="13" t="s">
        <v>81</v>
      </c>
      <c r="AY149" s="145" t="s">
        <v>130</v>
      </c>
    </row>
    <row r="150" spans="2:51" s="13" customFormat="1">
      <c r="B150" s="144"/>
      <c r="D150" s="138" t="s">
        <v>140</v>
      </c>
      <c r="E150" s="145" t="s">
        <v>43</v>
      </c>
      <c r="F150" s="146" t="s">
        <v>184</v>
      </c>
      <c r="H150" s="147">
        <v>122.77800000000001</v>
      </c>
      <c r="I150" s="148"/>
      <c r="L150" s="144"/>
      <c r="M150" s="149"/>
      <c r="T150" s="150"/>
      <c r="AT150" s="145" t="s">
        <v>140</v>
      </c>
      <c r="AU150" s="145" t="s">
        <v>88</v>
      </c>
      <c r="AV150" s="13" t="s">
        <v>88</v>
      </c>
      <c r="AW150" s="13" t="s">
        <v>41</v>
      </c>
      <c r="AX150" s="13" t="s">
        <v>81</v>
      </c>
      <c r="AY150" s="145" t="s">
        <v>130</v>
      </c>
    </row>
    <row r="151" spans="2:51" s="13" customFormat="1" ht="22.5">
      <c r="B151" s="144"/>
      <c r="D151" s="138" t="s">
        <v>140</v>
      </c>
      <c r="E151" s="145" t="s">
        <v>43</v>
      </c>
      <c r="F151" s="146" t="s">
        <v>185</v>
      </c>
      <c r="H151" s="147">
        <v>80.418999999999997</v>
      </c>
      <c r="I151" s="148"/>
      <c r="L151" s="144"/>
      <c r="M151" s="149"/>
      <c r="T151" s="150"/>
      <c r="AT151" s="145" t="s">
        <v>140</v>
      </c>
      <c r="AU151" s="145" t="s">
        <v>88</v>
      </c>
      <c r="AV151" s="13" t="s">
        <v>88</v>
      </c>
      <c r="AW151" s="13" t="s">
        <v>41</v>
      </c>
      <c r="AX151" s="13" t="s">
        <v>81</v>
      </c>
      <c r="AY151" s="145" t="s">
        <v>130</v>
      </c>
    </row>
    <row r="152" spans="2:51" s="13" customFormat="1" ht="22.5">
      <c r="B152" s="144"/>
      <c r="D152" s="138" t="s">
        <v>140</v>
      </c>
      <c r="E152" s="145" t="s">
        <v>43</v>
      </c>
      <c r="F152" s="146" t="s">
        <v>186</v>
      </c>
      <c r="H152" s="147">
        <v>126.08</v>
      </c>
      <c r="I152" s="148"/>
      <c r="L152" s="144"/>
      <c r="M152" s="149"/>
      <c r="T152" s="150"/>
      <c r="AT152" s="145" t="s">
        <v>140</v>
      </c>
      <c r="AU152" s="145" t="s">
        <v>88</v>
      </c>
      <c r="AV152" s="13" t="s">
        <v>88</v>
      </c>
      <c r="AW152" s="13" t="s">
        <v>41</v>
      </c>
      <c r="AX152" s="13" t="s">
        <v>81</v>
      </c>
      <c r="AY152" s="145" t="s">
        <v>130</v>
      </c>
    </row>
    <row r="153" spans="2:51" s="13" customFormat="1" ht="22.5">
      <c r="B153" s="144"/>
      <c r="D153" s="138" t="s">
        <v>140</v>
      </c>
      <c r="E153" s="145" t="s">
        <v>43</v>
      </c>
      <c r="F153" s="146" t="s">
        <v>187</v>
      </c>
      <c r="H153" s="147">
        <v>133.952</v>
      </c>
      <c r="I153" s="148"/>
      <c r="L153" s="144"/>
      <c r="M153" s="149"/>
      <c r="T153" s="150"/>
      <c r="AT153" s="145" t="s">
        <v>140</v>
      </c>
      <c r="AU153" s="145" t="s">
        <v>88</v>
      </c>
      <c r="AV153" s="13" t="s">
        <v>88</v>
      </c>
      <c r="AW153" s="13" t="s">
        <v>41</v>
      </c>
      <c r="AX153" s="13" t="s">
        <v>81</v>
      </c>
      <c r="AY153" s="145" t="s">
        <v>130</v>
      </c>
    </row>
    <row r="154" spans="2:51" s="12" customFormat="1">
      <c r="B154" s="137"/>
      <c r="D154" s="138" t="s">
        <v>140</v>
      </c>
      <c r="E154" s="139" t="s">
        <v>43</v>
      </c>
      <c r="F154" s="140" t="s">
        <v>144</v>
      </c>
      <c r="H154" s="139" t="s">
        <v>43</v>
      </c>
      <c r="I154" s="141"/>
      <c r="L154" s="137"/>
      <c r="M154" s="142"/>
      <c r="T154" s="143"/>
      <c r="AT154" s="139" t="s">
        <v>140</v>
      </c>
      <c r="AU154" s="139" t="s">
        <v>88</v>
      </c>
      <c r="AV154" s="12" t="s">
        <v>86</v>
      </c>
      <c r="AW154" s="12" t="s">
        <v>41</v>
      </c>
      <c r="AX154" s="12" t="s">
        <v>81</v>
      </c>
      <c r="AY154" s="139" t="s">
        <v>130</v>
      </c>
    </row>
    <row r="155" spans="2:51" s="13" customFormat="1">
      <c r="B155" s="144"/>
      <c r="D155" s="138" t="s">
        <v>140</v>
      </c>
      <c r="E155" s="145" t="s">
        <v>43</v>
      </c>
      <c r="F155" s="146" t="s">
        <v>188</v>
      </c>
      <c r="H155" s="147">
        <v>-105.3</v>
      </c>
      <c r="I155" s="148"/>
      <c r="L155" s="144"/>
      <c r="M155" s="149"/>
      <c r="T155" s="150"/>
      <c r="AT155" s="145" t="s">
        <v>140</v>
      </c>
      <c r="AU155" s="145" t="s">
        <v>88</v>
      </c>
      <c r="AV155" s="13" t="s">
        <v>88</v>
      </c>
      <c r="AW155" s="13" t="s">
        <v>41</v>
      </c>
      <c r="AX155" s="13" t="s">
        <v>81</v>
      </c>
      <c r="AY155" s="145" t="s">
        <v>130</v>
      </c>
    </row>
    <row r="156" spans="2:51" s="13" customFormat="1">
      <c r="B156" s="144"/>
      <c r="D156" s="138" t="s">
        <v>140</v>
      </c>
      <c r="E156" s="145" t="s">
        <v>43</v>
      </c>
      <c r="F156" s="146" t="s">
        <v>189</v>
      </c>
      <c r="H156" s="147">
        <v>-157.32</v>
      </c>
      <c r="I156" s="148"/>
      <c r="L156" s="144"/>
      <c r="M156" s="149"/>
      <c r="T156" s="150"/>
      <c r="AT156" s="145" t="s">
        <v>140</v>
      </c>
      <c r="AU156" s="145" t="s">
        <v>88</v>
      </c>
      <c r="AV156" s="13" t="s">
        <v>88</v>
      </c>
      <c r="AW156" s="13" t="s">
        <v>41</v>
      </c>
      <c r="AX156" s="13" t="s">
        <v>81</v>
      </c>
      <c r="AY156" s="145" t="s">
        <v>130</v>
      </c>
    </row>
    <row r="157" spans="2:51" s="13" customFormat="1">
      <c r="B157" s="144"/>
      <c r="D157" s="138" t="s">
        <v>140</v>
      </c>
      <c r="E157" s="145" t="s">
        <v>43</v>
      </c>
      <c r="F157" s="146" t="s">
        <v>155</v>
      </c>
      <c r="H157" s="147">
        <v>-10.67</v>
      </c>
      <c r="I157" s="148"/>
      <c r="L157" s="144"/>
      <c r="M157" s="149"/>
      <c r="T157" s="150"/>
      <c r="AT157" s="145" t="s">
        <v>140</v>
      </c>
      <c r="AU157" s="145" t="s">
        <v>88</v>
      </c>
      <c r="AV157" s="13" t="s">
        <v>88</v>
      </c>
      <c r="AW157" s="13" t="s">
        <v>41</v>
      </c>
      <c r="AX157" s="13" t="s">
        <v>81</v>
      </c>
      <c r="AY157" s="145" t="s">
        <v>130</v>
      </c>
    </row>
    <row r="158" spans="2:51" s="13" customFormat="1">
      <c r="B158" s="144"/>
      <c r="D158" s="138" t="s">
        <v>140</v>
      </c>
      <c r="E158" s="145" t="s">
        <v>43</v>
      </c>
      <c r="F158" s="146" t="s">
        <v>168</v>
      </c>
      <c r="H158" s="147">
        <v>-2.2410000000000001</v>
      </c>
      <c r="I158" s="148"/>
      <c r="L158" s="144"/>
      <c r="M158" s="149"/>
      <c r="T158" s="150"/>
      <c r="AT158" s="145" t="s">
        <v>140</v>
      </c>
      <c r="AU158" s="145" t="s">
        <v>88</v>
      </c>
      <c r="AV158" s="13" t="s">
        <v>88</v>
      </c>
      <c r="AW158" s="13" t="s">
        <v>41</v>
      </c>
      <c r="AX158" s="13" t="s">
        <v>81</v>
      </c>
      <c r="AY158" s="145" t="s">
        <v>130</v>
      </c>
    </row>
    <row r="159" spans="2:51" s="13" customFormat="1">
      <c r="B159" s="144"/>
      <c r="D159" s="138" t="s">
        <v>140</v>
      </c>
      <c r="E159" s="145" t="s">
        <v>43</v>
      </c>
      <c r="F159" s="146" t="s">
        <v>156</v>
      </c>
      <c r="H159" s="147">
        <v>-1.44</v>
      </c>
      <c r="I159" s="148"/>
      <c r="L159" s="144"/>
      <c r="M159" s="149"/>
      <c r="T159" s="150"/>
      <c r="AT159" s="145" t="s">
        <v>140</v>
      </c>
      <c r="AU159" s="145" t="s">
        <v>88</v>
      </c>
      <c r="AV159" s="13" t="s">
        <v>88</v>
      </c>
      <c r="AW159" s="13" t="s">
        <v>41</v>
      </c>
      <c r="AX159" s="13" t="s">
        <v>81</v>
      </c>
      <c r="AY159" s="145" t="s">
        <v>130</v>
      </c>
    </row>
    <row r="160" spans="2:51" s="13" customFormat="1">
      <c r="B160" s="144"/>
      <c r="D160" s="138" t="s">
        <v>140</v>
      </c>
      <c r="E160" s="145" t="s">
        <v>43</v>
      </c>
      <c r="F160" s="146" t="s">
        <v>190</v>
      </c>
      <c r="H160" s="147">
        <v>-3.12</v>
      </c>
      <c r="I160" s="148"/>
      <c r="L160" s="144"/>
      <c r="M160" s="149"/>
      <c r="T160" s="150"/>
      <c r="AT160" s="145" t="s">
        <v>140</v>
      </c>
      <c r="AU160" s="145" t="s">
        <v>88</v>
      </c>
      <c r="AV160" s="13" t="s">
        <v>88</v>
      </c>
      <c r="AW160" s="13" t="s">
        <v>41</v>
      </c>
      <c r="AX160" s="13" t="s">
        <v>81</v>
      </c>
      <c r="AY160" s="145" t="s">
        <v>130</v>
      </c>
    </row>
    <row r="161" spans="2:51" s="14" customFormat="1">
      <c r="B161" s="151"/>
      <c r="D161" s="138" t="s">
        <v>140</v>
      </c>
      <c r="E161" s="152" t="s">
        <v>43</v>
      </c>
      <c r="F161" s="153" t="s">
        <v>191</v>
      </c>
      <c r="H161" s="154">
        <v>453.09699999999998</v>
      </c>
      <c r="I161" s="155"/>
      <c r="L161" s="151"/>
      <c r="M161" s="156"/>
      <c r="T161" s="157"/>
      <c r="AT161" s="152" t="s">
        <v>140</v>
      </c>
      <c r="AU161" s="152" t="s">
        <v>88</v>
      </c>
      <c r="AV161" s="14" t="s">
        <v>147</v>
      </c>
      <c r="AW161" s="14" t="s">
        <v>41</v>
      </c>
      <c r="AX161" s="14" t="s">
        <v>81</v>
      </c>
      <c r="AY161" s="152" t="s">
        <v>130</v>
      </c>
    </row>
    <row r="162" spans="2:51" s="12" customFormat="1">
      <c r="B162" s="137"/>
      <c r="D162" s="138" t="s">
        <v>140</v>
      </c>
      <c r="E162" s="139" t="s">
        <v>43</v>
      </c>
      <c r="F162" s="140" t="s">
        <v>192</v>
      </c>
      <c r="H162" s="139" t="s">
        <v>43</v>
      </c>
      <c r="I162" s="141"/>
      <c r="L162" s="137"/>
      <c r="M162" s="142"/>
      <c r="T162" s="143"/>
      <c r="AT162" s="139" t="s">
        <v>140</v>
      </c>
      <c r="AU162" s="139" t="s">
        <v>88</v>
      </c>
      <c r="AV162" s="12" t="s">
        <v>86</v>
      </c>
      <c r="AW162" s="12" t="s">
        <v>41</v>
      </c>
      <c r="AX162" s="12" t="s">
        <v>81</v>
      </c>
      <c r="AY162" s="139" t="s">
        <v>130</v>
      </c>
    </row>
    <row r="163" spans="2:51" s="13" customFormat="1" ht="22.5">
      <c r="B163" s="144"/>
      <c r="D163" s="138" t="s">
        <v>140</v>
      </c>
      <c r="E163" s="145" t="s">
        <v>43</v>
      </c>
      <c r="F163" s="146" t="s">
        <v>193</v>
      </c>
      <c r="H163" s="147">
        <v>113.014</v>
      </c>
      <c r="I163" s="148"/>
      <c r="L163" s="144"/>
      <c r="M163" s="149"/>
      <c r="T163" s="150"/>
      <c r="AT163" s="145" t="s">
        <v>140</v>
      </c>
      <c r="AU163" s="145" t="s">
        <v>88</v>
      </c>
      <c r="AV163" s="13" t="s">
        <v>88</v>
      </c>
      <c r="AW163" s="13" t="s">
        <v>41</v>
      </c>
      <c r="AX163" s="13" t="s">
        <v>81</v>
      </c>
      <c r="AY163" s="145" t="s">
        <v>130</v>
      </c>
    </row>
    <row r="164" spans="2:51" s="13" customFormat="1" ht="22.5">
      <c r="B164" s="144"/>
      <c r="D164" s="138" t="s">
        <v>140</v>
      </c>
      <c r="E164" s="145" t="s">
        <v>43</v>
      </c>
      <c r="F164" s="146" t="s">
        <v>194</v>
      </c>
      <c r="H164" s="147">
        <v>97.188999999999993</v>
      </c>
      <c r="I164" s="148"/>
      <c r="L164" s="144"/>
      <c r="M164" s="149"/>
      <c r="T164" s="150"/>
      <c r="AT164" s="145" t="s">
        <v>140</v>
      </c>
      <c r="AU164" s="145" t="s">
        <v>88</v>
      </c>
      <c r="AV164" s="13" t="s">
        <v>88</v>
      </c>
      <c r="AW164" s="13" t="s">
        <v>41</v>
      </c>
      <c r="AX164" s="13" t="s">
        <v>81</v>
      </c>
      <c r="AY164" s="145" t="s">
        <v>130</v>
      </c>
    </row>
    <row r="165" spans="2:51" s="13" customFormat="1" ht="22.5">
      <c r="B165" s="144"/>
      <c r="D165" s="138" t="s">
        <v>140</v>
      </c>
      <c r="E165" s="145" t="s">
        <v>43</v>
      </c>
      <c r="F165" s="146" t="s">
        <v>195</v>
      </c>
      <c r="H165" s="147">
        <v>135.05799999999999</v>
      </c>
      <c r="I165" s="148"/>
      <c r="L165" s="144"/>
      <c r="M165" s="149"/>
      <c r="T165" s="150"/>
      <c r="AT165" s="145" t="s">
        <v>140</v>
      </c>
      <c r="AU165" s="145" t="s">
        <v>88</v>
      </c>
      <c r="AV165" s="13" t="s">
        <v>88</v>
      </c>
      <c r="AW165" s="13" t="s">
        <v>41</v>
      </c>
      <c r="AX165" s="13" t="s">
        <v>81</v>
      </c>
      <c r="AY165" s="145" t="s">
        <v>130</v>
      </c>
    </row>
    <row r="166" spans="2:51" s="12" customFormat="1">
      <c r="B166" s="137"/>
      <c r="D166" s="138" t="s">
        <v>140</v>
      </c>
      <c r="E166" s="139" t="s">
        <v>43</v>
      </c>
      <c r="F166" s="140" t="s">
        <v>144</v>
      </c>
      <c r="H166" s="139" t="s">
        <v>43</v>
      </c>
      <c r="I166" s="141"/>
      <c r="L166" s="137"/>
      <c r="M166" s="142"/>
      <c r="T166" s="143"/>
      <c r="AT166" s="139" t="s">
        <v>140</v>
      </c>
      <c r="AU166" s="139" t="s">
        <v>88</v>
      </c>
      <c r="AV166" s="12" t="s">
        <v>86</v>
      </c>
      <c r="AW166" s="12" t="s">
        <v>41</v>
      </c>
      <c r="AX166" s="12" t="s">
        <v>81</v>
      </c>
      <c r="AY166" s="139" t="s">
        <v>130</v>
      </c>
    </row>
    <row r="167" spans="2:51" s="13" customFormat="1">
      <c r="B167" s="144"/>
      <c r="D167" s="138" t="s">
        <v>140</v>
      </c>
      <c r="E167" s="145" t="s">
        <v>43</v>
      </c>
      <c r="F167" s="146" t="s">
        <v>188</v>
      </c>
      <c r="H167" s="147">
        <v>-105.3</v>
      </c>
      <c r="I167" s="148"/>
      <c r="L167" s="144"/>
      <c r="M167" s="149"/>
      <c r="T167" s="150"/>
      <c r="AT167" s="145" t="s">
        <v>140</v>
      </c>
      <c r="AU167" s="145" t="s">
        <v>88</v>
      </c>
      <c r="AV167" s="13" t="s">
        <v>88</v>
      </c>
      <c r="AW167" s="13" t="s">
        <v>41</v>
      </c>
      <c r="AX167" s="13" t="s">
        <v>81</v>
      </c>
      <c r="AY167" s="145" t="s">
        <v>130</v>
      </c>
    </row>
    <row r="168" spans="2:51" s="13" customFormat="1">
      <c r="B168" s="144"/>
      <c r="D168" s="138" t="s">
        <v>140</v>
      </c>
      <c r="E168" s="145" t="s">
        <v>43</v>
      </c>
      <c r="F168" s="146" t="s">
        <v>196</v>
      </c>
      <c r="H168" s="147">
        <v>-18.239999999999998</v>
      </c>
      <c r="I168" s="148"/>
      <c r="L168" s="144"/>
      <c r="M168" s="149"/>
      <c r="T168" s="150"/>
      <c r="AT168" s="145" t="s">
        <v>140</v>
      </c>
      <c r="AU168" s="145" t="s">
        <v>88</v>
      </c>
      <c r="AV168" s="13" t="s">
        <v>88</v>
      </c>
      <c r="AW168" s="13" t="s">
        <v>41</v>
      </c>
      <c r="AX168" s="13" t="s">
        <v>81</v>
      </c>
      <c r="AY168" s="145" t="s">
        <v>130</v>
      </c>
    </row>
    <row r="169" spans="2:51" s="13" customFormat="1">
      <c r="B169" s="144"/>
      <c r="D169" s="138" t="s">
        <v>140</v>
      </c>
      <c r="E169" s="145" t="s">
        <v>43</v>
      </c>
      <c r="F169" s="146" t="s">
        <v>155</v>
      </c>
      <c r="H169" s="147">
        <v>-10.67</v>
      </c>
      <c r="I169" s="148"/>
      <c r="L169" s="144"/>
      <c r="M169" s="149"/>
      <c r="T169" s="150"/>
      <c r="AT169" s="145" t="s">
        <v>140</v>
      </c>
      <c r="AU169" s="145" t="s">
        <v>88</v>
      </c>
      <c r="AV169" s="13" t="s">
        <v>88</v>
      </c>
      <c r="AW169" s="13" t="s">
        <v>41</v>
      </c>
      <c r="AX169" s="13" t="s">
        <v>81</v>
      </c>
      <c r="AY169" s="145" t="s">
        <v>130</v>
      </c>
    </row>
    <row r="170" spans="2:51" s="14" customFormat="1">
      <c r="B170" s="151"/>
      <c r="D170" s="138" t="s">
        <v>140</v>
      </c>
      <c r="E170" s="152" t="s">
        <v>43</v>
      </c>
      <c r="F170" s="153" t="s">
        <v>197</v>
      </c>
      <c r="H170" s="154">
        <v>211.05099999999999</v>
      </c>
      <c r="I170" s="155"/>
      <c r="L170" s="151"/>
      <c r="M170" s="156"/>
      <c r="T170" s="157"/>
      <c r="AT170" s="152" t="s">
        <v>140</v>
      </c>
      <c r="AU170" s="152" t="s">
        <v>88</v>
      </c>
      <c r="AV170" s="14" t="s">
        <v>147</v>
      </c>
      <c r="AW170" s="14" t="s">
        <v>41</v>
      </c>
      <c r="AX170" s="14" t="s">
        <v>81</v>
      </c>
      <c r="AY170" s="152" t="s">
        <v>130</v>
      </c>
    </row>
    <row r="171" spans="2:51" s="12" customFormat="1">
      <c r="B171" s="137"/>
      <c r="D171" s="138" t="s">
        <v>140</v>
      </c>
      <c r="E171" s="139" t="s">
        <v>43</v>
      </c>
      <c r="F171" s="140" t="s">
        <v>198</v>
      </c>
      <c r="H171" s="139" t="s">
        <v>43</v>
      </c>
      <c r="I171" s="141"/>
      <c r="L171" s="137"/>
      <c r="M171" s="142"/>
      <c r="T171" s="143"/>
      <c r="AT171" s="139" t="s">
        <v>140</v>
      </c>
      <c r="AU171" s="139" t="s">
        <v>88</v>
      </c>
      <c r="AV171" s="12" t="s">
        <v>86</v>
      </c>
      <c r="AW171" s="12" t="s">
        <v>41</v>
      </c>
      <c r="AX171" s="12" t="s">
        <v>81</v>
      </c>
      <c r="AY171" s="139" t="s">
        <v>130</v>
      </c>
    </row>
    <row r="172" spans="2:51" s="13" customFormat="1" ht="22.5">
      <c r="B172" s="144"/>
      <c r="D172" s="138" t="s">
        <v>140</v>
      </c>
      <c r="E172" s="145" t="s">
        <v>43</v>
      </c>
      <c r="F172" s="146" t="s">
        <v>199</v>
      </c>
      <c r="H172" s="147">
        <v>178.77199999999999</v>
      </c>
      <c r="I172" s="148"/>
      <c r="L172" s="144"/>
      <c r="M172" s="149"/>
      <c r="T172" s="150"/>
      <c r="AT172" s="145" t="s">
        <v>140</v>
      </c>
      <c r="AU172" s="145" t="s">
        <v>88</v>
      </c>
      <c r="AV172" s="13" t="s">
        <v>88</v>
      </c>
      <c r="AW172" s="13" t="s">
        <v>41</v>
      </c>
      <c r="AX172" s="13" t="s">
        <v>81</v>
      </c>
      <c r="AY172" s="145" t="s">
        <v>130</v>
      </c>
    </row>
    <row r="173" spans="2:51" s="13" customFormat="1" ht="22.5">
      <c r="B173" s="144"/>
      <c r="D173" s="138" t="s">
        <v>140</v>
      </c>
      <c r="E173" s="145" t="s">
        <v>43</v>
      </c>
      <c r="F173" s="146" t="s">
        <v>200</v>
      </c>
      <c r="H173" s="147">
        <v>168.16800000000001</v>
      </c>
      <c r="I173" s="148"/>
      <c r="L173" s="144"/>
      <c r="M173" s="149"/>
      <c r="T173" s="150"/>
      <c r="AT173" s="145" t="s">
        <v>140</v>
      </c>
      <c r="AU173" s="145" t="s">
        <v>88</v>
      </c>
      <c r="AV173" s="13" t="s">
        <v>88</v>
      </c>
      <c r="AW173" s="13" t="s">
        <v>41</v>
      </c>
      <c r="AX173" s="13" t="s">
        <v>81</v>
      </c>
      <c r="AY173" s="145" t="s">
        <v>130</v>
      </c>
    </row>
    <row r="174" spans="2:51" s="12" customFormat="1">
      <c r="B174" s="137"/>
      <c r="D174" s="138" t="s">
        <v>140</v>
      </c>
      <c r="E174" s="139" t="s">
        <v>43</v>
      </c>
      <c r="F174" s="140" t="s">
        <v>144</v>
      </c>
      <c r="H174" s="139" t="s">
        <v>43</v>
      </c>
      <c r="I174" s="141"/>
      <c r="L174" s="137"/>
      <c r="M174" s="142"/>
      <c r="T174" s="143"/>
      <c r="AT174" s="139" t="s">
        <v>140</v>
      </c>
      <c r="AU174" s="139" t="s">
        <v>88</v>
      </c>
      <c r="AV174" s="12" t="s">
        <v>86</v>
      </c>
      <c r="AW174" s="12" t="s">
        <v>41</v>
      </c>
      <c r="AX174" s="12" t="s">
        <v>81</v>
      </c>
      <c r="AY174" s="139" t="s">
        <v>130</v>
      </c>
    </row>
    <row r="175" spans="2:51" s="13" customFormat="1">
      <c r="B175" s="144"/>
      <c r="D175" s="138" t="s">
        <v>140</v>
      </c>
      <c r="E175" s="145" t="s">
        <v>43</v>
      </c>
      <c r="F175" s="146" t="s">
        <v>201</v>
      </c>
      <c r="H175" s="147">
        <v>-120.84</v>
      </c>
      <c r="I175" s="148"/>
      <c r="L175" s="144"/>
      <c r="M175" s="149"/>
      <c r="T175" s="150"/>
      <c r="AT175" s="145" t="s">
        <v>140</v>
      </c>
      <c r="AU175" s="145" t="s">
        <v>88</v>
      </c>
      <c r="AV175" s="13" t="s">
        <v>88</v>
      </c>
      <c r="AW175" s="13" t="s">
        <v>41</v>
      </c>
      <c r="AX175" s="13" t="s">
        <v>81</v>
      </c>
      <c r="AY175" s="145" t="s">
        <v>130</v>
      </c>
    </row>
    <row r="176" spans="2:51" s="13" customFormat="1">
      <c r="B176" s="144"/>
      <c r="D176" s="138" t="s">
        <v>140</v>
      </c>
      <c r="E176" s="145" t="s">
        <v>43</v>
      </c>
      <c r="F176" s="146" t="s">
        <v>155</v>
      </c>
      <c r="H176" s="147">
        <v>-10.67</v>
      </c>
      <c r="I176" s="148"/>
      <c r="L176" s="144"/>
      <c r="M176" s="149"/>
      <c r="T176" s="150"/>
      <c r="AT176" s="145" t="s">
        <v>140</v>
      </c>
      <c r="AU176" s="145" t="s">
        <v>88</v>
      </c>
      <c r="AV176" s="13" t="s">
        <v>88</v>
      </c>
      <c r="AW176" s="13" t="s">
        <v>41</v>
      </c>
      <c r="AX176" s="13" t="s">
        <v>81</v>
      </c>
      <c r="AY176" s="145" t="s">
        <v>130</v>
      </c>
    </row>
    <row r="177" spans="2:65" s="14" customFormat="1">
      <c r="B177" s="151"/>
      <c r="D177" s="138" t="s">
        <v>140</v>
      </c>
      <c r="E177" s="152" t="s">
        <v>43</v>
      </c>
      <c r="F177" s="153" t="s">
        <v>202</v>
      </c>
      <c r="H177" s="154">
        <v>215.43</v>
      </c>
      <c r="I177" s="155"/>
      <c r="L177" s="151"/>
      <c r="M177" s="156"/>
      <c r="T177" s="157"/>
      <c r="AT177" s="152" t="s">
        <v>140</v>
      </c>
      <c r="AU177" s="152" t="s">
        <v>88</v>
      </c>
      <c r="AV177" s="14" t="s">
        <v>147</v>
      </c>
      <c r="AW177" s="14" t="s">
        <v>41</v>
      </c>
      <c r="AX177" s="14" t="s">
        <v>81</v>
      </c>
      <c r="AY177" s="152" t="s">
        <v>130</v>
      </c>
    </row>
    <row r="178" spans="2:65" s="12" customFormat="1">
      <c r="B178" s="137"/>
      <c r="D178" s="138" t="s">
        <v>140</v>
      </c>
      <c r="E178" s="139" t="s">
        <v>43</v>
      </c>
      <c r="F178" s="140" t="s">
        <v>203</v>
      </c>
      <c r="H178" s="139" t="s">
        <v>43</v>
      </c>
      <c r="I178" s="141"/>
      <c r="L178" s="137"/>
      <c r="M178" s="142"/>
      <c r="T178" s="143"/>
      <c r="AT178" s="139" t="s">
        <v>140</v>
      </c>
      <c r="AU178" s="139" t="s">
        <v>88</v>
      </c>
      <c r="AV178" s="12" t="s">
        <v>86</v>
      </c>
      <c r="AW178" s="12" t="s">
        <v>41</v>
      </c>
      <c r="AX178" s="12" t="s">
        <v>81</v>
      </c>
      <c r="AY178" s="139" t="s">
        <v>130</v>
      </c>
    </row>
    <row r="179" spans="2:65" s="13" customFormat="1" ht="22.5">
      <c r="B179" s="144"/>
      <c r="D179" s="138" t="s">
        <v>140</v>
      </c>
      <c r="E179" s="145" t="s">
        <v>43</v>
      </c>
      <c r="F179" s="146" t="s">
        <v>204</v>
      </c>
      <c r="H179" s="147">
        <v>124.19199999999999</v>
      </c>
      <c r="I179" s="148"/>
      <c r="L179" s="144"/>
      <c r="M179" s="149"/>
      <c r="T179" s="150"/>
      <c r="AT179" s="145" t="s">
        <v>140</v>
      </c>
      <c r="AU179" s="145" t="s">
        <v>88</v>
      </c>
      <c r="AV179" s="13" t="s">
        <v>88</v>
      </c>
      <c r="AW179" s="13" t="s">
        <v>41</v>
      </c>
      <c r="AX179" s="13" t="s">
        <v>81</v>
      </c>
      <c r="AY179" s="145" t="s">
        <v>130</v>
      </c>
    </row>
    <row r="180" spans="2:65" s="13" customFormat="1" ht="22.5">
      <c r="B180" s="144"/>
      <c r="D180" s="138" t="s">
        <v>140</v>
      </c>
      <c r="E180" s="145" t="s">
        <v>43</v>
      </c>
      <c r="F180" s="146" t="s">
        <v>205</v>
      </c>
      <c r="H180" s="147">
        <v>98.563999999999993</v>
      </c>
      <c r="I180" s="148"/>
      <c r="L180" s="144"/>
      <c r="M180" s="149"/>
      <c r="T180" s="150"/>
      <c r="AT180" s="145" t="s">
        <v>140</v>
      </c>
      <c r="AU180" s="145" t="s">
        <v>88</v>
      </c>
      <c r="AV180" s="13" t="s">
        <v>88</v>
      </c>
      <c r="AW180" s="13" t="s">
        <v>41</v>
      </c>
      <c r="AX180" s="13" t="s">
        <v>81</v>
      </c>
      <c r="AY180" s="145" t="s">
        <v>130</v>
      </c>
    </row>
    <row r="181" spans="2:65" s="12" customFormat="1">
      <c r="B181" s="137"/>
      <c r="D181" s="138" t="s">
        <v>140</v>
      </c>
      <c r="E181" s="139" t="s">
        <v>43</v>
      </c>
      <c r="F181" s="140" t="s">
        <v>144</v>
      </c>
      <c r="H181" s="139" t="s">
        <v>43</v>
      </c>
      <c r="I181" s="141"/>
      <c r="L181" s="137"/>
      <c r="M181" s="142"/>
      <c r="T181" s="143"/>
      <c r="AT181" s="139" t="s">
        <v>140</v>
      </c>
      <c r="AU181" s="139" t="s">
        <v>88</v>
      </c>
      <c r="AV181" s="12" t="s">
        <v>86</v>
      </c>
      <c r="AW181" s="12" t="s">
        <v>41</v>
      </c>
      <c r="AX181" s="12" t="s">
        <v>81</v>
      </c>
      <c r="AY181" s="139" t="s">
        <v>130</v>
      </c>
    </row>
    <row r="182" spans="2:65" s="13" customFormat="1">
      <c r="B182" s="144"/>
      <c r="D182" s="138" t="s">
        <v>140</v>
      </c>
      <c r="E182" s="145" t="s">
        <v>43</v>
      </c>
      <c r="F182" s="146" t="s">
        <v>206</v>
      </c>
      <c r="H182" s="147">
        <v>-93.48</v>
      </c>
      <c r="I182" s="148"/>
      <c r="L182" s="144"/>
      <c r="M182" s="149"/>
      <c r="T182" s="150"/>
      <c r="AT182" s="145" t="s">
        <v>140</v>
      </c>
      <c r="AU182" s="145" t="s">
        <v>88</v>
      </c>
      <c r="AV182" s="13" t="s">
        <v>88</v>
      </c>
      <c r="AW182" s="13" t="s">
        <v>41</v>
      </c>
      <c r="AX182" s="13" t="s">
        <v>81</v>
      </c>
      <c r="AY182" s="145" t="s">
        <v>130</v>
      </c>
    </row>
    <row r="183" spans="2:65" s="13" customFormat="1">
      <c r="B183" s="144"/>
      <c r="D183" s="138" t="s">
        <v>140</v>
      </c>
      <c r="E183" s="145" t="s">
        <v>43</v>
      </c>
      <c r="F183" s="146" t="s">
        <v>207</v>
      </c>
      <c r="H183" s="147">
        <v>-5.16</v>
      </c>
      <c r="I183" s="148"/>
      <c r="L183" s="144"/>
      <c r="M183" s="149"/>
      <c r="T183" s="150"/>
      <c r="AT183" s="145" t="s">
        <v>140</v>
      </c>
      <c r="AU183" s="145" t="s">
        <v>88</v>
      </c>
      <c r="AV183" s="13" t="s">
        <v>88</v>
      </c>
      <c r="AW183" s="13" t="s">
        <v>41</v>
      </c>
      <c r="AX183" s="13" t="s">
        <v>81</v>
      </c>
      <c r="AY183" s="145" t="s">
        <v>130</v>
      </c>
    </row>
    <row r="184" spans="2:65" s="14" customFormat="1">
      <c r="B184" s="151"/>
      <c r="D184" s="138" t="s">
        <v>140</v>
      </c>
      <c r="E184" s="152" t="s">
        <v>43</v>
      </c>
      <c r="F184" s="153" t="s">
        <v>208</v>
      </c>
      <c r="H184" s="154">
        <v>124.116</v>
      </c>
      <c r="I184" s="155"/>
      <c r="L184" s="151"/>
      <c r="M184" s="156"/>
      <c r="T184" s="157"/>
      <c r="AT184" s="152" t="s">
        <v>140</v>
      </c>
      <c r="AU184" s="152" t="s">
        <v>88</v>
      </c>
      <c r="AV184" s="14" t="s">
        <v>147</v>
      </c>
      <c r="AW184" s="14" t="s">
        <v>41</v>
      </c>
      <c r="AX184" s="14" t="s">
        <v>81</v>
      </c>
      <c r="AY184" s="152" t="s">
        <v>130</v>
      </c>
    </row>
    <row r="185" spans="2:65" s="15" customFormat="1">
      <c r="B185" s="158"/>
      <c r="D185" s="138" t="s">
        <v>140</v>
      </c>
      <c r="E185" s="159" t="s">
        <v>43</v>
      </c>
      <c r="F185" s="160" t="s">
        <v>209</v>
      </c>
      <c r="H185" s="161">
        <v>2229.2199999999998</v>
      </c>
      <c r="I185" s="162"/>
      <c r="L185" s="158"/>
      <c r="M185" s="163"/>
      <c r="T185" s="164"/>
      <c r="AT185" s="159" t="s">
        <v>140</v>
      </c>
      <c r="AU185" s="159" t="s">
        <v>88</v>
      </c>
      <c r="AV185" s="15" t="s">
        <v>138</v>
      </c>
      <c r="AW185" s="15" t="s">
        <v>41</v>
      </c>
      <c r="AX185" s="15" t="s">
        <v>86</v>
      </c>
      <c r="AY185" s="159" t="s">
        <v>130</v>
      </c>
    </row>
    <row r="186" spans="2:65" s="1" customFormat="1" ht="24.2" customHeight="1">
      <c r="B186" s="34"/>
      <c r="C186" s="124" t="s">
        <v>88</v>
      </c>
      <c r="D186" s="124" t="s">
        <v>133</v>
      </c>
      <c r="E186" s="125" t="s">
        <v>210</v>
      </c>
      <c r="F186" s="126" t="s">
        <v>211</v>
      </c>
      <c r="G186" s="127" t="s">
        <v>136</v>
      </c>
      <c r="H186" s="128">
        <v>2229.2199999999998</v>
      </c>
      <c r="I186" s="129"/>
      <c r="J186" s="130">
        <f>ROUND(I186*H186,2)</f>
        <v>0</v>
      </c>
      <c r="K186" s="126" t="s">
        <v>137</v>
      </c>
      <c r="L186" s="34"/>
      <c r="M186" s="131" t="s">
        <v>43</v>
      </c>
      <c r="N186" s="132" t="s">
        <v>52</v>
      </c>
      <c r="P186" s="133">
        <f>O186*H186</f>
        <v>0</v>
      </c>
      <c r="Q186" s="133">
        <v>3.0000000000000001E-3</v>
      </c>
      <c r="R186" s="133">
        <f>Q186*H186</f>
        <v>6.6876599999999993</v>
      </c>
      <c r="S186" s="133">
        <v>0</v>
      </c>
      <c r="T186" s="134">
        <f>S186*H186</f>
        <v>0</v>
      </c>
      <c r="AR186" s="135" t="s">
        <v>138</v>
      </c>
      <c r="AT186" s="135" t="s">
        <v>133</v>
      </c>
      <c r="AU186" s="135" t="s">
        <v>88</v>
      </c>
      <c r="AY186" s="18" t="s">
        <v>130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8" t="s">
        <v>86</v>
      </c>
      <c r="BK186" s="136">
        <f>ROUND(I186*H186,2)</f>
        <v>0</v>
      </c>
      <c r="BL186" s="18" t="s">
        <v>138</v>
      </c>
      <c r="BM186" s="135" t="s">
        <v>212</v>
      </c>
    </row>
    <row r="187" spans="2:65" s="1" customFormat="1" ht="24.2" customHeight="1">
      <c r="B187" s="34"/>
      <c r="C187" s="124" t="s">
        <v>147</v>
      </c>
      <c r="D187" s="124" t="s">
        <v>133</v>
      </c>
      <c r="E187" s="125" t="s">
        <v>213</v>
      </c>
      <c r="F187" s="126" t="s">
        <v>214</v>
      </c>
      <c r="G187" s="127" t="s">
        <v>136</v>
      </c>
      <c r="H187" s="128">
        <v>977.64800000000002</v>
      </c>
      <c r="I187" s="129"/>
      <c r="J187" s="130">
        <f>ROUND(I187*H187,2)</f>
        <v>0</v>
      </c>
      <c r="K187" s="126" t="s">
        <v>137</v>
      </c>
      <c r="L187" s="34"/>
      <c r="M187" s="131" t="s">
        <v>43</v>
      </c>
      <c r="N187" s="132" t="s">
        <v>52</v>
      </c>
      <c r="P187" s="133">
        <f>O187*H187</f>
        <v>0</v>
      </c>
      <c r="Q187" s="133">
        <v>3.3579999999999999E-2</v>
      </c>
      <c r="R187" s="133">
        <f>Q187*H187</f>
        <v>32.82941984</v>
      </c>
      <c r="S187" s="133">
        <v>0</v>
      </c>
      <c r="T187" s="134">
        <f>S187*H187</f>
        <v>0</v>
      </c>
      <c r="AR187" s="135" t="s">
        <v>138</v>
      </c>
      <c r="AT187" s="135" t="s">
        <v>133</v>
      </c>
      <c r="AU187" s="135" t="s">
        <v>88</v>
      </c>
      <c r="AY187" s="18" t="s">
        <v>130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8" t="s">
        <v>86</v>
      </c>
      <c r="BK187" s="136">
        <f>ROUND(I187*H187,2)</f>
        <v>0</v>
      </c>
      <c r="BL187" s="18" t="s">
        <v>138</v>
      </c>
      <c r="BM187" s="135" t="s">
        <v>215</v>
      </c>
    </row>
    <row r="188" spans="2:65" s="12" customFormat="1">
      <c r="B188" s="137"/>
      <c r="D188" s="138" t="s">
        <v>140</v>
      </c>
      <c r="E188" s="139" t="s">
        <v>43</v>
      </c>
      <c r="F188" s="140" t="s">
        <v>142</v>
      </c>
      <c r="H188" s="139" t="s">
        <v>43</v>
      </c>
      <c r="I188" s="141"/>
      <c r="L188" s="137"/>
      <c r="M188" s="142"/>
      <c r="T188" s="143"/>
      <c r="AT188" s="139" t="s">
        <v>140</v>
      </c>
      <c r="AU188" s="139" t="s">
        <v>88</v>
      </c>
      <c r="AV188" s="12" t="s">
        <v>86</v>
      </c>
      <c r="AW188" s="12" t="s">
        <v>41</v>
      </c>
      <c r="AX188" s="12" t="s">
        <v>81</v>
      </c>
      <c r="AY188" s="139" t="s">
        <v>130</v>
      </c>
    </row>
    <row r="189" spans="2:65" s="13" customFormat="1">
      <c r="B189" s="144"/>
      <c r="D189" s="138" t="s">
        <v>140</v>
      </c>
      <c r="E189" s="145" t="s">
        <v>43</v>
      </c>
      <c r="F189" s="146" t="s">
        <v>216</v>
      </c>
      <c r="H189" s="147">
        <v>6.25</v>
      </c>
      <c r="I189" s="148"/>
      <c r="L189" s="144"/>
      <c r="M189" s="149"/>
      <c r="T189" s="150"/>
      <c r="AT189" s="145" t="s">
        <v>140</v>
      </c>
      <c r="AU189" s="145" t="s">
        <v>88</v>
      </c>
      <c r="AV189" s="13" t="s">
        <v>88</v>
      </c>
      <c r="AW189" s="13" t="s">
        <v>41</v>
      </c>
      <c r="AX189" s="13" t="s">
        <v>81</v>
      </c>
      <c r="AY189" s="145" t="s">
        <v>130</v>
      </c>
    </row>
    <row r="190" spans="2:65" s="14" customFormat="1">
      <c r="B190" s="151"/>
      <c r="D190" s="138" t="s">
        <v>140</v>
      </c>
      <c r="E190" s="152" t="s">
        <v>43</v>
      </c>
      <c r="F190" s="153" t="s">
        <v>146</v>
      </c>
      <c r="H190" s="154">
        <v>6.25</v>
      </c>
      <c r="I190" s="155"/>
      <c r="L190" s="151"/>
      <c r="M190" s="156"/>
      <c r="T190" s="157"/>
      <c r="AT190" s="152" t="s">
        <v>140</v>
      </c>
      <c r="AU190" s="152" t="s">
        <v>88</v>
      </c>
      <c r="AV190" s="14" t="s">
        <v>147</v>
      </c>
      <c r="AW190" s="14" t="s">
        <v>41</v>
      </c>
      <c r="AX190" s="14" t="s">
        <v>81</v>
      </c>
      <c r="AY190" s="152" t="s">
        <v>130</v>
      </c>
    </row>
    <row r="191" spans="2:65" s="12" customFormat="1">
      <c r="B191" s="137"/>
      <c r="D191" s="138" t="s">
        <v>140</v>
      </c>
      <c r="E191" s="139" t="s">
        <v>43</v>
      </c>
      <c r="F191" s="140" t="s">
        <v>217</v>
      </c>
      <c r="H191" s="139" t="s">
        <v>43</v>
      </c>
      <c r="I191" s="141"/>
      <c r="L191" s="137"/>
      <c r="M191" s="142"/>
      <c r="T191" s="143"/>
      <c r="AT191" s="139" t="s">
        <v>140</v>
      </c>
      <c r="AU191" s="139" t="s">
        <v>88</v>
      </c>
      <c r="AV191" s="12" t="s">
        <v>86</v>
      </c>
      <c r="AW191" s="12" t="s">
        <v>41</v>
      </c>
      <c r="AX191" s="12" t="s">
        <v>81</v>
      </c>
      <c r="AY191" s="139" t="s">
        <v>130</v>
      </c>
    </row>
    <row r="192" spans="2:65" s="13" customFormat="1">
      <c r="B192" s="144"/>
      <c r="D192" s="138" t="s">
        <v>140</v>
      </c>
      <c r="E192" s="145" t="s">
        <v>43</v>
      </c>
      <c r="F192" s="146" t="s">
        <v>218</v>
      </c>
      <c r="H192" s="147">
        <v>60.353000000000002</v>
      </c>
      <c r="I192" s="148"/>
      <c r="L192" s="144"/>
      <c r="M192" s="149"/>
      <c r="T192" s="150"/>
      <c r="AT192" s="145" t="s">
        <v>140</v>
      </c>
      <c r="AU192" s="145" t="s">
        <v>88</v>
      </c>
      <c r="AV192" s="13" t="s">
        <v>88</v>
      </c>
      <c r="AW192" s="13" t="s">
        <v>41</v>
      </c>
      <c r="AX192" s="13" t="s">
        <v>81</v>
      </c>
      <c r="AY192" s="145" t="s">
        <v>130</v>
      </c>
    </row>
    <row r="193" spans="2:51" s="13" customFormat="1">
      <c r="B193" s="144"/>
      <c r="D193" s="138" t="s">
        <v>140</v>
      </c>
      <c r="E193" s="145" t="s">
        <v>43</v>
      </c>
      <c r="F193" s="146" t="s">
        <v>219</v>
      </c>
      <c r="H193" s="147">
        <v>41.25</v>
      </c>
      <c r="I193" s="148"/>
      <c r="L193" s="144"/>
      <c r="M193" s="149"/>
      <c r="T193" s="150"/>
      <c r="AT193" s="145" t="s">
        <v>140</v>
      </c>
      <c r="AU193" s="145" t="s">
        <v>88</v>
      </c>
      <c r="AV193" s="13" t="s">
        <v>88</v>
      </c>
      <c r="AW193" s="13" t="s">
        <v>41</v>
      </c>
      <c r="AX193" s="13" t="s">
        <v>81</v>
      </c>
      <c r="AY193" s="145" t="s">
        <v>130</v>
      </c>
    </row>
    <row r="194" spans="2:51" s="13" customFormat="1">
      <c r="B194" s="144"/>
      <c r="D194" s="138" t="s">
        <v>140</v>
      </c>
      <c r="E194" s="145" t="s">
        <v>43</v>
      </c>
      <c r="F194" s="146" t="s">
        <v>220</v>
      </c>
      <c r="H194" s="147">
        <v>4.6500000000000004</v>
      </c>
      <c r="I194" s="148"/>
      <c r="L194" s="144"/>
      <c r="M194" s="149"/>
      <c r="T194" s="150"/>
      <c r="AT194" s="145" t="s">
        <v>140</v>
      </c>
      <c r="AU194" s="145" t="s">
        <v>88</v>
      </c>
      <c r="AV194" s="13" t="s">
        <v>88</v>
      </c>
      <c r="AW194" s="13" t="s">
        <v>41</v>
      </c>
      <c r="AX194" s="13" t="s">
        <v>81</v>
      </c>
      <c r="AY194" s="145" t="s">
        <v>130</v>
      </c>
    </row>
    <row r="195" spans="2:51" s="13" customFormat="1">
      <c r="B195" s="144"/>
      <c r="D195" s="138" t="s">
        <v>140</v>
      </c>
      <c r="E195" s="145" t="s">
        <v>43</v>
      </c>
      <c r="F195" s="146" t="s">
        <v>221</v>
      </c>
      <c r="H195" s="147">
        <v>1.35</v>
      </c>
      <c r="I195" s="148"/>
      <c r="L195" s="144"/>
      <c r="M195" s="149"/>
      <c r="T195" s="150"/>
      <c r="AT195" s="145" t="s">
        <v>140</v>
      </c>
      <c r="AU195" s="145" t="s">
        <v>88</v>
      </c>
      <c r="AV195" s="13" t="s">
        <v>88</v>
      </c>
      <c r="AW195" s="13" t="s">
        <v>41</v>
      </c>
      <c r="AX195" s="13" t="s">
        <v>81</v>
      </c>
      <c r="AY195" s="145" t="s">
        <v>130</v>
      </c>
    </row>
    <row r="196" spans="2:51" s="14" customFormat="1">
      <c r="B196" s="151"/>
      <c r="D196" s="138" t="s">
        <v>140</v>
      </c>
      <c r="E196" s="152" t="s">
        <v>43</v>
      </c>
      <c r="F196" s="153" t="s">
        <v>157</v>
      </c>
      <c r="H196" s="154">
        <v>107.60299999999999</v>
      </c>
      <c r="I196" s="155"/>
      <c r="L196" s="151"/>
      <c r="M196" s="156"/>
      <c r="T196" s="157"/>
      <c r="AT196" s="152" t="s">
        <v>140</v>
      </c>
      <c r="AU196" s="152" t="s">
        <v>88</v>
      </c>
      <c r="AV196" s="14" t="s">
        <v>147</v>
      </c>
      <c r="AW196" s="14" t="s">
        <v>41</v>
      </c>
      <c r="AX196" s="14" t="s">
        <v>81</v>
      </c>
      <c r="AY196" s="152" t="s">
        <v>130</v>
      </c>
    </row>
    <row r="197" spans="2:51" s="12" customFormat="1">
      <c r="B197" s="137"/>
      <c r="D197" s="138" t="s">
        <v>140</v>
      </c>
      <c r="E197" s="139" t="s">
        <v>43</v>
      </c>
      <c r="F197" s="140" t="s">
        <v>158</v>
      </c>
      <c r="H197" s="139" t="s">
        <v>43</v>
      </c>
      <c r="I197" s="141"/>
      <c r="L197" s="137"/>
      <c r="M197" s="142"/>
      <c r="T197" s="143"/>
      <c r="AT197" s="139" t="s">
        <v>140</v>
      </c>
      <c r="AU197" s="139" t="s">
        <v>88</v>
      </c>
      <c r="AV197" s="12" t="s">
        <v>86</v>
      </c>
      <c r="AW197" s="12" t="s">
        <v>41</v>
      </c>
      <c r="AX197" s="12" t="s">
        <v>81</v>
      </c>
      <c r="AY197" s="139" t="s">
        <v>130</v>
      </c>
    </row>
    <row r="198" spans="2:51" s="13" customFormat="1">
      <c r="B198" s="144"/>
      <c r="D198" s="138" t="s">
        <v>140</v>
      </c>
      <c r="E198" s="145" t="s">
        <v>43</v>
      </c>
      <c r="F198" s="146" t="s">
        <v>222</v>
      </c>
      <c r="H198" s="147">
        <v>90</v>
      </c>
      <c r="I198" s="148"/>
      <c r="L198" s="144"/>
      <c r="M198" s="149"/>
      <c r="T198" s="150"/>
      <c r="AT198" s="145" t="s">
        <v>140</v>
      </c>
      <c r="AU198" s="145" t="s">
        <v>88</v>
      </c>
      <c r="AV198" s="13" t="s">
        <v>88</v>
      </c>
      <c r="AW198" s="13" t="s">
        <v>41</v>
      </c>
      <c r="AX198" s="13" t="s">
        <v>81</v>
      </c>
      <c r="AY198" s="145" t="s">
        <v>130</v>
      </c>
    </row>
    <row r="199" spans="2:51" s="13" customFormat="1">
      <c r="B199" s="144"/>
      <c r="D199" s="138" t="s">
        <v>140</v>
      </c>
      <c r="E199" s="145" t="s">
        <v>43</v>
      </c>
      <c r="F199" s="146" t="s">
        <v>220</v>
      </c>
      <c r="H199" s="147">
        <v>4.6500000000000004</v>
      </c>
      <c r="I199" s="148"/>
      <c r="L199" s="144"/>
      <c r="M199" s="149"/>
      <c r="T199" s="150"/>
      <c r="AT199" s="145" t="s">
        <v>140</v>
      </c>
      <c r="AU199" s="145" t="s">
        <v>88</v>
      </c>
      <c r="AV199" s="13" t="s">
        <v>88</v>
      </c>
      <c r="AW199" s="13" t="s">
        <v>41</v>
      </c>
      <c r="AX199" s="13" t="s">
        <v>81</v>
      </c>
      <c r="AY199" s="145" t="s">
        <v>130</v>
      </c>
    </row>
    <row r="200" spans="2:51" s="13" customFormat="1">
      <c r="B200" s="144"/>
      <c r="D200" s="138" t="s">
        <v>140</v>
      </c>
      <c r="E200" s="145" t="s">
        <v>43</v>
      </c>
      <c r="F200" s="146" t="s">
        <v>223</v>
      </c>
      <c r="H200" s="147">
        <v>2.5950000000000002</v>
      </c>
      <c r="I200" s="148"/>
      <c r="L200" s="144"/>
      <c r="M200" s="149"/>
      <c r="T200" s="150"/>
      <c r="AT200" s="145" t="s">
        <v>140</v>
      </c>
      <c r="AU200" s="145" t="s">
        <v>88</v>
      </c>
      <c r="AV200" s="13" t="s">
        <v>88</v>
      </c>
      <c r="AW200" s="13" t="s">
        <v>41</v>
      </c>
      <c r="AX200" s="13" t="s">
        <v>81</v>
      </c>
      <c r="AY200" s="145" t="s">
        <v>130</v>
      </c>
    </row>
    <row r="201" spans="2:51" s="13" customFormat="1">
      <c r="B201" s="144"/>
      <c r="D201" s="138" t="s">
        <v>140</v>
      </c>
      <c r="E201" s="145" t="s">
        <v>43</v>
      </c>
      <c r="F201" s="146" t="s">
        <v>221</v>
      </c>
      <c r="H201" s="147">
        <v>1.35</v>
      </c>
      <c r="I201" s="148"/>
      <c r="L201" s="144"/>
      <c r="M201" s="149"/>
      <c r="T201" s="150"/>
      <c r="AT201" s="145" t="s">
        <v>140</v>
      </c>
      <c r="AU201" s="145" t="s">
        <v>88</v>
      </c>
      <c r="AV201" s="13" t="s">
        <v>88</v>
      </c>
      <c r="AW201" s="13" t="s">
        <v>41</v>
      </c>
      <c r="AX201" s="13" t="s">
        <v>81</v>
      </c>
      <c r="AY201" s="145" t="s">
        <v>130</v>
      </c>
    </row>
    <row r="202" spans="2:51" s="13" customFormat="1">
      <c r="B202" s="144"/>
      <c r="D202" s="138" t="s">
        <v>140</v>
      </c>
      <c r="E202" s="145" t="s">
        <v>43</v>
      </c>
      <c r="F202" s="146" t="s">
        <v>224</v>
      </c>
      <c r="H202" s="147">
        <v>109.44</v>
      </c>
      <c r="I202" s="148"/>
      <c r="L202" s="144"/>
      <c r="M202" s="149"/>
      <c r="T202" s="150"/>
      <c r="AT202" s="145" t="s">
        <v>140</v>
      </c>
      <c r="AU202" s="145" t="s">
        <v>88</v>
      </c>
      <c r="AV202" s="13" t="s">
        <v>88</v>
      </c>
      <c r="AW202" s="13" t="s">
        <v>41</v>
      </c>
      <c r="AX202" s="13" t="s">
        <v>81</v>
      </c>
      <c r="AY202" s="145" t="s">
        <v>130</v>
      </c>
    </row>
    <row r="203" spans="2:51" s="14" customFormat="1">
      <c r="B203" s="151"/>
      <c r="D203" s="138" t="s">
        <v>140</v>
      </c>
      <c r="E203" s="152" t="s">
        <v>43</v>
      </c>
      <c r="F203" s="153" t="s">
        <v>170</v>
      </c>
      <c r="H203" s="154">
        <v>208.035</v>
      </c>
      <c r="I203" s="155"/>
      <c r="L203" s="151"/>
      <c r="M203" s="156"/>
      <c r="T203" s="157"/>
      <c r="AT203" s="152" t="s">
        <v>140</v>
      </c>
      <c r="AU203" s="152" t="s">
        <v>88</v>
      </c>
      <c r="AV203" s="14" t="s">
        <v>147</v>
      </c>
      <c r="AW203" s="14" t="s">
        <v>41</v>
      </c>
      <c r="AX203" s="14" t="s">
        <v>81</v>
      </c>
      <c r="AY203" s="152" t="s">
        <v>130</v>
      </c>
    </row>
    <row r="204" spans="2:51" s="12" customFormat="1">
      <c r="B204" s="137"/>
      <c r="D204" s="138" t="s">
        <v>140</v>
      </c>
      <c r="E204" s="139" t="s">
        <v>43</v>
      </c>
      <c r="F204" s="140" t="s">
        <v>171</v>
      </c>
      <c r="H204" s="139" t="s">
        <v>43</v>
      </c>
      <c r="I204" s="141"/>
      <c r="L204" s="137"/>
      <c r="M204" s="142"/>
      <c r="T204" s="143"/>
      <c r="AT204" s="139" t="s">
        <v>140</v>
      </c>
      <c r="AU204" s="139" t="s">
        <v>88</v>
      </c>
      <c r="AV204" s="12" t="s">
        <v>86</v>
      </c>
      <c r="AW204" s="12" t="s">
        <v>41</v>
      </c>
      <c r="AX204" s="12" t="s">
        <v>81</v>
      </c>
      <c r="AY204" s="139" t="s">
        <v>130</v>
      </c>
    </row>
    <row r="205" spans="2:51" s="13" customFormat="1">
      <c r="B205" s="144"/>
      <c r="D205" s="138" t="s">
        <v>140</v>
      </c>
      <c r="E205" s="145" t="s">
        <v>43</v>
      </c>
      <c r="F205" s="146" t="s">
        <v>225</v>
      </c>
      <c r="H205" s="147">
        <v>82.62</v>
      </c>
      <c r="I205" s="148"/>
      <c r="L205" s="144"/>
      <c r="M205" s="149"/>
      <c r="T205" s="150"/>
      <c r="AT205" s="145" t="s">
        <v>140</v>
      </c>
      <c r="AU205" s="145" t="s">
        <v>88</v>
      </c>
      <c r="AV205" s="13" t="s">
        <v>88</v>
      </c>
      <c r="AW205" s="13" t="s">
        <v>41</v>
      </c>
      <c r="AX205" s="13" t="s">
        <v>81</v>
      </c>
      <c r="AY205" s="145" t="s">
        <v>130</v>
      </c>
    </row>
    <row r="206" spans="2:51" s="13" customFormat="1">
      <c r="B206" s="144"/>
      <c r="D206" s="138" t="s">
        <v>140</v>
      </c>
      <c r="E206" s="145" t="s">
        <v>43</v>
      </c>
      <c r="F206" s="146" t="s">
        <v>222</v>
      </c>
      <c r="H206" s="147">
        <v>90</v>
      </c>
      <c r="I206" s="148"/>
      <c r="L206" s="144"/>
      <c r="M206" s="149"/>
      <c r="T206" s="150"/>
      <c r="AT206" s="145" t="s">
        <v>140</v>
      </c>
      <c r="AU206" s="145" t="s">
        <v>88</v>
      </c>
      <c r="AV206" s="13" t="s">
        <v>88</v>
      </c>
      <c r="AW206" s="13" t="s">
        <v>41</v>
      </c>
      <c r="AX206" s="13" t="s">
        <v>81</v>
      </c>
      <c r="AY206" s="145" t="s">
        <v>130</v>
      </c>
    </row>
    <row r="207" spans="2:51" s="13" customFormat="1">
      <c r="B207" s="144"/>
      <c r="D207" s="138" t="s">
        <v>140</v>
      </c>
      <c r="E207" s="145" t="s">
        <v>43</v>
      </c>
      <c r="F207" s="146" t="s">
        <v>220</v>
      </c>
      <c r="H207" s="147">
        <v>4.6500000000000004</v>
      </c>
      <c r="I207" s="148"/>
      <c r="L207" s="144"/>
      <c r="M207" s="149"/>
      <c r="T207" s="150"/>
      <c r="AT207" s="145" t="s">
        <v>140</v>
      </c>
      <c r="AU207" s="145" t="s">
        <v>88</v>
      </c>
      <c r="AV207" s="13" t="s">
        <v>88</v>
      </c>
      <c r="AW207" s="13" t="s">
        <v>41</v>
      </c>
      <c r="AX207" s="13" t="s">
        <v>81</v>
      </c>
      <c r="AY207" s="145" t="s">
        <v>130</v>
      </c>
    </row>
    <row r="208" spans="2:51" s="13" customFormat="1">
      <c r="B208" s="144"/>
      <c r="D208" s="138" t="s">
        <v>140</v>
      </c>
      <c r="E208" s="145" t="s">
        <v>43</v>
      </c>
      <c r="F208" s="146" t="s">
        <v>223</v>
      </c>
      <c r="H208" s="147">
        <v>2.5950000000000002</v>
      </c>
      <c r="I208" s="148"/>
      <c r="L208" s="144"/>
      <c r="M208" s="149"/>
      <c r="T208" s="150"/>
      <c r="AT208" s="145" t="s">
        <v>140</v>
      </c>
      <c r="AU208" s="145" t="s">
        <v>88</v>
      </c>
      <c r="AV208" s="13" t="s">
        <v>88</v>
      </c>
      <c r="AW208" s="13" t="s">
        <v>41</v>
      </c>
      <c r="AX208" s="13" t="s">
        <v>81</v>
      </c>
      <c r="AY208" s="145" t="s">
        <v>130</v>
      </c>
    </row>
    <row r="209" spans="2:51" s="13" customFormat="1">
      <c r="B209" s="144"/>
      <c r="D209" s="138" t="s">
        <v>140</v>
      </c>
      <c r="E209" s="145" t="s">
        <v>43</v>
      </c>
      <c r="F209" s="146" t="s">
        <v>221</v>
      </c>
      <c r="H209" s="147">
        <v>1.35</v>
      </c>
      <c r="I209" s="148"/>
      <c r="L209" s="144"/>
      <c r="M209" s="149"/>
      <c r="T209" s="150"/>
      <c r="AT209" s="145" t="s">
        <v>140</v>
      </c>
      <c r="AU209" s="145" t="s">
        <v>88</v>
      </c>
      <c r="AV209" s="13" t="s">
        <v>88</v>
      </c>
      <c r="AW209" s="13" t="s">
        <v>41</v>
      </c>
      <c r="AX209" s="13" t="s">
        <v>81</v>
      </c>
      <c r="AY209" s="145" t="s">
        <v>130</v>
      </c>
    </row>
    <row r="210" spans="2:51" s="13" customFormat="1">
      <c r="B210" s="144"/>
      <c r="D210" s="138" t="s">
        <v>140</v>
      </c>
      <c r="E210" s="145" t="s">
        <v>43</v>
      </c>
      <c r="F210" s="146" t="s">
        <v>226</v>
      </c>
      <c r="H210" s="147">
        <v>3.2</v>
      </c>
      <c r="I210" s="148"/>
      <c r="L210" s="144"/>
      <c r="M210" s="149"/>
      <c r="T210" s="150"/>
      <c r="AT210" s="145" t="s">
        <v>140</v>
      </c>
      <c r="AU210" s="145" t="s">
        <v>88</v>
      </c>
      <c r="AV210" s="13" t="s">
        <v>88</v>
      </c>
      <c r="AW210" s="13" t="s">
        <v>41</v>
      </c>
      <c r="AX210" s="13" t="s">
        <v>81</v>
      </c>
      <c r="AY210" s="145" t="s">
        <v>130</v>
      </c>
    </row>
    <row r="211" spans="2:51" s="14" customFormat="1">
      <c r="B211" s="151"/>
      <c r="D211" s="138" t="s">
        <v>140</v>
      </c>
      <c r="E211" s="152" t="s">
        <v>43</v>
      </c>
      <c r="F211" s="153" t="s">
        <v>180</v>
      </c>
      <c r="H211" s="154">
        <v>184.41499999999999</v>
      </c>
      <c r="I211" s="155"/>
      <c r="L211" s="151"/>
      <c r="M211" s="156"/>
      <c r="T211" s="157"/>
      <c r="AT211" s="152" t="s">
        <v>140</v>
      </c>
      <c r="AU211" s="152" t="s">
        <v>88</v>
      </c>
      <c r="AV211" s="14" t="s">
        <v>147</v>
      </c>
      <c r="AW211" s="14" t="s">
        <v>41</v>
      </c>
      <c r="AX211" s="14" t="s">
        <v>81</v>
      </c>
      <c r="AY211" s="152" t="s">
        <v>130</v>
      </c>
    </row>
    <row r="212" spans="2:51" s="12" customFormat="1">
      <c r="B212" s="137"/>
      <c r="D212" s="138" t="s">
        <v>140</v>
      </c>
      <c r="E212" s="139" t="s">
        <v>43</v>
      </c>
      <c r="F212" s="140" t="s">
        <v>181</v>
      </c>
      <c r="H212" s="139" t="s">
        <v>43</v>
      </c>
      <c r="I212" s="141"/>
      <c r="L212" s="137"/>
      <c r="M212" s="142"/>
      <c r="T212" s="143"/>
      <c r="AT212" s="139" t="s">
        <v>140</v>
      </c>
      <c r="AU212" s="139" t="s">
        <v>88</v>
      </c>
      <c r="AV212" s="12" t="s">
        <v>86</v>
      </c>
      <c r="AW212" s="12" t="s">
        <v>41</v>
      </c>
      <c r="AX212" s="12" t="s">
        <v>81</v>
      </c>
      <c r="AY212" s="139" t="s">
        <v>130</v>
      </c>
    </row>
    <row r="213" spans="2:51" s="13" customFormat="1">
      <c r="B213" s="144"/>
      <c r="D213" s="138" t="s">
        <v>140</v>
      </c>
      <c r="E213" s="145" t="s">
        <v>43</v>
      </c>
      <c r="F213" s="146" t="s">
        <v>227</v>
      </c>
      <c r="H213" s="147">
        <v>103.27500000000001</v>
      </c>
      <c r="I213" s="148"/>
      <c r="L213" s="144"/>
      <c r="M213" s="149"/>
      <c r="T213" s="150"/>
      <c r="AT213" s="145" t="s">
        <v>140</v>
      </c>
      <c r="AU213" s="145" t="s">
        <v>88</v>
      </c>
      <c r="AV213" s="13" t="s">
        <v>88</v>
      </c>
      <c r="AW213" s="13" t="s">
        <v>41</v>
      </c>
      <c r="AX213" s="13" t="s">
        <v>81</v>
      </c>
      <c r="AY213" s="145" t="s">
        <v>130</v>
      </c>
    </row>
    <row r="214" spans="2:51" s="13" customFormat="1">
      <c r="B214" s="144"/>
      <c r="D214" s="138" t="s">
        <v>140</v>
      </c>
      <c r="E214" s="145" t="s">
        <v>43</v>
      </c>
      <c r="F214" s="146" t="s">
        <v>228</v>
      </c>
      <c r="H214" s="147">
        <v>86.25</v>
      </c>
      <c r="I214" s="148"/>
      <c r="L214" s="144"/>
      <c r="M214" s="149"/>
      <c r="T214" s="150"/>
      <c r="AT214" s="145" t="s">
        <v>140</v>
      </c>
      <c r="AU214" s="145" t="s">
        <v>88</v>
      </c>
      <c r="AV214" s="13" t="s">
        <v>88</v>
      </c>
      <c r="AW214" s="13" t="s">
        <v>41</v>
      </c>
      <c r="AX214" s="13" t="s">
        <v>81</v>
      </c>
      <c r="AY214" s="145" t="s">
        <v>130</v>
      </c>
    </row>
    <row r="215" spans="2:51" s="13" customFormat="1">
      <c r="B215" s="144"/>
      <c r="D215" s="138" t="s">
        <v>140</v>
      </c>
      <c r="E215" s="145" t="s">
        <v>43</v>
      </c>
      <c r="F215" s="146" t="s">
        <v>220</v>
      </c>
      <c r="H215" s="147">
        <v>4.6500000000000004</v>
      </c>
      <c r="I215" s="148"/>
      <c r="L215" s="144"/>
      <c r="M215" s="149"/>
      <c r="T215" s="150"/>
      <c r="AT215" s="145" t="s">
        <v>140</v>
      </c>
      <c r="AU215" s="145" t="s">
        <v>88</v>
      </c>
      <c r="AV215" s="13" t="s">
        <v>88</v>
      </c>
      <c r="AW215" s="13" t="s">
        <v>41</v>
      </c>
      <c r="AX215" s="13" t="s">
        <v>81</v>
      </c>
      <c r="AY215" s="145" t="s">
        <v>130</v>
      </c>
    </row>
    <row r="216" spans="2:51" s="13" customFormat="1">
      <c r="B216" s="144"/>
      <c r="D216" s="138" t="s">
        <v>140</v>
      </c>
      <c r="E216" s="145" t="s">
        <v>43</v>
      </c>
      <c r="F216" s="146" t="s">
        <v>223</v>
      </c>
      <c r="H216" s="147">
        <v>2.5950000000000002</v>
      </c>
      <c r="I216" s="148"/>
      <c r="L216" s="144"/>
      <c r="M216" s="149"/>
      <c r="T216" s="150"/>
      <c r="AT216" s="145" t="s">
        <v>140</v>
      </c>
      <c r="AU216" s="145" t="s">
        <v>88</v>
      </c>
      <c r="AV216" s="13" t="s">
        <v>88</v>
      </c>
      <c r="AW216" s="13" t="s">
        <v>41</v>
      </c>
      <c r="AX216" s="13" t="s">
        <v>81</v>
      </c>
      <c r="AY216" s="145" t="s">
        <v>130</v>
      </c>
    </row>
    <row r="217" spans="2:51" s="13" customFormat="1">
      <c r="B217" s="144"/>
      <c r="D217" s="138" t="s">
        <v>140</v>
      </c>
      <c r="E217" s="145" t="s">
        <v>43</v>
      </c>
      <c r="F217" s="146" t="s">
        <v>221</v>
      </c>
      <c r="H217" s="147">
        <v>1.35</v>
      </c>
      <c r="I217" s="148"/>
      <c r="L217" s="144"/>
      <c r="M217" s="149"/>
      <c r="T217" s="150"/>
      <c r="AT217" s="145" t="s">
        <v>140</v>
      </c>
      <c r="AU217" s="145" t="s">
        <v>88</v>
      </c>
      <c r="AV217" s="13" t="s">
        <v>88</v>
      </c>
      <c r="AW217" s="13" t="s">
        <v>41</v>
      </c>
      <c r="AX217" s="13" t="s">
        <v>81</v>
      </c>
      <c r="AY217" s="145" t="s">
        <v>130</v>
      </c>
    </row>
    <row r="218" spans="2:51" s="13" customFormat="1">
      <c r="B218" s="144"/>
      <c r="D218" s="138" t="s">
        <v>140</v>
      </c>
      <c r="E218" s="145" t="s">
        <v>43</v>
      </c>
      <c r="F218" s="146" t="s">
        <v>229</v>
      </c>
      <c r="H218" s="147">
        <v>1.6</v>
      </c>
      <c r="I218" s="148"/>
      <c r="L218" s="144"/>
      <c r="M218" s="149"/>
      <c r="T218" s="150"/>
      <c r="AT218" s="145" t="s">
        <v>140</v>
      </c>
      <c r="AU218" s="145" t="s">
        <v>88</v>
      </c>
      <c r="AV218" s="13" t="s">
        <v>88</v>
      </c>
      <c r="AW218" s="13" t="s">
        <v>41</v>
      </c>
      <c r="AX218" s="13" t="s">
        <v>81</v>
      </c>
      <c r="AY218" s="145" t="s">
        <v>130</v>
      </c>
    </row>
    <row r="219" spans="2:51" s="14" customFormat="1">
      <c r="B219" s="151"/>
      <c r="D219" s="138" t="s">
        <v>140</v>
      </c>
      <c r="E219" s="152" t="s">
        <v>43</v>
      </c>
      <c r="F219" s="153" t="s">
        <v>191</v>
      </c>
      <c r="H219" s="154">
        <v>199.72</v>
      </c>
      <c r="I219" s="155"/>
      <c r="L219" s="151"/>
      <c r="M219" s="156"/>
      <c r="T219" s="157"/>
      <c r="AT219" s="152" t="s">
        <v>140</v>
      </c>
      <c r="AU219" s="152" t="s">
        <v>88</v>
      </c>
      <c r="AV219" s="14" t="s">
        <v>147</v>
      </c>
      <c r="AW219" s="14" t="s">
        <v>41</v>
      </c>
      <c r="AX219" s="14" t="s">
        <v>81</v>
      </c>
      <c r="AY219" s="152" t="s">
        <v>130</v>
      </c>
    </row>
    <row r="220" spans="2:51" s="12" customFormat="1">
      <c r="B220" s="137"/>
      <c r="D220" s="138" t="s">
        <v>140</v>
      </c>
      <c r="E220" s="139" t="s">
        <v>43</v>
      </c>
      <c r="F220" s="140" t="s">
        <v>192</v>
      </c>
      <c r="H220" s="139" t="s">
        <v>43</v>
      </c>
      <c r="I220" s="141"/>
      <c r="L220" s="137"/>
      <c r="M220" s="142"/>
      <c r="T220" s="143"/>
      <c r="AT220" s="139" t="s">
        <v>140</v>
      </c>
      <c r="AU220" s="139" t="s">
        <v>88</v>
      </c>
      <c r="AV220" s="12" t="s">
        <v>86</v>
      </c>
      <c r="AW220" s="12" t="s">
        <v>41</v>
      </c>
      <c r="AX220" s="12" t="s">
        <v>81</v>
      </c>
      <c r="AY220" s="139" t="s">
        <v>130</v>
      </c>
    </row>
    <row r="221" spans="2:51" s="13" customFormat="1">
      <c r="B221" s="144"/>
      <c r="D221" s="138" t="s">
        <v>140</v>
      </c>
      <c r="E221" s="145" t="s">
        <v>43</v>
      </c>
      <c r="F221" s="146" t="s">
        <v>227</v>
      </c>
      <c r="H221" s="147">
        <v>103.27500000000001</v>
      </c>
      <c r="I221" s="148"/>
      <c r="L221" s="144"/>
      <c r="M221" s="149"/>
      <c r="T221" s="150"/>
      <c r="AT221" s="145" t="s">
        <v>140</v>
      </c>
      <c r="AU221" s="145" t="s">
        <v>88</v>
      </c>
      <c r="AV221" s="13" t="s">
        <v>88</v>
      </c>
      <c r="AW221" s="13" t="s">
        <v>41</v>
      </c>
      <c r="AX221" s="13" t="s">
        <v>81</v>
      </c>
      <c r="AY221" s="145" t="s">
        <v>130</v>
      </c>
    </row>
    <row r="222" spans="2:51" s="13" customFormat="1">
      <c r="B222" s="144"/>
      <c r="D222" s="138" t="s">
        <v>140</v>
      </c>
      <c r="E222" s="145" t="s">
        <v>43</v>
      </c>
      <c r="F222" s="146" t="s">
        <v>230</v>
      </c>
      <c r="H222" s="147">
        <v>10</v>
      </c>
      <c r="I222" s="148"/>
      <c r="L222" s="144"/>
      <c r="M222" s="149"/>
      <c r="T222" s="150"/>
      <c r="AT222" s="145" t="s">
        <v>140</v>
      </c>
      <c r="AU222" s="145" t="s">
        <v>88</v>
      </c>
      <c r="AV222" s="13" t="s">
        <v>88</v>
      </c>
      <c r="AW222" s="13" t="s">
        <v>41</v>
      </c>
      <c r="AX222" s="13" t="s">
        <v>81</v>
      </c>
      <c r="AY222" s="145" t="s">
        <v>130</v>
      </c>
    </row>
    <row r="223" spans="2:51" s="13" customFormat="1">
      <c r="B223" s="144"/>
      <c r="D223" s="138" t="s">
        <v>140</v>
      </c>
      <c r="E223" s="145" t="s">
        <v>43</v>
      </c>
      <c r="F223" s="146" t="s">
        <v>220</v>
      </c>
      <c r="H223" s="147">
        <v>4.6500000000000004</v>
      </c>
      <c r="I223" s="148"/>
      <c r="L223" s="144"/>
      <c r="M223" s="149"/>
      <c r="T223" s="150"/>
      <c r="AT223" s="145" t="s">
        <v>140</v>
      </c>
      <c r="AU223" s="145" t="s">
        <v>88</v>
      </c>
      <c r="AV223" s="13" t="s">
        <v>88</v>
      </c>
      <c r="AW223" s="13" t="s">
        <v>41</v>
      </c>
      <c r="AX223" s="13" t="s">
        <v>81</v>
      </c>
      <c r="AY223" s="145" t="s">
        <v>130</v>
      </c>
    </row>
    <row r="224" spans="2:51" s="14" customFormat="1">
      <c r="B224" s="151"/>
      <c r="D224" s="138" t="s">
        <v>140</v>
      </c>
      <c r="E224" s="152" t="s">
        <v>43</v>
      </c>
      <c r="F224" s="153" t="s">
        <v>197</v>
      </c>
      <c r="H224" s="154">
        <v>117.925</v>
      </c>
      <c r="I224" s="155"/>
      <c r="L224" s="151"/>
      <c r="M224" s="156"/>
      <c r="T224" s="157"/>
      <c r="AT224" s="152" t="s">
        <v>140</v>
      </c>
      <c r="AU224" s="152" t="s">
        <v>88</v>
      </c>
      <c r="AV224" s="14" t="s">
        <v>147</v>
      </c>
      <c r="AW224" s="14" t="s">
        <v>41</v>
      </c>
      <c r="AX224" s="14" t="s">
        <v>81</v>
      </c>
      <c r="AY224" s="152" t="s">
        <v>130</v>
      </c>
    </row>
    <row r="225" spans="2:65" s="12" customFormat="1">
      <c r="B225" s="137"/>
      <c r="D225" s="138" t="s">
        <v>140</v>
      </c>
      <c r="E225" s="139" t="s">
        <v>43</v>
      </c>
      <c r="F225" s="140" t="s">
        <v>198</v>
      </c>
      <c r="H225" s="139" t="s">
        <v>43</v>
      </c>
      <c r="I225" s="141"/>
      <c r="L225" s="137"/>
      <c r="M225" s="142"/>
      <c r="T225" s="143"/>
      <c r="AT225" s="139" t="s">
        <v>140</v>
      </c>
      <c r="AU225" s="139" t="s">
        <v>88</v>
      </c>
      <c r="AV225" s="12" t="s">
        <v>86</v>
      </c>
      <c r="AW225" s="12" t="s">
        <v>41</v>
      </c>
      <c r="AX225" s="12" t="s">
        <v>81</v>
      </c>
      <c r="AY225" s="139" t="s">
        <v>130</v>
      </c>
    </row>
    <row r="226" spans="2:65" s="13" customFormat="1">
      <c r="B226" s="144"/>
      <c r="D226" s="138" t="s">
        <v>140</v>
      </c>
      <c r="E226" s="145" t="s">
        <v>43</v>
      </c>
      <c r="F226" s="146" t="s">
        <v>231</v>
      </c>
      <c r="H226" s="147">
        <v>101.25</v>
      </c>
      <c r="I226" s="148"/>
      <c r="L226" s="144"/>
      <c r="M226" s="149"/>
      <c r="T226" s="150"/>
      <c r="AT226" s="145" t="s">
        <v>140</v>
      </c>
      <c r="AU226" s="145" t="s">
        <v>88</v>
      </c>
      <c r="AV226" s="13" t="s">
        <v>88</v>
      </c>
      <c r="AW226" s="13" t="s">
        <v>41</v>
      </c>
      <c r="AX226" s="13" t="s">
        <v>81</v>
      </c>
      <c r="AY226" s="145" t="s">
        <v>130</v>
      </c>
    </row>
    <row r="227" spans="2:65" s="13" customFormat="1">
      <c r="B227" s="144"/>
      <c r="D227" s="138" t="s">
        <v>140</v>
      </c>
      <c r="E227" s="145" t="s">
        <v>43</v>
      </c>
      <c r="F227" s="146" t="s">
        <v>230</v>
      </c>
      <c r="H227" s="147">
        <v>10</v>
      </c>
      <c r="I227" s="148"/>
      <c r="L227" s="144"/>
      <c r="M227" s="149"/>
      <c r="T227" s="150"/>
      <c r="AT227" s="145" t="s">
        <v>140</v>
      </c>
      <c r="AU227" s="145" t="s">
        <v>88</v>
      </c>
      <c r="AV227" s="13" t="s">
        <v>88</v>
      </c>
      <c r="AW227" s="13" t="s">
        <v>41</v>
      </c>
      <c r="AX227" s="13" t="s">
        <v>81</v>
      </c>
      <c r="AY227" s="145" t="s">
        <v>130</v>
      </c>
    </row>
    <row r="228" spans="2:65" s="13" customFormat="1">
      <c r="B228" s="144"/>
      <c r="D228" s="138" t="s">
        <v>140</v>
      </c>
      <c r="E228" s="145" t="s">
        <v>43</v>
      </c>
      <c r="F228" s="146" t="s">
        <v>220</v>
      </c>
      <c r="H228" s="147">
        <v>4.6500000000000004</v>
      </c>
      <c r="I228" s="148"/>
      <c r="L228" s="144"/>
      <c r="M228" s="149"/>
      <c r="T228" s="150"/>
      <c r="AT228" s="145" t="s">
        <v>140</v>
      </c>
      <c r="AU228" s="145" t="s">
        <v>88</v>
      </c>
      <c r="AV228" s="13" t="s">
        <v>88</v>
      </c>
      <c r="AW228" s="13" t="s">
        <v>41</v>
      </c>
      <c r="AX228" s="13" t="s">
        <v>81</v>
      </c>
      <c r="AY228" s="145" t="s">
        <v>130</v>
      </c>
    </row>
    <row r="229" spans="2:65" s="14" customFormat="1">
      <c r="B229" s="151"/>
      <c r="D229" s="138" t="s">
        <v>140</v>
      </c>
      <c r="E229" s="152" t="s">
        <v>43</v>
      </c>
      <c r="F229" s="153" t="s">
        <v>202</v>
      </c>
      <c r="H229" s="154">
        <v>115.9</v>
      </c>
      <c r="I229" s="155"/>
      <c r="L229" s="151"/>
      <c r="M229" s="156"/>
      <c r="T229" s="157"/>
      <c r="AT229" s="152" t="s">
        <v>140</v>
      </c>
      <c r="AU229" s="152" t="s">
        <v>88</v>
      </c>
      <c r="AV229" s="14" t="s">
        <v>147</v>
      </c>
      <c r="AW229" s="14" t="s">
        <v>41</v>
      </c>
      <c r="AX229" s="14" t="s">
        <v>81</v>
      </c>
      <c r="AY229" s="152" t="s">
        <v>130</v>
      </c>
    </row>
    <row r="230" spans="2:65" s="12" customFormat="1">
      <c r="B230" s="137"/>
      <c r="D230" s="138" t="s">
        <v>140</v>
      </c>
      <c r="E230" s="139" t="s">
        <v>43</v>
      </c>
      <c r="F230" s="140" t="s">
        <v>203</v>
      </c>
      <c r="H230" s="139" t="s">
        <v>43</v>
      </c>
      <c r="I230" s="141"/>
      <c r="L230" s="137"/>
      <c r="M230" s="142"/>
      <c r="T230" s="143"/>
      <c r="AT230" s="139" t="s">
        <v>140</v>
      </c>
      <c r="AU230" s="139" t="s">
        <v>88</v>
      </c>
      <c r="AV230" s="12" t="s">
        <v>86</v>
      </c>
      <c r="AW230" s="12" t="s">
        <v>41</v>
      </c>
      <c r="AX230" s="12" t="s">
        <v>81</v>
      </c>
      <c r="AY230" s="139" t="s">
        <v>130</v>
      </c>
    </row>
    <row r="231" spans="2:65" s="13" customFormat="1">
      <c r="B231" s="144"/>
      <c r="D231" s="138" t="s">
        <v>140</v>
      </c>
      <c r="E231" s="145" t="s">
        <v>43</v>
      </c>
      <c r="F231" s="146" t="s">
        <v>232</v>
      </c>
      <c r="H231" s="147">
        <v>35.875</v>
      </c>
      <c r="I231" s="148"/>
      <c r="L231" s="144"/>
      <c r="M231" s="149"/>
      <c r="T231" s="150"/>
      <c r="AT231" s="145" t="s">
        <v>140</v>
      </c>
      <c r="AU231" s="145" t="s">
        <v>88</v>
      </c>
      <c r="AV231" s="13" t="s">
        <v>88</v>
      </c>
      <c r="AW231" s="13" t="s">
        <v>41</v>
      </c>
      <c r="AX231" s="13" t="s">
        <v>81</v>
      </c>
      <c r="AY231" s="145" t="s">
        <v>130</v>
      </c>
    </row>
    <row r="232" spans="2:65" s="13" customFormat="1">
      <c r="B232" s="144"/>
      <c r="D232" s="138" t="s">
        <v>140</v>
      </c>
      <c r="E232" s="145" t="s">
        <v>43</v>
      </c>
      <c r="F232" s="146" t="s">
        <v>233</v>
      </c>
      <c r="H232" s="147">
        <v>1.925</v>
      </c>
      <c r="I232" s="148"/>
      <c r="L232" s="144"/>
      <c r="M232" s="149"/>
      <c r="T232" s="150"/>
      <c r="AT232" s="145" t="s">
        <v>140</v>
      </c>
      <c r="AU232" s="145" t="s">
        <v>88</v>
      </c>
      <c r="AV232" s="13" t="s">
        <v>88</v>
      </c>
      <c r="AW232" s="13" t="s">
        <v>41</v>
      </c>
      <c r="AX232" s="13" t="s">
        <v>81</v>
      </c>
      <c r="AY232" s="145" t="s">
        <v>130</v>
      </c>
    </row>
    <row r="233" spans="2:65" s="14" customFormat="1">
      <c r="B233" s="151"/>
      <c r="D233" s="138" t="s">
        <v>140</v>
      </c>
      <c r="E233" s="152" t="s">
        <v>43</v>
      </c>
      <c r="F233" s="153" t="s">
        <v>208</v>
      </c>
      <c r="H233" s="154">
        <v>37.799999999999997</v>
      </c>
      <c r="I233" s="155"/>
      <c r="L233" s="151"/>
      <c r="M233" s="156"/>
      <c r="T233" s="157"/>
      <c r="AT233" s="152" t="s">
        <v>140</v>
      </c>
      <c r="AU233" s="152" t="s">
        <v>88</v>
      </c>
      <c r="AV233" s="14" t="s">
        <v>147</v>
      </c>
      <c r="AW233" s="14" t="s">
        <v>41</v>
      </c>
      <c r="AX233" s="14" t="s">
        <v>81</v>
      </c>
      <c r="AY233" s="152" t="s">
        <v>130</v>
      </c>
    </row>
    <row r="234" spans="2:65" s="15" customFormat="1">
      <c r="B234" s="158"/>
      <c r="D234" s="138" t="s">
        <v>140</v>
      </c>
      <c r="E234" s="159" t="s">
        <v>43</v>
      </c>
      <c r="F234" s="160" t="s">
        <v>209</v>
      </c>
      <c r="H234" s="161">
        <v>977.64800000000002</v>
      </c>
      <c r="I234" s="162"/>
      <c r="L234" s="158"/>
      <c r="M234" s="163"/>
      <c r="T234" s="164"/>
      <c r="AT234" s="159" t="s">
        <v>140</v>
      </c>
      <c r="AU234" s="159" t="s">
        <v>88</v>
      </c>
      <c r="AV234" s="15" t="s">
        <v>138</v>
      </c>
      <c r="AW234" s="15" t="s">
        <v>41</v>
      </c>
      <c r="AX234" s="15" t="s">
        <v>86</v>
      </c>
      <c r="AY234" s="159" t="s">
        <v>130</v>
      </c>
    </row>
    <row r="235" spans="2:65" s="1" customFormat="1" ht="37.9" customHeight="1">
      <c r="B235" s="34"/>
      <c r="C235" s="124" t="s">
        <v>138</v>
      </c>
      <c r="D235" s="124" t="s">
        <v>133</v>
      </c>
      <c r="E235" s="125" t="s">
        <v>234</v>
      </c>
      <c r="F235" s="126" t="s">
        <v>235</v>
      </c>
      <c r="G235" s="127" t="s">
        <v>136</v>
      </c>
      <c r="H235" s="128">
        <v>2229.2199999999998</v>
      </c>
      <c r="I235" s="129"/>
      <c r="J235" s="130">
        <f>ROUND(I235*H235,2)</f>
        <v>0</v>
      </c>
      <c r="K235" s="126" t="s">
        <v>137</v>
      </c>
      <c r="L235" s="34"/>
      <c r="M235" s="131" t="s">
        <v>43</v>
      </c>
      <c r="N235" s="132" t="s">
        <v>52</v>
      </c>
      <c r="P235" s="133">
        <f>O235*H235</f>
        <v>0</v>
      </c>
      <c r="Q235" s="133">
        <v>5.1999999999999998E-3</v>
      </c>
      <c r="R235" s="133">
        <f>Q235*H235</f>
        <v>11.591943999999998</v>
      </c>
      <c r="S235" s="133">
        <v>0</v>
      </c>
      <c r="T235" s="134">
        <f>S235*H235</f>
        <v>0</v>
      </c>
      <c r="AR235" s="135" t="s">
        <v>138</v>
      </c>
      <c r="AT235" s="135" t="s">
        <v>133</v>
      </c>
      <c r="AU235" s="135" t="s">
        <v>88</v>
      </c>
      <c r="AY235" s="18" t="s">
        <v>130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8" t="s">
        <v>86</v>
      </c>
      <c r="BK235" s="136">
        <f>ROUND(I235*H235,2)</f>
        <v>0</v>
      </c>
      <c r="BL235" s="18" t="s">
        <v>138</v>
      </c>
      <c r="BM235" s="135" t="s">
        <v>236</v>
      </c>
    </row>
    <row r="236" spans="2:65" s="12" customFormat="1">
      <c r="B236" s="137"/>
      <c r="D236" s="138" t="s">
        <v>140</v>
      </c>
      <c r="E236" s="139" t="s">
        <v>43</v>
      </c>
      <c r="F236" s="140" t="s">
        <v>142</v>
      </c>
      <c r="H236" s="139" t="s">
        <v>43</v>
      </c>
      <c r="I236" s="141"/>
      <c r="L236" s="137"/>
      <c r="M236" s="142"/>
      <c r="T236" s="143"/>
      <c r="AT236" s="139" t="s">
        <v>140</v>
      </c>
      <c r="AU236" s="139" t="s">
        <v>88</v>
      </c>
      <c r="AV236" s="12" t="s">
        <v>86</v>
      </c>
      <c r="AW236" s="12" t="s">
        <v>41</v>
      </c>
      <c r="AX236" s="12" t="s">
        <v>81</v>
      </c>
      <c r="AY236" s="139" t="s">
        <v>130</v>
      </c>
    </row>
    <row r="237" spans="2:65" s="13" customFormat="1">
      <c r="B237" s="144"/>
      <c r="D237" s="138" t="s">
        <v>140</v>
      </c>
      <c r="E237" s="145" t="s">
        <v>43</v>
      </c>
      <c r="F237" s="146" t="s">
        <v>143</v>
      </c>
      <c r="H237" s="147">
        <v>31.937000000000001</v>
      </c>
      <c r="I237" s="148"/>
      <c r="L237" s="144"/>
      <c r="M237" s="149"/>
      <c r="T237" s="150"/>
      <c r="AT237" s="145" t="s">
        <v>140</v>
      </c>
      <c r="AU237" s="145" t="s">
        <v>88</v>
      </c>
      <c r="AV237" s="13" t="s">
        <v>88</v>
      </c>
      <c r="AW237" s="13" t="s">
        <v>41</v>
      </c>
      <c r="AX237" s="13" t="s">
        <v>81</v>
      </c>
      <c r="AY237" s="145" t="s">
        <v>130</v>
      </c>
    </row>
    <row r="238" spans="2:65" s="12" customFormat="1">
      <c r="B238" s="137"/>
      <c r="D238" s="138" t="s">
        <v>140</v>
      </c>
      <c r="E238" s="139" t="s">
        <v>43</v>
      </c>
      <c r="F238" s="140" t="s">
        <v>144</v>
      </c>
      <c r="H238" s="139" t="s">
        <v>43</v>
      </c>
      <c r="I238" s="141"/>
      <c r="L238" s="137"/>
      <c r="M238" s="142"/>
      <c r="T238" s="143"/>
      <c r="AT238" s="139" t="s">
        <v>140</v>
      </c>
      <c r="AU238" s="139" t="s">
        <v>88</v>
      </c>
      <c r="AV238" s="12" t="s">
        <v>86</v>
      </c>
      <c r="AW238" s="12" t="s">
        <v>41</v>
      </c>
      <c r="AX238" s="12" t="s">
        <v>81</v>
      </c>
      <c r="AY238" s="139" t="s">
        <v>130</v>
      </c>
    </row>
    <row r="239" spans="2:65" s="13" customFormat="1">
      <c r="B239" s="144"/>
      <c r="D239" s="138" t="s">
        <v>140</v>
      </c>
      <c r="E239" s="145" t="s">
        <v>43</v>
      </c>
      <c r="F239" s="146" t="s">
        <v>145</v>
      </c>
      <c r="H239" s="147">
        <v>-11.4</v>
      </c>
      <c r="I239" s="148"/>
      <c r="L239" s="144"/>
      <c r="M239" s="149"/>
      <c r="T239" s="150"/>
      <c r="AT239" s="145" t="s">
        <v>140</v>
      </c>
      <c r="AU239" s="145" t="s">
        <v>88</v>
      </c>
      <c r="AV239" s="13" t="s">
        <v>88</v>
      </c>
      <c r="AW239" s="13" t="s">
        <v>41</v>
      </c>
      <c r="AX239" s="13" t="s">
        <v>81</v>
      </c>
      <c r="AY239" s="145" t="s">
        <v>130</v>
      </c>
    </row>
    <row r="240" spans="2:65" s="14" customFormat="1">
      <c r="B240" s="151"/>
      <c r="D240" s="138" t="s">
        <v>140</v>
      </c>
      <c r="E240" s="152" t="s">
        <v>43</v>
      </c>
      <c r="F240" s="153" t="s">
        <v>146</v>
      </c>
      <c r="H240" s="154">
        <v>20.536999999999999</v>
      </c>
      <c r="I240" s="155"/>
      <c r="L240" s="151"/>
      <c r="M240" s="156"/>
      <c r="T240" s="157"/>
      <c r="AT240" s="152" t="s">
        <v>140</v>
      </c>
      <c r="AU240" s="152" t="s">
        <v>88</v>
      </c>
      <c r="AV240" s="14" t="s">
        <v>147</v>
      </c>
      <c r="AW240" s="14" t="s">
        <v>41</v>
      </c>
      <c r="AX240" s="14" t="s">
        <v>81</v>
      </c>
      <c r="AY240" s="152" t="s">
        <v>130</v>
      </c>
    </row>
    <row r="241" spans="2:51" s="12" customFormat="1">
      <c r="B241" s="137"/>
      <c r="D241" s="138" t="s">
        <v>140</v>
      </c>
      <c r="E241" s="139" t="s">
        <v>43</v>
      </c>
      <c r="F241" s="140" t="s">
        <v>217</v>
      </c>
      <c r="H241" s="139" t="s">
        <v>43</v>
      </c>
      <c r="I241" s="141"/>
      <c r="L241" s="137"/>
      <c r="M241" s="142"/>
      <c r="T241" s="143"/>
      <c r="AT241" s="139" t="s">
        <v>140</v>
      </c>
      <c r="AU241" s="139" t="s">
        <v>88</v>
      </c>
      <c r="AV241" s="12" t="s">
        <v>86</v>
      </c>
      <c r="AW241" s="12" t="s">
        <v>41</v>
      </c>
      <c r="AX241" s="12" t="s">
        <v>81</v>
      </c>
      <c r="AY241" s="139" t="s">
        <v>130</v>
      </c>
    </row>
    <row r="242" spans="2:51" s="13" customFormat="1" ht="22.5">
      <c r="B242" s="144"/>
      <c r="D242" s="138" t="s">
        <v>140</v>
      </c>
      <c r="E242" s="145" t="s">
        <v>43</v>
      </c>
      <c r="F242" s="146" t="s">
        <v>149</v>
      </c>
      <c r="H242" s="147">
        <v>80</v>
      </c>
      <c r="I242" s="148"/>
      <c r="L242" s="144"/>
      <c r="M242" s="149"/>
      <c r="T242" s="150"/>
      <c r="AT242" s="145" t="s">
        <v>140</v>
      </c>
      <c r="AU242" s="145" t="s">
        <v>88</v>
      </c>
      <c r="AV242" s="13" t="s">
        <v>88</v>
      </c>
      <c r="AW242" s="13" t="s">
        <v>41</v>
      </c>
      <c r="AX242" s="13" t="s">
        <v>81</v>
      </c>
      <c r="AY242" s="145" t="s">
        <v>130</v>
      </c>
    </row>
    <row r="243" spans="2:51" s="13" customFormat="1" ht="22.5">
      <c r="B243" s="144"/>
      <c r="D243" s="138" t="s">
        <v>140</v>
      </c>
      <c r="E243" s="145" t="s">
        <v>43</v>
      </c>
      <c r="F243" s="146" t="s">
        <v>150</v>
      </c>
      <c r="H243" s="147">
        <v>106.559</v>
      </c>
      <c r="I243" s="148"/>
      <c r="L243" s="144"/>
      <c r="M243" s="149"/>
      <c r="T243" s="150"/>
      <c r="AT243" s="145" t="s">
        <v>140</v>
      </c>
      <c r="AU243" s="145" t="s">
        <v>88</v>
      </c>
      <c r="AV243" s="13" t="s">
        <v>88</v>
      </c>
      <c r="AW243" s="13" t="s">
        <v>41</v>
      </c>
      <c r="AX243" s="13" t="s">
        <v>81</v>
      </c>
      <c r="AY243" s="145" t="s">
        <v>130</v>
      </c>
    </row>
    <row r="244" spans="2:51" s="13" customFormat="1" ht="22.5">
      <c r="B244" s="144"/>
      <c r="D244" s="138" t="s">
        <v>140</v>
      </c>
      <c r="E244" s="145" t="s">
        <v>43</v>
      </c>
      <c r="F244" s="146" t="s">
        <v>151</v>
      </c>
      <c r="H244" s="147">
        <v>276.76499999999999</v>
      </c>
      <c r="I244" s="148"/>
      <c r="L244" s="144"/>
      <c r="M244" s="149"/>
      <c r="T244" s="150"/>
      <c r="AT244" s="145" t="s">
        <v>140</v>
      </c>
      <c r="AU244" s="145" t="s">
        <v>88</v>
      </c>
      <c r="AV244" s="13" t="s">
        <v>88</v>
      </c>
      <c r="AW244" s="13" t="s">
        <v>41</v>
      </c>
      <c r="AX244" s="13" t="s">
        <v>81</v>
      </c>
      <c r="AY244" s="145" t="s">
        <v>130</v>
      </c>
    </row>
    <row r="245" spans="2:51" s="13" customFormat="1" ht="22.5">
      <c r="B245" s="144"/>
      <c r="D245" s="138" t="s">
        <v>140</v>
      </c>
      <c r="E245" s="145" t="s">
        <v>43</v>
      </c>
      <c r="F245" s="146" t="s">
        <v>152</v>
      </c>
      <c r="H245" s="147">
        <v>65.603999999999999</v>
      </c>
      <c r="I245" s="148"/>
      <c r="L245" s="144"/>
      <c r="M245" s="149"/>
      <c r="T245" s="150"/>
      <c r="AT245" s="145" t="s">
        <v>140</v>
      </c>
      <c r="AU245" s="145" t="s">
        <v>88</v>
      </c>
      <c r="AV245" s="13" t="s">
        <v>88</v>
      </c>
      <c r="AW245" s="13" t="s">
        <v>41</v>
      </c>
      <c r="AX245" s="13" t="s">
        <v>81</v>
      </c>
      <c r="AY245" s="145" t="s">
        <v>130</v>
      </c>
    </row>
    <row r="246" spans="2:51" s="12" customFormat="1">
      <c r="B246" s="137"/>
      <c r="D246" s="138" t="s">
        <v>140</v>
      </c>
      <c r="E246" s="139" t="s">
        <v>43</v>
      </c>
      <c r="F246" s="140" t="s">
        <v>144</v>
      </c>
      <c r="H246" s="139" t="s">
        <v>43</v>
      </c>
      <c r="I246" s="141"/>
      <c r="L246" s="137"/>
      <c r="M246" s="142"/>
      <c r="T246" s="143"/>
      <c r="AT246" s="139" t="s">
        <v>140</v>
      </c>
      <c r="AU246" s="139" t="s">
        <v>88</v>
      </c>
      <c r="AV246" s="12" t="s">
        <v>86</v>
      </c>
      <c r="AW246" s="12" t="s">
        <v>41</v>
      </c>
      <c r="AX246" s="12" t="s">
        <v>81</v>
      </c>
      <c r="AY246" s="139" t="s">
        <v>130</v>
      </c>
    </row>
    <row r="247" spans="2:51" s="13" customFormat="1">
      <c r="B247" s="144"/>
      <c r="D247" s="138" t="s">
        <v>140</v>
      </c>
      <c r="E247" s="145" t="s">
        <v>43</v>
      </c>
      <c r="F247" s="146" t="s">
        <v>153</v>
      </c>
      <c r="H247" s="147">
        <v>-113.02200000000001</v>
      </c>
      <c r="I247" s="148"/>
      <c r="L247" s="144"/>
      <c r="M247" s="149"/>
      <c r="T247" s="150"/>
      <c r="AT247" s="145" t="s">
        <v>140</v>
      </c>
      <c r="AU247" s="145" t="s">
        <v>88</v>
      </c>
      <c r="AV247" s="13" t="s">
        <v>88</v>
      </c>
      <c r="AW247" s="13" t="s">
        <v>41</v>
      </c>
      <c r="AX247" s="13" t="s">
        <v>81</v>
      </c>
      <c r="AY247" s="145" t="s">
        <v>130</v>
      </c>
    </row>
    <row r="248" spans="2:51" s="13" customFormat="1">
      <c r="B248" s="144"/>
      <c r="D248" s="138" t="s">
        <v>140</v>
      </c>
      <c r="E248" s="145" t="s">
        <v>43</v>
      </c>
      <c r="F248" s="146" t="s">
        <v>154</v>
      </c>
      <c r="H248" s="147">
        <v>-75.239999999999995</v>
      </c>
      <c r="I248" s="148"/>
      <c r="L248" s="144"/>
      <c r="M248" s="149"/>
      <c r="T248" s="150"/>
      <c r="AT248" s="145" t="s">
        <v>140</v>
      </c>
      <c r="AU248" s="145" t="s">
        <v>88</v>
      </c>
      <c r="AV248" s="13" t="s">
        <v>88</v>
      </c>
      <c r="AW248" s="13" t="s">
        <v>41</v>
      </c>
      <c r="AX248" s="13" t="s">
        <v>81</v>
      </c>
      <c r="AY248" s="145" t="s">
        <v>130</v>
      </c>
    </row>
    <row r="249" spans="2:51" s="13" customFormat="1">
      <c r="B249" s="144"/>
      <c r="D249" s="138" t="s">
        <v>140</v>
      </c>
      <c r="E249" s="145" t="s">
        <v>43</v>
      </c>
      <c r="F249" s="146" t="s">
        <v>155</v>
      </c>
      <c r="H249" s="147">
        <v>-10.67</v>
      </c>
      <c r="I249" s="148"/>
      <c r="L249" s="144"/>
      <c r="M249" s="149"/>
      <c r="T249" s="150"/>
      <c r="AT249" s="145" t="s">
        <v>140</v>
      </c>
      <c r="AU249" s="145" t="s">
        <v>88</v>
      </c>
      <c r="AV249" s="13" t="s">
        <v>88</v>
      </c>
      <c r="AW249" s="13" t="s">
        <v>41</v>
      </c>
      <c r="AX249" s="13" t="s">
        <v>81</v>
      </c>
      <c r="AY249" s="145" t="s">
        <v>130</v>
      </c>
    </row>
    <row r="250" spans="2:51" s="13" customFormat="1">
      <c r="B250" s="144"/>
      <c r="D250" s="138" t="s">
        <v>140</v>
      </c>
      <c r="E250" s="145" t="s">
        <v>43</v>
      </c>
      <c r="F250" s="146" t="s">
        <v>156</v>
      </c>
      <c r="H250" s="147">
        <v>-1.44</v>
      </c>
      <c r="I250" s="148"/>
      <c r="L250" s="144"/>
      <c r="M250" s="149"/>
      <c r="T250" s="150"/>
      <c r="AT250" s="145" t="s">
        <v>140</v>
      </c>
      <c r="AU250" s="145" t="s">
        <v>88</v>
      </c>
      <c r="AV250" s="13" t="s">
        <v>88</v>
      </c>
      <c r="AW250" s="13" t="s">
        <v>41</v>
      </c>
      <c r="AX250" s="13" t="s">
        <v>81</v>
      </c>
      <c r="AY250" s="145" t="s">
        <v>130</v>
      </c>
    </row>
    <row r="251" spans="2:51" s="14" customFormat="1">
      <c r="B251" s="151"/>
      <c r="D251" s="138" t="s">
        <v>140</v>
      </c>
      <c r="E251" s="152" t="s">
        <v>43</v>
      </c>
      <c r="F251" s="153" t="s">
        <v>157</v>
      </c>
      <c r="H251" s="154">
        <v>328.55599999999998</v>
      </c>
      <c r="I251" s="155"/>
      <c r="L251" s="151"/>
      <c r="M251" s="156"/>
      <c r="T251" s="157"/>
      <c r="AT251" s="152" t="s">
        <v>140</v>
      </c>
      <c r="AU251" s="152" t="s">
        <v>88</v>
      </c>
      <c r="AV251" s="14" t="s">
        <v>147</v>
      </c>
      <c r="AW251" s="14" t="s">
        <v>41</v>
      </c>
      <c r="AX251" s="14" t="s">
        <v>81</v>
      </c>
      <c r="AY251" s="152" t="s">
        <v>130</v>
      </c>
    </row>
    <row r="252" spans="2:51" s="12" customFormat="1">
      <c r="B252" s="137"/>
      <c r="D252" s="138" t="s">
        <v>140</v>
      </c>
      <c r="E252" s="139" t="s">
        <v>43</v>
      </c>
      <c r="F252" s="140" t="s">
        <v>158</v>
      </c>
      <c r="H252" s="139" t="s">
        <v>43</v>
      </c>
      <c r="I252" s="141"/>
      <c r="L252" s="137"/>
      <c r="M252" s="142"/>
      <c r="T252" s="143"/>
      <c r="AT252" s="139" t="s">
        <v>140</v>
      </c>
      <c r="AU252" s="139" t="s">
        <v>88</v>
      </c>
      <c r="AV252" s="12" t="s">
        <v>86</v>
      </c>
      <c r="AW252" s="12" t="s">
        <v>41</v>
      </c>
      <c r="AX252" s="12" t="s">
        <v>81</v>
      </c>
      <c r="AY252" s="139" t="s">
        <v>130</v>
      </c>
    </row>
    <row r="253" spans="2:51" s="13" customFormat="1" ht="22.5">
      <c r="B253" s="144"/>
      <c r="D253" s="138" t="s">
        <v>140</v>
      </c>
      <c r="E253" s="145" t="s">
        <v>43</v>
      </c>
      <c r="F253" s="146" t="s">
        <v>159</v>
      </c>
      <c r="H253" s="147">
        <v>79.846000000000004</v>
      </c>
      <c r="I253" s="148"/>
      <c r="L253" s="144"/>
      <c r="M253" s="149"/>
      <c r="T253" s="150"/>
      <c r="AT253" s="145" t="s">
        <v>140</v>
      </c>
      <c r="AU253" s="145" t="s">
        <v>88</v>
      </c>
      <c r="AV253" s="13" t="s">
        <v>88</v>
      </c>
      <c r="AW253" s="13" t="s">
        <v>41</v>
      </c>
      <c r="AX253" s="13" t="s">
        <v>81</v>
      </c>
      <c r="AY253" s="145" t="s">
        <v>130</v>
      </c>
    </row>
    <row r="254" spans="2:51" s="13" customFormat="1">
      <c r="B254" s="144"/>
      <c r="D254" s="138" t="s">
        <v>140</v>
      </c>
      <c r="E254" s="145" t="s">
        <v>43</v>
      </c>
      <c r="F254" s="146" t="s">
        <v>160</v>
      </c>
      <c r="H254" s="147">
        <v>92.668000000000006</v>
      </c>
      <c r="I254" s="148"/>
      <c r="L254" s="144"/>
      <c r="M254" s="149"/>
      <c r="T254" s="150"/>
      <c r="AT254" s="145" t="s">
        <v>140</v>
      </c>
      <c r="AU254" s="145" t="s">
        <v>88</v>
      </c>
      <c r="AV254" s="13" t="s">
        <v>88</v>
      </c>
      <c r="AW254" s="13" t="s">
        <v>41</v>
      </c>
      <c r="AX254" s="13" t="s">
        <v>81</v>
      </c>
      <c r="AY254" s="145" t="s">
        <v>130</v>
      </c>
    </row>
    <row r="255" spans="2:51" s="13" customFormat="1">
      <c r="B255" s="144"/>
      <c r="D255" s="138" t="s">
        <v>140</v>
      </c>
      <c r="E255" s="145" t="s">
        <v>43</v>
      </c>
      <c r="F255" s="146" t="s">
        <v>161</v>
      </c>
      <c r="H255" s="147">
        <v>49.28</v>
      </c>
      <c r="I255" s="148"/>
      <c r="L255" s="144"/>
      <c r="M255" s="149"/>
      <c r="T255" s="150"/>
      <c r="AT255" s="145" t="s">
        <v>140</v>
      </c>
      <c r="AU255" s="145" t="s">
        <v>88</v>
      </c>
      <c r="AV255" s="13" t="s">
        <v>88</v>
      </c>
      <c r="AW255" s="13" t="s">
        <v>41</v>
      </c>
      <c r="AX255" s="13" t="s">
        <v>81</v>
      </c>
      <c r="AY255" s="145" t="s">
        <v>130</v>
      </c>
    </row>
    <row r="256" spans="2:51" s="13" customFormat="1" ht="22.5">
      <c r="B256" s="144"/>
      <c r="D256" s="138" t="s">
        <v>140</v>
      </c>
      <c r="E256" s="145" t="s">
        <v>43</v>
      </c>
      <c r="F256" s="146" t="s">
        <v>162</v>
      </c>
      <c r="H256" s="147">
        <v>118.42</v>
      </c>
      <c r="I256" s="148"/>
      <c r="L256" s="144"/>
      <c r="M256" s="149"/>
      <c r="T256" s="150"/>
      <c r="AT256" s="145" t="s">
        <v>140</v>
      </c>
      <c r="AU256" s="145" t="s">
        <v>88</v>
      </c>
      <c r="AV256" s="13" t="s">
        <v>88</v>
      </c>
      <c r="AW256" s="13" t="s">
        <v>41</v>
      </c>
      <c r="AX256" s="13" t="s">
        <v>81</v>
      </c>
      <c r="AY256" s="145" t="s">
        <v>130</v>
      </c>
    </row>
    <row r="257" spans="2:51" s="13" customFormat="1" ht="22.5">
      <c r="B257" s="144"/>
      <c r="D257" s="138" t="s">
        <v>140</v>
      </c>
      <c r="E257" s="145" t="s">
        <v>43</v>
      </c>
      <c r="F257" s="146" t="s">
        <v>163</v>
      </c>
      <c r="H257" s="147">
        <v>96.281000000000006</v>
      </c>
      <c r="I257" s="148"/>
      <c r="L257" s="144"/>
      <c r="M257" s="149"/>
      <c r="T257" s="150"/>
      <c r="AT257" s="145" t="s">
        <v>140</v>
      </c>
      <c r="AU257" s="145" t="s">
        <v>88</v>
      </c>
      <c r="AV257" s="13" t="s">
        <v>88</v>
      </c>
      <c r="AW257" s="13" t="s">
        <v>41</v>
      </c>
      <c r="AX257" s="13" t="s">
        <v>81</v>
      </c>
      <c r="AY257" s="145" t="s">
        <v>130</v>
      </c>
    </row>
    <row r="258" spans="2:51" s="13" customFormat="1" ht="22.5">
      <c r="B258" s="144"/>
      <c r="D258" s="138" t="s">
        <v>140</v>
      </c>
      <c r="E258" s="145" t="s">
        <v>43</v>
      </c>
      <c r="F258" s="146" t="s">
        <v>164</v>
      </c>
      <c r="H258" s="147">
        <v>124.879</v>
      </c>
      <c r="I258" s="148"/>
      <c r="L258" s="144"/>
      <c r="M258" s="149"/>
      <c r="T258" s="150"/>
      <c r="AT258" s="145" t="s">
        <v>140</v>
      </c>
      <c r="AU258" s="145" t="s">
        <v>88</v>
      </c>
      <c r="AV258" s="13" t="s">
        <v>88</v>
      </c>
      <c r="AW258" s="13" t="s">
        <v>41</v>
      </c>
      <c r="AX258" s="13" t="s">
        <v>81</v>
      </c>
      <c r="AY258" s="145" t="s">
        <v>130</v>
      </c>
    </row>
    <row r="259" spans="2:51" s="13" customFormat="1" ht="22.5">
      <c r="B259" s="144"/>
      <c r="D259" s="138" t="s">
        <v>140</v>
      </c>
      <c r="E259" s="145" t="s">
        <v>43</v>
      </c>
      <c r="F259" s="146" t="s">
        <v>165</v>
      </c>
      <c r="H259" s="147">
        <v>118.047</v>
      </c>
      <c r="I259" s="148"/>
      <c r="L259" s="144"/>
      <c r="M259" s="149"/>
      <c r="T259" s="150"/>
      <c r="AT259" s="145" t="s">
        <v>140</v>
      </c>
      <c r="AU259" s="145" t="s">
        <v>88</v>
      </c>
      <c r="AV259" s="13" t="s">
        <v>88</v>
      </c>
      <c r="AW259" s="13" t="s">
        <v>41</v>
      </c>
      <c r="AX259" s="13" t="s">
        <v>81</v>
      </c>
      <c r="AY259" s="145" t="s">
        <v>130</v>
      </c>
    </row>
    <row r="260" spans="2:51" s="13" customFormat="1">
      <c r="B260" s="144"/>
      <c r="D260" s="138" t="s">
        <v>140</v>
      </c>
      <c r="E260" s="145" t="s">
        <v>43</v>
      </c>
      <c r="F260" s="146" t="s">
        <v>166</v>
      </c>
      <c r="H260" s="147">
        <v>47.62</v>
      </c>
      <c r="I260" s="148"/>
      <c r="L260" s="144"/>
      <c r="M260" s="149"/>
      <c r="T260" s="150"/>
      <c r="AT260" s="145" t="s">
        <v>140</v>
      </c>
      <c r="AU260" s="145" t="s">
        <v>88</v>
      </c>
      <c r="AV260" s="13" t="s">
        <v>88</v>
      </c>
      <c r="AW260" s="13" t="s">
        <v>41</v>
      </c>
      <c r="AX260" s="13" t="s">
        <v>81</v>
      </c>
      <c r="AY260" s="145" t="s">
        <v>130</v>
      </c>
    </row>
    <row r="261" spans="2:51" s="12" customFormat="1">
      <c r="B261" s="137"/>
      <c r="D261" s="138" t="s">
        <v>140</v>
      </c>
      <c r="E261" s="139" t="s">
        <v>43</v>
      </c>
      <c r="F261" s="140" t="s">
        <v>144</v>
      </c>
      <c r="H261" s="139" t="s">
        <v>43</v>
      </c>
      <c r="I261" s="141"/>
      <c r="L261" s="137"/>
      <c r="M261" s="142"/>
      <c r="T261" s="143"/>
      <c r="AT261" s="139" t="s">
        <v>140</v>
      </c>
      <c r="AU261" s="139" t="s">
        <v>88</v>
      </c>
      <c r="AV261" s="12" t="s">
        <v>86</v>
      </c>
      <c r="AW261" s="12" t="s">
        <v>41</v>
      </c>
      <c r="AX261" s="12" t="s">
        <v>81</v>
      </c>
      <c r="AY261" s="139" t="s">
        <v>130</v>
      </c>
    </row>
    <row r="262" spans="2:51" s="13" customFormat="1">
      <c r="B262" s="144"/>
      <c r="D262" s="138" t="s">
        <v>140</v>
      </c>
      <c r="E262" s="145" t="s">
        <v>43</v>
      </c>
      <c r="F262" s="146" t="s">
        <v>167</v>
      </c>
      <c r="H262" s="147">
        <v>-164.16</v>
      </c>
      <c r="I262" s="148"/>
      <c r="L262" s="144"/>
      <c r="M262" s="149"/>
      <c r="T262" s="150"/>
      <c r="AT262" s="145" t="s">
        <v>140</v>
      </c>
      <c r="AU262" s="145" t="s">
        <v>88</v>
      </c>
      <c r="AV262" s="13" t="s">
        <v>88</v>
      </c>
      <c r="AW262" s="13" t="s">
        <v>41</v>
      </c>
      <c r="AX262" s="13" t="s">
        <v>81</v>
      </c>
      <c r="AY262" s="145" t="s">
        <v>130</v>
      </c>
    </row>
    <row r="263" spans="2:51" s="13" customFormat="1">
      <c r="B263" s="144"/>
      <c r="D263" s="138" t="s">
        <v>140</v>
      </c>
      <c r="E263" s="145" t="s">
        <v>43</v>
      </c>
      <c r="F263" s="146" t="s">
        <v>155</v>
      </c>
      <c r="H263" s="147">
        <v>-10.67</v>
      </c>
      <c r="I263" s="148"/>
      <c r="L263" s="144"/>
      <c r="M263" s="149"/>
      <c r="T263" s="150"/>
      <c r="AT263" s="145" t="s">
        <v>140</v>
      </c>
      <c r="AU263" s="145" t="s">
        <v>88</v>
      </c>
      <c r="AV263" s="13" t="s">
        <v>88</v>
      </c>
      <c r="AW263" s="13" t="s">
        <v>41</v>
      </c>
      <c r="AX263" s="13" t="s">
        <v>81</v>
      </c>
      <c r="AY263" s="145" t="s">
        <v>130</v>
      </c>
    </row>
    <row r="264" spans="2:51" s="13" customFormat="1">
      <c r="B264" s="144"/>
      <c r="D264" s="138" t="s">
        <v>140</v>
      </c>
      <c r="E264" s="145" t="s">
        <v>43</v>
      </c>
      <c r="F264" s="146" t="s">
        <v>168</v>
      </c>
      <c r="H264" s="147">
        <v>-2.2410000000000001</v>
      </c>
      <c r="I264" s="148"/>
      <c r="L264" s="144"/>
      <c r="M264" s="149"/>
      <c r="T264" s="150"/>
      <c r="AT264" s="145" t="s">
        <v>140</v>
      </c>
      <c r="AU264" s="145" t="s">
        <v>88</v>
      </c>
      <c r="AV264" s="13" t="s">
        <v>88</v>
      </c>
      <c r="AW264" s="13" t="s">
        <v>41</v>
      </c>
      <c r="AX264" s="13" t="s">
        <v>81</v>
      </c>
      <c r="AY264" s="145" t="s">
        <v>130</v>
      </c>
    </row>
    <row r="265" spans="2:51" s="13" customFormat="1">
      <c r="B265" s="144"/>
      <c r="D265" s="138" t="s">
        <v>140</v>
      </c>
      <c r="E265" s="145" t="s">
        <v>43</v>
      </c>
      <c r="F265" s="146" t="s">
        <v>156</v>
      </c>
      <c r="H265" s="147">
        <v>-1.44</v>
      </c>
      <c r="I265" s="148"/>
      <c r="L265" s="144"/>
      <c r="M265" s="149"/>
      <c r="T265" s="150"/>
      <c r="AT265" s="145" t="s">
        <v>140</v>
      </c>
      <c r="AU265" s="145" t="s">
        <v>88</v>
      </c>
      <c r="AV265" s="13" t="s">
        <v>88</v>
      </c>
      <c r="AW265" s="13" t="s">
        <v>41</v>
      </c>
      <c r="AX265" s="13" t="s">
        <v>81</v>
      </c>
      <c r="AY265" s="145" t="s">
        <v>130</v>
      </c>
    </row>
    <row r="266" spans="2:51" s="13" customFormat="1">
      <c r="B266" s="144"/>
      <c r="D266" s="138" t="s">
        <v>140</v>
      </c>
      <c r="E266" s="145" t="s">
        <v>43</v>
      </c>
      <c r="F266" s="146" t="s">
        <v>169</v>
      </c>
      <c r="H266" s="147">
        <v>-118.56</v>
      </c>
      <c r="I266" s="148"/>
      <c r="L266" s="144"/>
      <c r="M266" s="149"/>
      <c r="T266" s="150"/>
      <c r="AT266" s="145" t="s">
        <v>140</v>
      </c>
      <c r="AU266" s="145" t="s">
        <v>88</v>
      </c>
      <c r="AV266" s="13" t="s">
        <v>88</v>
      </c>
      <c r="AW266" s="13" t="s">
        <v>41</v>
      </c>
      <c r="AX266" s="13" t="s">
        <v>81</v>
      </c>
      <c r="AY266" s="145" t="s">
        <v>130</v>
      </c>
    </row>
    <row r="267" spans="2:51" s="14" customFormat="1">
      <c r="B267" s="151"/>
      <c r="D267" s="138" t="s">
        <v>140</v>
      </c>
      <c r="E267" s="152" t="s">
        <v>43</v>
      </c>
      <c r="F267" s="153" t="s">
        <v>170</v>
      </c>
      <c r="H267" s="154">
        <v>429.97</v>
      </c>
      <c r="I267" s="155"/>
      <c r="L267" s="151"/>
      <c r="M267" s="156"/>
      <c r="T267" s="157"/>
      <c r="AT267" s="152" t="s">
        <v>140</v>
      </c>
      <c r="AU267" s="152" t="s">
        <v>88</v>
      </c>
      <c r="AV267" s="14" t="s">
        <v>147</v>
      </c>
      <c r="AW267" s="14" t="s">
        <v>41</v>
      </c>
      <c r="AX267" s="14" t="s">
        <v>81</v>
      </c>
      <c r="AY267" s="152" t="s">
        <v>130</v>
      </c>
    </row>
    <row r="268" spans="2:51" s="12" customFormat="1">
      <c r="B268" s="137"/>
      <c r="D268" s="138" t="s">
        <v>140</v>
      </c>
      <c r="E268" s="139" t="s">
        <v>43</v>
      </c>
      <c r="F268" s="140" t="s">
        <v>171</v>
      </c>
      <c r="H268" s="139" t="s">
        <v>43</v>
      </c>
      <c r="I268" s="141"/>
      <c r="L268" s="137"/>
      <c r="M268" s="142"/>
      <c r="T268" s="143"/>
      <c r="AT268" s="139" t="s">
        <v>140</v>
      </c>
      <c r="AU268" s="139" t="s">
        <v>88</v>
      </c>
      <c r="AV268" s="12" t="s">
        <v>86</v>
      </c>
      <c r="AW268" s="12" t="s">
        <v>41</v>
      </c>
      <c r="AX268" s="12" t="s">
        <v>81</v>
      </c>
      <c r="AY268" s="139" t="s">
        <v>130</v>
      </c>
    </row>
    <row r="269" spans="2:51" s="13" customFormat="1" ht="22.5">
      <c r="B269" s="144"/>
      <c r="D269" s="138" t="s">
        <v>140</v>
      </c>
      <c r="E269" s="145" t="s">
        <v>43</v>
      </c>
      <c r="F269" s="146" t="s">
        <v>172</v>
      </c>
      <c r="H269" s="147">
        <v>80.156999999999996</v>
      </c>
      <c r="I269" s="148"/>
      <c r="L269" s="144"/>
      <c r="M269" s="149"/>
      <c r="T269" s="150"/>
      <c r="AT269" s="145" t="s">
        <v>140</v>
      </c>
      <c r="AU269" s="145" t="s">
        <v>88</v>
      </c>
      <c r="AV269" s="13" t="s">
        <v>88</v>
      </c>
      <c r="AW269" s="13" t="s">
        <v>41</v>
      </c>
      <c r="AX269" s="13" t="s">
        <v>81</v>
      </c>
      <c r="AY269" s="145" t="s">
        <v>130</v>
      </c>
    </row>
    <row r="270" spans="2:51" s="13" customFormat="1" ht="22.5">
      <c r="B270" s="144"/>
      <c r="D270" s="138" t="s">
        <v>140</v>
      </c>
      <c r="E270" s="145" t="s">
        <v>43</v>
      </c>
      <c r="F270" s="146" t="s">
        <v>173</v>
      </c>
      <c r="H270" s="147">
        <v>141.33199999999999</v>
      </c>
      <c r="I270" s="148"/>
      <c r="L270" s="144"/>
      <c r="M270" s="149"/>
      <c r="T270" s="150"/>
      <c r="AT270" s="145" t="s">
        <v>140</v>
      </c>
      <c r="AU270" s="145" t="s">
        <v>88</v>
      </c>
      <c r="AV270" s="13" t="s">
        <v>88</v>
      </c>
      <c r="AW270" s="13" t="s">
        <v>41</v>
      </c>
      <c r="AX270" s="13" t="s">
        <v>81</v>
      </c>
      <c r="AY270" s="145" t="s">
        <v>130</v>
      </c>
    </row>
    <row r="271" spans="2:51" s="13" customFormat="1" ht="22.5">
      <c r="B271" s="144"/>
      <c r="D271" s="138" t="s">
        <v>140</v>
      </c>
      <c r="E271" s="145" t="s">
        <v>43</v>
      </c>
      <c r="F271" s="146" t="s">
        <v>174</v>
      </c>
      <c r="H271" s="147">
        <v>122.16200000000001</v>
      </c>
      <c r="I271" s="148"/>
      <c r="L271" s="144"/>
      <c r="M271" s="149"/>
      <c r="T271" s="150"/>
      <c r="AT271" s="145" t="s">
        <v>140</v>
      </c>
      <c r="AU271" s="145" t="s">
        <v>88</v>
      </c>
      <c r="AV271" s="13" t="s">
        <v>88</v>
      </c>
      <c r="AW271" s="13" t="s">
        <v>41</v>
      </c>
      <c r="AX271" s="13" t="s">
        <v>81</v>
      </c>
      <c r="AY271" s="145" t="s">
        <v>130</v>
      </c>
    </row>
    <row r="272" spans="2:51" s="13" customFormat="1" ht="22.5">
      <c r="B272" s="144"/>
      <c r="D272" s="138" t="s">
        <v>140</v>
      </c>
      <c r="E272" s="145" t="s">
        <v>43</v>
      </c>
      <c r="F272" s="146" t="s">
        <v>175</v>
      </c>
      <c r="H272" s="147">
        <v>80.727000000000004</v>
      </c>
      <c r="I272" s="148"/>
      <c r="L272" s="144"/>
      <c r="M272" s="149"/>
      <c r="T272" s="150"/>
      <c r="AT272" s="145" t="s">
        <v>140</v>
      </c>
      <c r="AU272" s="145" t="s">
        <v>88</v>
      </c>
      <c r="AV272" s="13" t="s">
        <v>88</v>
      </c>
      <c r="AW272" s="13" t="s">
        <v>41</v>
      </c>
      <c r="AX272" s="13" t="s">
        <v>81</v>
      </c>
      <c r="AY272" s="145" t="s">
        <v>130</v>
      </c>
    </row>
    <row r="273" spans="2:51" s="13" customFormat="1" ht="22.5">
      <c r="B273" s="144"/>
      <c r="D273" s="138" t="s">
        <v>140</v>
      </c>
      <c r="E273" s="145" t="s">
        <v>43</v>
      </c>
      <c r="F273" s="146" t="s">
        <v>164</v>
      </c>
      <c r="H273" s="147">
        <v>124.879</v>
      </c>
      <c r="I273" s="148"/>
      <c r="L273" s="144"/>
      <c r="M273" s="149"/>
      <c r="T273" s="150"/>
      <c r="AT273" s="145" t="s">
        <v>140</v>
      </c>
      <c r="AU273" s="145" t="s">
        <v>88</v>
      </c>
      <c r="AV273" s="13" t="s">
        <v>88</v>
      </c>
      <c r="AW273" s="13" t="s">
        <v>41</v>
      </c>
      <c r="AX273" s="13" t="s">
        <v>81</v>
      </c>
      <c r="AY273" s="145" t="s">
        <v>130</v>
      </c>
    </row>
    <row r="274" spans="2:51" s="13" customFormat="1" ht="22.5">
      <c r="B274" s="144"/>
      <c r="D274" s="138" t="s">
        <v>140</v>
      </c>
      <c r="E274" s="145" t="s">
        <v>43</v>
      </c>
      <c r="F274" s="146" t="s">
        <v>176</v>
      </c>
      <c r="H274" s="147">
        <v>118.488</v>
      </c>
      <c r="I274" s="148"/>
      <c r="L274" s="144"/>
      <c r="M274" s="149"/>
      <c r="T274" s="150"/>
      <c r="AT274" s="145" t="s">
        <v>140</v>
      </c>
      <c r="AU274" s="145" t="s">
        <v>88</v>
      </c>
      <c r="AV274" s="13" t="s">
        <v>88</v>
      </c>
      <c r="AW274" s="13" t="s">
        <v>41</v>
      </c>
      <c r="AX274" s="13" t="s">
        <v>81</v>
      </c>
      <c r="AY274" s="145" t="s">
        <v>130</v>
      </c>
    </row>
    <row r="275" spans="2:51" s="13" customFormat="1">
      <c r="B275" s="144"/>
      <c r="D275" s="138" t="s">
        <v>140</v>
      </c>
      <c r="E275" s="145" t="s">
        <v>43</v>
      </c>
      <c r="F275" s="146" t="s">
        <v>177</v>
      </c>
      <c r="H275" s="147">
        <v>47.709000000000003</v>
      </c>
      <c r="I275" s="148"/>
      <c r="L275" s="144"/>
      <c r="M275" s="149"/>
      <c r="T275" s="150"/>
      <c r="AT275" s="145" t="s">
        <v>140</v>
      </c>
      <c r="AU275" s="145" t="s">
        <v>88</v>
      </c>
      <c r="AV275" s="13" t="s">
        <v>88</v>
      </c>
      <c r="AW275" s="13" t="s">
        <v>41</v>
      </c>
      <c r="AX275" s="13" t="s">
        <v>81</v>
      </c>
      <c r="AY275" s="145" t="s">
        <v>130</v>
      </c>
    </row>
    <row r="276" spans="2:51" s="12" customFormat="1">
      <c r="B276" s="137"/>
      <c r="D276" s="138" t="s">
        <v>140</v>
      </c>
      <c r="E276" s="139" t="s">
        <v>43</v>
      </c>
      <c r="F276" s="140" t="s">
        <v>144</v>
      </c>
      <c r="H276" s="139" t="s">
        <v>43</v>
      </c>
      <c r="I276" s="141"/>
      <c r="L276" s="137"/>
      <c r="M276" s="142"/>
      <c r="T276" s="143"/>
      <c r="AT276" s="139" t="s">
        <v>140</v>
      </c>
      <c r="AU276" s="139" t="s">
        <v>88</v>
      </c>
      <c r="AV276" s="12" t="s">
        <v>86</v>
      </c>
      <c r="AW276" s="12" t="s">
        <v>41</v>
      </c>
      <c r="AX276" s="12" t="s">
        <v>81</v>
      </c>
      <c r="AY276" s="139" t="s">
        <v>130</v>
      </c>
    </row>
    <row r="277" spans="2:51" s="13" customFormat="1">
      <c r="B277" s="144"/>
      <c r="D277" s="138" t="s">
        <v>140</v>
      </c>
      <c r="E277" s="145" t="s">
        <v>43</v>
      </c>
      <c r="F277" s="146" t="s">
        <v>178</v>
      </c>
      <c r="H277" s="147">
        <v>-84.24</v>
      </c>
      <c r="I277" s="148"/>
      <c r="L277" s="144"/>
      <c r="M277" s="149"/>
      <c r="T277" s="150"/>
      <c r="AT277" s="145" t="s">
        <v>140</v>
      </c>
      <c r="AU277" s="145" t="s">
        <v>88</v>
      </c>
      <c r="AV277" s="13" t="s">
        <v>88</v>
      </c>
      <c r="AW277" s="13" t="s">
        <v>41</v>
      </c>
      <c r="AX277" s="13" t="s">
        <v>81</v>
      </c>
      <c r="AY277" s="145" t="s">
        <v>130</v>
      </c>
    </row>
    <row r="278" spans="2:51" s="13" customFormat="1">
      <c r="B278" s="144"/>
      <c r="D278" s="138" t="s">
        <v>140</v>
      </c>
      <c r="E278" s="145" t="s">
        <v>43</v>
      </c>
      <c r="F278" s="146" t="s">
        <v>167</v>
      </c>
      <c r="H278" s="147">
        <v>-164.16</v>
      </c>
      <c r="I278" s="148"/>
      <c r="L278" s="144"/>
      <c r="M278" s="149"/>
      <c r="T278" s="150"/>
      <c r="AT278" s="145" t="s">
        <v>140</v>
      </c>
      <c r="AU278" s="145" t="s">
        <v>88</v>
      </c>
      <c r="AV278" s="13" t="s">
        <v>88</v>
      </c>
      <c r="AW278" s="13" t="s">
        <v>41</v>
      </c>
      <c r="AX278" s="13" t="s">
        <v>81</v>
      </c>
      <c r="AY278" s="145" t="s">
        <v>130</v>
      </c>
    </row>
    <row r="279" spans="2:51" s="13" customFormat="1">
      <c r="B279" s="144"/>
      <c r="D279" s="138" t="s">
        <v>140</v>
      </c>
      <c r="E279" s="145" t="s">
        <v>43</v>
      </c>
      <c r="F279" s="146" t="s">
        <v>155</v>
      </c>
      <c r="H279" s="147">
        <v>-10.67</v>
      </c>
      <c r="I279" s="148"/>
      <c r="L279" s="144"/>
      <c r="M279" s="149"/>
      <c r="T279" s="150"/>
      <c r="AT279" s="145" t="s">
        <v>140</v>
      </c>
      <c r="AU279" s="145" t="s">
        <v>88</v>
      </c>
      <c r="AV279" s="13" t="s">
        <v>88</v>
      </c>
      <c r="AW279" s="13" t="s">
        <v>41</v>
      </c>
      <c r="AX279" s="13" t="s">
        <v>81</v>
      </c>
      <c r="AY279" s="145" t="s">
        <v>130</v>
      </c>
    </row>
    <row r="280" spans="2:51" s="13" customFormat="1">
      <c r="B280" s="144"/>
      <c r="D280" s="138" t="s">
        <v>140</v>
      </c>
      <c r="E280" s="145" t="s">
        <v>43</v>
      </c>
      <c r="F280" s="146" t="s">
        <v>168</v>
      </c>
      <c r="H280" s="147">
        <v>-2.2410000000000001</v>
      </c>
      <c r="I280" s="148"/>
      <c r="L280" s="144"/>
      <c r="M280" s="149"/>
      <c r="T280" s="150"/>
      <c r="AT280" s="145" t="s">
        <v>140</v>
      </c>
      <c r="AU280" s="145" t="s">
        <v>88</v>
      </c>
      <c r="AV280" s="13" t="s">
        <v>88</v>
      </c>
      <c r="AW280" s="13" t="s">
        <v>41</v>
      </c>
      <c r="AX280" s="13" t="s">
        <v>81</v>
      </c>
      <c r="AY280" s="145" t="s">
        <v>130</v>
      </c>
    </row>
    <row r="281" spans="2:51" s="13" customFormat="1">
      <c r="B281" s="144"/>
      <c r="D281" s="138" t="s">
        <v>140</v>
      </c>
      <c r="E281" s="145" t="s">
        <v>43</v>
      </c>
      <c r="F281" s="146" t="s">
        <v>156</v>
      </c>
      <c r="H281" s="147">
        <v>-1.44</v>
      </c>
      <c r="I281" s="148"/>
      <c r="L281" s="144"/>
      <c r="M281" s="149"/>
      <c r="T281" s="150"/>
      <c r="AT281" s="145" t="s">
        <v>140</v>
      </c>
      <c r="AU281" s="145" t="s">
        <v>88</v>
      </c>
      <c r="AV281" s="13" t="s">
        <v>88</v>
      </c>
      <c r="AW281" s="13" t="s">
        <v>41</v>
      </c>
      <c r="AX281" s="13" t="s">
        <v>81</v>
      </c>
      <c r="AY281" s="145" t="s">
        <v>130</v>
      </c>
    </row>
    <row r="282" spans="2:51" s="13" customFormat="1">
      <c r="B282" s="144"/>
      <c r="D282" s="138" t="s">
        <v>140</v>
      </c>
      <c r="E282" s="145" t="s">
        <v>43</v>
      </c>
      <c r="F282" s="146" t="s">
        <v>179</v>
      </c>
      <c r="H282" s="147">
        <v>-6.24</v>
      </c>
      <c r="I282" s="148"/>
      <c r="L282" s="144"/>
      <c r="M282" s="149"/>
      <c r="T282" s="150"/>
      <c r="AT282" s="145" t="s">
        <v>140</v>
      </c>
      <c r="AU282" s="145" t="s">
        <v>88</v>
      </c>
      <c r="AV282" s="13" t="s">
        <v>88</v>
      </c>
      <c r="AW282" s="13" t="s">
        <v>41</v>
      </c>
      <c r="AX282" s="13" t="s">
        <v>81</v>
      </c>
      <c r="AY282" s="145" t="s">
        <v>130</v>
      </c>
    </row>
    <row r="283" spans="2:51" s="14" customFormat="1">
      <c r="B283" s="151"/>
      <c r="D283" s="138" t="s">
        <v>140</v>
      </c>
      <c r="E283" s="152" t="s">
        <v>43</v>
      </c>
      <c r="F283" s="153" t="s">
        <v>180</v>
      </c>
      <c r="H283" s="154">
        <v>446.46300000000002</v>
      </c>
      <c r="I283" s="155"/>
      <c r="L283" s="151"/>
      <c r="M283" s="156"/>
      <c r="T283" s="157"/>
      <c r="AT283" s="152" t="s">
        <v>140</v>
      </c>
      <c r="AU283" s="152" t="s">
        <v>88</v>
      </c>
      <c r="AV283" s="14" t="s">
        <v>147</v>
      </c>
      <c r="AW283" s="14" t="s">
        <v>41</v>
      </c>
      <c r="AX283" s="14" t="s">
        <v>81</v>
      </c>
      <c r="AY283" s="152" t="s">
        <v>130</v>
      </c>
    </row>
    <row r="284" spans="2:51" s="12" customFormat="1">
      <c r="B284" s="137"/>
      <c r="D284" s="138" t="s">
        <v>140</v>
      </c>
      <c r="E284" s="139" t="s">
        <v>43</v>
      </c>
      <c r="F284" s="140" t="s">
        <v>181</v>
      </c>
      <c r="H284" s="139" t="s">
        <v>43</v>
      </c>
      <c r="I284" s="141"/>
      <c r="L284" s="137"/>
      <c r="M284" s="142"/>
      <c r="T284" s="143"/>
      <c r="AT284" s="139" t="s">
        <v>140</v>
      </c>
      <c r="AU284" s="139" t="s">
        <v>88</v>
      </c>
      <c r="AV284" s="12" t="s">
        <v>86</v>
      </c>
      <c r="AW284" s="12" t="s">
        <v>41</v>
      </c>
      <c r="AX284" s="12" t="s">
        <v>81</v>
      </c>
      <c r="AY284" s="139" t="s">
        <v>130</v>
      </c>
    </row>
    <row r="285" spans="2:51" s="13" customFormat="1" ht="22.5">
      <c r="B285" s="144"/>
      <c r="D285" s="138" t="s">
        <v>140</v>
      </c>
      <c r="E285" s="145" t="s">
        <v>43</v>
      </c>
      <c r="F285" s="146" t="s">
        <v>182</v>
      </c>
      <c r="H285" s="147">
        <v>167.16399999999999</v>
      </c>
      <c r="I285" s="148"/>
      <c r="L285" s="144"/>
      <c r="M285" s="149"/>
      <c r="T285" s="150"/>
      <c r="AT285" s="145" t="s">
        <v>140</v>
      </c>
      <c r="AU285" s="145" t="s">
        <v>88</v>
      </c>
      <c r="AV285" s="13" t="s">
        <v>88</v>
      </c>
      <c r="AW285" s="13" t="s">
        <v>41</v>
      </c>
      <c r="AX285" s="13" t="s">
        <v>81</v>
      </c>
      <c r="AY285" s="145" t="s">
        <v>130</v>
      </c>
    </row>
    <row r="286" spans="2:51" s="13" customFormat="1" ht="22.5">
      <c r="B286" s="144"/>
      <c r="D286" s="138" t="s">
        <v>140</v>
      </c>
      <c r="E286" s="145" t="s">
        <v>43</v>
      </c>
      <c r="F286" s="146" t="s">
        <v>183</v>
      </c>
      <c r="H286" s="147">
        <v>102.795</v>
      </c>
      <c r="I286" s="148"/>
      <c r="L286" s="144"/>
      <c r="M286" s="149"/>
      <c r="T286" s="150"/>
      <c r="AT286" s="145" t="s">
        <v>140</v>
      </c>
      <c r="AU286" s="145" t="s">
        <v>88</v>
      </c>
      <c r="AV286" s="13" t="s">
        <v>88</v>
      </c>
      <c r="AW286" s="13" t="s">
        <v>41</v>
      </c>
      <c r="AX286" s="13" t="s">
        <v>81</v>
      </c>
      <c r="AY286" s="145" t="s">
        <v>130</v>
      </c>
    </row>
    <row r="287" spans="2:51" s="13" customFormat="1">
      <c r="B287" s="144"/>
      <c r="D287" s="138" t="s">
        <v>140</v>
      </c>
      <c r="E287" s="145" t="s">
        <v>43</v>
      </c>
      <c r="F287" s="146" t="s">
        <v>184</v>
      </c>
      <c r="H287" s="147">
        <v>122.77800000000001</v>
      </c>
      <c r="I287" s="148"/>
      <c r="L287" s="144"/>
      <c r="M287" s="149"/>
      <c r="T287" s="150"/>
      <c r="AT287" s="145" t="s">
        <v>140</v>
      </c>
      <c r="AU287" s="145" t="s">
        <v>88</v>
      </c>
      <c r="AV287" s="13" t="s">
        <v>88</v>
      </c>
      <c r="AW287" s="13" t="s">
        <v>41</v>
      </c>
      <c r="AX287" s="13" t="s">
        <v>81</v>
      </c>
      <c r="AY287" s="145" t="s">
        <v>130</v>
      </c>
    </row>
    <row r="288" spans="2:51" s="13" customFormat="1" ht="22.5">
      <c r="B288" s="144"/>
      <c r="D288" s="138" t="s">
        <v>140</v>
      </c>
      <c r="E288" s="145" t="s">
        <v>43</v>
      </c>
      <c r="F288" s="146" t="s">
        <v>185</v>
      </c>
      <c r="H288" s="147">
        <v>80.418999999999997</v>
      </c>
      <c r="I288" s="148"/>
      <c r="L288" s="144"/>
      <c r="M288" s="149"/>
      <c r="T288" s="150"/>
      <c r="AT288" s="145" t="s">
        <v>140</v>
      </c>
      <c r="AU288" s="145" t="s">
        <v>88</v>
      </c>
      <c r="AV288" s="13" t="s">
        <v>88</v>
      </c>
      <c r="AW288" s="13" t="s">
        <v>41</v>
      </c>
      <c r="AX288" s="13" t="s">
        <v>81</v>
      </c>
      <c r="AY288" s="145" t="s">
        <v>130</v>
      </c>
    </row>
    <row r="289" spans="2:51" s="13" customFormat="1" ht="22.5">
      <c r="B289" s="144"/>
      <c r="D289" s="138" t="s">
        <v>140</v>
      </c>
      <c r="E289" s="145" t="s">
        <v>43</v>
      </c>
      <c r="F289" s="146" t="s">
        <v>186</v>
      </c>
      <c r="H289" s="147">
        <v>126.08</v>
      </c>
      <c r="I289" s="148"/>
      <c r="L289" s="144"/>
      <c r="M289" s="149"/>
      <c r="T289" s="150"/>
      <c r="AT289" s="145" t="s">
        <v>140</v>
      </c>
      <c r="AU289" s="145" t="s">
        <v>88</v>
      </c>
      <c r="AV289" s="13" t="s">
        <v>88</v>
      </c>
      <c r="AW289" s="13" t="s">
        <v>41</v>
      </c>
      <c r="AX289" s="13" t="s">
        <v>81</v>
      </c>
      <c r="AY289" s="145" t="s">
        <v>130</v>
      </c>
    </row>
    <row r="290" spans="2:51" s="13" customFormat="1" ht="22.5">
      <c r="B290" s="144"/>
      <c r="D290" s="138" t="s">
        <v>140</v>
      </c>
      <c r="E290" s="145" t="s">
        <v>43</v>
      </c>
      <c r="F290" s="146" t="s">
        <v>187</v>
      </c>
      <c r="H290" s="147">
        <v>133.952</v>
      </c>
      <c r="I290" s="148"/>
      <c r="L290" s="144"/>
      <c r="M290" s="149"/>
      <c r="T290" s="150"/>
      <c r="AT290" s="145" t="s">
        <v>140</v>
      </c>
      <c r="AU290" s="145" t="s">
        <v>88</v>
      </c>
      <c r="AV290" s="13" t="s">
        <v>88</v>
      </c>
      <c r="AW290" s="13" t="s">
        <v>41</v>
      </c>
      <c r="AX290" s="13" t="s">
        <v>81</v>
      </c>
      <c r="AY290" s="145" t="s">
        <v>130</v>
      </c>
    </row>
    <row r="291" spans="2:51" s="12" customFormat="1">
      <c r="B291" s="137"/>
      <c r="D291" s="138" t="s">
        <v>140</v>
      </c>
      <c r="E291" s="139" t="s">
        <v>43</v>
      </c>
      <c r="F291" s="140" t="s">
        <v>144</v>
      </c>
      <c r="H291" s="139" t="s">
        <v>43</v>
      </c>
      <c r="I291" s="141"/>
      <c r="L291" s="137"/>
      <c r="M291" s="142"/>
      <c r="T291" s="143"/>
      <c r="AT291" s="139" t="s">
        <v>140</v>
      </c>
      <c r="AU291" s="139" t="s">
        <v>88</v>
      </c>
      <c r="AV291" s="12" t="s">
        <v>86</v>
      </c>
      <c r="AW291" s="12" t="s">
        <v>41</v>
      </c>
      <c r="AX291" s="12" t="s">
        <v>81</v>
      </c>
      <c r="AY291" s="139" t="s">
        <v>130</v>
      </c>
    </row>
    <row r="292" spans="2:51" s="13" customFormat="1">
      <c r="B292" s="144"/>
      <c r="D292" s="138" t="s">
        <v>140</v>
      </c>
      <c r="E292" s="145" t="s">
        <v>43</v>
      </c>
      <c r="F292" s="146" t="s">
        <v>188</v>
      </c>
      <c r="H292" s="147">
        <v>-105.3</v>
      </c>
      <c r="I292" s="148"/>
      <c r="L292" s="144"/>
      <c r="M292" s="149"/>
      <c r="T292" s="150"/>
      <c r="AT292" s="145" t="s">
        <v>140</v>
      </c>
      <c r="AU292" s="145" t="s">
        <v>88</v>
      </c>
      <c r="AV292" s="13" t="s">
        <v>88</v>
      </c>
      <c r="AW292" s="13" t="s">
        <v>41</v>
      </c>
      <c r="AX292" s="13" t="s">
        <v>81</v>
      </c>
      <c r="AY292" s="145" t="s">
        <v>130</v>
      </c>
    </row>
    <row r="293" spans="2:51" s="13" customFormat="1">
      <c r="B293" s="144"/>
      <c r="D293" s="138" t="s">
        <v>140</v>
      </c>
      <c r="E293" s="145" t="s">
        <v>43</v>
      </c>
      <c r="F293" s="146" t="s">
        <v>189</v>
      </c>
      <c r="H293" s="147">
        <v>-157.32</v>
      </c>
      <c r="I293" s="148"/>
      <c r="L293" s="144"/>
      <c r="M293" s="149"/>
      <c r="T293" s="150"/>
      <c r="AT293" s="145" t="s">
        <v>140</v>
      </c>
      <c r="AU293" s="145" t="s">
        <v>88</v>
      </c>
      <c r="AV293" s="13" t="s">
        <v>88</v>
      </c>
      <c r="AW293" s="13" t="s">
        <v>41</v>
      </c>
      <c r="AX293" s="13" t="s">
        <v>81</v>
      </c>
      <c r="AY293" s="145" t="s">
        <v>130</v>
      </c>
    </row>
    <row r="294" spans="2:51" s="13" customFormat="1">
      <c r="B294" s="144"/>
      <c r="D294" s="138" t="s">
        <v>140</v>
      </c>
      <c r="E294" s="145" t="s">
        <v>43</v>
      </c>
      <c r="F294" s="146" t="s">
        <v>155</v>
      </c>
      <c r="H294" s="147">
        <v>-10.67</v>
      </c>
      <c r="I294" s="148"/>
      <c r="L294" s="144"/>
      <c r="M294" s="149"/>
      <c r="T294" s="150"/>
      <c r="AT294" s="145" t="s">
        <v>140</v>
      </c>
      <c r="AU294" s="145" t="s">
        <v>88</v>
      </c>
      <c r="AV294" s="13" t="s">
        <v>88</v>
      </c>
      <c r="AW294" s="13" t="s">
        <v>41</v>
      </c>
      <c r="AX294" s="13" t="s">
        <v>81</v>
      </c>
      <c r="AY294" s="145" t="s">
        <v>130</v>
      </c>
    </row>
    <row r="295" spans="2:51" s="13" customFormat="1">
      <c r="B295" s="144"/>
      <c r="D295" s="138" t="s">
        <v>140</v>
      </c>
      <c r="E295" s="145" t="s">
        <v>43</v>
      </c>
      <c r="F295" s="146" t="s">
        <v>168</v>
      </c>
      <c r="H295" s="147">
        <v>-2.2410000000000001</v>
      </c>
      <c r="I295" s="148"/>
      <c r="L295" s="144"/>
      <c r="M295" s="149"/>
      <c r="T295" s="150"/>
      <c r="AT295" s="145" t="s">
        <v>140</v>
      </c>
      <c r="AU295" s="145" t="s">
        <v>88</v>
      </c>
      <c r="AV295" s="13" t="s">
        <v>88</v>
      </c>
      <c r="AW295" s="13" t="s">
        <v>41</v>
      </c>
      <c r="AX295" s="13" t="s">
        <v>81</v>
      </c>
      <c r="AY295" s="145" t="s">
        <v>130</v>
      </c>
    </row>
    <row r="296" spans="2:51" s="13" customFormat="1">
      <c r="B296" s="144"/>
      <c r="D296" s="138" t="s">
        <v>140</v>
      </c>
      <c r="E296" s="145" t="s">
        <v>43</v>
      </c>
      <c r="F296" s="146" t="s">
        <v>156</v>
      </c>
      <c r="H296" s="147">
        <v>-1.44</v>
      </c>
      <c r="I296" s="148"/>
      <c r="L296" s="144"/>
      <c r="M296" s="149"/>
      <c r="T296" s="150"/>
      <c r="AT296" s="145" t="s">
        <v>140</v>
      </c>
      <c r="AU296" s="145" t="s">
        <v>88</v>
      </c>
      <c r="AV296" s="13" t="s">
        <v>88</v>
      </c>
      <c r="AW296" s="13" t="s">
        <v>41</v>
      </c>
      <c r="AX296" s="13" t="s">
        <v>81</v>
      </c>
      <c r="AY296" s="145" t="s">
        <v>130</v>
      </c>
    </row>
    <row r="297" spans="2:51" s="13" customFormat="1">
      <c r="B297" s="144"/>
      <c r="D297" s="138" t="s">
        <v>140</v>
      </c>
      <c r="E297" s="145" t="s">
        <v>43</v>
      </c>
      <c r="F297" s="146" t="s">
        <v>190</v>
      </c>
      <c r="H297" s="147">
        <v>-3.12</v>
      </c>
      <c r="I297" s="148"/>
      <c r="L297" s="144"/>
      <c r="M297" s="149"/>
      <c r="T297" s="150"/>
      <c r="AT297" s="145" t="s">
        <v>140</v>
      </c>
      <c r="AU297" s="145" t="s">
        <v>88</v>
      </c>
      <c r="AV297" s="13" t="s">
        <v>88</v>
      </c>
      <c r="AW297" s="13" t="s">
        <v>41</v>
      </c>
      <c r="AX297" s="13" t="s">
        <v>81</v>
      </c>
      <c r="AY297" s="145" t="s">
        <v>130</v>
      </c>
    </row>
    <row r="298" spans="2:51" s="14" customFormat="1">
      <c r="B298" s="151"/>
      <c r="D298" s="138" t="s">
        <v>140</v>
      </c>
      <c r="E298" s="152" t="s">
        <v>43</v>
      </c>
      <c r="F298" s="153" t="s">
        <v>191</v>
      </c>
      <c r="H298" s="154">
        <v>453.09699999999998</v>
      </c>
      <c r="I298" s="155"/>
      <c r="L298" s="151"/>
      <c r="M298" s="156"/>
      <c r="T298" s="157"/>
      <c r="AT298" s="152" t="s">
        <v>140</v>
      </c>
      <c r="AU298" s="152" t="s">
        <v>88</v>
      </c>
      <c r="AV298" s="14" t="s">
        <v>147</v>
      </c>
      <c r="AW298" s="14" t="s">
        <v>41</v>
      </c>
      <c r="AX298" s="14" t="s">
        <v>81</v>
      </c>
      <c r="AY298" s="152" t="s">
        <v>130</v>
      </c>
    </row>
    <row r="299" spans="2:51" s="12" customFormat="1">
      <c r="B299" s="137"/>
      <c r="D299" s="138" t="s">
        <v>140</v>
      </c>
      <c r="E299" s="139" t="s">
        <v>43</v>
      </c>
      <c r="F299" s="140" t="s">
        <v>192</v>
      </c>
      <c r="H299" s="139" t="s">
        <v>43</v>
      </c>
      <c r="I299" s="141"/>
      <c r="L299" s="137"/>
      <c r="M299" s="142"/>
      <c r="T299" s="143"/>
      <c r="AT299" s="139" t="s">
        <v>140</v>
      </c>
      <c r="AU299" s="139" t="s">
        <v>88</v>
      </c>
      <c r="AV299" s="12" t="s">
        <v>86</v>
      </c>
      <c r="AW299" s="12" t="s">
        <v>41</v>
      </c>
      <c r="AX299" s="12" t="s">
        <v>81</v>
      </c>
      <c r="AY299" s="139" t="s">
        <v>130</v>
      </c>
    </row>
    <row r="300" spans="2:51" s="13" customFormat="1" ht="22.5">
      <c r="B300" s="144"/>
      <c r="D300" s="138" t="s">
        <v>140</v>
      </c>
      <c r="E300" s="145" t="s">
        <v>43</v>
      </c>
      <c r="F300" s="146" t="s">
        <v>193</v>
      </c>
      <c r="H300" s="147">
        <v>113.014</v>
      </c>
      <c r="I300" s="148"/>
      <c r="L300" s="144"/>
      <c r="M300" s="149"/>
      <c r="T300" s="150"/>
      <c r="AT300" s="145" t="s">
        <v>140</v>
      </c>
      <c r="AU300" s="145" t="s">
        <v>88</v>
      </c>
      <c r="AV300" s="13" t="s">
        <v>88</v>
      </c>
      <c r="AW300" s="13" t="s">
        <v>41</v>
      </c>
      <c r="AX300" s="13" t="s">
        <v>81</v>
      </c>
      <c r="AY300" s="145" t="s">
        <v>130</v>
      </c>
    </row>
    <row r="301" spans="2:51" s="13" customFormat="1" ht="22.5">
      <c r="B301" s="144"/>
      <c r="D301" s="138" t="s">
        <v>140</v>
      </c>
      <c r="E301" s="145" t="s">
        <v>43</v>
      </c>
      <c r="F301" s="146" t="s">
        <v>194</v>
      </c>
      <c r="H301" s="147">
        <v>97.188999999999993</v>
      </c>
      <c r="I301" s="148"/>
      <c r="L301" s="144"/>
      <c r="M301" s="149"/>
      <c r="T301" s="150"/>
      <c r="AT301" s="145" t="s">
        <v>140</v>
      </c>
      <c r="AU301" s="145" t="s">
        <v>88</v>
      </c>
      <c r="AV301" s="13" t="s">
        <v>88</v>
      </c>
      <c r="AW301" s="13" t="s">
        <v>41</v>
      </c>
      <c r="AX301" s="13" t="s">
        <v>81</v>
      </c>
      <c r="AY301" s="145" t="s">
        <v>130</v>
      </c>
    </row>
    <row r="302" spans="2:51" s="13" customFormat="1" ht="22.5">
      <c r="B302" s="144"/>
      <c r="D302" s="138" t="s">
        <v>140</v>
      </c>
      <c r="E302" s="145" t="s">
        <v>43</v>
      </c>
      <c r="F302" s="146" t="s">
        <v>195</v>
      </c>
      <c r="H302" s="147">
        <v>135.05799999999999</v>
      </c>
      <c r="I302" s="148"/>
      <c r="L302" s="144"/>
      <c r="M302" s="149"/>
      <c r="T302" s="150"/>
      <c r="AT302" s="145" t="s">
        <v>140</v>
      </c>
      <c r="AU302" s="145" t="s">
        <v>88</v>
      </c>
      <c r="AV302" s="13" t="s">
        <v>88</v>
      </c>
      <c r="AW302" s="13" t="s">
        <v>41</v>
      </c>
      <c r="AX302" s="13" t="s">
        <v>81</v>
      </c>
      <c r="AY302" s="145" t="s">
        <v>130</v>
      </c>
    </row>
    <row r="303" spans="2:51" s="12" customFormat="1">
      <c r="B303" s="137"/>
      <c r="D303" s="138" t="s">
        <v>140</v>
      </c>
      <c r="E303" s="139" t="s">
        <v>43</v>
      </c>
      <c r="F303" s="140" t="s">
        <v>144</v>
      </c>
      <c r="H303" s="139" t="s">
        <v>43</v>
      </c>
      <c r="I303" s="141"/>
      <c r="L303" s="137"/>
      <c r="M303" s="142"/>
      <c r="T303" s="143"/>
      <c r="AT303" s="139" t="s">
        <v>140</v>
      </c>
      <c r="AU303" s="139" t="s">
        <v>88</v>
      </c>
      <c r="AV303" s="12" t="s">
        <v>86</v>
      </c>
      <c r="AW303" s="12" t="s">
        <v>41</v>
      </c>
      <c r="AX303" s="12" t="s">
        <v>81</v>
      </c>
      <c r="AY303" s="139" t="s">
        <v>130</v>
      </c>
    </row>
    <row r="304" spans="2:51" s="13" customFormat="1">
      <c r="B304" s="144"/>
      <c r="D304" s="138" t="s">
        <v>140</v>
      </c>
      <c r="E304" s="145" t="s">
        <v>43</v>
      </c>
      <c r="F304" s="146" t="s">
        <v>188</v>
      </c>
      <c r="H304" s="147">
        <v>-105.3</v>
      </c>
      <c r="I304" s="148"/>
      <c r="L304" s="144"/>
      <c r="M304" s="149"/>
      <c r="T304" s="150"/>
      <c r="AT304" s="145" t="s">
        <v>140</v>
      </c>
      <c r="AU304" s="145" t="s">
        <v>88</v>
      </c>
      <c r="AV304" s="13" t="s">
        <v>88</v>
      </c>
      <c r="AW304" s="13" t="s">
        <v>41</v>
      </c>
      <c r="AX304" s="13" t="s">
        <v>81</v>
      </c>
      <c r="AY304" s="145" t="s">
        <v>130</v>
      </c>
    </row>
    <row r="305" spans="2:51" s="13" customFormat="1">
      <c r="B305" s="144"/>
      <c r="D305" s="138" t="s">
        <v>140</v>
      </c>
      <c r="E305" s="145" t="s">
        <v>43</v>
      </c>
      <c r="F305" s="146" t="s">
        <v>196</v>
      </c>
      <c r="H305" s="147">
        <v>-18.239999999999998</v>
      </c>
      <c r="I305" s="148"/>
      <c r="L305" s="144"/>
      <c r="M305" s="149"/>
      <c r="T305" s="150"/>
      <c r="AT305" s="145" t="s">
        <v>140</v>
      </c>
      <c r="AU305" s="145" t="s">
        <v>88</v>
      </c>
      <c r="AV305" s="13" t="s">
        <v>88</v>
      </c>
      <c r="AW305" s="13" t="s">
        <v>41</v>
      </c>
      <c r="AX305" s="13" t="s">
        <v>81</v>
      </c>
      <c r="AY305" s="145" t="s">
        <v>130</v>
      </c>
    </row>
    <row r="306" spans="2:51" s="13" customFormat="1">
      <c r="B306" s="144"/>
      <c r="D306" s="138" t="s">
        <v>140</v>
      </c>
      <c r="E306" s="145" t="s">
        <v>43</v>
      </c>
      <c r="F306" s="146" t="s">
        <v>155</v>
      </c>
      <c r="H306" s="147">
        <v>-10.67</v>
      </c>
      <c r="I306" s="148"/>
      <c r="L306" s="144"/>
      <c r="M306" s="149"/>
      <c r="T306" s="150"/>
      <c r="AT306" s="145" t="s">
        <v>140</v>
      </c>
      <c r="AU306" s="145" t="s">
        <v>88</v>
      </c>
      <c r="AV306" s="13" t="s">
        <v>88</v>
      </c>
      <c r="AW306" s="13" t="s">
        <v>41</v>
      </c>
      <c r="AX306" s="13" t="s">
        <v>81</v>
      </c>
      <c r="AY306" s="145" t="s">
        <v>130</v>
      </c>
    </row>
    <row r="307" spans="2:51" s="14" customFormat="1">
      <c r="B307" s="151"/>
      <c r="D307" s="138" t="s">
        <v>140</v>
      </c>
      <c r="E307" s="152" t="s">
        <v>43</v>
      </c>
      <c r="F307" s="153" t="s">
        <v>197</v>
      </c>
      <c r="H307" s="154">
        <v>211.05099999999999</v>
      </c>
      <c r="I307" s="155"/>
      <c r="L307" s="151"/>
      <c r="M307" s="156"/>
      <c r="T307" s="157"/>
      <c r="AT307" s="152" t="s">
        <v>140</v>
      </c>
      <c r="AU307" s="152" t="s">
        <v>88</v>
      </c>
      <c r="AV307" s="14" t="s">
        <v>147</v>
      </c>
      <c r="AW307" s="14" t="s">
        <v>41</v>
      </c>
      <c r="AX307" s="14" t="s">
        <v>81</v>
      </c>
      <c r="AY307" s="152" t="s">
        <v>130</v>
      </c>
    </row>
    <row r="308" spans="2:51" s="12" customFormat="1">
      <c r="B308" s="137"/>
      <c r="D308" s="138" t="s">
        <v>140</v>
      </c>
      <c r="E308" s="139" t="s">
        <v>43</v>
      </c>
      <c r="F308" s="140" t="s">
        <v>198</v>
      </c>
      <c r="H308" s="139" t="s">
        <v>43</v>
      </c>
      <c r="I308" s="141"/>
      <c r="L308" s="137"/>
      <c r="M308" s="142"/>
      <c r="T308" s="143"/>
      <c r="AT308" s="139" t="s">
        <v>140</v>
      </c>
      <c r="AU308" s="139" t="s">
        <v>88</v>
      </c>
      <c r="AV308" s="12" t="s">
        <v>86</v>
      </c>
      <c r="AW308" s="12" t="s">
        <v>41</v>
      </c>
      <c r="AX308" s="12" t="s">
        <v>81</v>
      </c>
      <c r="AY308" s="139" t="s">
        <v>130</v>
      </c>
    </row>
    <row r="309" spans="2:51" s="13" customFormat="1" ht="22.5">
      <c r="B309" s="144"/>
      <c r="D309" s="138" t="s">
        <v>140</v>
      </c>
      <c r="E309" s="145" t="s">
        <v>43</v>
      </c>
      <c r="F309" s="146" t="s">
        <v>199</v>
      </c>
      <c r="H309" s="147">
        <v>178.77199999999999</v>
      </c>
      <c r="I309" s="148"/>
      <c r="L309" s="144"/>
      <c r="M309" s="149"/>
      <c r="T309" s="150"/>
      <c r="AT309" s="145" t="s">
        <v>140</v>
      </c>
      <c r="AU309" s="145" t="s">
        <v>88</v>
      </c>
      <c r="AV309" s="13" t="s">
        <v>88</v>
      </c>
      <c r="AW309" s="13" t="s">
        <v>41</v>
      </c>
      <c r="AX309" s="13" t="s">
        <v>81</v>
      </c>
      <c r="AY309" s="145" t="s">
        <v>130</v>
      </c>
    </row>
    <row r="310" spans="2:51" s="13" customFormat="1" ht="22.5">
      <c r="B310" s="144"/>
      <c r="D310" s="138" t="s">
        <v>140</v>
      </c>
      <c r="E310" s="145" t="s">
        <v>43</v>
      </c>
      <c r="F310" s="146" t="s">
        <v>200</v>
      </c>
      <c r="H310" s="147">
        <v>168.16800000000001</v>
      </c>
      <c r="I310" s="148"/>
      <c r="L310" s="144"/>
      <c r="M310" s="149"/>
      <c r="T310" s="150"/>
      <c r="AT310" s="145" t="s">
        <v>140</v>
      </c>
      <c r="AU310" s="145" t="s">
        <v>88</v>
      </c>
      <c r="AV310" s="13" t="s">
        <v>88</v>
      </c>
      <c r="AW310" s="13" t="s">
        <v>41</v>
      </c>
      <c r="AX310" s="13" t="s">
        <v>81</v>
      </c>
      <c r="AY310" s="145" t="s">
        <v>130</v>
      </c>
    </row>
    <row r="311" spans="2:51" s="12" customFormat="1">
      <c r="B311" s="137"/>
      <c r="D311" s="138" t="s">
        <v>140</v>
      </c>
      <c r="E311" s="139" t="s">
        <v>43</v>
      </c>
      <c r="F311" s="140" t="s">
        <v>144</v>
      </c>
      <c r="H311" s="139" t="s">
        <v>43</v>
      </c>
      <c r="I311" s="141"/>
      <c r="L311" s="137"/>
      <c r="M311" s="142"/>
      <c r="T311" s="143"/>
      <c r="AT311" s="139" t="s">
        <v>140</v>
      </c>
      <c r="AU311" s="139" t="s">
        <v>88</v>
      </c>
      <c r="AV311" s="12" t="s">
        <v>86</v>
      </c>
      <c r="AW311" s="12" t="s">
        <v>41</v>
      </c>
      <c r="AX311" s="12" t="s">
        <v>81</v>
      </c>
      <c r="AY311" s="139" t="s">
        <v>130</v>
      </c>
    </row>
    <row r="312" spans="2:51" s="13" customFormat="1">
      <c r="B312" s="144"/>
      <c r="D312" s="138" t="s">
        <v>140</v>
      </c>
      <c r="E312" s="145" t="s">
        <v>43</v>
      </c>
      <c r="F312" s="146" t="s">
        <v>201</v>
      </c>
      <c r="H312" s="147">
        <v>-120.84</v>
      </c>
      <c r="I312" s="148"/>
      <c r="L312" s="144"/>
      <c r="M312" s="149"/>
      <c r="T312" s="150"/>
      <c r="AT312" s="145" t="s">
        <v>140</v>
      </c>
      <c r="AU312" s="145" t="s">
        <v>88</v>
      </c>
      <c r="AV312" s="13" t="s">
        <v>88</v>
      </c>
      <c r="AW312" s="13" t="s">
        <v>41</v>
      </c>
      <c r="AX312" s="13" t="s">
        <v>81</v>
      </c>
      <c r="AY312" s="145" t="s">
        <v>130</v>
      </c>
    </row>
    <row r="313" spans="2:51" s="13" customFormat="1">
      <c r="B313" s="144"/>
      <c r="D313" s="138" t="s">
        <v>140</v>
      </c>
      <c r="E313" s="145" t="s">
        <v>43</v>
      </c>
      <c r="F313" s="146" t="s">
        <v>155</v>
      </c>
      <c r="H313" s="147">
        <v>-10.67</v>
      </c>
      <c r="I313" s="148"/>
      <c r="L313" s="144"/>
      <c r="M313" s="149"/>
      <c r="T313" s="150"/>
      <c r="AT313" s="145" t="s">
        <v>140</v>
      </c>
      <c r="AU313" s="145" t="s">
        <v>88</v>
      </c>
      <c r="AV313" s="13" t="s">
        <v>88</v>
      </c>
      <c r="AW313" s="13" t="s">
        <v>41</v>
      </c>
      <c r="AX313" s="13" t="s">
        <v>81</v>
      </c>
      <c r="AY313" s="145" t="s">
        <v>130</v>
      </c>
    </row>
    <row r="314" spans="2:51" s="14" customFormat="1">
      <c r="B314" s="151"/>
      <c r="D314" s="138" t="s">
        <v>140</v>
      </c>
      <c r="E314" s="152" t="s">
        <v>43</v>
      </c>
      <c r="F314" s="153" t="s">
        <v>202</v>
      </c>
      <c r="H314" s="154">
        <v>215.43</v>
      </c>
      <c r="I314" s="155"/>
      <c r="L314" s="151"/>
      <c r="M314" s="156"/>
      <c r="T314" s="157"/>
      <c r="AT314" s="152" t="s">
        <v>140</v>
      </c>
      <c r="AU314" s="152" t="s">
        <v>88</v>
      </c>
      <c r="AV314" s="14" t="s">
        <v>147</v>
      </c>
      <c r="AW314" s="14" t="s">
        <v>41</v>
      </c>
      <c r="AX314" s="14" t="s">
        <v>81</v>
      </c>
      <c r="AY314" s="152" t="s">
        <v>130</v>
      </c>
    </row>
    <row r="315" spans="2:51" s="12" customFormat="1">
      <c r="B315" s="137"/>
      <c r="D315" s="138" t="s">
        <v>140</v>
      </c>
      <c r="E315" s="139" t="s">
        <v>43</v>
      </c>
      <c r="F315" s="140" t="s">
        <v>203</v>
      </c>
      <c r="H315" s="139" t="s">
        <v>43</v>
      </c>
      <c r="I315" s="141"/>
      <c r="L315" s="137"/>
      <c r="M315" s="142"/>
      <c r="T315" s="143"/>
      <c r="AT315" s="139" t="s">
        <v>140</v>
      </c>
      <c r="AU315" s="139" t="s">
        <v>88</v>
      </c>
      <c r="AV315" s="12" t="s">
        <v>86</v>
      </c>
      <c r="AW315" s="12" t="s">
        <v>41</v>
      </c>
      <c r="AX315" s="12" t="s">
        <v>81</v>
      </c>
      <c r="AY315" s="139" t="s">
        <v>130</v>
      </c>
    </row>
    <row r="316" spans="2:51" s="13" customFormat="1" ht="22.5">
      <c r="B316" s="144"/>
      <c r="D316" s="138" t="s">
        <v>140</v>
      </c>
      <c r="E316" s="145" t="s">
        <v>43</v>
      </c>
      <c r="F316" s="146" t="s">
        <v>204</v>
      </c>
      <c r="H316" s="147">
        <v>124.19199999999999</v>
      </c>
      <c r="I316" s="148"/>
      <c r="L316" s="144"/>
      <c r="M316" s="149"/>
      <c r="T316" s="150"/>
      <c r="AT316" s="145" t="s">
        <v>140</v>
      </c>
      <c r="AU316" s="145" t="s">
        <v>88</v>
      </c>
      <c r="AV316" s="13" t="s">
        <v>88</v>
      </c>
      <c r="AW316" s="13" t="s">
        <v>41</v>
      </c>
      <c r="AX316" s="13" t="s">
        <v>81</v>
      </c>
      <c r="AY316" s="145" t="s">
        <v>130</v>
      </c>
    </row>
    <row r="317" spans="2:51" s="13" customFormat="1" ht="22.5">
      <c r="B317" s="144"/>
      <c r="D317" s="138" t="s">
        <v>140</v>
      </c>
      <c r="E317" s="145" t="s">
        <v>43</v>
      </c>
      <c r="F317" s="146" t="s">
        <v>205</v>
      </c>
      <c r="H317" s="147">
        <v>98.563999999999993</v>
      </c>
      <c r="I317" s="148"/>
      <c r="L317" s="144"/>
      <c r="M317" s="149"/>
      <c r="T317" s="150"/>
      <c r="AT317" s="145" t="s">
        <v>140</v>
      </c>
      <c r="AU317" s="145" t="s">
        <v>88</v>
      </c>
      <c r="AV317" s="13" t="s">
        <v>88</v>
      </c>
      <c r="AW317" s="13" t="s">
        <v>41</v>
      </c>
      <c r="AX317" s="13" t="s">
        <v>81</v>
      </c>
      <c r="AY317" s="145" t="s">
        <v>130</v>
      </c>
    </row>
    <row r="318" spans="2:51" s="12" customFormat="1">
      <c r="B318" s="137"/>
      <c r="D318" s="138" t="s">
        <v>140</v>
      </c>
      <c r="E318" s="139" t="s">
        <v>43</v>
      </c>
      <c r="F318" s="140" t="s">
        <v>144</v>
      </c>
      <c r="H318" s="139" t="s">
        <v>43</v>
      </c>
      <c r="I318" s="141"/>
      <c r="L318" s="137"/>
      <c r="M318" s="142"/>
      <c r="T318" s="143"/>
      <c r="AT318" s="139" t="s">
        <v>140</v>
      </c>
      <c r="AU318" s="139" t="s">
        <v>88</v>
      </c>
      <c r="AV318" s="12" t="s">
        <v>86</v>
      </c>
      <c r="AW318" s="12" t="s">
        <v>41</v>
      </c>
      <c r="AX318" s="12" t="s">
        <v>81</v>
      </c>
      <c r="AY318" s="139" t="s">
        <v>130</v>
      </c>
    </row>
    <row r="319" spans="2:51" s="13" customFormat="1">
      <c r="B319" s="144"/>
      <c r="D319" s="138" t="s">
        <v>140</v>
      </c>
      <c r="E319" s="145" t="s">
        <v>43</v>
      </c>
      <c r="F319" s="146" t="s">
        <v>206</v>
      </c>
      <c r="H319" s="147">
        <v>-93.48</v>
      </c>
      <c r="I319" s="148"/>
      <c r="L319" s="144"/>
      <c r="M319" s="149"/>
      <c r="T319" s="150"/>
      <c r="AT319" s="145" t="s">
        <v>140</v>
      </c>
      <c r="AU319" s="145" t="s">
        <v>88</v>
      </c>
      <c r="AV319" s="13" t="s">
        <v>88</v>
      </c>
      <c r="AW319" s="13" t="s">
        <v>41</v>
      </c>
      <c r="AX319" s="13" t="s">
        <v>81</v>
      </c>
      <c r="AY319" s="145" t="s">
        <v>130</v>
      </c>
    </row>
    <row r="320" spans="2:51" s="13" customFormat="1">
      <c r="B320" s="144"/>
      <c r="D320" s="138" t="s">
        <v>140</v>
      </c>
      <c r="E320" s="145" t="s">
        <v>43</v>
      </c>
      <c r="F320" s="146" t="s">
        <v>207</v>
      </c>
      <c r="H320" s="147">
        <v>-5.16</v>
      </c>
      <c r="I320" s="148"/>
      <c r="L320" s="144"/>
      <c r="M320" s="149"/>
      <c r="T320" s="150"/>
      <c r="AT320" s="145" t="s">
        <v>140</v>
      </c>
      <c r="AU320" s="145" t="s">
        <v>88</v>
      </c>
      <c r="AV320" s="13" t="s">
        <v>88</v>
      </c>
      <c r="AW320" s="13" t="s">
        <v>41</v>
      </c>
      <c r="AX320" s="13" t="s">
        <v>81</v>
      </c>
      <c r="AY320" s="145" t="s">
        <v>130</v>
      </c>
    </row>
    <row r="321" spans="2:65" s="14" customFormat="1">
      <c r="B321" s="151"/>
      <c r="D321" s="138" t="s">
        <v>140</v>
      </c>
      <c r="E321" s="152" t="s">
        <v>43</v>
      </c>
      <c r="F321" s="153" t="s">
        <v>208</v>
      </c>
      <c r="H321" s="154">
        <v>124.116</v>
      </c>
      <c r="I321" s="155"/>
      <c r="L321" s="151"/>
      <c r="M321" s="156"/>
      <c r="T321" s="157"/>
      <c r="AT321" s="152" t="s">
        <v>140</v>
      </c>
      <c r="AU321" s="152" t="s">
        <v>88</v>
      </c>
      <c r="AV321" s="14" t="s">
        <v>147</v>
      </c>
      <c r="AW321" s="14" t="s">
        <v>41</v>
      </c>
      <c r="AX321" s="14" t="s">
        <v>81</v>
      </c>
      <c r="AY321" s="152" t="s">
        <v>130</v>
      </c>
    </row>
    <row r="322" spans="2:65" s="15" customFormat="1">
      <c r="B322" s="158"/>
      <c r="D322" s="138" t="s">
        <v>140</v>
      </c>
      <c r="E322" s="159" t="s">
        <v>43</v>
      </c>
      <c r="F322" s="160" t="s">
        <v>209</v>
      </c>
      <c r="H322" s="161">
        <v>2229.2199999999998</v>
      </c>
      <c r="I322" s="162"/>
      <c r="L322" s="158"/>
      <c r="M322" s="163"/>
      <c r="T322" s="164"/>
      <c r="AT322" s="159" t="s">
        <v>140</v>
      </c>
      <c r="AU322" s="159" t="s">
        <v>88</v>
      </c>
      <c r="AV322" s="15" t="s">
        <v>138</v>
      </c>
      <c r="AW322" s="15" t="s">
        <v>41</v>
      </c>
      <c r="AX322" s="15" t="s">
        <v>86</v>
      </c>
      <c r="AY322" s="159" t="s">
        <v>130</v>
      </c>
    </row>
    <row r="323" spans="2:65" s="1" customFormat="1" ht="33" customHeight="1">
      <c r="B323" s="34"/>
      <c r="C323" s="124" t="s">
        <v>237</v>
      </c>
      <c r="D323" s="124" t="s">
        <v>133</v>
      </c>
      <c r="E323" s="125" t="s">
        <v>238</v>
      </c>
      <c r="F323" s="126" t="s">
        <v>239</v>
      </c>
      <c r="G323" s="127" t="s">
        <v>136</v>
      </c>
      <c r="H323" s="128">
        <v>2335.3200000000002</v>
      </c>
      <c r="I323" s="129"/>
      <c r="J323" s="130">
        <f>ROUND(I323*H323,2)</f>
        <v>0</v>
      </c>
      <c r="K323" s="126" t="s">
        <v>137</v>
      </c>
      <c r="L323" s="34"/>
      <c r="M323" s="131" t="s">
        <v>43</v>
      </c>
      <c r="N323" s="132" t="s">
        <v>52</v>
      </c>
      <c r="P323" s="133">
        <f>O323*H323</f>
        <v>0</v>
      </c>
      <c r="Q323" s="133">
        <v>0</v>
      </c>
      <c r="R323" s="133">
        <f>Q323*H323</f>
        <v>0</v>
      </c>
      <c r="S323" s="133">
        <v>0</v>
      </c>
      <c r="T323" s="134">
        <f>S323*H323</f>
        <v>0</v>
      </c>
      <c r="AR323" s="135" t="s">
        <v>138</v>
      </c>
      <c r="AT323" s="135" t="s">
        <v>133</v>
      </c>
      <c r="AU323" s="135" t="s">
        <v>88</v>
      </c>
      <c r="AY323" s="18" t="s">
        <v>130</v>
      </c>
      <c r="BE323" s="136">
        <f>IF(N323="základní",J323,0)</f>
        <v>0</v>
      </c>
      <c r="BF323" s="136">
        <f>IF(N323="snížená",J323,0)</f>
        <v>0</v>
      </c>
      <c r="BG323" s="136">
        <f>IF(N323="zákl. přenesená",J323,0)</f>
        <v>0</v>
      </c>
      <c r="BH323" s="136">
        <f>IF(N323="sníž. přenesená",J323,0)</f>
        <v>0</v>
      </c>
      <c r="BI323" s="136">
        <f>IF(N323="nulová",J323,0)</f>
        <v>0</v>
      </c>
      <c r="BJ323" s="18" t="s">
        <v>86</v>
      </c>
      <c r="BK323" s="136">
        <f>ROUND(I323*H323,2)</f>
        <v>0</v>
      </c>
      <c r="BL323" s="18" t="s">
        <v>138</v>
      </c>
      <c r="BM323" s="135" t="s">
        <v>240</v>
      </c>
    </row>
    <row r="324" spans="2:65" s="12" customFormat="1" ht="22.5">
      <c r="B324" s="137"/>
      <c r="D324" s="138" t="s">
        <v>140</v>
      </c>
      <c r="E324" s="139" t="s">
        <v>43</v>
      </c>
      <c r="F324" s="140" t="s">
        <v>241</v>
      </c>
      <c r="H324" s="139" t="s">
        <v>43</v>
      </c>
      <c r="I324" s="141"/>
      <c r="L324" s="137"/>
      <c r="M324" s="142"/>
      <c r="T324" s="143"/>
      <c r="AT324" s="139" t="s">
        <v>140</v>
      </c>
      <c r="AU324" s="139" t="s">
        <v>88</v>
      </c>
      <c r="AV324" s="12" t="s">
        <v>86</v>
      </c>
      <c r="AW324" s="12" t="s">
        <v>41</v>
      </c>
      <c r="AX324" s="12" t="s">
        <v>81</v>
      </c>
      <c r="AY324" s="139" t="s">
        <v>130</v>
      </c>
    </row>
    <row r="325" spans="2:65" s="12" customFormat="1">
      <c r="B325" s="137"/>
      <c r="D325" s="138" t="s">
        <v>140</v>
      </c>
      <c r="E325" s="139" t="s">
        <v>43</v>
      </c>
      <c r="F325" s="140" t="s">
        <v>142</v>
      </c>
      <c r="H325" s="139" t="s">
        <v>43</v>
      </c>
      <c r="I325" s="141"/>
      <c r="L325" s="137"/>
      <c r="M325" s="142"/>
      <c r="T325" s="143"/>
      <c r="AT325" s="139" t="s">
        <v>140</v>
      </c>
      <c r="AU325" s="139" t="s">
        <v>88</v>
      </c>
      <c r="AV325" s="12" t="s">
        <v>86</v>
      </c>
      <c r="AW325" s="12" t="s">
        <v>41</v>
      </c>
      <c r="AX325" s="12" t="s">
        <v>81</v>
      </c>
      <c r="AY325" s="139" t="s">
        <v>130</v>
      </c>
    </row>
    <row r="326" spans="2:65" s="13" customFormat="1">
      <c r="B326" s="144"/>
      <c r="D326" s="138" t="s">
        <v>140</v>
      </c>
      <c r="E326" s="145" t="s">
        <v>43</v>
      </c>
      <c r="F326" s="146" t="s">
        <v>242</v>
      </c>
      <c r="H326" s="147">
        <v>20.738</v>
      </c>
      <c r="I326" s="148"/>
      <c r="L326" s="144"/>
      <c r="M326" s="149"/>
      <c r="T326" s="150"/>
      <c r="AT326" s="145" t="s">
        <v>140</v>
      </c>
      <c r="AU326" s="145" t="s">
        <v>88</v>
      </c>
      <c r="AV326" s="13" t="s">
        <v>88</v>
      </c>
      <c r="AW326" s="13" t="s">
        <v>41</v>
      </c>
      <c r="AX326" s="13" t="s">
        <v>81</v>
      </c>
      <c r="AY326" s="145" t="s">
        <v>130</v>
      </c>
    </row>
    <row r="327" spans="2:65" s="14" customFormat="1">
      <c r="B327" s="151"/>
      <c r="D327" s="138" t="s">
        <v>140</v>
      </c>
      <c r="E327" s="152" t="s">
        <v>43</v>
      </c>
      <c r="F327" s="153" t="s">
        <v>146</v>
      </c>
      <c r="H327" s="154">
        <v>20.738</v>
      </c>
      <c r="I327" s="155"/>
      <c r="L327" s="151"/>
      <c r="M327" s="156"/>
      <c r="T327" s="157"/>
      <c r="AT327" s="152" t="s">
        <v>140</v>
      </c>
      <c r="AU327" s="152" t="s">
        <v>88</v>
      </c>
      <c r="AV327" s="14" t="s">
        <v>147</v>
      </c>
      <c r="AW327" s="14" t="s">
        <v>41</v>
      </c>
      <c r="AX327" s="14" t="s">
        <v>81</v>
      </c>
      <c r="AY327" s="152" t="s">
        <v>130</v>
      </c>
    </row>
    <row r="328" spans="2:65" s="12" customFormat="1">
      <c r="B328" s="137"/>
      <c r="D328" s="138" t="s">
        <v>140</v>
      </c>
      <c r="E328" s="139" t="s">
        <v>43</v>
      </c>
      <c r="F328" s="140" t="s">
        <v>217</v>
      </c>
      <c r="H328" s="139" t="s">
        <v>43</v>
      </c>
      <c r="I328" s="141"/>
      <c r="L328" s="137"/>
      <c r="M328" s="142"/>
      <c r="T328" s="143"/>
      <c r="AT328" s="139" t="s">
        <v>140</v>
      </c>
      <c r="AU328" s="139" t="s">
        <v>88</v>
      </c>
      <c r="AV328" s="12" t="s">
        <v>86</v>
      </c>
      <c r="AW328" s="12" t="s">
        <v>41</v>
      </c>
      <c r="AX328" s="12" t="s">
        <v>81</v>
      </c>
      <c r="AY328" s="139" t="s">
        <v>130</v>
      </c>
    </row>
    <row r="329" spans="2:65" s="13" customFormat="1" ht="22.5">
      <c r="B329" s="144"/>
      <c r="D329" s="138" t="s">
        <v>140</v>
      </c>
      <c r="E329" s="145" t="s">
        <v>43</v>
      </c>
      <c r="F329" s="146" t="s">
        <v>243</v>
      </c>
      <c r="H329" s="147">
        <v>51.948</v>
      </c>
      <c r="I329" s="148"/>
      <c r="L329" s="144"/>
      <c r="M329" s="149"/>
      <c r="T329" s="150"/>
      <c r="AT329" s="145" t="s">
        <v>140</v>
      </c>
      <c r="AU329" s="145" t="s">
        <v>88</v>
      </c>
      <c r="AV329" s="13" t="s">
        <v>88</v>
      </c>
      <c r="AW329" s="13" t="s">
        <v>41</v>
      </c>
      <c r="AX329" s="13" t="s">
        <v>81</v>
      </c>
      <c r="AY329" s="145" t="s">
        <v>130</v>
      </c>
    </row>
    <row r="330" spans="2:65" s="13" customFormat="1" ht="22.5">
      <c r="B330" s="144"/>
      <c r="D330" s="138" t="s">
        <v>140</v>
      </c>
      <c r="E330" s="145" t="s">
        <v>43</v>
      </c>
      <c r="F330" s="146" t="s">
        <v>244</v>
      </c>
      <c r="H330" s="147">
        <v>69.194000000000003</v>
      </c>
      <c r="I330" s="148"/>
      <c r="L330" s="144"/>
      <c r="M330" s="149"/>
      <c r="T330" s="150"/>
      <c r="AT330" s="145" t="s">
        <v>140</v>
      </c>
      <c r="AU330" s="145" t="s">
        <v>88</v>
      </c>
      <c r="AV330" s="13" t="s">
        <v>88</v>
      </c>
      <c r="AW330" s="13" t="s">
        <v>41</v>
      </c>
      <c r="AX330" s="13" t="s">
        <v>81</v>
      </c>
      <c r="AY330" s="145" t="s">
        <v>130</v>
      </c>
    </row>
    <row r="331" spans="2:65" s="13" customFormat="1" ht="22.5">
      <c r="B331" s="144"/>
      <c r="D331" s="138" t="s">
        <v>140</v>
      </c>
      <c r="E331" s="145" t="s">
        <v>43</v>
      </c>
      <c r="F331" s="146" t="s">
        <v>245</v>
      </c>
      <c r="H331" s="147">
        <v>139.078</v>
      </c>
      <c r="I331" s="148"/>
      <c r="L331" s="144"/>
      <c r="M331" s="149"/>
      <c r="T331" s="150"/>
      <c r="AT331" s="145" t="s">
        <v>140</v>
      </c>
      <c r="AU331" s="145" t="s">
        <v>88</v>
      </c>
      <c r="AV331" s="13" t="s">
        <v>88</v>
      </c>
      <c r="AW331" s="13" t="s">
        <v>41</v>
      </c>
      <c r="AX331" s="13" t="s">
        <v>81</v>
      </c>
      <c r="AY331" s="145" t="s">
        <v>130</v>
      </c>
    </row>
    <row r="332" spans="2:65" s="13" customFormat="1" ht="22.5">
      <c r="B332" s="144"/>
      <c r="D332" s="138" t="s">
        <v>140</v>
      </c>
      <c r="E332" s="145" t="s">
        <v>43</v>
      </c>
      <c r="F332" s="146" t="s">
        <v>246</v>
      </c>
      <c r="H332" s="147">
        <v>42.6</v>
      </c>
      <c r="I332" s="148"/>
      <c r="L332" s="144"/>
      <c r="M332" s="149"/>
      <c r="T332" s="150"/>
      <c r="AT332" s="145" t="s">
        <v>140</v>
      </c>
      <c r="AU332" s="145" t="s">
        <v>88</v>
      </c>
      <c r="AV332" s="13" t="s">
        <v>88</v>
      </c>
      <c r="AW332" s="13" t="s">
        <v>41</v>
      </c>
      <c r="AX332" s="13" t="s">
        <v>81</v>
      </c>
      <c r="AY332" s="145" t="s">
        <v>130</v>
      </c>
    </row>
    <row r="333" spans="2:65" s="14" customFormat="1">
      <c r="B333" s="151"/>
      <c r="D333" s="138" t="s">
        <v>140</v>
      </c>
      <c r="E333" s="152" t="s">
        <v>43</v>
      </c>
      <c r="F333" s="153" t="s">
        <v>157</v>
      </c>
      <c r="H333" s="154">
        <v>302.82</v>
      </c>
      <c r="I333" s="155"/>
      <c r="L333" s="151"/>
      <c r="M333" s="156"/>
      <c r="T333" s="157"/>
      <c r="AT333" s="152" t="s">
        <v>140</v>
      </c>
      <c r="AU333" s="152" t="s">
        <v>88</v>
      </c>
      <c r="AV333" s="14" t="s">
        <v>147</v>
      </c>
      <c r="AW333" s="14" t="s">
        <v>41</v>
      </c>
      <c r="AX333" s="14" t="s">
        <v>81</v>
      </c>
      <c r="AY333" s="152" t="s">
        <v>130</v>
      </c>
    </row>
    <row r="334" spans="2:65" s="12" customFormat="1">
      <c r="B334" s="137"/>
      <c r="D334" s="138" t="s">
        <v>140</v>
      </c>
      <c r="E334" s="139" t="s">
        <v>43</v>
      </c>
      <c r="F334" s="140" t="s">
        <v>158</v>
      </c>
      <c r="H334" s="139" t="s">
        <v>43</v>
      </c>
      <c r="I334" s="141"/>
      <c r="L334" s="137"/>
      <c r="M334" s="142"/>
      <c r="T334" s="143"/>
      <c r="AT334" s="139" t="s">
        <v>140</v>
      </c>
      <c r="AU334" s="139" t="s">
        <v>88</v>
      </c>
      <c r="AV334" s="12" t="s">
        <v>86</v>
      </c>
      <c r="AW334" s="12" t="s">
        <v>41</v>
      </c>
      <c r="AX334" s="12" t="s">
        <v>81</v>
      </c>
      <c r="AY334" s="139" t="s">
        <v>130</v>
      </c>
    </row>
    <row r="335" spans="2:65" s="13" customFormat="1" ht="22.5">
      <c r="B335" s="144"/>
      <c r="D335" s="138" t="s">
        <v>140</v>
      </c>
      <c r="E335" s="145" t="s">
        <v>43</v>
      </c>
      <c r="F335" s="146" t="s">
        <v>247</v>
      </c>
      <c r="H335" s="147">
        <v>51.847999999999999</v>
      </c>
      <c r="I335" s="148"/>
      <c r="L335" s="144"/>
      <c r="M335" s="149"/>
      <c r="T335" s="150"/>
      <c r="AT335" s="145" t="s">
        <v>140</v>
      </c>
      <c r="AU335" s="145" t="s">
        <v>88</v>
      </c>
      <c r="AV335" s="13" t="s">
        <v>88</v>
      </c>
      <c r="AW335" s="13" t="s">
        <v>41</v>
      </c>
      <c r="AX335" s="13" t="s">
        <v>81</v>
      </c>
      <c r="AY335" s="145" t="s">
        <v>130</v>
      </c>
    </row>
    <row r="336" spans="2:65" s="13" customFormat="1">
      <c r="B336" s="144"/>
      <c r="D336" s="138" t="s">
        <v>140</v>
      </c>
      <c r="E336" s="145" t="s">
        <v>43</v>
      </c>
      <c r="F336" s="146" t="s">
        <v>248</v>
      </c>
      <c r="H336" s="147">
        <v>60.173999999999999</v>
      </c>
      <c r="I336" s="148"/>
      <c r="L336" s="144"/>
      <c r="M336" s="149"/>
      <c r="T336" s="150"/>
      <c r="AT336" s="145" t="s">
        <v>140</v>
      </c>
      <c r="AU336" s="145" t="s">
        <v>88</v>
      </c>
      <c r="AV336" s="13" t="s">
        <v>88</v>
      </c>
      <c r="AW336" s="13" t="s">
        <v>41</v>
      </c>
      <c r="AX336" s="13" t="s">
        <v>81</v>
      </c>
      <c r="AY336" s="145" t="s">
        <v>130</v>
      </c>
    </row>
    <row r="337" spans="2:51" s="13" customFormat="1">
      <c r="B337" s="144"/>
      <c r="D337" s="138" t="s">
        <v>140</v>
      </c>
      <c r="E337" s="145" t="s">
        <v>43</v>
      </c>
      <c r="F337" s="146" t="s">
        <v>249</v>
      </c>
      <c r="H337" s="147">
        <v>32</v>
      </c>
      <c r="I337" s="148"/>
      <c r="L337" s="144"/>
      <c r="M337" s="149"/>
      <c r="T337" s="150"/>
      <c r="AT337" s="145" t="s">
        <v>140</v>
      </c>
      <c r="AU337" s="145" t="s">
        <v>88</v>
      </c>
      <c r="AV337" s="13" t="s">
        <v>88</v>
      </c>
      <c r="AW337" s="13" t="s">
        <v>41</v>
      </c>
      <c r="AX337" s="13" t="s">
        <v>81</v>
      </c>
      <c r="AY337" s="145" t="s">
        <v>130</v>
      </c>
    </row>
    <row r="338" spans="2:51" s="13" customFormat="1" ht="22.5">
      <c r="B338" s="144"/>
      <c r="D338" s="138" t="s">
        <v>140</v>
      </c>
      <c r="E338" s="145" t="s">
        <v>43</v>
      </c>
      <c r="F338" s="146" t="s">
        <v>250</v>
      </c>
      <c r="H338" s="147">
        <v>76.896000000000001</v>
      </c>
      <c r="I338" s="148"/>
      <c r="L338" s="144"/>
      <c r="M338" s="149"/>
      <c r="T338" s="150"/>
      <c r="AT338" s="145" t="s">
        <v>140</v>
      </c>
      <c r="AU338" s="145" t="s">
        <v>88</v>
      </c>
      <c r="AV338" s="13" t="s">
        <v>88</v>
      </c>
      <c r="AW338" s="13" t="s">
        <v>41</v>
      </c>
      <c r="AX338" s="13" t="s">
        <v>81</v>
      </c>
      <c r="AY338" s="145" t="s">
        <v>130</v>
      </c>
    </row>
    <row r="339" spans="2:51" s="13" customFormat="1" ht="22.5">
      <c r="B339" s="144"/>
      <c r="D339" s="138" t="s">
        <v>140</v>
      </c>
      <c r="E339" s="145" t="s">
        <v>43</v>
      </c>
      <c r="F339" s="146" t="s">
        <v>251</v>
      </c>
      <c r="H339" s="147">
        <v>62.52</v>
      </c>
      <c r="I339" s="148"/>
      <c r="L339" s="144"/>
      <c r="M339" s="149"/>
      <c r="T339" s="150"/>
      <c r="AT339" s="145" t="s">
        <v>140</v>
      </c>
      <c r="AU339" s="145" t="s">
        <v>88</v>
      </c>
      <c r="AV339" s="13" t="s">
        <v>88</v>
      </c>
      <c r="AW339" s="13" t="s">
        <v>41</v>
      </c>
      <c r="AX339" s="13" t="s">
        <v>81</v>
      </c>
      <c r="AY339" s="145" t="s">
        <v>130</v>
      </c>
    </row>
    <row r="340" spans="2:51" s="13" customFormat="1" ht="22.5">
      <c r="B340" s="144"/>
      <c r="D340" s="138" t="s">
        <v>140</v>
      </c>
      <c r="E340" s="145" t="s">
        <v>43</v>
      </c>
      <c r="F340" s="146" t="s">
        <v>252</v>
      </c>
      <c r="H340" s="147">
        <v>81.09</v>
      </c>
      <c r="I340" s="148"/>
      <c r="L340" s="144"/>
      <c r="M340" s="149"/>
      <c r="T340" s="150"/>
      <c r="AT340" s="145" t="s">
        <v>140</v>
      </c>
      <c r="AU340" s="145" t="s">
        <v>88</v>
      </c>
      <c r="AV340" s="13" t="s">
        <v>88</v>
      </c>
      <c r="AW340" s="13" t="s">
        <v>41</v>
      </c>
      <c r="AX340" s="13" t="s">
        <v>81</v>
      </c>
      <c r="AY340" s="145" t="s">
        <v>130</v>
      </c>
    </row>
    <row r="341" spans="2:51" s="13" customFormat="1" ht="22.5">
      <c r="B341" s="144"/>
      <c r="D341" s="138" t="s">
        <v>140</v>
      </c>
      <c r="E341" s="145" t="s">
        <v>43</v>
      </c>
      <c r="F341" s="146" t="s">
        <v>253</v>
      </c>
      <c r="H341" s="147">
        <v>76.653999999999996</v>
      </c>
      <c r="I341" s="148"/>
      <c r="L341" s="144"/>
      <c r="M341" s="149"/>
      <c r="T341" s="150"/>
      <c r="AT341" s="145" t="s">
        <v>140</v>
      </c>
      <c r="AU341" s="145" t="s">
        <v>88</v>
      </c>
      <c r="AV341" s="13" t="s">
        <v>88</v>
      </c>
      <c r="AW341" s="13" t="s">
        <v>41</v>
      </c>
      <c r="AX341" s="13" t="s">
        <v>81</v>
      </c>
      <c r="AY341" s="145" t="s">
        <v>130</v>
      </c>
    </row>
    <row r="342" spans="2:51" s="13" customFormat="1">
      <c r="B342" s="144"/>
      <c r="D342" s="138" t="s">
        <v>140</v>
      </c>
      <c r="E342" s="145" t="s">
        <v>43</v>
      </c>
      <c r="F342" s="146" t="s">
        <v>254</v>
      </c>
      <c r="H342" s="147">
        <v>30.922000000000001</v>
      </c>
      <c r="I342" s="148"/>
      <c r="L342" s="144"/>
      <c r="M342" s="149"/>
      <c r="T342" s="150"/>
      <c r="AT342" s="145" t="s">
        <v>140</v>
      </c>
      <c r="AU342" s="145" t="s">
        <v>88</v>
      </c>
      <c r="AV342" s="13" t="s">
        <v>88</v>
      </c>
      <c r="AW342" s="13" t="s">
        <v>41</v>
      </c>
      <c r="AX342" s="13" t="s">
        <v>81</v>
      </c>
      <c r="AY342" s="145" t="s">
        <v>130</v>
      </c>
    </row>
    <row r="343" spans="2:51" s="14" customFormat="1">
      <c r="B343" s="151"/>
      <c r="D343" s="138" t="s">
        <v>140</v>
      </c>
      <c r="E343" s="152" t="s">
        <v>43</v>
      </c>
      <c r="F343" s="153" t="s">
        <v>170</v>
      </c>
      <c r="H343" s="154">
        <v>472.10399999999998</v>
      </c>
      <c r="I343" s="155"/>
      <c r="L343" s="151"/>
      <c r="M343" s="156"/>
      <c r="T343" s="157"/>
      <c r="AT343" s="152" t="s">
        <v>140</v>
      </c>
      <c r="AU343" s="152" t="s">
        <v>88</v>
      </c>
      <c r="AV343" s="14" t="s">
        <v>147</v>
      </c>
      <c r="AW343" s="14" t="s">
        <v>41</v>
      </c>
      <c r="AX343" s="14" t="s">
        <v>81</v>
      </c>
      <c r="AY343" s="152" t="s">
        <v>130</v>
      </c>
    </row>
    <row r="344" spans="2:51" s="12" customFormat="1">
      <c r="B344" s="137"/>
      <c r="D344" s="138" t="s">
        <v>140</v>
      </c>
      <c r="E344" s="139" t="s">
        <v>43</v>
      </c>
      <c r="F344" s="140" t="s">
        <v>171</v>
      </c>
      <c r="H344" s="139" t="s">
        <v>43</v>
      </c>
      <c r="I344" s="141"/>
      <c r="L344" s="137"/>
      <c r="M344" s="142"/>
      <c r="T344" s="143"/>
      <c r="AT344" s="139" t="s">
        <v>140</v>
      </c>
      <c r="AU344" s="139" t="s">
        <v>88</v>
      </c>
      <c r="AV344" s="12" t="s">
        <v>86</v>
      </c>
      <c r="AW344" s="12" t="s">
        <v>41</v>
      </c>
      <c r="AX344" s="12" t="s">
        <v>81</v>
      </c>
      <c r="AY344" s="139" t="s">
        <v>130</v>
      </c>
    </row>
    <row r="345" spans="2:51" s="13" customFormat="1" ht="22.5">
      <c r="B345" s="144"/>
      <c r="D345" s="138" t="s">
        <v>140</v>
      </c>
      <c r="E345" s="145" t="s">
        <v>43</v>
      </c>
      <c r="F345" s="146" t="s">
        <v>255</v>
      </c>
      <c r="H345" s="147">
        <v>52.05</v>
      </c>
      <c r="I345" s="148"/>
      <c r="L345" s="144"/>
      <c r="M345" s="149"/>
      <c r="T345" s="150"/>
      <c r="AT345" s="145" t="s">
        <v>140</v>
      </c>
      <c r="AU345" s="145" t="s">
        <v>88</v>
      </c>
      <c r="AV345" s="13" t="s">
        <v>88</v>
      </c>
      <c r="AW345" s="13" t="s">
        <v>41</v>
      </c>
      <c r="AX345" s="13" t="s">
        <v>81</v>
      </c>
      <c r="AY345" s="145" t="s">
        <v>130</v>
      </c>
    </row>
    <row r="346" spans="2:51" s="13" customFormat="1" ht="22.5">
      <c r="B346" s="144"/>
      <c r="D346" s="138" t="s">
        <v>140</v>
      </c>
      <c r="E346" s="145" t="s">
        <v>43</v>
      </c>
      <c r="F346" s="146" t="s">
        <v>256</v>
      </c>
      <c r="H346" s="147">
        <v>91.774000000000001</v>
      </c>
      <c r="I346" s="148"/>
      <c r="L346" s="144"/>
      <c r="M346" s="149"/>
      <c r="T346" s="150"/>
      <c r="AT346" s="145" t="s">
        <v>140</v>
      </c>
      <c r="AU346" s="145" t="s">
        <v>88</v>
      </c>
      <c r="AV346" s="13" t="s">
        <v>88</v>
      </c>
      <c r="AW346" s="13" t="s">
        <v>41</v>
      </c>
      <c r="AX346" s="13" t="s">
        <v>81</v>
      </c>
      <c r="AY346" s="145" t="s">
        <v>130</v>
      </c>
    </row>
    <row r="347" spans="2:51" s="13" customFormat="1" ht="22.5">
      <c r="B347" s="144"/>
      <c r="D347" s="138" t="s">
        <v>140</v>
      </c>
      <c r="E347" s="145" t="s">
        <v>43</v>
      </c>
      <c r="F347" s="146" t="s">
        <v>257</v>
      </c>
      <c r="H347" s="147">
        <v>79.325999999999993</v>
      </c>
      <c r="I347" s="148"/>
      <c r="L347" s="144"/>
      <c r="M347" s="149"/>
      <c r="T347" s="150"/>
      <c r="AT347" s="145" t="s">
        <v>140</v>
      </c>
      <c r="AU347" s="145" t="s">
        <v>88</v>
      </c>
      <c r="AV347" s="13" t="s">
        <v>88</v>
      </c>
      <c r="AW347" s="13" t="s">
        <v>41</v>
      </c>
      <c r="AX347" s="13" t="s">
        <v>81</v>
      </c>
      <c r="AY347" s="145" t="s">
        <v>130</v>
      </c>
    </row>
    <row r="348" spans="2:51" s="13" customFormat="1" ht="22.5">
      <c r="B348" s="144"/>
      <c r="D348" s="138" t="s">
        <v>140</v>
      </c>
      <c r="E348" s="145" t="s">
        <v>43</v>
      </c>
      <c r="F348" s="146" t="s">
        <v>258</v>
      </c>
      <c r="H348" s="147">
        <v>52.42</v>
      </c>
      <c r="I348" s="148"/>
      <c r="L348" s="144"/>
      <c r="M348" s="149"/>
      <c r="T348" s="150"/>
      <c r="AT348" s="145" t="s">
        <v>140</v>
      </c>
      <c r="AU348" s="145" t="s">
        <v>88</v>
      </c>
      <c r="AV348" s="13" t="s">
        <v>88</v>
      </c>
      <c r="AW348" s="13" t="s">
        <v>41</v>
      </c>
      <c r="AX348" s="13" t="s">
        <v>81</v>
      </c>
      <c r="AY348" s="145" t="s">
        <v>130</v>
      </c>
    </row>
    <row r="349" spans="2:51" s="13" customFormat="1" ht="22.5">
      <c r="B349" s="144"/>
      <c r="D349" s="138" t="s">
        <v>140</v>
      </c>
      <c r="E349" s="145" t="s">
        <v>43</v>
      </c>
      <c r="F349" s="146" t="s">
        <v>252</v>
      </c>
      <c r="H349" s="147">
        <v>81.09</v>
      </c>
      <c r="I349" s="148"/>
      <c r="L349" s="144"/>
      <c r="M349" s="149"/>
      <c r="T349" s="150"/>
      <c r="AT349" s="145" t="s">
        <v>140</v>
      </c>
      <c r="AU349" s="145" t="s">
        <v>88</v>
      </c>
      <c r="AV349" s="13" t="s">
        <v>88</v>
      </c>
      <c r="AW349" s="13" t="s">
        <v>41</v>
      </c>
      <c r="AX349" s="13" t="s">
        <v>81</v>
      </c>
      <c r="AY349" s="145" t="s">
        <v>130</v>
      </c>
    </row>
    <row r="350" spans="2:51" s="13" customFormat="1" ht="22.5">
      <c r="B350" s="144"/>
      <c r="D350" s="138" t="s">
        <v>140</v>
      </c>
      <c r="E350" s="145" t="s">
        <v>43</v>
      </c>
      <c r="F350" s="146" t="s">
        <v>259</v>
      </c>
      <c r="H350" s="147">
        <v>76.94</v>
      </c>
      <c r="I350" s="148"/>
      <c r="L350" s="144"/>
      <c r="M350" s="149"/>
      <c r="T350" s="150"/>
      <c r="AT350" s="145" t="s">
        <v>140</v>
      </c>
      <c r="AU350" s="145" t="s">
        <v>88</v>
      </c>
      <c r="AV350" s="13" t="s">
        <v>88</v>
      </c>
      <c r="AW350" s="13" t="s">
        <v>41</v>
      </c>
      <c r="AX350" s="13" t="s">
        <v>81</v>
      </c>
      <c r="AY350" s="145" t="s">
        <v>130</v>
      </c>
    </row>
    <row r="351" spans="2:51" s="13" customFormat="1">
      <c r="B351" s="144"/>
      <c r="D351" s="138" t="s">
        <v>140</v>
      </c>
      <c r="E351" s="145" t="s">
        <v>43</v>
      </c>
      <c r="F351" s="146" t="s">
        <v>260</v>
      </c>
      <c r="H351" s="147">
        <v>30.98</v>
      </c>
      <c r="I351" s="148"/>
      <c r="L351" s="144"/>
      <c r="M351" s="149"/>
      <c r="T351" s="150"/>
      <c r="AT351" s="145" t="s">
        <v>140</v>
      </c>
      <c r="AU351" s="145" t="s">
        <v>88</v>
      </c>
      <c r="AV351" s="13" t="s">
        <v>88</v>
      </c>
      <c r="AW351" s="13" t="s">
        <v>41</v>
      </c>
      <c r="AX351" s="13" t="s">
        <v>81</v>
      </c>
      <c r="AY351" s="145" t="s">
        <v>130</v>
      </c>
    </row>
    <row r="352" spans="2:51" s="14" customFormat="1">
      <c r="B352" s="151"/>
      <c r="D352" s="138" t="s">
        <v>140</v>
      </c>
      <c r="E352" s="152" t="s">
        <v>43</v>
      </c>
      <c r="F352" s="153" t="s">
        <v>180</v>
      </c>
      <c r="H352" s="154">
        <v>464.58</v>
      </c>
      <c r="I352" s="155"/>
      <c r="L352" s="151"/>
      <c r="M352" s="156"/>
      <c r="T352" s="157"/>
      <c r="AT352" s="152" t="s">
        <v>140</v>
      </c>
      <c r="AU352" s="152" t="s">
        <v>88</v>
      </c>
      <c r="AV352" s="14" t="s">
        <v>147</v>
      </c>
      <c r="AW352" s="14" t="s">
        <v>41</v>
      </c>
      <c r="AX352" s="14" t="s">
        <v>81</v>
      </c>
      <c r="AY352" s="152" t="s">
        <v>130</v>
      </c>
    </row>
    <row r="353" spans="2:51" s="12" customFormat="1">
      <c r="B353" s="137"/>
      <c r="D353" s="138" t="s">
        <v>140</v>
      </c>
      <c r="E353" s="139" t="s">
        <v>43</v>
      </c>
      <c r="F353" s="140" t="s">
        <v>181</v>
      </c>
      <c r="H353" s="139" t="s">
        <v>43</v>
      </c>
      <c r="I353" s="141"/>
      <c r="L353" s="137"/>
      <c r="M353" s="142"/>
      <c r="T353" s="143"/>
      <c r="AT353" s="139" t="s">
        <v>140</v>
      </c>
      <c r="AU353" s="139" t="s">
        <v>88</v>
      </c>
      <c r="AV353" s="12" t="s">
        <v>86</v>
      </c>
      <c r="AW353" s="12" t="s">
        <v>41</v>
      </c>
      <c r="AX353" s="12" t="s">
        <v>81</v>
      </c>
      <c r="AY353" s="139" t="s">
        <v>130</v>
      </c>
    </row>
    <row r="354" spans="2:51" s="13" customFormat="1" ht="22.5">
      <c r="B354" s="144"/>
      <c r="D354" s="138" t="s">
        <v>140</v>
      </c>
      <c r="E354" s="145" t="s">
        <v>43</v>
      </c>
      <c r="F354" s="146" t="s">
        <v>261</v>
      </c>
      <c r="H354" s="147">
        <v>108.548</v>
      </c>
      <c r="I354" s="148"/>
      <c r="L354" s="144"/>
      <c r="M354" s="149"/>
      <c r="T354" s="150"/>
      <c r="AT354" s="145" t="s">
        <v>140</v>
      </c>
      <c r="AU354" s="145" t="s">
        <v>88</v>
      </c>
      <c r="AV354" s="13" t="s">
        <v>88</v>
      </c>
      <c r="AW354" s="13" t="s">
        <v>41</v>
      </c>
      <c r="AX354" s="13" t="s">
        <v>81</v>
      </c>
      <c r="AY354" s="145" t="s">
        <v>130</v>
      </c>
    </row>
    <row r="355" spans="2:51" s="13" customFormat="1" ht="22.5">
      <c r="B355" s="144"/>
      <c r="D355" s="138" t="s">
        <v>140</v>
      </c>
      <c r="E355" s="145" t="s">
        <v>43</v>
      </c>
      <c r="F355" s="146" t="s">
        <v>262</v>
      </c>
      <c r="H355" s="147">
        <v>66.75</v>
      </c>
      <c r="I355" s="148"/>
      <c r="L355" s="144"/>
      <c r="M355" s="149"/>
      <c r="T355" s="150"/>
      <c r="AT355" s="145" t="s">
        <v>140</v>
      </c>
      <c r="AU355" s="145" t="s">
        <v>88</v>
      </c>
      <c r="AV355" s="13" t="s">
        <v>88</v>
      </c>
      <c r="AW355" s="13" t="s">
        <v>41</v>
      </c>
      <c r="AX355" s="13" t="s">
        <v>81</v>
      </c>
      <c r="AY355" s="145" t="s">
        <v>130</v>
      </c>
    </row>
    <row r="356" spans="2:51" s="13" customFormat="1">
      <c r="B356" s="144"/>
      <c r="D356" s="138" t="s">
        <v>140</v>
      </c>
      <c r="E356" s="145" t="s">
        <v>43</v>
      </c>
      <c r="F356" s="146" t="s">
        <v>263</v>
      </c>
      <c r="H356" s="147">
        <v>79.725999999999999</v>
      </c>
      <c r="I356" s="148"/>
      <c r="L356" s="144"/>
      <c r="M356" s="149"/>
      <c r="T356" s="150"/>
      <c r="AT356" s="145" t="s">
        <v>140</v>
      </c>
      <c r="AU356" s="145" t="s">
        <v>88</v>
      </c>
      <c r="AV356" s="13" t="s">
        <v>88</v>
      </c>
      <c r="AW356" s="13" t="s">
        <v>41</v>
      </c>
      <c r="AX356" s="13" t="s">
        <v>81</v>
      </c>
      <c r="AY356" s="145" t="s">
        <v>130</v>
      </c>
    </row>
    <row r="357" spans="2:51" s="13" customFormat="1" ht="22.5">
      <c r="B357" s="144"/>
      <c r="D357" s="138" t="s">
        <v>140</v>
      </c>
      <c r="E357" s="145" t="s">
        <v>43</v>
      </c>
      <c r="F357" s="146" t="s">
        <v>264</v>
      </c>
      <c r="H357" s="147">
        <v>52.22</v>
      </c>
      <c r="I357" s="148"/>
      <c r="L357" s="144"/>
      <c r="M357" s="149"/>
      <c r="T357" s="150"/>
      <c r="AT357" s="145" t="s">
        <v>140</v>
      </c>
      <c r="AU357" s="145" t="s">
        <v>88</v>
      </c>
      <c r="AV357" s="13" t="s">
        <v>88</v>
      </c>
      <c r="AW357" s="13" t="s">
        <v>41</v>
      </c>
      <c r="AX357" s="13" t="s">
        <v>81</v>
      </c>
      <c r="AY357" s="145" t="s">
        <v>130</v>
      </c>
    </row>
    <row r="358" spans="2:51" s="13" customFormat="1" ht="22.5">
      <c r="B358" s="144"/>
      <c r="D358" s="138" t="s">
        <v>140</v>
      </c>
      <c r="E358" s="145" t="s">
        <v>43</v>
      </c>
      <c r="F358" s="146" t="s">
        <v>265</v>
      </c>
      <c r="H358" s="147">
        <v>81.87</v>
      </c>
      <c r="I358" s="148"/>
      <c r="L358" s="144"/>
      <c r="M358" s="149"/>
      <c r="T358" s="150"/>
      <c r="AT358" s="145" t="s">
        <v>140</v>
      </c>
      <c r="AU358" s="145" t="s">
        <v>88</v>
      </c>
      <c r="AV358" s="13" t="s">
        <v>88</v>
      </c>
      <c r="AW358" s="13" t="s">
        <v>41</v>
      </c>
      <c r="AX358" s="13" t="s">
        <v>81</v>
      </c>
      <c r="AY358" s="145" t="s">
        <v>130</v>
      </c>
    </row>
    <row r="359" spans="2:51" s="13" customFormat="1" ht="22.5">
      <c r="B359" s="144"/>
      <c r="D359" s="138" t="s">
        <v>140</v>
      </c>
      <c r="E359" s="145" t="s">
        <v>43</v>
      </c>
      <c r="F359" s="146" t="s">
        <v>266</v>
      </c>
      <c r="H359" s="147">
        <v>86.981999999999999</v>
      </c>
      <c r="I359" s="148"/>
      <c r="L359" s="144"/>
      <c r="M359" s="149"/>
      <c r="T359" s="150"/>
      <c r="AT359" s="145" t="s">
        <v>140</v>
      </c>
      <c r="AU359" s="145" t="s">
        <v>88</v>
      </c>
      <c r="AV359" s="13" t="s">
        <v>88</v>
      </c>
      <c r="AW359" s="13" t="s">
        <v>41</v>
      </c>
      <c r="AX359" s="13" t="s">
        <v>81</v>
      </c>
      <c r="AY359" s="145" t="s">
        <v>130</v>
      </c>
    </row>
    <row r="360" spans="2:51" s="14" customFormat="1">
      <c r="B360" s="151"/>
      <c r="D360" s="138" t="s">
        <v>140</v>
      </c>
      <c r="E360" s="152" t="s">
        <v>43</v>
      </c>
      <c r="F360" s="153" t="s">
        <v>191</v>
      </c>
      <c r="H360" s="154">
        <v>476.096</v>
      </c>
      <c r="I360" s="155"/>
      <c r="L360" s="151"/>
      <c r="M360" s="156"/>
      <c r="T360" s="157"/>
      <c r="AT360" s="152" t="s">
        <v>140</v>
      </c>
      <c r="AU360" s="152" t="s">
        <v>88</v>
      </c>
      <c r="AV360" s="14" t="s">
        <v>147</v>
      </c>
      <c r="AW360" s="14" t="s">
        <v>41</v>
      </c>
      <c r="AX360" s="14" t="s">
        <v>81</v>
      </c>
      <c r="AY360" s="152" t="s">
        <v>130</v>
      </c>
    </row>
    <row r="361" spans="2:51" s="12" customFormat="1">
      <c r="B361" s="137"/>
      <c r="D361" s="138" t="s">
        <v>140</v>
      </c>
      <c r="E361" s="139" t="s">
        <v>43</v>
      </c>
      <c r="F361" s="140" t="s">
        <v>192</v>
      </c>
      <c r="H361" s="139" t="s">
        <v>43</v>
      </c>
      <c r="I361" s="141"/>
      <c r="L361" s="137"/>
      <c r="M361" s="142"/>
      <c r="T361" s="143"/>
      <c r="AT361" s="139" t="s">
        <v>140</v>
      </c>
      <c r="AU361" s="139" t="s">
        <v>88</v>
      </c>
      <c r="AV361" s="12" t="s">
        <v>86</v>
      </c>
      <c r="AW361" s="12" t="s">
        <v>41</v>
      </c>
      <c r="AX361" s="12" t="s">
        <v>81</v>
      </c>
      <c r="AY361" s="139" t="s">
        <v>130</v>
      </c>
    </row>
    <row r="362" spans="2:51" s="13" customFormat="1" ht="22.5">
      <c r="B362" s="144"/>
      <c r="D362" s="138" t="s">
        <v>140</v>
      </c>
      <c r="E362" s="145" t="s">
        <v>43</v>
      </c>
      <c r="F362" s="146" t="s">
        <v>267</v>
      </c>
      <c r="H362" s="147">
        <v>73.385999999999996</v>
      </c>
      <c r="I362" s="148"/>
      <c r="L362" s="144"/>
      <c r="M362" s="149"/>
      <c r="T362" s="150"/>
      <c r="AT362" s="145" t="s">
        <v>140</v>
      </c>
      <c r="AU362" s="145" t="s">
        <v>88</v>
      </c>
      <c r="AV362" s="13" t="s">
        <v>88</v>
      </c>
      <c r="AW362" s="13" t="s">
        <v>41</v>
      </c>
      <c r="AX362" s="13" t="s">
        <v>81</v>
      </c>
      <c r="AY362" s="145" t="s">
        <v>130</v>
      </c>
    </row>
    <row r="363" spans="2:51" s="13" customFormat="1" ht="22.5">
      <c r="B363" s="144"/>
      <c r="D363" s="138" t="s">
        <v>140</v>
      </c>
      <c r="E363" s="145" t="s">
        <v>43</v>
      </c>
      <c r="F363" s="146" t="s">
        <v>268</v>
      </c>
      <c r="H363" s="147">
        <v>63.11</v>
      </c>
      <c r="I363" s="148"/>
      <c r="L363" s="144"/>
      <c r="M363" s="149"/>
      <c r="T363" s="150"/>
      <c r="AT363" s="145" t="s">
        <v>140</v>
      </c>
      <c r="AU363" s="145" t="s">
        <v>88</v>
      </c>
      <c r="AV363" s="13" t="s">
        <v>88</v>
      </c>
      <c r="AW363" s="13" t="s">
        <v>41</v>
      </c>
      <c r="AX363" s="13" t="s">
        <v>81</v>
      </c>
      <c r="AY363" s="145" t="s">
        <v>130</v>
      </c>
    </row>
    <row r="364" spans="2:51" s="13" customFormat="1" ht="22.5">
      <c r="B364" s="144"/>
      <c r="D364" s="138" t="s">
        <v>140</v>
      </c>
      <c r="E364" s="145" t="s">
        <v>43</v>
      </c>
      <c r="F364" s="146" t="s">
        <v>269</v>
      </c>
      <c r="H364" s="147">
        <v>87.7</v>
      </c>
      <c r="I364" s="148"/>
      <c r="L364" s="144"/>
      <c r="M364" s="149"/>
      <c r="T364" s="150"/>
      <c r="AT364" s="145" t="s">
        <v>140</v>
      </c>
      <c r="AU364" s="145" t="s">
        <v>88</v>
      </c>
      <c r="AV364" s="13" t="s">
        <v>88</v>
      </c>
      <c r="AW364" s="13" t="s">
        <v>41</v>
      </c>
      <c r="AX364" s="13" t="s">
        <v>81</v>
      </c>
      <c r="AY364" s="145" t="s">
        <v>130</v>
      </c>
    </row>
    <row r="365" spans="2:51" s="14" customFormat="1">
      <c r="B365" s="151"/>
      <c r="D365" s="138" t="s">
        <v>140</v>
      </c>
      <c r="E365" s="152" t="s">
        <v>43</v>
      </c>
      <c r="F365" s="153" t="s">
        <v>197</v>
      </c>
      <c r="H365" s="154">
        <v>224.196</v>
      </c>
      <c r="I365" s="155"/>
      <c r="L365" s="151"/>
      <c r="M365" s="156"/>
      <c r="T365" s="157"/>
      <c r="AT365" s="152" t="s">
        <v>140</v>
      </c>
      <c r="AU365" s="152" t="s">
        <v>88</v>
      </c>
      <c r="AV365" s="14" t="s">
        <v>147</v>
      </c>
      <c r="AW365" s="14" t="s">
        <v>41</v>
      </c>
      <c r="AX365" s="14" t="s">
        <v>81</v>
      </c>
      <c r="AY365" s="152" t="s">
        <v>130</v>
      </c>
    </row>
    <row r="366" spans="2:51" s="12" customFormat="1">
      <c r="B366" s="137"/>
      <c r="D366" s="138" t="s">
        <v>140</v>
      </c>
      <c r="E366" s="139" t="s">
        <v>43</v>
      </c>
      <c r="F366" s="140" t="s">
        <v>198</v>
      </c>
      <c r="H366" s="139" t="s">
        <v>43</v>
      </c>
      <c r="I366" s="141"/>
      <c r="L366" s="137"/>
      <c r="M366" s="142"/>
      <c r="T366" s="143"/>
      <c r="AT366" s="139" t="s">
        <v>140</v>
      </c>
      <c r="AU366" s="139" t="s">
        <v>88</v>
      </c>
      <c r="AV366" s="12" t="s">
        <v>86</v>
      </c>
      <c r="AW366" s="12" t="s">
        <v>41</v>
      </c>
      <c r="AX366" s="12" t="s">
        <v>81</v>
      </c>
      <c r="AY366" s="139" t="s">
        <v>130</v>
      </c>
    </row>
    <row r="367" spans="2:51" s="13" customFormat="1" ht="22.5">
      <c r="B367" s="144"/>
      <c r="D367" s="138" t="s">
        <v>140</v>
      </c>
      <c r="E367" s="145" t="s">
        <v>43</v>
      </c>
      <c r="F367" s="146" t="s">
        <v>270</v>
      </c>
      <c r="H367" s="147">
        <v>116.086</v>
      </c>
      <c r="I367" s="148"/>
      <c r="L367" s="144"/>
      <c r="M367" s="149"/>
      <c r="T367" s="150"/>
      <c r="AT367" s="145" t="s">
        <v>140</v>
      </c>
      <c r="AU367" s="145" t="s">
        <v>88</v>
      </c>
      <c r="AV367" s="13" t="s">
        <v>88</v>
      </c>
      <c r="AW367" s="13" t="s">
        <v>41</v>
      </c>
      <c r="AX367" s="13" t="s">
        <v>81</v>
      </c>
      <c r="AY367" s="145" t="s">
        <v>130</v>
      </c>
    </row>
    <row r="368" spans="2:51" s="13" customFormat="1" ht="22.5">
      <c r="B368" s="144"/>
      <c r="D368" s="138" t="s">
        <v>140</v>
      </c>
      <c r="E368" s="145" t="s">
        <v>43</v>
      </c>
      <c r="F368" s="146" t="s">
        <v>271</v>
      </c>
      <c r="H368" s="147">
        <v>109.2</v>
      </c>
      <c r="I368" s="148"/>
      <c r="L368" s="144"/>
      <c r="M368" s="149"/>
      <c r="T368" s="150"/>
      <c r="AT368" s="145" t="s">
        <v>140</v>
      </c>
      <c r="AU368" s="145" t="s">
        <v>88</v>
      </c>
      <c r="AV368" s="13" t="s">
        <v>88</v>
      </c>
      <c r="AW368" s="13" t="s">
        <v>41</v>
      </c>
      <c r="AX368" s="13" t="s">
        <v>81</v>
      </c>
      <c r="AY368" s="145" t="s">
        <v>130</v>
      </c>
    </row>
    <row r="369" spans="2:65" s="14" customFormat="1">
      <c r="B369" s="151"/>
      <c r="D369" s="138" t="s">
        <v>140</v>
      </c>
      <c r="E369" s="152" t="s">
        <v>43</v>
      </c>
      <c r="F369" s="153" t="s">
        <v>202</v>
      </c>
      <c r="H369" s="154">
        <v>225.286</v>
      </c>
      <c r="I369" s="155"/>
      <c r="L369" s="151"/>
      <c r="M369" s="156"/>
      <c r="T369" s="157"/>
      <c r="AT369" s="152" t="s">
        <v>140</v>
      </c>
      <c r="AU369" s="152" t="s">
        <v>88</v>
      </c>
      <c r="AV369" s="14" t="s">
        <v>147</v>
      </c>
      <c r="AW369" s="14" t="s">
        <v>41</v>
      </c>
      <c r="AX369" s="14" t="s">
        <v>81</v>
      </c>
      <c r="AY369" s="152" t="s">
        <v>130</v>
      </c>
    </row>
    <row r="370" spans="2:65" s="12" customFormat="1">
      <c r="B370" s="137"/>
      <c r="D370" s="138" t="s">
        <v>140</v>
      </c>
      <c r="E370" s="139" t="s">
        <v>43</v>
      </c>
      <c r="F370" s="140" t="s">
        <v>203</v>
      </c>
      <c r="H370" s="139" t="s">
        <v>43</v>
      </c>
      <c r="I370" s="141"/>
      <c r="L370" s="137"/>
      <c r="M370" s="142"/>
      <c r="T370" s="143"/>
      <c r="AT370" s="139" t="s">
        <v>140</v>
      </c>
      <c r="AU370" s="139" t="s">
        <v>88</v>
      </c>
      <c r="AV370" s="12" t="s">
        <v>86</v>
      </c>
      <c r="AW370" s="12" t="s">
        <v>41</v>
      </c>
      <c r="AX370" s="12" t="s">
        <v>81</v>
      </c>
      <c r="AY370" s="139" t="s">
        <v>130</v>
      </c>
    </row>
    <row r="371" spans="2:65" s="13" customFormat="1" ht="22.5">
      <c r="B371" s="144"/>
      <c r="D371" s="138" t="s">
        <v>140</v>
      </c>
      <c r="E371" s="145" t="s">
        <v>43</v>
      </c>
      <c r="F371" s="146" t="s">
        <v>272</v>
      </c>
      <c r="H371" s="147">
        <v>83.35</v>
      </c>
      <c r="I371" s="148"/>
      <c r="L371" s="144"/>
      <c r="M371" s="149"/>
      <c r="T371" s="150"/>
      <c r="AT371" s="145" t="s">
        <v>140</v>
      </c>
      <c r="AU371" s="145" t="s">
        <v>88</v>
      </c>
      <c r="AV371" s="13" t="s">
        <v>88</v>
      </c>
      <c r="AW371" s="13" t="s">
        <v>41</v>
      </c>
      <c r="AX371" s="13" t="s">
        <v>81</v>
      </c>
      <c r="AY371" s="145" t="s">
        <v>130</v>
      </c>
    </row>
    <row r="372" spans="2:65" s="13" customFormat="1" ht="22.5">
      <c r="B372" s="144"/>
      <c r="D372" s="138" t="s">
        <v>140</v>
      </c>
      <c r="E372" s="145" t="s">
        <v>43</v>
      </c>
      <c r="F372" s="146" t="s">
        <v>273</v>
      </c>
      <c r="H372" s="147">
        <v>66.150000000000006</v>
      </c>
      <c r="I372" s="148"/>
      <c r="L372" s="144"/>
      <c r="M372" s="149"/>
      <c r="T372" s="150"/>
      <c r="AT372" s="145" t="s">
        <v>140</v>
      </c>
      <c r="AU372" s="145" t="s">
        <v>88</v>
      </c>
      <c r="AV372" s="13" t="s">
        <v>88</v>
      </c>
      <c r="AW372" s="13" t="s">
        <v>41</v>
      </c>
      <c r="AX372" s="13" t="s">
        <v>81</v>
      </c>
      <c r="AY372" s="145" t="s">
        <v>130</v>
      </c>
    </row>
    <row r="373" spans="2:65" s="14" customFormat="1">
      <c r="B373" s="151"/>
      <c r="D373" s="138" t="s">
        <v>140</v>
      </c>
      <c r="E373" s="152" t="s">
        <v>43</v>
      </c>
      <c r="F373" s="153" t="s">
        <v>208</v>
      </c>
      <c r="H373" s="154">
        <v>149.5</v>
      </c>
      <c r="I373" s="155"/>
      <c r="L373" s="151"/>
      <c r="M373" s="156"/>
      <c r="T373" s="157"/>
      <c r="AT373" s="152" t="s">
        <v>140</v>
      </c>
      <c r="AU373" s="152" t="s">
        <v>88</v>
      </c>
      <c r="AV373" s="14" t="s">
        <v>147</v>
      </c>
      <c r="AW373" s="14" t="s">
        <v>41</v>
      </c>
      <c r="AX373" s="14" t="s">
        <v>81</v>
      </c>
      <c r="AY373" s="152" t="s">
        <v>130</v>
      </c>
    </row>
    <row r="374" spans="2:65" s="15" customFormat="1">
      <c r="B374" s="158"/>
      <c r="D374" s="138" t="s">
        <v>140</v>
      </c>
      <c r="E374" s="159" t="s">
        <v>43</v>
      </c>
      <c r="F374" s="160" t="s">
        <v>209</v>
      </c>
      <c r="H374" s="161">
        <v>2335.3200000000002</v>
      </c>
      <c r="I374" s="162"/>
      <c r="L374" s="158"/>
      <c r="M374" s="163"/>
      <c r="T374" s="164"/>
      <c r="AT374" s="159" t="s">
        <v>140</v>
      </c>
      <c r="AU374" s="159" t="s">
        <v>88</v>
      </c>
      <c r="AV374" s="15" t="s">
        <v>138</v>
      </c>
      <c r="AW374" s="15" t="s">
        <v>41</v>
      </c>
      <c r="AX374" s="15" t="s">
        <v>86</v>
      </c>
      <c r="AY374" s="159" t="s">
        <v>130</v>
      </c>
    </row>
    <row r="375" spans="2:65" s="1" customFormat="1" ht="37.9" customHeight="1">
      <c r="B375" s="34"/>
      <c r="C375" s="124" t="s">
        <v>131</v>
      </c>
      <c r="D375" s="124" t="s">
        <v>133</v>
      </c>
      <c r="E375" s="125" t="s">
        <v>274</v>
      </c>
      <c r="F375" s="126" t="s">
        <v>275</v>
      </c>
      <c r="G375" s="127" t="s">
        <v>136</v>
      </c>
      <c r="H375" s="128">
        <v>1422.287</v>
      </c>
      <c r="I375" s="129"/>
      <c r="J375" s="130">
        <f>ROUND(I375*H375,2)</f>
        <v>0</v>
      </c>
      <c r="K375" s="126" t="s">
        <v>137</v>
      </c>
      <c r="L375" s="34"/>
      <c r="M375" s="131" t="s">
        <v>43</v>
      </c>
      <c r="N375" s="132" t="s">
        <v>52</v>
      </c>
      <c r="P375" s="133">
        <f>O375*H375</f>
        <v>0</v>
      </c>
      <c r="Q375" s="133">
        <v>0</v>
      </c>
      <c r="R375" s="133">
        <f>Q375*H375</f>
        <v>0</v>
      </c>
      <c r="S375" s="133">
        <v>0</v>
      </c>
      <c r="T375" s="134">
        <f>S375*H375</f>
        <v>0</v>
      </c>
      <c r="AR375" s="135" t="s">
        <v>138</v>
      </c>
      <c r="AT375" s="135" t="s">
        <v>133</v>
      </c>
      <c r="AU375" s="135" t="s">
        <v>88</v>
      </c>
      <c r="AY375" s="18" t="s">
        <v>130</v>
      </c>
      <c r="BE375" s="136">
        <f>IF(N375="základní",J375,0)</f>
        <v>0</v>
      </c>
      <c r="BF375" s="136">
        <f>IF(N375="snížená",J375,0)</f>
        <v>0</v>
      </c>
      <c r="BG375" s="136">
        <f>IF(N375="zákl. přenesená",J375,0)</f>
        <v>0</v>
      </c>
      <c r="BH375" s="136">
        <f>IF(N375="sníž. přenesená",J375,0)</f>
        <v>0</v>
      </c>
      <c r="BI375" s="136">
        <f>IF(N375="nulová",J375,0)</f>
        <v>0</v>
      </c>
      <c r="BJ375" s="18" t="s">
        <v>86</v>
      </c>
      <c r="BK375" s="136">
        <f>ROUND(I375*H375,2)</f>
        <v>0</v>
      </c>
      <c r="BL375" s="18" t="s">
        <v>138</v>
      </c>
      <c r="BM375" s="135" t="s">
        <v>276</v>
      </c>
    </row>
    <row r="376" spans="2:65" s="12" customFormat="1">
      <c r="B376" s="137"/>
      <c r="D376" s="138" t="s">
        <v>140</v>
      </c>
      <c r="E376" s="139" t="s">
        <v>43</v>
      </c>
      <c r="F376" s="140" t="s">
        <v>277</v>
      </c>
      <c r="H376" s="139" t="s">
        <v>43</v>
      </c>
      <c r="I376" s="141"/>
      <c r="L376" s="137"/>
      <c r="M376" s="142"/>
      <c r="T376" s="143"/>
      <c r="AT376" s="139" t="s">
        <v>140</v>
      </c>
      <c r="AU376" s="139" t="s">
        <v>88</v>
      </c>
      <c r="AV376" s="12" t="s">
        <v>86</v>
      </c>
      <c r="AW376" s="12" t="s">
        <v>41</v>
      </c>
      <c r="AX376" s="12" t="s">
        <v>81</v>
      </c>
      <c r="AY376" s="139" t="s">
        <v>130</v>
      </c>
    </row>
    <row r="377" spans="2:65" s="13" customFormat="1">
      <c r="B377" s="144"/>
      <c r="D377" s="138" t="s">
        <v>140</v>
      </c>
      <c r="E377" s="145" t="s">
        <v>43</v>
      </c>
      <c r="F377" s="146" t="s">
        <v>278</v>
      </c>
      <c r="H377" s="147">
        <v>113.02200000000001</v>
      </c>
      <c r="I377" s="148"/>
      <c r="L377" s="144"/>
      <c r="M377" s="149"/>
      <c r="T377" s="150"/>
      <c r="AT377" s="145" t="s">
        <v>140</v>
      </c>
      <c r="AU377" s="145" t="s">
        <v>88</v>
      </c>
      <c r="AV377" s="13" t="s">
        <v>88</v>
      </c>
      <c r="AW377" s="13" t="s">
        <v>41</v>
      </c>
      <c r="AX377" s="13" t="s">
        <v>81</v>
      </c>
      <c r="AY377" s="145" t="s">
        <v>130</v>
      </c>
    </row>
    <row r="378" spans="2:65" s="13" customFormat="1">
      <c r="B378" s="144"/>
      <c r="D378" s="138" t="s">
        <v>140</v>
      </c>
      <c r="E378" s="145" t="s">
        <v>43</v>
      </c>
      <c r="F378" s="146" t="s">
        <v>279</v>
      </c>
      <c r="H378" s="147">
        <v>294.83999999999997</v>
      </c>
      <c r="I378" s="148"/>
      <c r="L378" s="144"/>
      <c r="M378" s="149"/>
      <c r="T378" s="150"/>
      <c r="AT378" s="145" t="s">
        <v>140</v>
      </c>
      <c r="AU378" s="145" t="s">
        <v>88</v>
      </c>
      <c r="AV378" s="13" t="s">
        <v>88</v>
      </c>
      <c r="AW378" s="13" t="s">
        <v>41</v>
      </c>
      <c r="AX378" s="13" t="s">
        <v>81</v>
      </c>
      <c r="AY378" s="145" t="s">
        <v>130</v>
      </c>
    </row>
    <row r="379" spans="2:65" s="13" customFormat="1">
      <c r="B379" s="144"/>
      <c r="D379" s="138" t="s">
        <v>140</v>
      </c>
      <c r="E379" s="145" t="s">
        <v>43</v>
      </c>
      <c r="F379" s="146" t="s">
        <v>280</v>
      </c>
      <c r="H379" s="147">
        <v>804.84</v>
      </c>
      <c r="I379" s="148"/>
      <c r="L379" s="144"/>
      <c r="M379" s="149"/>
      <c r="T379" s="150"/>
      <c r="AT379" s="145" t="s">
        <v>140</v>
      </c>
      <c r="AU379" s="145" t="s">
        <v>88</v>
      </c>
      <c r="AV379" s="13" t="s">
        <v>88</v>
      </c>
      <c r="AW379" s="13" t="s">
        <v>41</v>
      </c>
      <c r="AX379" s="13" t="s">
        <v>81</v>
      </c>
      <c r="AY379" s="145" t="s">
        <v>130</v>
      </c>
    </row>
    <row r="380" spans="2:65" s="13" customFormat="1">
      <c r="B380" s="144"/>
      <c r="D380" s="138" t="s">
        <v>140</v>
      </c>
      <c r="E380" s="145" t="s">
        <v>43</v>
      </c>
      <c r="F380" s="146" t="s">
        <v>281</v>
      </c>
      <c r="H380" s="147">
        <v>64.022000000000006</v>
      </c>
      <c r="I380" s="148"/>
      <c r="L380" s="144"/>
      <c r="M380" s="149"/>
      <c r="T380" s="150"/>
      <c r="AT380" s="145" t="s">
        <v>140</v>
      </c>
      <c r="AU380" s="145" t="s">
        <v>88</v>
      </c>
      <c r="AV380" s="13" t="s">
        <v>88</v>
      </c>
      <c r="AW380" s="13" t="s">
        <v>41</v>
      </c>
      <c r="AX380" s="13" t="s">
        <v>81</v>
      </c>
      <c r="AY380" s="145" t="s">
        <v>130</v>
      </c>
    </row>
    <row r="381" spans="2:65" s="13" customFormat="1">
      <c r="B381" s="144"/>
      <c r="D381" s="138" t="s">
        <v>140</v>
      </c>
      <c r="E381" s="145" t="s">
        <v>43</v>
      </c>
      <c r="F381" s="146" t="s">
        <v>282</v>
      </c>
      <c r="H381" s="147">
        <v>6.7229999999999999</v>
      </c>
      <c r="I381" s="148"/>
      <c r="L381" s="144"/>
      <c r="M381" s="149"/>
      <c r="T381" s="150"/>
      <c r="AT381" s="145" t="s">
        <v>140</v>
      </c>
      <c r="AU381" s="145" t="s">
        <v>88</v>
      </c>
      <c r="AV381" s="13" t="s">
        <v>88</v>
      </c>
      <c r="AW381" s="13" t="s">
        <v>41</v>
      </c>
      <c r="AX381" s="13" t="s">
        <v>81</v>
      </c>
      <c r="AY381" s="145" t="s">
        <v>130</v>
      </c>
    </row>
    <row r="382" spans="2:65" s="13" customFormat="1">
      <c r="B382" s="144"/>
      <c r="D382" s="138" t="s">
        <v>140</v>
      </c>
      <c r="E382" s="145" t="s">
        <v>43</v>
      </c>
      <c r="F382" s="146" t="s">
        <v>283</v>
      </c>
      <c r="H382" s="147">
        <v>5.76</v>
      </c>
      <c r="I382" s="148"/>
      <c r="L382" s="144"/>
      <c r="M382" s="149"/>
      <c r="T382" s="150"/>
      <c r="AT382" s="145" t="s">
        <v>140</v>
      </c>
      <c r="AU382" s="145" t="s">
        <v>88</v>
      </c>
      <c r="AV382" s="13" t="s">
        <v>88</v>
      </c>
      <c r="AW382" s="13" t="s">
        <v>41</v>
      </c>
      <c r="AX382" s="13" t="s">
        <v>81</v>
      </c>
      <c r="AY382" s="145" t="s">
        <v>130</v>
      </c>
    </row>
    <row r="383" spans="2:65" s="14" customFormat="1">
      <c r="B383" s="151"/>
      <c r="D383" s="138" t="s">
        <v>140</v>
      </c>
      <c r="E383" s="152" t="s">
        <v>43</v>
      </c>
      <c r="F383" s="153" t="s">
        <v>284</v>
      </c>
      <c r="H383" s="154">
        <v>1289.2070000000001</v>
      </c>
      <c r="I383" s="155"/>
      <c r="L383" s="151"/>
      <c r="M383" s="156"/>
      <c r="T383" s="157"/>
      <c r="AT383" s="152" t="s">
        <v>140</v>
      </c>
      <c r="AU383" s="152" t="s">
        <v>88</v>
      </c>
      <c r="AV383" s="14" t="s">
        <v>147</v>
      </c>
      <c r="AW383" s="14" t="s">
        <v>41</v>
      </c>
      <c r="AX383" s="14" t="s">
        <v>81</v>
      </c>
      <c r="AY383" s="152" t="s">
        <v>130</v>
      </c>
    </row>
    <row r="384" spans="2:65" s="13" customFormat="1">
      <c r="B384" s="144"/>
      <c r="D384" s="138" t="s">
        <v>140</v>
      </c>
      <c r="E384" s="145" t="s">
        <v>43</v>
      </c>
      <c r="F384" s="146" t="s">
        <v>285</v>
      </c>
      <c r="H384" s="147">
        <v>127.92</v>
      </c>
      <c r="I384" s="148"/>
      <c r="L384" s="144"/>
      <c r="M384" s="149"/>
      <c r="T384" s="150"/>
      <c r="AT384" s="145" t="s">
        <v>140</v>
      </c>
      <c r="AU384" s="145" t="s">
        <v>88</v>
      </c>
      <c r="AV384" s="13" t="s">
        <v>88</v>
      </c>
      <c r="AW384" s="13" t="s">
        <v>41</v>
      </c>
      <c r="AX384" s="13" t="s">
        <v>81</v>
      </c>
      <c r="AY384" s="145" t="s">
        <v>130</v>
      </c>
    </row>
    <row r="385" spans="2:65" s="13" customFormat="1">
      <c r="B385" s="144"/>
      <c r="D385" s="138" t="s">
        <v>140</v>
      </c>
      <c r="E385" s="145" t="s">
        <v>43</v>
      </c>
      <c r="F385" s="146" t="s">
        <v>286</v>
      </c>
      <c r="H385" s="147">
        <v>5.16</v>
      </c>
      <c r="I385" s="148"/>
      <c r="L385" s="144"/>
      <c r="M385" s="149"/>
      <c r="T385" s="150"/>
      <c r="AT385" s="145" t="s">
        <v>140</v>
      </c>
      <c r="AU385" s="145" t="s">
        <v>88</v>
      </c>
      <c r="AV385" s="13" t="s">
        <v>88</v>
      </c>
      <c r="AW385" s="13" t="s">
        <v>41</v>
      </c>
      <c r="AX385" s="13" t="s">
        <v>81</v>
      </c>
      <c r="AY385" s="145" t="s">
        <v>130</v>
      </c>
    </row>
    <row r="386" spans="2:65" s="14" customFormat="1">
      <c r="B386" s="151"/>
      <c r="D386" s="138" t="s">
        <v>140</v>
      </c>
      <c r="E386" s="152" t="s">
        <v>43</v>
      </c>
      <c r="F386" s="153" t="s">
        <v>287</v>
      </c>
      <c r="H386" s="154">
        <v>133.08000000000001</v>
      </c>
      <c r="I386" s="155"/>
      <c r="L386" s="151"/>
      <c r="M386" s="156"/>
      <c r="T386" s="157"/>
      <c r="AT386" s="152" t="s">
        <v>140</v>
      </c>
      <c r="AU386" s="152" t="s">
        <v>88</v>
      </c>
      <c r="AV386" s="14" t="s">
        <v>147</v>
      </c>
      <c r="AW386" s="14" t="s">
        <v>41</v>
      </c>
      <c r="AX386" s="14" t="s">
        <v>81</v>
      </c>
      <c r="AY386" s="152" t="s">
        <v>130</v>
      </c>
    </row>
    <row r="387" spans="2:65" s="15" customFormat="1">
      <c r="B387" s="158"/>
      <c r="D387" s="138" t="s">
        <v>140</v>
      </c>
      <c r="E387" s="159" t="s">
        <v>43</v>
      </c>
      <c r="F387" s="160" t="s">
        <v>209</v>
      </c>
      <c r="H387" s="161">
        <v>1422.287</v>
      </c>
      <c r="I387" s="162"/>
      <c r="L387" s="158"/>
      <c r="M387" s="163"/>
      <c r="T387" s="164"/>
      <c r="AT387" s="159" t="s">
        <v>140</v>
      </c>
      <c r="AU387" s="159" t="s">
        <v>88</v>
      </c>
      <c r="AV387" s="15" t="s">
        <v>138</v>
      </c>
      <c r="AW387" s="15" t="s">
        <v>41</v>
      </c>
      <c r="AX387" s="15" t="s">
        <v>86</v>
      </c>
      <c r="AY387" s="159" t="s">
        <v>130</v>
      </c>
    </row>
    <row r="388" spans="2:65" s="1" customFormat="1" ht="24.2" customHeight="1">
      <c r="B388" s="34"/>
      <c r="C388" s="124" t="s">
        <v>288</v>
      </c>
      <c r="D388" s="124" t="s">
        <v>133</v>
      </c>
      <c r="E388" s="125" t="s">
        <v>289</v>
      </c>
      <c r="F388" s="126" t="s">
        <v>290</v>
      </c>
      <c r="G388" s="127" t="s">
        <v>291</v>
      </c>
      <c r="H388" s="128">
        <v>3086.75</v>
      </c>
      <c r="I388" s="129"/>
      <c r="J388" s="130">
        <f>ROUND(I388*H388,2)</f>
        <v>0</v>
      </c>
      <c r="K388" s="126" t="s">
        <v>137</v>
      </c>
      <c r="L388" s="34"/>
      <c r="M388" s="131" t="s">
        <v>43</v>
      </c>
      <c r="N388" s="132" t="s">
        <v>52</v>
      </c>
      <c r="P388" s="133">
        <f>O388*H388</f>
        <v>0</v>
      </c>
      <c r="Q388" s="133">
        <v>1.5E-3</v>
      </c>
      <c r="R388" s="133">
        <f>Q388*H388</f>
        <v>4.6301250000000005</v>
      </c>
      <c r="S388" s="133">
        <v>0</v>
      </c>
      <c r="T388" s="134">
        <f>S388*H388</f>
        <v>0</v>
      </c>
      <c r="AR388" s="135" t="s">
        <v>138</v>
      </c>
      <c r="AT388" s="135" t="s">
        <v>133</v>
      </c>
      <c r="AU388" s="135" t="s">
        <v>88</v>
      </c>
      <c r="AY388" s="18" t="s">
        <v>130</v>
      </c>
      <c r="BE388" s="136">
        <f>IF(N388="základní",J388,0)</f>
        <v>0</v>
      </c>
      <c r="BF388" s="136">
        <f>IF(N388="snížená",J388,0)</f>
        <v>0</v>
      </c>
      <c r="BG388" s="136">
        <f>IF(N388="zákl. přenesená",J388,0)</f>
        <v>0</v>
      </c>
      <c r="BH388" s="136">
        <f>IF(N388="sníž. přenesená",J388,0)</f>
        <v>0</v>
      </c>
      <c r="BI388" s="136">
        <f>IF(N388="nulová",J388,0)</f>
        <v>0</v>
      </c>
      <c r="BJ388" s="18" t="s">
        <v>86</v>
      </c>
      <c r="BK388" s="136">
        <f>ROUND(I388*H388,2)</f>
        <v>0</v>
      </c>
      <c r="BL388" s="18" t="s">
        <v>138</v>
      </c>
      <c r="BM388" s="135" t="s">
        <v>292</v>
      </c>
    </row>
    <row r="389" spans="2:65" s="12" customFormat="1">
      <c r="B389" s="137"/>
      <c r="D389" s="138" t="s">
        <v>140</v>
      </c>
      <c r="E389" s="139" t="s">
        <v>43</v>
      </c>
      <c r="F389" s="140" t="s">
        <v>277</v>
      </c>
      <c r="H389" s="139" t="s">
        <v>43</v>
      </c>
      <c r="I389" s="141"/>
      <c r="L389" s="137"/>
      <c r="M389" s="142"/>
      <c r="T389" s="143"/>
      <c r="AT389" s="139" t="s">
        <v>140</v>
      </c>
      <c r="AU389" s="139" t="s">
        <v>88</v>
      </c>
      <c r="AV389" s="12" t="s">
        <v>86</v>
      </c>
      <c r="AW389" s="12" t="s">
        <v>41</v>
      </c>
      <c r="AX389" s="12" t="s">
        <v>81</v>
      </c>
      <c r="AY389" s="139" t="s">
        <v>130</v>
      </c>
    </row>
    <row r="390" spans="2:65" s="13" customFormat="1">
      <c r="B390" s="144"/>
      <c r="D390" s="138" t="s">
        <v>140</v>
      </c>
      <c r="E390" s="145" t="s">
        <v>43</v>
      </c>
      <c r="F390" s="146" t="s">
        <v>293</v>
      </c>
      <c r="H390" s="147">
        <v>241.41</v>
      </c>
      <c r="I390" s="148"/>
      <c r="L390" s="144"/>
      <c r="M390" s="149"/>
      <c r="T390" s="150"/>
      <c r="AT390" s="145" t="s">
        <v>140</v>
      </c>
      <c r="AU390" s="145" t="s">
        <v>88</v>
      </c>
      <c r="AV390" s="13" t="s">
        <v>88</v>
      </c>
      <c r="AW390" s="13" t="s">
        <v>41</v>
      </c>
      <c r="AX390" s="13" t="s">
        <v>81</v>
      </c>
      <c r="AY390" s="145" t="s">
        <v>130</v>
      </c>
    </row>
    <row r="391" spans="2:65" s="13" customFormat="1">
      <c r="B391" s="144"/>
      <c r="D391" s="138" t="s">
        <v>140</v>
      </c>
      <c r="E391" s="145" t="s">
        <v>43</v>
      </c>
      <c r="F391" s="146" t="s">
        <v>294</v>
      </c>
      <c r="H391" s="147">
        <v>642.6</v>
      </c>
      <c r="I391" s="148"/>
      <c r="L391" s="144"/>
      <c r="M391" s="149"/>
      <c r="T391" s="150"/>
      <c r="AT391" s="145" t="s">
        <v>140</v>
      </c>
      <c r="AU391" s="145" t="s">
        <v>88</v>
      </c>
      <c r="AV391" s="13" t="s">
        <v>88</v>
      </c>
      <c r="AW391" s="13" t="s">
        <v>41</v>
      </c>
      <c r="AX391" s="13" t="s">
        <v>81</v>
      </c>
      <c r="AY391" s="145" t="s">
        <v>130</v>
      </c>
    </row>
    <row r="392" spans="2:65" s="13" customFormat="1">
      <c r="B392" s="144"/>
      <c r="D392" s="138" t="s">
        <v>140</v>
      </c>
      <c r="E392" s="145" t="s">
        <v>43</v>
      </c>
      <c r="F392" s="146" t="s">
        <v>295</v>
      </c>
      <c r="H392" s="147">
        <v>1765</v>
      </c>
      <c r="I392" s="148"/>
      <c r="L392" s="144"/>
      <c r="M392" s="149"/>
      <c r="T392" s="150"/>
      <c r="AT392" s="145" t="s">
        <v>140</v>
      </c>
      <c r="AU392" s="145" t="s">
        <v>88</v>
      </c>
      <c r="AV392" s="13" t="s">
        <v>88</v>
      </c>
      <c r="AW392" s="13" t="s">
        <v>41</v>
      </c>
      <c r="AX392" s="13" t="s">
        <v>81</v>
      </c>
      <c r="AY392" s="145" t="s">
        <v>130</v>
      </c>
    </row>
    <row r="393" spans="2:65" s="13" customFormat="1">
      <c r="B393" s="144"/>
      <c r="D393" s="138" t="s">
        <v>140</v>
      </c>
      <c r="E393" s="145" t="s">
        <v>43</v>
      </c>
      <c r="F393" s="146" t="s">
        <v>296</v>
      </c>
      <c r="H393" s="147">
        <v>111.6</v>
      </c>
      <c r="I393" s="148"/>
      <c r="L393" s="144"/>
      <c r="M393" s="149"/>
      <c r="T393" s="150"/>
      <c r="AT393" s="145" t="s">
        <v>140</v>
      </c>
      <c r="AU393" s="145" t="s">
        <v>88</v>
      </c>
      <c r="AV393" s="13" t="s">
        <v>88</v>
      </c>
      <c r="AW393" s="13" t="s">
        <v>41</v>
      </c>
      <c r="AX393" s="13" t="s">
        <v>81</v>
      </c>
      <c r="AY393" s="145" t="s">
        <v>130</v>
      </c>
    </row>
    <row r="394" spans="2:65" s="13" customFormat="1">
      <c r="B394" s="144"/>
      <c r="D394" s="138" t="s">
        <v>140</v>
      </c>
      <c r="E394" s="145" t="s">
        <v>43</v>
      </c>
      <c r="F394" s="146" t="s">
        <v>297</v>
      </c>
      <c r="H394" s="147">
        <v>31.14</v>
      </c>
      <c r="I394" s="148"/>
      <c r="L394" s="144"/>
      <c r="M394" s="149"/>
      <c r="T394" s="150"/>
      <c r="AT394" s="145" t="s">
        <v>140</v>
      </c>
      <c r="AU394" s="145" t="s">
        <v>88</v>
      </c>
      <c r="AV394" s="13" t="s">
        <v>88</v>
      </c>
      <c r="AW394" s="13" t="s">
        <v>41</v>
      </c>
      <c r="AX394" s="13" t="s">
        <v>81</v>
      </c>
      <c r="AY394" s="145" t="s">
        <v>130</v>
      </c>
    </row>
    <row r="395" spans="2:65" s="13" customFormat="1">
      <c r="B395" s="144"/>
      <c r="D395" s="138" t="s">
        <v>140</v>
      </c>
      <c r="E395" s="145" t="s">
        <v>43</v>
      </c>
      <c r="F395" s="146" t="s">
        <v>298</v>
      </c>
      <c r="H395" s="147">
        <v>21.6</v>
      </c>
      <c r="I395" s="148"/>
      <c r="L395" s="144"/>
      <c r="M395" s="149"/>
      <c r="T395" s="150"/>
      <c r="AT395" s="145" t="s">
        <v>140</v>
      </c>
      <c r="AU395" s="145" t="s">
        <v>88</v>
      </c>
      <c r="AV395" s="13" t="s">
        <v>88</v>
      </c>
      <c r="AW395" s="13" t="s">
        <v>41</v>
      </c>
      <c r="AX395" s="13" t="s">
        <v>81</v>
      </c>
      <c r="AY395" s="145" t="s">
        <v>130</v>
      </c>
    </row>
    <row r="396" spans="2:65" s="14" customFormat="1">
      <c r="B396" s="151"/>
      <c r="D396" s="138" t="s">
        <v>140</v>
      </c>
      <c r="E396" s="152" t="s">
        <v>43</v>
      </c>
      <c r="F396" s="153" t="s">
        <v>284</v>
      </c>
      <c r="H396" s="154">
        <v>2813.35</v>
      </c>
      <c r="I396" s="155"/>
      <c r="L396" s="151"/>
      <c r="M396" s="156"/>
      <c r="T396" s="157"/>
      <c r="AT396" s="152" t="s">
        <v>140</v>
      </c>
      <c r="AU396" s="152" t="s">
        <v>88</v>
      </c>
      <c r="AV396" s="14" t="s">
        <v>147</v>
      </c>
      <c r="AW396" s="14" t="s">
        <v>41</v>
      </c>
      <c r="AX396" s="14" t="s">
        <v>81</v>
      </c>
      <c r="AY396" s="152" t="s">
        <v>130</v>
      </c>
    </row>
    <row r="397" spans="2:65" s="13" customFormat="1">
      <c r="B397" s="144"/>
      <c r="D397" s="138" t="s">
        <v>140</v>
      </c>
      <c r="E397" s="145" t="s">
        <v>43</v>
      </c>
      <c r="F397" s="146" t="s">
        <v>299</v>
      </c>
      <c r="H397" s="147">
        <v>262.39999999999998</v>
      </c>
      <c r="I397" s="148"/>
      <c r="L397" s="144"/>
      <c r="M397" s="149"/>
      <c r="T397" s="150"/>
      <c r="AT397" s="145" t="s">
        <v>140</v>
      </c>
      <c r="AU397" s="145" t="s">
        <v>88</v>
      </c>
      <c r="AV397" s="13" t="s">
        <v>88</v>
      </c>
      <c r="AW397" s="13" t="s">
        <v>41</v>
      </c>
      <c r="AX397" s="13" t="s">
        <v>81</v>
      </c>
      <c r="AY397" s="145" t="s">
        <v>130</v>
      </c>
    </row>
    <row r="398" spans="2:65" s="13" customFormat="1">
      <c r="B398" s="144"/>
      <c r="D398" s="138" t="s">
        <v>140</v>
      </c>
      <c r="E398" s="145" t="s">
        <v>43</v>
      </c>
      <c r="F398" s="146" t="s">
        <v>300</v>
      </c>
      <c r="H398" s="147">
        <v>11</v>
      </c>
      <c r="I398" s="148"/>
      <c r="L398" s="144"/>
      <c r="M398" s="149"/>
      <c r="T398" s="150"/>
      <c r="AT398" s="145" t="s">
        <v>140</v>
      </c>
      <c r="AU398" s="145" t="s">
        <v>88</v>
      </c>
      <c r="AV398" s="13" t="s">
        <v>88</v>
      </c>
      <c r="AW398" s="13" t="s">
        <v>41</v>
      </c>
      <c r="AX398" s="13" t="s">
        <v>81</v>
      </c>
      <c r="AY398" s="145" t="s">
        <v>130</v>
      </c>
    </row>
    <row r="399" spans="2:65" s="14" customFormat="1">
      <c r="B399" s="151"/>
      <c r="D399" s="138" t="s">
        <v>140</v>
      </c>
      <c r="E399" s="152" t="s">
        <v>43</v>
      </c>
      <c r="F399" s="153" t="s">
        <v>301</v>
      </c>
      <c r="H399" s="154">
        <v>273.39999999999998</v>
      </c>
      <c r="I399" s="155"/>
      <c r="L399" s="151"/>
      <c r="M399" s="156"/>
      <c r="T399" s="157"/>
      <c r="AT399" s="152" t="s">
        <v>140</v>
      </c>
      <c r="AU399" s="152" t="s">
        <v>88</v>
      </c>
      <c r="AV399" s="14" t="s">
        <v>147</v>
      </c>
      <c r="AW399" s="14" t="s">
        <v>41</v>
      </c>
      <c r="AX399" s="14" t="s">
        <v>81</v>
      </c>
      <c r="AY399" s="152" t="s">
        <v>130</v>
      </c>
    </row>
    <row r="400" spans="2:65" s="15" customFormat="1">
      <c r="B400" s="158"/>
      <c r="D400" s="138" t="s">
        <v>140</v>
      </c>
      <c r="E400" s="159" t="s">
        <v>43</v>
      </c>
      <c r="F400" s="160" t="s">
        <v>209</v>
      </c>
      <c r="H400" s="161">
        <v>3086.75</v>
      </c>
      <c r="I400" s="162"/>
      <c r="L400" s="158"/>
      <c r="M400" s="163"/>
      <c r="T400" s="164"/>
      <c r="AT400" s="159" t="s">
        <v>140</v>
      </c>
      <c r="AU400" s="159" t="s">
        <v>88</v>
      </c>
      <c r="AV400" s="15" t="s">
        <v>138</v>
      </c>
      <c r="AW400" s="15" t="s">
        <v>41</v>
      </c>
      <c r="AX400" s="15" t="s">
        <v>86</v>
      </c>
      <c r="AY400" s="159" t="s">
        <v>130</v>
      </c>
    </row>
    <row r="401" spans="2:65" s="1" customFormat="1" ht="49.15" customHeight="1">
      <c r="B401" s="34"/>
      <c r="C401" s="124" t="s">
        <v>302</v>
      </c>
      <c r="D401" s="124" t="s">
        <v>133</v>
      </c>
      <c r="E401" s="125" t="s">
        <v>303</v>
      </c>
      <c r="F401" s="126" t="s">
        <v>304</v>
      </c>
      <c r="G401" s="127" t="s">
        <v>291</v>
      </c>
      <c r="H401" s="128">
        <v>488.85</v>
      </c>
      <c r="I401" s="129"/>
      <c r="J401" s="130">
        <f>ROUND(I401*H401,2)</f>
        <v>0</v>
      </c>
      <c r="K401" s="126" t="s">
        <v>137</v>
      </c>
      <c r="L401" s="34"/>
      <c r="M401" s="131" t="s">
        <v>43</v>
      </c>
      <c r="N401" s="132" t="s">
        <v>52</v>
      </c>
      <c r="P401" s="133">
        <f>O401*H401</f>
        <v>0</v>
      </c>
      <c r="Q401" s="133">
        <v>1.7600000000000001E-3</v>
      </c>
      <c r="R401" s="133">
        <f>Q401*H401</f>
        <v>0.86037600000000003</v>
      </c>
      <c r="S401" s="133">
        <v>0</v>
      </c>
      <c r="T401" s="134">
        <f>S401*H401</f>
        <v>0</v>
      </c>
      <c r="AR401" s="135" t="s">
        <v>138</v>
      </c>
      <c r="AT401" s="135" t="s">
        <v>133</v>
      </c>
      <c r="AU401" s="135" t="s">
        <v>88</v>
      </c>
      <c r="AY401" s="18" t="s">
        <v>130</v>
      </c>
      <c r="BE401" s="136">
        <f>IF(N401="základní",J401,0)</f>
        <v>0</v>
      </c>
      <c r="BF401" s="136">
        <f>IF(N401="snížená",J401,0)</f>
        <v>0</v>
      </c>
      <c r="BG401" s="136">
        <f>IF(N401="zákl. přenesená",J401,0)</f>
        <v>0</v>
      </c>
      <c r="BH401" s="136">
        <f>IF(N401="sníž. přenesená",J401,0)</f>
        <v>0</v>
      </c>
      <c r="BI401" s="136">
        <f>IF(N401="nulová",J401,0)</f>
        <v>0</v>
      </c>
      <c r="BJ401" s="18" t="s">
        <v>86</v>
      </c>
      <c r="BK401" s="136">
        <f>ROUND(I401*H401,2)</f>
        <v>0</v>
      </c>
      <c r="BL401" s="18" t="s">
        <v>138</v>
      </c>
      <c r="BM401" s="135" t="s">
        <v>305</v>
      </c>
    </row>
    <row r="402" spans="2:65" s="12" customFormat="1">
      <c r="B402" s="137"/>
      <c r="D402" s="138" t="s">
        <v>140</v>
      </c>
      <c r="E402" s="139" t="s">
        <v>43</v>
      </c>
      <c r="F402" s="140" t="s">
        <v>306</v>
      </c>
      <c r="H402" s="139" t="s">
        <v>43</v>
      </c>
      <c r="I402" s="141"/>
      <c r="L402" s="137"/>
      <c r="M402" s="142"/>
      <c r="T402" s="143"/>
      <c r="AT402" s="139" t="s">
        <v>140</v>
      </c>
      <c r="AU402" s="139" t="s">
        <v>88</v>
      </c>
      <c r="AV402" s="12" t="s">
        <v>86</v>
      </c>
      <c r="AW402" s="12" t="s">
        <v>41</v>
      </c>
      <c r="AX402" s="12" t="s">
        <v>81</v>
      </c>
      <c r="AY402" s="139" t="s">
        <v>130</v>
      </c>
    </row>
    <row r="403" spans="2:65" s="12" customFormat="1">
      <c r="B403" s="137"/>
      <c r="D403" s="138" t="s">
        <v>140</v>
      </c>
      <c r="E403" s="139" t="s">
        <v>43</v>
      </c>
      <c r="F403" s="140" t="s">
        <v>307</v>
      </c>
      <c r="H403" s="139" t="s">
        <v>43</v>
      </c>
      <c r="I403" s="141"/>
      <c r="L403" s="137"/>
      <c r="M403" s="142"/>
      <c r="T403" s="143"/>
      <c r="AT403" s="139" t="s">
        <v>140</v>
      </c>
      <c r="AU403" s="139" t="s">
        <v>88</v>
      </c>
      <c r="AV403" s="12" t="s">
        <v>86</v>
      </c>
      <c r="AW403" s="12" t="s">
        <v>41</v>
      </c>
      <c r="AX403" s="12" t="s">
        <v>81</v>
      </c>
      <c r="AY403" s="139" t="s">
        <v>130</v>
      </c>
    </row>
    <row r="404" spans="2:65" s="13" customFormat="1">
      <c r="B404" s="144"/>
      <c r="D404" s="138" t="s">
        <v>140</v>
      </c>
      <c r="E404" s="145" t="s">
        <v>43</v>
      </c>
      <c r="F404" s="146" t="s">
        <v>308</v>
      </c>
      <c r="H404" s="147">
        <v>6</v>
      </c>
      <c r="I404" s="148"/>
      <c r="L404" s="144"/>
      <c r="M404" s="149"/>
      <c r="T404" s="150"/>
      <c r="AT404" s="145" t="s">
        <v>140</v>
      </c>
      <c r="AU404" s="145" t="s">
        <v>88</v>
      </c>
      <c r="AV404" s="13" t="s">
        <v>88</v>
      </c>
      <c r="AW404" s="13" t="s">
        <v>41</v>
      </c>
      <c r="AX404" s="13" t="s">
        <v>81</v>
      </c>
      <c r="AY404" s="145" t="s">
        <v>130</v>
      </c>
    </row>
    <row r="405" spans="2:65" s="14" customFormat="1">
      <c r="B405" s="151"/>
      <c r="D405" s="138" t="s">
        <v>140</v>
      </c>
      <c r="E405" s="152" t="s">
        <v>43</v>
      </c>
      <c r="F405" s="153" t="s">
        <v>146</v>
      </c>
      <c r="H405" s="154">
        <v>6</v>
      </c>
      <c r="I405" s="155"/>
      <c r="L405" s="151"/>
      <c r="M405" s="156"/>
      <c r="T405" s="157"/>
      <c r="AT405" s="152" t="s">
        <v>140</v>
      </c>
      <c r="AU405" s="152" t="s">
        <v>88</v>
      </c>
      <c r="AV405" s="14" t="s">
        <v>147</v>
      </c>
      <c r="AW405" s="14" t="s">
        <v>41</v>
      </c>
      <c r="AX405" s="14" t="s">
        <v>81</v>
      </c>
      <c r="AY405" s="152" t="s">
        <v>130</v>
      </c>
    </row>
    <row r="406" spans="2:65" s="13" customFormat="1">
      <c r="B406" s="144"/>
      <c r="D406" s="138" t="s">
        <v>140</v>
      </c>
      <c r="E406" s="145" t="s">
        <v>43</v>
      </c>
      <c r="F406" s="146" t="s">
        <v>309</v>
      </c>
      <c r="H406" s="147">
        <v>49.2</v>
      </c>
      <c r="I406" s="148"/>
      <c r="L406" s="144"/>
      <c r="M406" s="149"/>
      <c r="T406" s="150"/>
      <c r="AT406" s="145" t="s">
        <v>140</v>
      </c>
      <c r="AU406" s="145" t="s">
        <v>88</v>
      </c>
      <c r="AV406" s="13" t="s">
        <v>88</v>
      </c>
      <c r="AW406" s="13" t="s">
        <v>41</v>
      </c>
      <c r="AX406" s="13" t="s">
        <v>81</v>
      </c>
      <c r="AY406" s="145" t="s">
        <v>130</v>
      </c>
    </row>
    <row r="407" spans="2:65" s="13" customFormat="1">
      <c r="B407" s="144"/>
      <c r="D407" s="138" t="s">
        <v>140</v>
      </c>
      <c r="E407" s="145" t="s">
        <v>43</v>
      </c>
      <c r="F407" s="146" t="s">
        <v>310</v>
      </c>
      <c r="H407" s="147">
        <v>0.6</v>
      </c>
      <c r="I407" s="148"/>
      <c r="L407" s="144"/>
      <c r="M407" s="149"/>
      <c r="T407" s="150"/>
      <c r="AT407" s="145" t="s">
        <v>140</v>
      </c>
      <c r="AU407" s="145" t="s">
        <v>88</v>
      </c>
      <c r="AV407" s="13" t="s">
        <v>88</v>
      </c>
      <c r="AW407" s="13" t="s">
        <v>41</v>
      </c>
      <c r="AX407" s="13" t="s">
        <v>81</v>
      </c>
      <c r="AY407" s="145" t="s">
        <v>130</v>
      </c>
    </row>
    <row r="408" spans="2:65" s="13" customFormat="1">
      <c r="B408" s="144"/>
      <c r="D408" s="138" t="s">
        <v>140</v>
      </c>
      <c r="E408" s="145" t="s">
        <v>43</v>
      </c>
      <c r="F408" s="146" t="s">
        <v>311</v>
      </c>
      <c r="H408" s="147">
        <v>18</v>
      </c>
      <c r="I408" s="148"/>
      <c r="L408" s="144"/>
      <c r="M408" s="149"/>
      <c r="T408" s="150"/>
      <c r="AT408" s="145" t="s">
        <v>140</v>
      </c>
      <c r="AU408" s="145" t="s">
        <v>88</v>
      </c>
      <c r="AV408" s="13" t="s">
        <v>88</v>
      </c>
      <c r="AW408" s="13" t="s">
        <v>41</v>
      </c>
      <c r="AX408" s="13" t="s">
        <v>81</v>
      </c>
      <c r="AY408" s="145" t="s">
        <v>130</v>
      </c>
    </row>
    <row r="409" spans="2:65" s="13" customFormat="1">
      <c r="B409" s="144"/>
      <c r="D409" s="138" t="s">
        <v>140</v>
      </c>
      <c r="E409" s="145" t="s">
        <v>43</v>
      </c>
      <c r="F409" s="146" t="s">
        <v>312</v>
      </c>
      <c r="H409" s="147">
        <v>17.25</v>
      </c>
      <c r="I409" s="148"/>
      <c r="L409" s="144"/>
      <c r="M409" s="149"/>
      <c r="T409" s="150"/>
      <c r="AT409" s="145" t="s">
        <v>140</v>
      </c>
      <c r="AU409" s="145" t="s">
        <v>88</v>
      </c>
      <c r="AV409" s="13" t="s">
        <v>88</v>
      </c>
      <c r="AW409" s="13" t="s">
        <v>41</v>
      </c>
      <c r="AX409" s="13" t="s">
        <v>81</v>
      </c>
      <c r="AY409" s="145" t="s">
        <v>130</v>
      </c>
    </row>
    <row r="410" spans="2:65" s="14" customFormat="1">
      <c r="B410" s="151"/>
      <c r="D410" s="138" t="s">
        <v>140</v>
      </c>
      <c r="E410" s="152" t="s">
        <v>43</v>
      </c>
      <c r="F410" s="153" t="s">
        <v>157</v>
      </c>
      <c r="H410" s="154">
        <v>85.05</v>
      </c>
      <c r="I410" s="155"/>
      <c r="L410" s="151"/>
      <c r="M410" s="156"/>
      <c r="T410" s="157"/>
      <c r="AT410" s="152" t="s">
        <v>140</v>
      </c>
      <c r="AU410" s="152" t="s">
        <v>88</v>
      </c>
      <c r="AV410" s="14" t="s">
        <v>147</v>
      </c>
      <c r="AW410" s="14" t="s">
        <v>41</v>
      </c>
      <c r="AX410" s="14" t="s">
        <v>81</v>
      </c>
      <c r="AY410" s="152" t="s">
        <v>130</v>
      </c>
    </row>
    <row r="411" spans="2:65" s="13" customFormat="1">
      <c r="B411" s="144"/>
      <c r="D411" s="138" t="s">
        <v>140</v>
      </c>
      <c r="E411" s="145" t="s">
        <v>43</v>
      </c>
      <c r="F411" s="146" t="s">
        <v>313</v>
      </c>
      <c r="H411" s="147">
        <v>46.8</v>
      </c>
      <c r="I411" s="148"/>
      <c r="L411" s="144"/>
      <c r="M411" s="149"/>
      <c r="T411" s="150"/>
      <c r="AT411" s="145" t="s">
        <v>140</v>
      </c>
      <c r="AU411" s="145" t="s">
        <v>88</v>
      </c>
      <c r="AV411" s="13" t="s">
        <v>88</v>
      </c>
      <c r="AW411" s="13" t="s">
        <v>41</v>
      </c>
      <c r="AX411" s="13" t="s">
        <v>81</v>
      </c>
      <c r="AY411" s="145" t="s">
        <v>130</v>
      </c>
    </row>
    <row r="412" spans="2:65" s="13" customFormat="1">
      <c r="B412" s="144"/>
      <c r="D412" s="138" t="s">
        <v>140</v>
      </c>
      <c r="E412" s="145" t="s">
        <v>43</v>
      </c>
      <c r="F412" s="146" t="s">
        <v>310</v>
      </c>
      <c r="H412" s="147">
        <v>0.6</v>
      </c>
      <c r="I412" s="148"/>
      <c r="L412" s="144"/>
      <c r="M412" s="149"/>
      <c r="T412" s="150"/>
      <c r="AT412" s="145" t="s">
        <v>140</v>
      </c>
      <c r="AU412" s="145" t="s">
        <v>88</v>
      </c>
      <c r="AV412" s="13" t="s">
        <v>88</v>
      </c>
      <c r="AW412" s="13" t="s">
        <v>41</v>
      </c>
      <c r="AX412" s="13" t="s">
        <v>81</v>
      </c>
      <c r="AY412" s="145" t="s">
        <v>130</v>
      </c>
    </row>
    <row r="413" spans="2:65" s="13" customFormat="1">
      <c r="B413" s="144"/>
      <c r="D413" s="138" t="s">
        <v>140</v>
      </c>
      <c r="E413" s="145" t="s">
        <v>43</v>
      </c>
      <c r="F413" s="146" t="s">
        <v>314</v>
      </c>
      <c r="H413" s="147">
        <v>85.2</v>
      </c>
      <c r="I413" s="148"/>
      <c r="L413" s="144"/>
      <c r="M413" s="149"/>
      <c r="T413" s="150"/>
      <c r="AT413" s="145" t="s">
        <v>140</v>
      </c>
      <c r="AU413" s="145" t="s">
        <v>88</v>
      </c>
      <c r="AV413" s="13" t="s">
        <v>88</v>
      </c>
      <c r="AW413" s="13" t="s">
        <v>41</v>
      </c>
      <c r="AX413" s="13" t="s">
        <v>81</v>
      </c>
      <c r="AY413" s="145" t="s">
        <v>130</v>
      </c>
    </row>
    <row r="414" spans="2:65" s="13" customFormat="1">
      <c r="B414" s="144"/>
      <c r="D414" s="138" t="s">
        <v>140</v>
      </c>
      <c r="E414" s="145" t="s">
        <v>43</v>
      </c>
      <c r="F414" s="146" t="s">
        <v>315</v>
      </c>
      <c r="H414" s="147">
        <v>4.5599999999999996</v>
      </c>
      <c r="I414" s="148"/>
      <c r="L414" s="144"/>
      <c r="M414" s="149"/>
      <c r="T414" s="150"/>
      <c r="AT414" s="145" t="s">
        <v>140</v>
      </c>
      <c r="AU414" s="145" t="s">
        <v>88</v>
      </c>
      <c r="AV414" s="13" t="s">
        <v>88</v>
      </c>
      <c r="AW414" s="13" t="s">
        <v>41</v>
      </c>
      <c r="AX414" s="13" t="s">
        <v>81</v>
      </c>
      <c r="AY414" s="145" t="s">
        <v>130</v>
      </c>
    </row>
    <row r="415" spans="2:65" s="14" customFormat="1">
      <c r="B415" s="151"/>
      <c r="D415" s="138" t="s">
        <v>140</v>
      </c>
      <c r="E415" s="152" t="s">
        <v>43</v>
      </c>
      <c r="F415" s="153" t="s">
        <v>170</v>
      </c>
      <c r="H415" s="154">
        <v>137.16</v>
      </c>
      <c r="I415" s="155"/>
      <c r="L415" s="151"/>
      <c r="M415" s="156"/>
      <c r="T415" s="157"/>
      <c r="AT415" s="152" t="s">
        <v>140</v>
      </c>
      <c r="AU415" s="152" t="s">
        <v>88</v>
      </c>
      <c r="AV415" s="14" t="s">
        <v>147</v>
      </c>
      <c r="AW415" s="14" t="s">
        <v>41</v>
      </c>
      <c r="AX415" s="14" t="s">
        <v>81</v>
      </c>
      <c r="AY415" s="152" t="s">
        <v>130</v>
      </c>
    </row>
    <row r="416" spans="2:65" s="13" customFormat="1">
      <c r="B416" s="144"/>
      <c r="D416" s="138" t="s">
        <v>140</v>
      </c>
      <c r="E416" s="145" t="s">
        <v>43</v>
      </c>
      <c r="F416" s="146" t="s">
        <v>316</v>
      </c>
      <c r="H416" s="147">
        <v>2.4</v>
      </c>
      <c r="I416" s="148"/>
      <c r="L416" s="144"/>
      <c r="M416" s="149"/>
      <c r="T416" s="150"/>
      <c r="AT416" s="145" t="s">
        <v>140</v>
      </c>
      <c r="AU416" s="145" t="s">
        <v>88</v>
      </c>
      <c r="AV416" s="13" t="s">
        <v>88</v>
      </c>
      <c r="AW416" s="13" t="s">
        <v>41</v>
      </c>
      <c r="AX416" s="13" t="s">
        <v>81</v>
      </c>
      <c r="AY416" s="145" t="s">
        <v>130</v>
      </c>
    </row>
    <row r="417" spans="2:51" s="13" customFormat="1">
      <c r="B417" s="144"/>
      <c r="D417" s="138" t="s">
        <v>140</v>
      </c>
      <c r="E417" s="145" t="s">
        <v>43</v>
      </c>
      <c r="F417" s="146" t="s">
        <v>310</v>
      </c>
      <c r="H417" s="147">
        <v>0.6</v>
      </c>
      <c r="I417" s="148"/>
      <c r="L417" s="144"/>
      <c r="M417" s="149"/>
      <c r="T417" s="150"/>
      <c r="AT417" s="145" t="s">
        <v>140</v>
      </c>
      <c r="AU417" s="145" t="s">
        <v>88</v>
      </c>
      <c r="AV417" s="13" t="s">
        <v>88</v>
      </c>
      <c r="AW417" s="13" t="s">
        <v>41</v>
      </c>
      <c r="AX417" s="13" t="s">
        <v>81</v>
      </c>
      <c r="AY417" s="145" t="s">
        <v>130</v>
      </c>
    </row>
    <row r="418" spans="2:51" s="13" customFormat="1">
      <c r="B418" s="144"/>
      <c r="D418" s="138" t="s">
        <v>140</v>
      </c>
      <c r="E418" s="145" t="s">
        <v>43</v>
      </c>
      <c r="F418" s="146" t="s">
        <v>317</v>
      </c>
      <c r="H418" s="147">
        <v>86.4</v>
      </c>
      <c r="I418" s="148"/>
      <c r="L418" s="144"/>
      <c r="M418" s="149"/>
      <c r="T418" s="150"/>
      <c r="AT418" s="145" t="s">
        <v>140</v>
      </c>
      <c r="AU418" s="145" t="s">
        <v>88</v>
      </c>
      <c r="AV418" s="13" t="s">
        <v>88</v>
      </c>
      <c r="AW418" s="13" t="s">
        <v>41</v>
      </c>
      <c r="AX418" s="13" t="s">
        <v>81</v>
      </c>
      <c r="AY418" s="145" t="s">
        <v>130</v>
      </c>
    </row>
    <row r="419" spans="2:51" s="13" customFormat="1">
      <c r="B419" s="144"/>
      <c r="D419" s="138" t="s">
        <v>140</v>
      </c>
      <c r="E419" s="145" t="s">
        <v>43</v>
      </c>
      <c r="F419" s="146" t="s">
        <v>315</v>
      </c>
      <c r="H419" s="147">
        <v>4.5599999999999996</v>
      </c>
      <c r="I419" s="148"/>
      <c r="L419" s="144"/>
      <c r="M419" s="149"/>
      <c r="T419" s="150"/>
      <c r="AT419" s="145" t="s">
        <v>140</v>
      </c>
      <c r="AU419" s="145" t="s">
        <v>88</v>
      </c>
      <c r="AV419" s="13" t="s">
        <v>88</v>
      </c>
      <c r="AW419" s="13" t="s">
        <v>41</v>
      </c>
      <c r="AX419" s="13" t="s">
        <v>81</v>
      </c>
      <c r="AY419" s="145" t="s">
        <v>130</v>
      </c>
    </row>
    <row r="420" spans="2:51" s="14" customFormat="1">
      <c r="B420" s="151"/>
      <c r="D420" s="138" t="s">
        <v>140</v>
      </c>
      <c r="E420" s="152" t="s">
        <v>43</v>
      </c>
      <c r="F420" s="153" t="s">
        <v>180</v>
      </c>
      <c r="H420" s="154">
        <v>93.96</v>
      </c>
      <c r="I420" s="155"/>
      <c r="L420" s="151"/>
      <c r="M420" s="156"/>
      <c r="T420" s="157"/>
      <c r="AT420" s="152" t="s">
        <v>140</v>
      </c>
      <c r="AU420" s="152" t="s">
        <v>88</v>
      </c>
      <c r="AV420" s="14" t="s">
        <v>147</v>
      </c>
      <c r="AW420" s="14" t="s">
        <v>41</v>
      </c>
      <c r="AX420" s="14" t="s">
        <v>81</v>
      </c>
      <c r="AY420" s="152" t="s">
        <v>130</v>
      </c>
    </row>
    <row r="421" spans="2:51" s="13" customFormat="1">
      <c r="B421" s="144"/>
      <c r="D421" s="138" t="s">
        <v>140</v>
      </c>
      <c r="E421" s="145" t="s">
        <v>43</v>
      </c>
      <c r="F421" s="146" t="s">
        <v>318</v>
      </c>
      <c r="H421" s="147">
        <v>1.2</v>
      </c>
      <c r="I421" s="148"/>
      <c r="L421" s="144"/>
      <c r="M421" s="149"/>
      <c r="T421" s="150"/>
      <c r="AT421" s="145" t="s">
        <v>140</v>
      </c>
      <c r="AU421" s="145" t="s">
        <v>88</v>
      </c>
      <c r="AV421" s="13" t="s">
        <v>88</v>
      </c>
      <c r="AW421" s="13" t="s">
        <v>41</v>
      </c>
      <c r="AX421" s="13" t="s">
        <v>81</v>
      </c>
      <c r="AY421" s="145" t="s">
        <v>130</v>
      </c>
    </row>
    <row r="422" spans="2:51" s="13" customFormat="1">
      <c r="B422" s="144"/>
      <c r="D422" s="138" t="s">
        <v>140</v>
      </c>
      <c r="E422" s="145" t="s">
        <v>43</v>
      </c>
      <c r="F422" s="146" t="s">
        <v>310</v>
      </c>
      <c r="H422" s="147">
        <v>0.6</v>
      </c>
      <c r="I422" s="148"/>
      <c r="L422" s="144"/>
      <c r="M422" s="149"/>
      <c r="T422" s="150"/>
      <c r="AT422" s="145" t="s">
        <v>140</v>
      </c>
      <c r="AU422" s="145" t="s">
        <v>88</v>
      </c>
      <c r="AV422" s="13" t="s">
        <v>88</v>
      </c>
      <c r="AW422" s="13" t="s">
        <v>41</v>
      </c>
      <c r="AX422" s="13" t="s">
        <v>81</v>
      </c>
      <c r="AY422" s="145" t="s">
        <v>130</v>
      </c>
    </row>
    <row r="423" spans="2:51" s="13" customFormat="1">
      <c r="B423" s="144"/>
      <c r="D423" s="138" t="s">
        <v>140</v>
      </c>
      <c r="E423" s="145" t="s">
        <v>43</v>
      </c>
      <c r="F423" s="146" t="s">
        <v>319</v>
      </c>
      <c r="H423" s="147">
        <v>82.8</v>
      </c>
      <c r="I423" s="148"/>
      <c r="L423" s="144"/>
      <c r="M423" s="149"/>
      <c r="T423" s="150"/>
      <c r="AT423" s="145" t="s">
        <v>140</v>
      </c>
      <c r="AU423" s="145" t="s">
        <v>88</v>
      </c>
      <c r="AV423" s="13" t="s">
        <v>88</v>
      </c>
      <c r="AW423" s="13" t="s">
        <v>41</v>
      </c>
      <c r="AX423" s="13" t="s">
        <v>81</v>
      </c>
      <c r="AY423" s="145" t="s">
        <v>130</v>
      </c>
    </row>
    <row r="424" spans="2:51" s="13" customFormat="1">
      <c r="B424" s="144"/>
      <c r="D424" s="138" t="s">
        <v>140</v>
      </c>
      <c r="E424" s="145" t="s">
        <v>43</v>
      </c>
      <c r="F424" s="146" t="s">
        <v>315</v>
      </c>
      <c r="H424" s="147">
        <v>4.5599999999999996</v>
      </c>
      <c r="I424" s="148"/>
      <c r="L424" s="144"/>
      <c r="M424" s="149"/>
      <c r="T424" s="150"/>
      <c r="AT424" s="145" t="s">
        <v>140</v>
      </c>
      <c r="AU424" s="145" t="s">
        <v>88</v>
      </c>
      <c r="AV424" s="13" t="s">
        <v>88</v>
      </c>
      <c r="AW424" s="13" t="s">
        <v>41</v>
      </c>
      <c r="AX424" s="13" t="s">
        <v>81</v>
      </c>
      <c r="AY424" s="145" t="s">
        <v>130</v>
      </c>
    </row>
    <row r="425" spans="2:51" s="14" customFormat="1">
      <c r="B425" s="151"/>
      <c r="D425" s="138" t="s">
        <v>140</v>
      </c>
      <c r="E425" s="152" t="s">
        <v>43</v>
      </c>
      <c r="F425" s="153" t="s">
        <v>191</v>
      </c>
      <c r="H425" s="154">
        <v>89.16</v>
      </c>
      <c r="I425" s="155"/>
      <c r="L425" s="151"/>
      <c r="M425" s="156"/>
      <c r="T425" s="157"/>
      <c r="AT425" s="152" t="s">
        <v>140</v>
      </c>
      <c r="AU425" s="152" t="s">
        <v>88</v>
      </c>
      <c r="AV425" s="14" t="s">
        <v>147</v>
      </c>
      <c r="AW425" s="14" t="s">
        <v>41</v>
      </c>
      <c r="AX425" s="14" t="s">
        <v>81</v>
      </c>
      <c r="AY425" s="152" t="s">
        <v>130</v>
      </c>
    </row>
    <row r="426" spans="2:51" s="13" customFormat="1">
      <c r="B426" s="144"/>
      <c r="D426" s="138" t="s">
        <v>140</v>
      </c>
      <c r="E426" s="145" t="s">
        <v>43</v>
      </c>
      <c r="F426" s="146" t="s">
        <v>320</v>
      </c>
      <c r="H426" s="147">
        <v>9.6</v>
      </c>
      <c r="I426" s="148"/>
      <c r="L426" s="144"/>
      <c r="M426" s="149"/>
      <c r="T426" s="150"/>
      <c r="AT426" s="145" t="s">
        <v>140</v>
      </c>
      <c r="AU426" s="145" t="s">
        <v>88</v>
      </c>
      <c r="AV426" s="13" t="s">
        <v>88</v>
      </c>
      <c r="AW426" s="13" t="s">
        <v>41</v>
      </c>
      <c r="AX426" s="13" t="s">
        <v>81</v>
      </c>
      <c r="AY426" s="145" t="s">
        <v>130</v>
      </c>
    </row>
    <row r="427" spans="2:51" s="13" customFormat="1">
      <c r="B427" s="144"/>
      <c r="D427" s="138" t="s">
        <v>140</v>
      </c>
      <c r="E427" s="145" t="s">
        <v>43</v>
      </c>
      <c r="F427" s="146" t="s">
        <v>315</v>
      </c>
      <c r="H427" s="147">
        <v>4.5599999999999996</v>
      </c>
      <c r="I427" s="148"/>
      <c r="L427" s="144"/>
      <c r="M427" s="149"/>
      <c r="T427" s="150"/>
      <c r="AT427" s="145" t="s">
        <v>140</v>
      </c>
      <c r="AU427" s="145" t="s">
        <v>88</v>
      </c>
      <c r="AV427" s="13" t="s">
        <v>88</v>
      </c>
      <c r="AW427" s="13" t="s">
        <v>41</v>
      </c>
      <c r="AX427" s="13" t="s">
        <v>81</v>
      </c>
      <c r="AY427" s="145" t="s">
        <v>130</v>
      </c>
    </row>
    <row r="428" spans="2:51" s="14" customFormat="1">
      <c r="B428" s="151"/>
      <c r="D428" s="138" t="s">
        <v>140</v>
      </c>
      <c r="E428" s="152" t="s">
        <v>43</v>
      </c>
      <c r="F428" s="153" t="s">
        <v>197</v>
      </c>
      <c r="H428" s="154">
        <v>14.16</v>
      </c>
      <c r="I428" s="155"/>
      <c r="L428" s="151"/>
      <c r="M428" s="156"/>
      <c r="T428" s="157"/>
      <c r="AT428" s="152" t="s">
        <v>140</v>
      </c>
      <c r="AU428" s="152" t="s">
        <v>88</v>
      </c>
      <c r="AV428" s="14" t="s">
        <v>147</v>
      </c>
      <c r="AW428" s="14" t="s">
        <v>41</v>
      </c>
      <c r="AX428" s="14" t="s">
        <v>81</v>
      </c>
      <c r="AY428" s="152" t="s">
        <v>130</v>
      </c>
    </row>
    <row r="429" spans="2:51" s="13" customFormat="1">
      <c r="B429" s="144"/>
      <c r="D429" s="138" t="s">
        <v>140</v>
      </c>
      <c r="E429" s="145" t="s">
        <v>43</v>
      </c>
      <c r="F429" s="146" t="s">
        <v>320</v>
      </c>
      <c r="H429" s="147">
        <v>9.6</v>
      </c>
      <c r="I429" s="148"/>
      <c r="L429" s="144"/>
      <c r="M429" s="149"/>
      <c r="T429" s="150"/>
      <c r="AT429" s="145" t="s">
        <v>140</v>
      </c>
      <c r="AU429" s="145" t="s">
        <v>88</v>
      </c>
      <c r="AV429" s="13" t="s">
        <v>88</v>
      </c>
      <c r="AW429" s="13" t="s">
        <v>41</v>
      </c>
      <c r="AX429" s="13" t="s">
        <v>81</v>
      </c>
      <c r="AY429" s="145" t="s">
        <v>130</v>
      </c>
    </row>
    <row r="430" spans="2:51" s="13" customFormat="1">
      <c r="B430" s="144"/>
      <c r="D430" s="138" t="s">
        <v>140</v>
      </c>
      <c r="E430" s="145" t="s">
        <v>43</v>
      </c>
      <c r="F430" s="146" t="s">
        <v>315</v>
      </c>
      <c r="H430" s="147">
        <v>4.5599999999999996</v>
      </c>
      <c r="I430" s="148"/>
      <c r="L430" s="144"/>
      <c r="M430" s="149"/>
      <c r="T430" s="150"/>
      <c r="AT430" s="145" t="s">
        <v>140</v>
      </c>
      <c r="AU430" s="145" t="s">
        <v>88</v>
      </c>
      <c r="AV430" s="13" t="s">
        <v>88</v>
      </c>
      <c r="AW430" s="13" t="s">
        <v>41</v>
      </c>
      <c r="AX430" s="13" t="s">
        <v>81</v>
      </c>
      <c r="AY430" s="145" t="s">
        <v>130</v>
      </c>
    </row>
    <row r="431" spans="2:51" s="14" customFormat="1">
      <c r="B431" s="151"/>
      <c r="D431" s="138" t="s">
        <v>140</v>
      </c>
      <c r="E431" s="152" t="s">
        <v>43</v>
      </c>
      <c r="F431" s="153" t="s">
        <v>202</v>
      </c>
      <c r="H431" s="154">
        <v>14.16</v>
      </c>
      <c r="I431" s="155"/>
      <c r="L431" s="151"/>
      <c r="M431" s="156"/>
      <c r="T431" s="157"/>
      <c r="AT431" s="152" t="s">
        <v>140</v>
      </c>
      <c r="AU431" s="152" t="s">
        <v>88</v>
      </c>
      <c r="AV431" s="14" t="s">
        <v>147</v>
      </c>
      <c r="AW431" s="14" t="s">
        <v>41</v>
      </c>
      <c r="AX431" s="14" t="s">
        <v>81</v>
      </c>
      <c r="AY431" s="152" t="s">
        <v>130</v>
      </c>
    </row>
    <row r="432" spans="2:51" s="13" customFormat="1">
      <c r="B432" s="144"/>
      <c r="D432" s="138" t="s">
        <v>140</v>
      </c>
      <c r="E432" s="145" t="s">
        <v>43</v>
      </c>
      <c r="F432" s="146" t="s">
        <v>321</v>
      </c>
      <c r="H432" s="147">
        <v>49.2</v>
      </c>
      <c r="I432" s="148"/>
      <c r="L432" s="144"/>
      <c r="M432" s="149"/>
      <c r="T432" s="150"/>
      <c r="AT432" s="145" t="s">
        <v>140</v>
      </c>
      <c r="AU432" s="145" t="s">
        <v>88</v>
      </c>
      <c r="AV432" s="13" t="s">
        <v>88</v>
      </c>
      <c r="AW432" s="13" t="s">
        <v>41</v>
      </c>
      <c r="AX432" s="13" t="s">
        <v>81</v>
      </c>
      <c r="AY432" s="145" t="s">
        <v>130</v>
      </c>
    </row>
    <row r="433" spans="2:65" s="14" customFormat="1">
      <c r="B433" s="151"/>
      <c r="D433" s="138" t="s">
        <v>140</v>
      </c>
      <c r="E433" s="152" t="s">
        <v>43</v>
      </c>
      <c r="F433" s="153" t="s">
        <v>208</v>
      </c>
      <c r="H433" s="154">
        <v>49.2</v>
      </c>
      <c r="I433" s="155"/>
      <c r="L433" s="151"/>
      <c r="M433" s="156"/>
      <c r="T433" s="157"/>
      <c r="AT433" s="152" t="s">
        <v>140</v>
      </c>
      <c r="AU433" s="152" t="s">
        <v>88</v>
      </c>
      <c r="AV433" s="14" t="s">
        <v>147</v>
      </c>
      <c r="AW433" s="14" t="s">
        <v>41</v>
      </c>
      <c r="AX433" s="14" t="s">
        <v>81</v>
      </c>
      <c r="AY433" s="152" t="s">
        <v>130</v>
      </c>
    </row>
    <row r="434" spans="2:65" s="15" customFormat="1">
      <c r="B434" s="158"/>
      <c r="D434" s="138" t="s">
        <v>140</v>
      </c>
      <c r="E434" s="159" t="s">
        <v>43</v>
      </c>
      <c r="F434" s="160" t="s">
        <v>209</v>
      </c>
      <c r="H434" s="161">
        <v>488.85</v>
      </c>
      <c r="I434" s="162"/>
      <c r="L434" s="158"/>
      <c r="M434" s="163"/>
      <c r="T434" s="164"/>
      <c r="AT434" s="159" t="s">
        <v>140</v>
      </c>
      <c r="AU434" s="159" t="s">
        <v>88</v>
      </c>
      <c r="AV434" s="15" t="s">
        <v>138</v>
      </c>
      <c r="AW434" s="15" t="s">
        <v>41</v>
      </c>
      <c r="AX434" s="15" t="s">
        <v>86</v>
      </c>
      <c r="AY434" s="159" t="s">
        <v>130</v>
      </c>
    </row>
    <row r="435" spans="2:65" s="1" customFormat="1" ht="24.2" customHeight="1">
      <c r="B435" s="34"/>
      <c r="C435" s="165" t="s">
        <v>322</v>
      </c>
      <c r="D435" s="165" t="s">
        <v>323</v>
      </c>
      <c r="E435" s="166" t="s">
        <v>324</v>
      </c>
      <c r="F435" s="167" t="s">
        <v>325</v>
      </c>
      <c r="G435" s="168" t="s">
        <v>326</v>
      </c>
      <c r="H435" s="169">
        <v>0.35899999999999999</v>
      </c>
      <c r="I435" s="170"/>
      <c r="J435" s="171">
        <f>ROUND(I435*H435,2)</f>
        <v>0</v>
      </c>
      <c r="K435" s="167" t="s">
        <v>137</v>
      </c>
      <c r="L435" s="172"/>
      <c r="M435" s="173" t="s">
        <v>43</v>
      </c>
      <c r="N435" s="174" t="s">
        <v>52</v>
      </c>
      <c r="P435" s="133">
        <f>O435*H435</f>
        <v>0</v>
      </c>
      <c r="Q435" s="133">
        <v>0.03</v>
      </c>
      <c r="R435" s="133">
        <f>Q435*H435</f>
        <v>1.0769999999999998E-2</v>
      </c>
      <c r="S435" s="133">
        <v>0</v>
      </c>
      <c r="T435" s="134">
        <f>S435*H435</f>
        <v>0</v>
      </c>
      <c r="AR435" s="135" t="s">
        <v>302</v>
      </c>
      <c r="AT435" s="135" t="s">
        <v>323</v>
      </c>
      <c r="AU435" s="135" t="s">
        <v>88</v>
      </c>
      <c r="AY435" s="18" t="s">
        <v>130</v>
      </c>
      <c r="BE435" s="136">
        <f>IF(N435="základní",J435,0)</f>
        <v>0</v>
      </c>
      <c r="BF435" s="136">
        <f>IF(N435="snížená",J435,0)</f>
        <v>0</v>
      </c>
      <c r="BG435" s="136">
        <f>IF(N435="zákl. přenesená",J435,0)</f>
        <v>0</v>
      </c>
      <c r="BH435" s="136">
        <f>IF(N435="sníž. přenesená",J435,0)</f>
        <v>0</v>
      </c>
      <c r="BI435" s="136">
        <f>IF(N435="nulová",J435,0)</f>
        <v>0</v>
      </c>
      <c r="BJ435" s="18" t="s">
        <v>86</v>
      </c>
      <c r="BK435" s="136">
        <f>ROUND(I435*H435,2)</f>
        <v>0</v>
      </c>
      <c r="BL435" s="18" t="s">
        <v>138</v>
      </c>
      <c r="BM435" s="135" t="s">
        <v>327</v>
      </c>
    </row>
    <row r="436" spans="2:65" s="13" customFormat="1">
      <c r="B436" s="144"/>
      <c r="D436" s="138" t="s">
        <v>140</v>
      </c>
      <c r="E436" s="145" t="s">
        <v>43</v>
      </c>
      <c r="F436" s="146" t="s">
        <v>328</v>
      </c>
      <c r="H436" s="147">
        <v>3.0000000000000001E-3</v>
      </c>
      <c r="I436" s="148"/>
      <c r="L436" s="144"/>
      <c r="M436" s="149"/>
      <c r="T436" s="150"/>
      <c r="AT436" s="145" t="s">
        <v>140</v>
      </c>
      <c r="AU436" s="145" t="s">
        <v>88</v>
      </c>
      <c r="AV436" s="13" t="s">
        <v>88</v>
      </c>
      <c r="AW436" s="13" t="s">
        <v>41</v>
      </c>
      <c r="AX436" s="13" t="s">
        <v>81</v>
      </c>
      <c r="AY436" s="145" t="s">
        <v>130</v>
      </c>
    </row>
    <row r="437" spans="2:65" s="13" customFormat="1">
      <c r="B437" s="144"/>
      <c r="D437" s="138" t="s">
        <v>140</v>
      </c>
      <c r="E437" s="145" t="s">
        <v>43</v>
      </c>
      <c r="F437" s="146" t="s">
        <v>329</v>
      </c>
      <c r="H437" s="147">
        <v>6.8000000000000005E-2</v>
      </c>
      <c r="I437" s="148"/>
      <c r="L437" s="144"/>
      <c r="M437" s="149"/>
      <c r="T437" s="150"/>
      <c r="AT437" s="145" t="s">
        <v>140</v>
      </c>
      <c r="AU437" s="145" t="s">
        <v>88</v>
      </c>
      <c r="AV437" s="13" t="s">
        <v>88</v>
      </c>
      <c r="AW437" s="13" t="s">
        <v>41</v>
      </c>
      <c r="AX437" s="13" t="s">
        <v>81</v>
      </c>
      <c r="AY437" s="145" t="s">
        <v>130</v>
      </c>
    </row>
    <row r="438" spans="2:65" s="13" customFormat="1">
      <c r="B438" s="144"/>
      <c r="D438" s="138" t="s">
        <v>140</v>
      </c>
      <c r="E438" s="145" t="s">
        <v>43</v>
      </c>
      <c r="F438" s="146" t="s">
        <v>330</v>
      </c>
      <c r="H438" s="147">
        <v>0</v>
      </c>
      <c r="I438" s="148"/>
      <c r="L438" s="144"/>
      <c r="M438" s="149"/>
      <c r="T438" s="150"/>
      <c r="AT438" s="145" t="s">
        <v>140</v>
      </c>
      <c r="AU438" s="145" t="s">
        <v>88</v>
      </c>
      <c r="AV438" s="13" t="s">
        <v>88</v>
      </c>
      <c r="AW438" s="13" t="s">
        <v>41</v>
      </c>
      <c r="AX438" s="13" t="s">
        <v>81</v>
      </c>
      <c r="AY438" s="145" t="s">
        <v>130</v>
      </c>
    </row>
    <row r="439" spans="2:65" s="13" customFormat="1">
      <c r="B439" s="144"/>
      <c r="D439" s="138" t="s">
        <v>140</v>
      </c>
      <c r="E439" s="145" t="s">
        <v>43</v>
      </c>
      <c r="F439" s="146" t="s">
        <v>331</v>
      </c>
      <c r="H439" s="147">
        <v>0.01</v>
      </c>
      <c r="I439" s="148"/>
      <c r="L439" s="144"/>
      <c r="M439" s="149"/>
      <c r="T439" s="150"/>
      <c r="AT439" s="145" t="s">
        <v>140</v>
      </c>
      <c r="AU439" s="145" t="s">
        <v>88</v>
      </c>
      <c r="AV439" s="13" t="s">
        <v>88</v>
      </c>
      <c r="AW439" s="13" t="s">
        <v>41</v>
      </c>
      <c r="AX439" s="13" t="s">
        <v>81</v>
      </c>
      <c r="AY439" s="145" t="s">
        <v>130</v>
      </c>
    </row>
    <row r="440" spans="2:65" s="13" customFormat="1">
      <c r="B440" s="144"/>
      <c r="D440" s="138" t="s">
        <v>140</v>
      </c>
      <c r="E440" s="145" t="s">
        <v>43</v>
      </c>
      <c r="F440" s="146" t="s">
        <v>332</v>
      </c>
      <c r="H440" s="147">
        <v>8.9999999999999993E-3</v>
      </c>
      <c r="I440" s="148"/>
      <c r="L440" s="144"/>
      <c r="M440" s="149"/>
      <c r="T440" s="150"/>
      <c r="AT440" s="145" t="s">
        <v>140</v>
      </c>
      <c r="AU440" s="145" t="s">
        <v>88</v>
      </c>
      <c r="AV440" s="13" t="s">
        <v>88</v>
      </c>
      <c r="AW440" s="13" t="s">
        <v>41</v>
      </c>
      <c r="AX440" s="13" t="s">
        <v>81</v>
      </c>
      <c r="AY440" s="145" t="s">
        <v>130</v>
      </c>
    </row>
    <row r="441" spans="2:65" s="13" customFormat="1">
      <c r="B441" s="144"/>
      <c r="D441" s="138" t="s">
        <v>140</v>
      </c>
      <c r="E441" s="145" t="s">
        <v>43</v>
      </c>
      <c r="F441" s="146" t="s">
        <v>333</v>
      </c>
      <c r="H441" s="147">
        <v>2.5999999999999999E-2</v>
      </c>
      <c r="I441" s="148"/>
      <c r="L441" s="144"/>
      <c r="M441" s="149"/>
      <c r="T441" s="150"/>
      <c r="AT441" s="145" t="s">
        <v>140</v>
      </c>
      <c r="AU441" s="145" t="s">
        <v>88</v>
      </c>
      <c r="AV441" s="13" t="s">
        <v>88</v>
      </c>
      <c r="AW441" s="13" t="s">
        <v>41</v>
      </c>
      <c r="AX441" s="13" t="s">
        <v>81</v>
      </c>
      <c r="AY441" s="145" t="s">
        <v>130</v>
      </c>
    </row>
    <row r="442" spans="2:65" s="13" customFormat="1">
      <c r="B442" s="144"/>
      <c r="D442" s="138" t="s">
        <v>140</v>
      </c>
      <c r="E442" s="145" t="s">
        <v>43</v>
      </c>
      <c r="F442" s="146" t="s">
        <v>330</v>
      </c>
      <c r="H442" s="147">
        <v>0</v>
      </c>
      <c r="I442" s="148"/>
      <c r="L442" s="144"/>
      <c r="M442" s="149"/>
      <c r="T442" s="150"/>
      <c r="AT442" s="145" t="s">
        <v>140</v>
      </c>
      <c r="AU442" s="145" t="s">
        <v>88</v>
      </c>
      <c r="AV442" s="13" t="s">
        <v>88</v>
      </c>
      <c r="AW442" s="13" t="s">
        <v>41</v>
      </c>
      <c r="AX442" s="13" t="s">
        <v>81</v>
      </c>
      <c r="AY442" s="145" t="s">
        <v>130</v>
      </c>
    </row>
    <row r="443" spans="2:65" s="13" customFormat="1">
      <c r="B443" s="144"/>
      <c r="D443" s="138" t="s">
        <v>140</v>
      </c>
      <c r="E443" s="145" t="s">
        <v>43</v>
      </c>
      <c r="F443" s="146" t="s">
        <v>334</v>
      </c>
      <c r="H443" s="147">
        <v>4.7E-2</v>
      </c>
      <c r="I443" s="148"/>
      <c r="L443" s="144"/>
      <c r="M443" s="149"/>
      <c r="T443" s="150"/>
      <c r="AT443" s="145" t="s">
        <v>140</v>
      </c>
      <c r="AU443" s="145" t="s">
        <v>88</v>
      </c>
      <c r="AV443" s="13" t="s">
        <v>88</v>
      </c>
      <c r="AW443" s="13" t="s">
        <v>41</v>
      </c>
      <c r="AX443" s="13" t="s">
        <v>81</v>
      </c>
      <c r="AY443" s="145" t="s">
        <v>130</v>
      </c>
    </row>
    <row r="444" spans="2:65" s="13" customFormat="1">
      <c r="B444" s="144"/>
      <c r="D444" s="138" t="s">
        <v>140</v>
      </c>
      <c r="E444" s="145" t="s">
        <v>43</v>
      </c>
      <c r="F444" s="146" t="s">
        <v>335</v>
      </c>
      <c r="H444" s="147">
        <v>6.0000000000000001E-3</v>
      </c>
      <c r="I444" s="148"/>
      <c r="L444" s="144"/>
      <c r="M444" s="149"/>
      <c r="T444" s="150"/>
      <c r="AT444" s="145" t="s">
        <v>140</v>
      </c>
      <c r="AU444" s="145" t="s">
        <v>88</v>
      </c>
      <c r="AV444" s="13" t="s">
        <v>88</v>
      </c>
      <c r="AW444" s="13" t="s">
        <v>41</v>
      </c>
      <c r="AX444" s="13" t="s">
        <v>81</v>
      </c>
      <c r="AY444" s="145" t="s">
        <v>130</v>
      </c>
    </row>
    <row r="445" spans="2:65" s="13" customFormat="1">
      <c r="B445" s="144"/>
      <c r="D445" s="138" t="s">
        <v>140</v>
      </c>
      <c r="E445" s="145" t="s">
        <v>43</v>
      </c>
      <c r="F445" s="146" t="s">
        <v>336</v>
      </c>
      <c r="H445" s="147">
        <v>1E-3</v>
      </c>
      <c r="I445" s="148"/>
      <c r="L445" s="144"/>
      <c r="M445" s="149"/>
      <c r="T445" s="150"/>
      <c r="AT445" s="145" t="s">
        <v>140</v>
      </c>
      <c r="AU445" s="145" t="s">
        <v>88</v>
      </c>
      <c r="AV445" s="13" t="s">
        <v>88</v>
      </c>
      <c r="AW445" s="13" t="s">
        <v>41</v>
      </c>
      <c r="AX445" s="13" t="s">
        <v>81</v>
      </c>
      <c r="AY445" s="145" t="s">
        <v>130</v>
      </c>
    </row>
    <row r="446" spans="2:65" s="13" customFormat="1">
      <c r="B446" s="144"/>
      <c r="D446" s="138" t="s">
        <v>140</v>
      </c>
      <c r="E446" s="145" t="s">
        <v>43</v>
      </c>
      <c r="F446" s="146" t="s">
        <v>330</v>
      </c>
      <c r="H446" s="147">
        <v>0</v>
      </c>
      <c r="I446" s="148"/>
      <c r="L446" s="144"/>
      <c r="M446" s="149"/>
      <c r="T446" s="150"/>
      <c r="AT446" s="145" t="s">
        <v>140</v>
      </c>
      <c r="AU446" s="145" t="s">
        <v>88</v>
      </c>
      <c r="AV446" s="13" t="s">
        <v>88</v>
      </c>
      <c r="AW446" s="13" t="s">
        <v>41</v>
      </c>
      <c r="AX446" s="13" t="s">
        <v>81</v>
      </c>
      <c r="AY446" s="145" t="s">
        <v>130</v>
      </c>
    </row>
    <row r="447" spans="2:65" s="13" customFormat="1">
      <c r="B447" s="144"/>
      <c r="D447" s="138" t="s">
        <v>140</v>
      </c>
      <c r="E447" s="145" t="s">
        <v>43</v>
      </c>
      <c r="F447" s="146" t="s">
        <v>337</v>
      </c>
      <c r="H447" s="147">
        <v>4.8000000000000001E-2</v>
      </c>
      <c r="I447" s="148"/>
      <c r="L447" s="144"/>
      <c r="M447" s="149"/>
      <c r="T447" s="150"/>
      <c r="AT447" s="145" t="s">
        <v>140</v>
      </c>
      <c r="AU447" s="145" t="s">
        <v>88</v>
      </c>
      <c r="AV447" s="13" t="s">
        <v>88</v>
      </c>
      <c r="AW447" s="13" t="s">
        <v>41</v>
      </c>
      <c r="AX447" s="13" t="s">
        <v>81</v>
      </c>
      <c r="AY447" s="145" t="s">
        <v>130</v>
      </c>
    </row>
    <row r="448" spans="2:65" s="13" customFormat="1">
      <c r="B448" s="144"/>
      <c r="D448" s="138" t="s">
        <v>140</v>
      </c>
      <c r="E448" s="145" t="s">
        <v>43</v>
      </c>
      <c r="F448" s="146" t="s">
        <v>335</v>
      </c>
      <c r="H448" s="147">
        <v>6.0000000000000001E-3</v>
      </c>
      <c r="I448" s="148"/>
      <c r="L448" s="144"/>
      <c r="M448" s="149"/>
      <c r="T448" s="150"/>
      <c r="AT448" s="145" t="s">
        <v>140</v>
      </c>
      <c r="AU448" s="145" t="s">
        <v>88</v>
      </c>
      <c r="AV448" s="13" t="s">
        <v>88</v>
      </c>
      <c r="AW448" s="13" t="s">
        <v>41</v>
      </c>
      <c r="AX448" s="13" t="s">
        <v>81</v>
      </c>
      <c r="AY448" s="145" t="s">
        <v>130</v>
      </c>
    </row>
    <row r="449" spans="2:65" s="13" customFormat="1">
      <c r="B449" s="144"/>
      <c r="D449" s="138" t="s">
        <v>140</v>
      </c>
      <c r="E449" s="145" t="s">
        <v>43</v>
      </c>
      <c r="F449" s="146" t="s">
        <v>338</v>
      </c>
      <c r="H449" s="147">
        <v>1E-3</v>
      </c>
      <c r="I449" s="148"/>
      <c r="L449" s="144"/>
      <c r="M449" s="149"/>
      <c r="T449" s="150"/>
      <c r="AT449" s="145" t="s">
        <v>140</v>
      </c>
      <c r="AU449" s="145" t="s">
        <v>88</v>
      </c>
      <c r="AV449" s="13" t="s">
        <v>88</v>
      </c>
      <c r="AW449" s="13" t="s">
        <v>41</v>
      </c>
      <c r="AX449" s="13" t="s">
        <v>81</v>
      </c>
      <c r="AY449" s="145" t="s">
        <v>130</v>
      </c>
    </row>
    <row r="450" spans="2:65" s="13" customFormat="1">
      <c r="B450" s="144"/>
      <c r="D450" s="138" t="s">
        <v>140</v>
      </c>
      <c r="E450" s="145" t="s">
        <v>43</v>
      </c>
      <c r="F450" s="146" t="s">
        <v>330</v>
      </c>
      <c r="H450" s="147">
        <v>0</v>
      </c>
      <c r="I450" s="148"/>
      <c r="L450" s="144"/>
      <c r="M450" s="149"/>
      <c r="T450" s="150"/>
      <c r="AT450" s="145" t="s">
        <v>140</v>
      </c>
      <c r="AU450" s="145" t="s">
        <v>88</v>
      </c>
      <c r="AV450" s="13" t="s">
        <v>88</v>
      </c>
      <c r="AW450" s="13" t="s">
        <v>41</v>
      </c>
      <c r="AX450" s="13" t="s">
        <v>81</v>
      </c>
      <c r="AY450" s="145" t="s">
        <v>130</v>
      </c>
    </row>
    <row r="451" spans="2:65" s="13" customFormat="1">
      <c r="B451" s="144"/>
      <c r="D451" s="138" t="s">
        <v>140</v>
      </c>
      <c r="E451" s="145" t="s">
        <v>43</v>
      </c>
      <c r="F451" s="146" t="s">
        <v>339</v>
      </c>
      <c r="H451" s="147">
        <v>4.5999999999999999E-2</v>
      </c>
      <c r="I451" s="148"/>
      <c r="L451" s="144"/>
      <c r="M451" s="149"/>
      <c r="T451" s="150"/>
      <c r="AT451" s="145" t="s">
        <v>140</v>
      </c>
      <c r="AU451" s="145" t="s">
        <v>88</v>
      </c>
      <c r="AV451" s="13" t="s">
        <v>88</v>
      </c>
      <c r="AW451" s="13" t="s">
        <v>41</v>
      </c>
      <c r="AX451" s="13" t="s">
        <v>81</v>
      </c>
      <c r="AY451" s="145" t="s">
        <v>130</v>
      </c>
    </row>
    <row r="452" spans="2:65" s="13" customFormat="1">
      <c r="B452" s="144"/>
      <c r="D452" s="138" t="s">
        <v>140</v>
      </c>
      <c r="E452" s="145" t="s">
        <v>43</v>
      </c>
      <c r="F452" s="146" t="s">
        <v>335</v>
      </c>
      <c r="H452" s="147">
        <v>6.0000000000000001E-3</v>
      </c>
      <c r="I452" s="148"/>
      <c r="L452" s="144"/>
      <c r="M452" s="149"/>
      <c r="T452" s="150"/>
      <c r="AT452" s="145" t="s">
        <v>140</v>
      </c>
      <c r="AU452" s="145" t="s">
        <v>88</v>
      </c>
      <c r="AV452" s="13" t="s">
        <v>88</v>
      </c>
      <c r="AW452" s="13" t="s">
        <v>41</v>
      </c>
      <c r="AX452" s="13" t="s">
        <v>81</v>
      </c>
      <c r="AY452" s="145" t="s">
        <v>130</v>
      </c>
    </row>
    <row r="453" spans="2:65" s="13" customFormat="1">
      <c r="B453" s="144"/>
      <c r="D453" s="138" t="s">
        <v>140</v>
      </c>
      <c r="E453" s="145" t="s">
        <v>43</v>
      </c>
      <c r="F453" s="146" t="s">
        <v>340</v>
      </c>
      <c r="H453" s="147">
        <v>5.0000000000000001E-3</v>
      </c>
      <c r="I453" s="148"/>
      <c r="L453" s="144"/>
      <c r="M453" s="149"/>
      <c r="T453" s="150"/>
      <c r="AT453" s="145" t="s">
        <v>140</v>
      </c>
      <c r="AU453" s="145" t="s">
        <v>88</v>
      </c>
      <c r="AV453" s="13" t="s">
        <v>88</v>
      </c>
      <c r="AW453" s="13" t="s">
        <v>41</v>
      </c>
      <c r="AX453" s="13" t="s">
        <v>81</v>
      </c>
      <c r="AY453" s="145" t="s">
        <v>130</v>
      </c>
    </row>
    <row r="454" spans="2:65" s="13" customFormat="1">
      <c r="B454" s="144"/>
      <c r="D454" s="138" t="s">
        <v>140</v>
      </c>
      <c r="E454" s="145" t="s">
        <v>43</v>
      </c>
      <c r="F454" s="146" t="s">
        <v>335</v>
      </c>
      <c r="H454" s="147">
        <v>6.0000000000000001E-3</v>
      </c>
      <c r="I454" s="148"/>
      <c r="L454" s="144"/>
      <c r="M454" s="149"/>
      <c r="T454" s="150"/>
      <c r="AT454" s="145" t="s">
        <v>140</v>
      </c>
      <c r="AU454" s="145" t="s">
        <v>88</v>
      </c>
      <c r="AV454" s="13" t="s">
        <v>88</v>
      </c>
      <c r="AW454" s="13" t="s">
        <v>41</v>
      </c>
      <c r="AX454" s="13" t="s">
        <v>81</v>
      </c>
      <c r="AY454" s="145" t="s">
        <v>130</v>
      </c>
    </row>
    <row r="455" spans="2:65" s="13" customFormat="1">
      <c r="B455" s="144"/>
      <c r="D455" s="138" t="s">
        <v>140</v>
      </c>
      <c r="E455" s="145" t="s">
        <v>43</v>
      </c>
      <c r="F455" s="146" t="s">
        <v>340</v>
      </c>
      <c r="H455" s="147">
        <v>5.0000000000000001E-3</v>
      </c>
      <c r="I455" s="148"/>
      <c r="L455" s="144"/>
      <c r="M455" s="149"/>
      <c r="T455" s="150"/>
      <c r="AT455" s="145" t="s">
        <v>140</v>
      </c>
      <c r="AU455" s="145" t="s">
        <v>88</v>
      </c>
      <c r="AV455" s="13" t="s">
        <v>88</v>
      </c>
      <c r="AW455" s="13" t="s">
        <v>41</v>
      </c>
      <c r="AX455" s="13" t="s">
        <v>81</v>
      </c>
      <c r="AY455" s="145" t="s">
        <v>130</v>
      </c>
    </row>
    <row r="456" spans="2:65" s="13" customFormat="1">
      <c r="B456" s="144"/>
      <c r="D456" s="138" t="s">
        <v>140</v>
      </c>
      <c r="E456" s="145" t="s">
        <v>43</v>
      </c>
      <c r="F456" s="146" t="s">
        <v>335</v>
      </c>
      <c r="H456" s="147">
        <v>6.0000000000000001E-3</v>
      </c>
      <c r="I456" s="148"/>
      <c r="L456" s="144"/>
      <c r="M456" s="149"/>
      <c r="T456" s="150"/>
      <c r="AT456" s="145" t="s">
        <v>140</v>
      </c>
      <c r="AU456" s="145" t="s">
        <v>88</v>
      </c>
      <c r="AV456" s="13" t="s">
        <v>88</v>
      </c>
      <c r="AW456" s="13" t="s">
        <v>41</v>
      </c>
      <c r="AX456" s="13" t="s">
        <v>81</v>
      </c>
      <c r="AY456" s="145" t="s">
        <v>130</v>
      </c>
    </row>
    <row r="457" spans="2:65" s="13" customFormat="1">
      <c r="B457" s="144"/>
      <c r="D457" s="138" t="s">
        <v>140</v>
      </c>
      <c r="E457" s="145" t="s">
        <v>43</v>
      </c>
      <c r="F457" s="146" t="s">
        <v>341</v>
      </c>
      <c r="H457" s="147">
        <v>2.7E-2</v>
      </c>
      <c r="I457" s="148"/>
      <c r="L457" s="144"/>
      <c r="M457" s="149"/>
      <c r="T457" s="150"/>
      <c r="AT457" s="145" t="s">
        <v>140</v>
      </c>
      <c r="AU457" s="145" t="s">
        <v>88</v>
      </c>
      <c r="AV457" s="13" t="s">
        <v>88</v>
      </c>
      <c r="AW457" s="13" t="s">
        <v>41</v>
      </c>
      <c r="AX457" s="13" t="s">
        <v>81</v>
      </c>
      <c r="AY457" s="145" t="s">
        <v>130</v>
      </c>
    </row>
    <row r="458" spans="2:65" s="15" customFormat="1">
      <c r="B458" s="158"/>
      <c r="D458" s="138" t="s">
        <v>140</v>
      </c>
      <c r="E458" s="159" t="s">
        <v>43</v>
      </c>
      <c r="F458" s="160" t="s">
        <v>209</v>
      </c>
      <c r="H458" s="161">
        <v>0.32600000000000001</v>
      </c>
      <c r="I458" s="162"/>
      <c r="L458" s="158"/>
      <c r="M458" s="163"/>
      <c r="T458" s="164"/>
      <c r="AT458" s="159" t="s">
        <v>140</v>
      </c>
      <c r="AU458" s="159" t="s">
        <v>88</v>
      </c>
      <c r="AV458" s="15" t="s">
        <v>138</v>
      </c>
      <c r="AW458" s="15" t="s">
        <v>41</v>
      </c>
      <c r="AX458" s="15" t="s">
        <v>86</v>
      </c>
      <c r="AY458" s="159" t="s">
        <v>130</v>
      </c>
    </row>
    <row r="459" spans="2:65" s="13" customFormat="1">
      <c r="B459" s="144"/>
      <c r="D459" s="138" t="s">
        <v>140</v>
      </c>
      <c r="F459" s="146" t="s">
        <v>342</v>
      </c>
      <c r="H459" s="147">
        <v>0.35899999999999999</v>
      </c>
      <c r="I459" s="148"/>
      <c r="L459" s="144"/>
      <c r="M459" s="149"/>
      <c r="T459" s="150"/>
      <c r="AT459" s="145" t="s">
        <v>140</v>
      </c>
      <c r="AU459" s="145" t="s">
        <v>88</v>
      </c>
      <c r="AV459" s="13" t="s">
        <v>88</v>
      </c>
      <c r="AW459" s="13" t="s">
        <v>4</v>
      </c>
      <c r="AX459" s="13" t="s">
        <v>86</v>
      </c>
      <c r="AY459" s="145" t="s">
        <v>130</v>
      </c>
    </row>
    <row r="460" spans="2:65" s="1" customFormat="1" ht="55.5" customHeight="1">
      <c r="B460" s="34"/>
      <c r="C460" s="124" t="s">
        <v>343</v>
      </c>
      <c r="D460" s="124" t="s">
        <v>133</v>
      </c>
      <c r="E460" s="125" t="s">
        <v>344</v>
      </c>
      <c r="F460" s="126" t="s">
        <v>345</v>
      </c>
      <c r="G460" s="127" t="s">
        <v>291</v>
      </c>
      <c r="H460" s="128">
        <v>212.16</v>
      </c>
      <c r="I460" s="129"/>
      <c r="J460" s="130">
        <f>ROUND(I460*H460,2)</f>
        <v>0</v>
      </c>
      <c r="K460" s="126" t="s">
        <v>137</v>
      </c>
      <c r="L460" s="34"/>
      <c r="M460" s="131" t="s">
        <v>43</v>
      </c>
      <c r="N460" s="132" t="s">
        <v>52</v>
      </c>
      <c r="P460" s="133">
        <f>O460*H460</f>
        <v>0</v>
      </c>
      <c r="Q460" s="133">
        <v>1.7600000000000001E-3</v>
      </c>
      <c r="R460" s="133">
        <f>Q460*H460</f>
        <v>0.3734016</v>
      </c>
      <c r="S460" s="133">
        <v>0</v>
      </c>
      <c r="T460" s="134">
        <f>S460*H460</f>
        <v>0</v>
      </c>
      <c r="AR460" s="135" t="s">
        <v>138</v>
      </c>
      <c r="AT460" s="135" t="s">
        <v>133</v>
      </c>
      <c r="AU460" s="135" t="s">
        <v>88</v>
      </c>
      <c r="AY460" s="18" t="s">
        <v>130</v>
      </c>
      <c r="BE460" s="136">
        <f>IF(N460="základní",J460,0)</f>
        <v>0</v>
      </c>
      <c r="BF460" s="136">
        <f>IF(N460="snížená",J460,0)</f>
        <v>0</v>
      </c>
      <c r="BG460" s="136">
        <f>IF(N460="zákl. přenesená",J460,0)</f>
        <v>0</v>
      </c>
      <c r="BH460" s="136">
        <f>IF(N460="sníž. přenesená",J460,0)</f>
        <v>0</v>
      </c>
      <c r="BI460" s="136">
        <f>IF(N460="nulová",J460,0)</f>
        <v>0</v>
      </c>
      <c r="BJ460" s="18" t="s">
        <v>86</v>
      </c>
      <c r="BK460" s="136">
        <f>ROUND(I460*H460,2)</f>
        <v>0</v>
      </c>
      <c r="BL460" s="18" t="s">
        <v>138</v>
      </c>
      <c r="BM460" s="135" t="s">
        <v>346</v>
      </c>
    </row>
    <row r="461" spans="2:65" s="12" customFormat="1">
      <c r="B461" s="137"/>
      <c r="D461" s="138" t="s">
        <v>140</v>
      </c>
      <c r="E461" s="139" t="s">
        <v>43</v>
      </c>
      <c r="F461" s="140" t="s">
        <v>306</v>
      </c>
      <c r="H461" s="139" t="s">
        <v>43</v>
      </c>
      <c r="I461" s="141"/>
      <c r="L461" s="137"/>
      <c r="M461" s="142"/>
      <c r="T461" s="143"/>
      <c r="AT461" s="139" t="s">
        <v>140</v>
      </c>
      <c r="AU461" s="139" t="s">
        <v>88</v>
      </c>
      <c r="AV461" s="12" t="s">
        <v>86</v>
      </c>
      <c r="AW461" s="12" t="s">
        <v>41</v>
      </c>
      <c r="AX461" s="12" t="s">
        <v>81</v>
      </c>
      <c r="AY461" s="139" t="s">
        <v>130</v>
      </c>
    </row>
    <row r="462" spans="2:65" s="12" customFormat="1">
      <c r="B462" s="137"/>
      <c r="D462" s="138" t="s">
        <v>140</v>
      </c>
      <c r="E462" s="139" t="s">
        <v>43</v>
      </c>
      <c r="F462" s="140" t="s">
        <v>307</v>
      </c>
      <c r="H462" s="139" t="s">
        <v>43</v>
      </c>
      <c r="I462" s="141"/>
      <c r="L462" s="137"/>
      <c r="M462" s="142"/>
      <c r="T462" s="143"/>
      <c r="AT462" s="139" t="s">
        <v>140</v>
      </c>
      <c r="AU462" s="139" t="s">
        <v>88</v>
      </c>
      <c r="AV462" s="12" t="s">
        <v>86</v>
      </c>
      <c r="AW462" s="12" t="s">
        <v>41</v>
      </c>
      <c r="AX462" s="12" t="s">
        <v>81</v>
      </c>
      <c r="AY462" s="139" t="s">
        <v>130</v>
      </c>
    </row>
    <row r="463" spans="2:65" s="13" customFormat="1">
      <c r="B463" s="144"/>
      <c r="D463" s="138" t="s">
        <v>140</v>
      </c>
      <c r="E463" s="145" t="s">
        <v>43</v>
      </c>
      <c r="F463" s="146" t="s">
        <v>347</v>
      </c>
      <c r="H463" s="147">
        <v>4.5599999999999996</v>
      </c>
      <c r="I463" s="148"/>
      <c r="L463" s="144"/>
      <c r="M463" s="149"/>
      <c r="T463" s="150"/>
      <c r="AT463" s="145" t="s">
        <v>140</v>
      </c>
      <c r="AU463" s="145" t="s">
        <v>88</v>
      </c>
      <c r="AV463" s="13" t="s">
        <v>88</v>
      </c>
      <c r="AW463" s="13" t="s">
        <v>41</v>
      </c>
      <c r="AX463" s="13" t="s">
        <v>81</v>
      </c>
      <c r="AY463" s="145" t="s">
        <v>130</v>
      </c>
    </row>
    <row r="464" spans="2:65" s="14" customFormat="1">
      <c r="B464" s="151"/>
      <c r="D464" s="138" t="s">
        <v>140</v>
      </c>
      <c r="E464" s="152" t="s">
        <v>43</v>
      </c>
      <c r="F464" s="153" t="s">
        <v>157</v>
      </c>
      <c r="H464" s="154">
        <v>4.5599999999999996</v>
      </c>
      <c r="I464" s="155"/>
      <c r="L464" s="151"/>
      <c r="M464" s="156"/>
      <c r="T464" s="157"/>
      <c r="AT464" s="152" t="s">
        <v>140</v>
      </c>
      <c r="AU464" s="152" t="s">
        <v>88</v>
      </c>
      <c r="AV464" s="14" t="s">
        <v>147</v>
      </c>
      <c r="AW464" s="14" t="s">
        <v>41</v>
      </c>
      <c r="AX464" s="14" t="s">
        <v>81</v>
      </c>
      <c r="AY464" s="152" t="s">
        <v>130</v>
      </c>
    </row>
    <row r="465" spans="2:65" s="13" customFormat="1">
      <c r="B465" s="144"/>
      <c r="D465" s="138" t="s">
        <v>140</v>
      </c>
      <c r="E465" s="145" t="s">
        <v>43</v>
      </c>
      <c r="F465" s="146" t="s">
        <v>348</v>
      </c>
      <c r="H465" s="147">
        <v>45.6</v>
      </c>
      <c r="I465" s="148"/>
      <c r="L465" s="144"/>
      <c r="M465" s="149"/>
      <c r="T465" s="150"/>
      <c r="AT465" s="145" t="s">
        <v>140</v>
      </c>
      <c r="AU465" s="145" t="s">
        <v>88</v>
      </c>
      <c r="AV465" s="13" t="s">
        <v>88</v>
      </c>
      <c r="AW465" s="13" t="s">
        <v>41</v>
      </c>
      <c r="AX465" s="13" t="s">
        <v>81</v>
      </c>
      <c r="AY465" s="145" t="s">
        <v>130</v>
      </c>
    </row>
    <row r="466" spans="2:65" s="14" customFormat="1">
      <c r="B466" s="151"/>
      <c r="D466" s="138" t="s">
        <v>140</v>
      </c>
      <c r="E466" s="152" t="s">
        <v>43</v>
      </c>
      <c r="F466" s="153" t="s">
        <v>180</v>
      </c>
      <c r="H466" s="154">
        <v>45.6</v>
      </c>
      <c r="I466" s="155"/>
      <c r="L466" s="151"/>
      <c r="M466" s="156"/>
      <c r="T466" s="157"/>
      <c r="AT466" s="152" t="s">
        <v>140</v>
      </c>
      <c r="AU466" s="152" t="s">
        <v>88</v>
      </c>
      <c r="AV466" s="14" t="s">
        <v>147</v>
      </c>
      <c r="AW466" s="14" t="s">
        <v>41</v>
      </c>
      <c r="AX466" s="14" t="s">
        <v>81</v>
      </c>
      <c r="AY466" s="152" t="s">
        <v>130</v>
      </c>
    </row>
    <row r="467" spans="2:65" s="13" customFormat="1">
      <c r="B467" s="144"/>
      <c r="D467" s="138" t="s">
        <v>140</v>
      </c>
      <c r="E467" s="145" t="s">
        <v>43</v>
      </c>
      <c r="F467" s="146" t="s">
        <v>349</v>
      </c>
      <c r="H467" s="147">
        <v>54</v>
      </c>
      <c r="I467" s="148"/>
      <c r="L467" s="144"/>
      <c r="M467" s="149"/>
      <c r="T467" s="150"/>
      <c r="AT467" s="145" t="s">
        <v>140</v>
      </c>
      <c r="AU467" s="145" t="s">
        <v>88</v>
      </c>
      <c r="AV467" s="13" t="s">
        <v>88</v>
      </c>
      <c r="AW467" s="13" t="s">
        <v>41</v>
      </c>
      <c r="AX467" s="13" t="s">
        <v>81</v>
      </c>
      <c r="AY467" s="145" t="s">
        <v>130</v>
      </c>
    </row>
    <row r="468" spans="2:65" s="14" customFormat="1">
      <c r="B468" s="151"/>
      <c r="D468" s="138" t="s">
        <v>140</v>
      </c>
      <c r="E468" s="152" t="s">
        <v>43</v>
      </c>
      <c r="F468" s="153" t="s">
        <v>350</v>
      </c>
      <c r="H468" s="154">
        <v>54</v>
      </c>
      <c r="I468" s="155"/>
      <c r="L468" s="151"/>
      <c r="M468" s="156"/>
      <c r="T468" s="157"/>
      <c r="AT468" s="152" t="s">
        <v>140</v>
      </c>
      <c r="AU468" s="152" t="s">
        <v>88</v>
      </c>
      <c r="AV468" s="14" t="s">
        <v>147</v>
      </c>
      <c r="AW468" s="14" t="s">
        <v>41</v>
      </c>
      <c r="AX468" s="14" t="s">
        <v>81</v>
      </c>
      <c r="AY468" s="152" t="s">
        <v>130</v>
      </c>
    </row>
    <row r="469" spans="2:65" s="13" customFormat="1">
      <c r="B469" s="144"/>
      <c r="D469" s="138" t="s">
        <v>140</v>
      </c>
      <c r="E469" s="145" t="s">
        <v>43</v>
      </c>
      <c r="F469" s="146" t="s">
        <v>349</v>
      </c>
      <c r="H469" s="147">
        <v>54</v>
      </c>
      <c r="I469" s="148"/>
      <c r="L469" s="144"/>
      <c r="M469" s="149"/>
      <c r="T469" s="150"/>
      <c r="AT469" s="145" t="s">
        <v>140</v>
      </c>
      <c r="AU469" s="145" t="s">
        <v>88</v>
      </c>
      <c r="AV469" s="13" t="s">
        <v>88</v>
      </c>
      <c r="AW469" s="13" t="s">
        <v>41</v>
      </c>
      <c r="AX469" s="13" t="s">
        <v>81</v>
      </c>
      <c r="AY469" s="145" t="s">
        <v>130</v>
      </c>
    </row>
    <row r="470" spans="2:65" s="14" customFormat="1">
      <c r="B470" s="151"/>
      <c r="D470" s="138" t="s">
        <v>140</v>
      </c>
      <c r="E470" s="152" t="s">
        <v>43</v>
      </c>
      <c r="F470" s="153" t="s">
        <v>197</v>
      </c>
      <c r="H470" s="154">
        <v>54</v>
      </c>
      <c r="I470" s="155"/>
      <c r="L470" s="151"/>
      <c r="M470" s="156"/>
      <c r="T470" s="157"/>
      <c r="AT470" s="152" t="s">
        <v>140</v>
      </c>
      <c r="AU470" s="152" t="s">
        <v>88</v>
      </c>
      <c r="AV470" s="14" t="s">
        <v>147</v>
      </c>
      <c r="AW470" s="14" t="s">
        <v>41</v>
      </c>
      <c r="AX470" s="14" t="s">
        <v>81</v>
      </c>
      <c r="AY470" s="152" t="s">
        <v>130</v>
      </c>
    </row>
    <row r="471" spans="2:65" s="13" customFormat="1">
      <c r="B471" s="144"/>
      <c r="D471" s="138" t="s">
        <v>140</v>
      </c>
      <c r="E471" s="145" t="s">
        <v>43</v>
      </c>
      <c r="F471" s="146" t="s">
        <v>349</v>
      </c>
      <c r="H471" s="147">
        <v>54</v>
      </c>
      <c r="I471" s="148"/>
      <c r="L471" s="144"/>
      <c r="M471" s="149"/>
      <c r="T471" s="150"/>
      <c r="AT471" s="145" t="s">
        <v>140</v>
      </c>
      <c r="AU471" s="145" t="s">
        <v>88</v>
      </c>
      <c r="AV471" s="13" t="s">
        <v>88</v>
      </c>
      <c r="AW471" s="13" t="s">
        <v>41</v>
      </c>
      <c r="AX471" s="13" t="s">
        <v>81</v>
      </c>
      <c r="AY471" s="145" t="s">
        <v>130</v>
      </c>
    </row>
    <row r="472" spans="2:65" s="14" customFormat="1">
      <c r="B472" s="151"/>
      <c r="D472" s="138" t="s">
        <v>140</v>
      </c>
      <c r="E472" s="152" t="s">
        <v>43</v>
      </c>
      <c r="F472" s="153" t="s">
        <v>202</v>
      </c>
      <c r="H472" s="154">
        <v>54</v>
      </c>
      <c r="I472" s="155"/>
      <c r="L472" s="151"/>
      <c r="M472" s="156"/>
      <c r="T472" s="157"/>
      <c r="AT472" s="152" t="s">
        <v>140</v>
      </c>
      <c r="AU472" s="152" t="s">
        <v>88</v>
      </c>
      <c r="AV472" s="14" t="s">
        <v>147</v>
      </c>
      <c r="AW472" s="14" t="s">
        <v>41</v>
      </c>
      <c r="AX472" s="14" t="s">
        <v>81</v>
      </c>
      <c r="AY472" s="152" t="s">
        <v>130</v>
      </c>
    </row>
    <row r="473" spans="2:65" s="15" customFormat="1">
      <c r="B473" s="158"/>
      <c r="D473" s="138" t="s">
        <v>140</v>
      </c>
      <c r="E473" s="159" t="s">
        <v>43</v>
      </c>
      <c r="F473" s="160" t="s">
        <v>209</v>
      </c>
      <c r="H473" s="161">
        <v>212.16</v>
      </c>
      <c r="I473" s="162"/>
      <c r="L473" s="158"/>
      <c r="M473" s="163"/>
      <c r="T473" s="164"/>
      <c r="AT473" s="159" t="s">
        <v>140</v>
      </c>
      <c r="AU473" s="159" t="s">
        <v>88</v>
      </c>
      <c r="AV473" s="15" t="s">
        <v>138</v>
      </c>
      <c r="AW473" s="15" t="s">
        <v>41</v>
      </c>
      <c r="AX473" s="15" t="s">
        <v>86</v>
      </c>
      <c r="AY473" s="159" t="s">
        <v>130</v>
      </c>
    </row>
    <row r="474" spans="2:65" s="1" customFormat="1" ht="24.2" customHeight="1">
      <c r="B474" s="34"/>
      <c r="C474" s="165" t="s">
        <v>351</v>
      </c>
      <c r="D474" s="165" t="s">
        <v>323</v>
      </c>
      <c r="E474" s="166" t="s">
        <v>324</v>
      </c>
      <c r="F474" s="167" t="s">
        <v>325</v>
      </c>
      <c r="G474" s="168" t="s">
        <v>326</v>
      </c>
      <c r="H474" s="169">
        <v>0.65100000000000002</v>
      </c>
      <c r="I474" s="170"/>
      <c r="J474" s="171">
        <f>ROUND(I474*H474,2)</f>
        <v>0</v>
      </c>
      <c r="K474" s="167" t="s">
        <v>137</v>
      </c>
      <c r="L474" s="172"/>
      <c r="M474" s="173" t="s">
        <v>43</v>
      </c>
      <c r="N474" s="174" t="s">
        <v>52</v>
      </c>
      <c r="P474" s="133">
        <f>O474*H474</f>
        <v>0</v>
      </c>
      <c r="Q474" s="133">
        <v>0.03</v>
      </c>
      <c r="R474" s="133">
        <f>Q474*H474</f>
        <v>1.9529999999999999E-2</v>
      </c>
      <c r="S474" s="133">
        <v>0</v>
      </c>
      <c r="T474" s="134">
        <f>S474*H474</f>
        <v>0</v>
      </c>
      <c r="AR474" s="135" t="s">
        <v>302</v>
      </c>
      <c r="AT474" s="135" t="s">
        <v>323</v>
      </c>
      <c r="AU474" s="135" t="s">
        <v>88</v>
      </c>
      <c r="AY474" s="18" t="s">
        <v>130</v>
      </c>
      <c r="BE474" s="136">
        <f>IF(N474="základní",J474,0)</f>
        <v>0</v>
      </c>
      <c r="BF474" s="136">
        <f>IF(N474="snížená",J474,0)</f>
        <v>0</v>
      </c>
      <c r="BG474" s="136">
        <f>IF(N474="zákl. přenesená",J474,0)</f>
        <v>0</v>
      </c>
      <c r="BH474" s="136">
        <f>IF(N474="sníž. přenesená",J474,0)</f>
        <v>0</v>
      </c>
      <c r="BI474" s="136">
        <f>IF(N474="nulová",J474,0)</f>
        <v>0</v>
      </c>
      <c r="BJ474" s="18" t="s">
        <v>86</v>
      </c>
      <c r="BK474" s="136">
        <f>ROUND(I474*H474,2)</f>
        <v>0</v>
      </c>
      <c r="BL474" s="18" t="s">
        <v>138</v>
      </c>
      <c r="BM474" s="135" t="s">
        <v>352</v>
      </c>
    </row>
    <row r="475" spans="2:65" s="13" customFormat="1">
      <c r="B475" s="144"/>
      <c r="D475" s="138" t="s">
        <v>140</v>
      </c>
      <c r="E475" s="145" t="s">
        <v>43</v>
      </c>
      <c r="F475" s="146" t="s">
        <v>353</v>
      </c>
      <c r="H475" s="147">
        <v>0.02</v>
      </c>
      <c r="I475" s="148"/>
      <c r="L475" s="144"/>
      <c r="M475" s="149"/>
      <c r="T475" s="150"/>
      <c r="AT475" s="145" t="s">
        <v>140</v>
      </c>
      <c r="AU475" s="145" t="s">
        <v>88</v>
      </c>
      <c r="AV475" s="13" t="s">
        <v>88</v>
      </c>
      <c r="AW475" s="13" t="s">
        <v>41</v>
      </c>
      <c r="AX475" s="13" t="s">
        <v>81</v>
      </c>
      <c r="AY475" s="145" t="s">
        <v>130</v>
      </c>
    </row>
    <row r="476" spans="2:65" s="13" customFormat="1">
      <c r="B476" s="144"/>
      <c r="D476" s="138" t="s">
        <v>140</v>
      </c>
      <c r="E476" s="145" t="s">
        <v>43</v>
      </c>
      <c r="F476" s="146" t="s">
        <v>354</v>
      </c>
      <c r="H476" s="147">
        <v>0.125</v>
      </c>
      <c r="I476" s="148"/>
      <c r="L476" s="144"/>
      <c r="M476" s="149"/>
      <c r="T476" s="150"/>
      <c r="AT476" s="145" t="s">
        <v>140</v>
      </c>
      <c r="AU476" s="145" t="s">
        <v>88</v>
      </c>
      <c r="AV476" s="13" t="s">
        <v>88</v>
      </c>
      <c r="AW476" s="13" t="s">
        <v>41</v>
      </c>
      <c r="AX476" s="13" t="s">
        <v>81</v>
      </c>
      <c r="AY476" s="145" t="s">
        <v>130</v>
      </c>
    </row>
    <row r="477" spans="2:65" s="13" customFormat="1">
      <c r="B477" s="144"/>
      <c r="D477" s="138" t="s">
        <v>140</v>
      </c>
      <c r="E477" s="145" t="s">
        <v>43</v>
      </c>
      <c r="F477" s="146" t="s">
        <v>355</v>
      </c>
      <c r="H477" s="147">
        <v>0.14899999999999999</v>
      </c>
      <c r="I477" s="148"/>
      <c r="L477" s="144"/>
      <c r="M477" s="149"/>
      <c r="T477" s="150"/>
      <c r="AT477" s="145" t="s">
        <v>140</v>
      </c>
      <c r="AU477" s="145" t="s">
        <v>88</v>
      </c>
      <c r="AV477" s="13" t="s">
        <v>88</v>
      </c>
      <c r="AW477" s="13" t="s">
        <v>41</v>
      </c>
      <c r="AX477" s="13" t="s">
        <v>81</v>
      </c>
      <c r="AY477" s="145" t="s">
        <v>130</v>
      </c>
    </row>
    <row r="478" spans="2:65" s="13" customFormat="1">
      <c r="B478" s="144"/>
      <c r="D478" s="138" t="s">
        <v>140</v>
      </c>
      <c r="E478" s="145" t="s">
        <v>43</v>
      </c>
      <c r="F478" s="146" t="s">
        <v>355</v>
      </c>
      <c r="H478" s="147">
        <v>0.14899999999999999</v>
      </c>
      <c r="I478" s="148"/>
      <c r="L478" s="144"/>
      <c r="M478" s="149"/>
      <c r="T478" s="150"/>
      <c r="AT478" s="145" t="s">
        <v>140</v>
      </c>
      <c r="AU478" s="145" t="s">
        <v>88</v>
      </c>
      <c r="AV478" s="13" t="s">
        <v>88</v>
      </c>
      <c r="AW478" s="13" t="s">
        <v>41</v>
      </c>
      <c r="AX478" s="13" t="s">
        <v>81</v>
      </c>
      <c r="AY478" s="145" t="s">
        <v>130</v>
      </c>
    </row>
    <row r="479" spans="2:65" s="13" customFormat="1">
      <c r="B479" s="144"/>
      <c r="D479" s="138" t="s">
        <v>140</v>
      </c>
      <c r="E479" s="145" t="s">
        <v>43</v>
      </c>
      <c r="F479" s="146" t="s">
        <v>355</v>
      </c>
      <c r="H479" s="147">
        <v>0.14899999999999999</v>
      </c>
      <c r="I479" s="148"/>
      <c r="L479" s="144"/>
      <c r="M479" s="149"/>
      <c r="T479" s="150"/>
      <c r="AT479" s="145" t="s">
        <v>140</v>
      </c>
      <c r="AU479" s="145" t="s">
        <v>88</v>
      </c>
      <c r="AV479" s="13" t="s">
        <v>88</v>
      </c>
      <c r="AW479" s="13" t="s">
        <v>41</v>
      </c>
      <c r="AX479" s="13" t="s">
        <v>81</v>
      </c>
      <c r="AY479" s="145" t="s">
        <v>130</v>
      </c>
    </row>
    <row r="480" spans="2:65" s="15" customFormat="1">
      <c r="B480" s="158"/>
      <c r="D480" s="138" t="s">
        <v>140</v>
      </c>
      <c r="E480" s="159" t="s">
        <v>43</v>
      </c>
      <c r="F480" s="160" t="s">
        <v>209</v>
      </c>
      <c r="H480" s="161">
        <v>0.59199999999999997</v>
      </c>
      <c r="I480" s="162"/>
      <c r="L480" s="158"/>
      <c r="M480" s="163"/>
      <c r="T480" s="164"/>
      <c r="AT480" s="159" t="s">
        <v>140</v>
      </c>
      <c r="AU480" s="159" t="s">
        <v>88</v>
      </c>
      <c r="AV480" s="15" t="s">
        <v>138</v>
      </c>
      <c r="AW480" s="15" t="s">
        <v>41</v>
      </c>
      <c r="AX480" s="15" t="s">
        <v>86</v>
      </c>
      <c r="AY480" s="159" t="s">
        <v>130</v>
      </c>
    </row>
    <row r="481" spans="2:65" s="13" customFormat="1">
      <c r="B481" s="144"/>
      <c r="D481" s="138" t="s">
        <v>140</v>
      </c>
      <c r="F481" s="146" t="s">
        <v>356</v>
      </c>
      <c r="H481" s="147">
        <v>0.65100000000000002</v>
      </c>
      <c r="I481" s="148"/>
      <c r="L481" s="144"/>
      <c r="M481" s="149"/>
      <c r="T481" s="150"/>
      <c r="AT481" s="145" t="s">
        <v>140</v>
      </c>
      <c r="AU481" s="145" t="s">
        <v>88</v>
      </c>
      <c r="AV481" s="13" t="s">
        <v>88</v>
      </c>
      <c r="AW481" s="13" t="s">
        <v>4</v>
      </c>
      <c r="AX481" s="13" t="s">
        <v>86</v>
      </c>
      <c r="AY481" s="145" t="s">
        <v>130</v>
      </c>
    </row>
    <row r="482" spans="2:65" s="1" customFormat="1" ht="49.15" customHeight="1">
      <c r="B482" s="34"/>
      <c r="C482" s="124" t="s">
        <v>357</v>
      </c>
      <c r="D482" s="124" t="s">
        <v>133</v>
      </c>
      <c r="E482" s="125" t="s">
        <v>358</v>
      </c>
      <c r="F482" s="126" t="s">
        <v>359</v>
      </c>
      <c r="G482" s="127" t="s">
        <v>291</v>
      </c>
      <c r="H482" s="128">
        <v>3751.1</v>
      </c>
      <c r="I482" s="129"/>
      <c r="J482" s="130">
        <f>ROUND(I482*H482,2)</f>
        <v>0</v>
      </c>
      <c r="K482" s="126" t="s">
        <v>137</v>
      </c>
      <c r="L482" s="34"/>
      <c r="M482" s="131" t="s">
        <v>43</v>
      </c>
      <c r="N482" s="132" t="s">
        <v>52</v>
      </c>
      <c r="P482" s="133">
        <f>O482*H482</f>
        <v>0</v>
      </c>
      <c r="Q482" s="133">
        <v>2.9E-4</v>
      </c>
      <c r="R482" s="133">
        <f>Q482*H482</f>
        <v>1.0878189999999999</v>
      </c>
      <c r="S482" s="133">
        <v>0</v>
      </c>
      <c r="T482" s="134">
        <f>S482*H482</f>
        <v>0</v>
      </c>
      <c r="AR482" s="135" t="s">
        <v>138</v>
      </c>
      <c r="AT482" s="135" t="s">
        <v>133</v>
      </c>
      <c r="AU482" s="135" t="s">
        <v>88</v>
      </c>
      <c r="AY482" s="18" t="s">
        <v>130</v>
      </c>
      <c r="BE482" s="136">
        <f>IF(N482="základní",J482,0)</f>
        <v>0</v>
      </c>
      <c r="BF482" s="136">
        <f>IF(N482="snížená",J482,0)</f>
        <v>0</v>
      </c>
      <c r="BG482" s="136">
        <f>IF(N482="zákl. přenesená",J482,0)</f>
        <v>0</v>
      </c>
      <c r="BH482" s="136">
        <f>IF(N482="sníž. přenesená",J482,0)</f>
        <v>0</v>
      </c>
      <c r="BI482" s="136">
        <f>IF(N482="nulová",J482,0)</f>
        <v>0</v>
      </c>
      <c r="BJ482" s="18" t="s">
        <v>86</v>
      </c>
      <c r="BK482" s="136">
        <f>ROUND(I482*H482,2)</f>
        <v>0</v>
      </c>
      <c r="BL482" s="18" t="s">
        <v>138</v>
      </c>
      <c r="BM482" s="135" t="s">
        <v>360</v>
      </c>
    </row>
    <row r="483" spans="2:65" s="12" customFormat="1" ht="22.5">
      <c r="B483" s="137"/>
      <c r="D483" s="138" t="s">
        <v>140</v>
      </c>
      <c r="E483" s="139" t="s">
        <v>43</v>
      </c>
      <c r="F483" s="140" t="s">
        <v>361</v>
      </c>
      <c r="H483" s="139" t="s">
        <v>43</v>
      </c>
      <c r="I483" s="141"/>
      <c r="L483" s="137"/>
      <c r="M483" s="142"/>
      <c r="T483" s="143"/>
      <c r="AT483" s="139" t="s">
        <v>140</v>
      </c>
      <c r="AU483" s="139" t="s">
        <v>88</v>
      </c>
      <c r="AV483" s="12" t="s">
        <v>86</v>
      </c>
      <c r="AW483" s="12" t="s">
        <v>41</v>
      </c>
      <c r="AX483" s="12" t="s">
        <v>81</v>
      </c>
      <c r="AY483" s="139" t="s">
        <v>130</v>
      </c>
    </row>
    <row r="484" spans="2:65" s="12" customFormat="1">
      <c r="B484" s="137"/>
      <c r="D484" s="138" t="s">
        <v>140</v>
      </c>
      <c r="E484" s="139" t="s">
        <v>43</v>
      </c>
      <c r="F484" s="140" t="s">
        <v>277</v>
      </c>
      <c r="H484" s="139" t="s">
        <v>43</v>
      </c>
      <c r="I484" s="141"/>
      <c r="L484" s="137"/>
      <c r="M484" s="142"/>
      <c r="T484" s="143"/>
      <c r="AT484" s="139" t="s">
        <v>140</v>
      </c>
      <c r="AU484" s="139" t="s">
        <v>88</v>
      </c>
      <c r="AV484" s="12" t="s">
        <v>86</v>
      </c>
      <c r="AW484" s="12" t="s">
        <v>41</v>
      </c>
      <c r="AX484" s="12" t="s">
        <v>81</v>
      </c>
      <c r="AY484" s="139" t="s">
        <v>130</v>
      </c>
    </row>
    <row r="485" spans="2:65" s="13" customFormat="1">
      <c r="B485" s="144"/>
      <c r="D485" s="138" t="s">
        <v>140</v>
      </c>
      <c r="E485" s="145" t="s">
        <v>43</v>
      </c>
      <c r="F485" s="146" t="s">
        <v>362</v>
      </c>
      <c r="H485" s="147">
        <v>286.26</v>
      </c>
      <c r="I485" s="148"/>
      <c r="L485" s="144"/>
      <c r="M485" s="149"/>
      <c r="T485" s="150"/>
      <c r="AT485" s="145" t="s">
        <v>140</v>
      </c>
      <c r="AU485" s="145" t="s">
        <v>88</v>
      </c>
      <c r="AV485" s="13" t="s">
        <v>88</v>
      </c>
      <c r="AW485" s="13" t="s">
        <v>41</v>
      </c>
      <c r="AX485" s="13" t="s">
        <v>81</v>
      </c>
      <c r="AY485" s="145" t="s">
        <v>130</v>
      </c>
    </row>
    <row r="486" spans="2:65" s="13" customFormat="1">
      <c r="B486" s="144"/>
      <c r="D486" s="138" t="s">
        <v>140</v>
      </c>
      <c r="E486" s="145" t="s">
        <v>43</v>
      </c>
      <c r="F486" s="146" t="s">
        <v>363</v>
      </c>
      <c r="H486" s="147">
        <v>793.8</v>
      </c>
      <c r="I486" s="148"/>
      <c r="L486" s="144"/>
      <c r="M486" s="149"/>
      <c r="T486" s="150"/>
      <c r="AT486" s="145" t="s">
        <v>140</v>
      </c>
      <c r="AU486" s="145" t="s">
        <v>88</v>
      </c>
      <c r="AV486" s="13" t="s">
        <v>88</v>
      </c>
      <c r="AW486" s="13" t="s">
        <v>41</v>
      </c>
      <c r="AX486" s="13" t="s">
        <v>81</v>
      </c>
      <c r="AY486" s="145" t="s">
        <v>130</v>
      </c>
    </row>
    <row r="487" spans="2:65" s="13" customFormat="1">
      <c r="B487" s="144"/>
      <c r="D487" s="138" t="s">
        <v>140</v>
      </c>
      <c r="E487" s="145" t="s">
        <v>43</v>
      </c>
      <c r="F487" s="146" t="s">
        <v>364</v>
      </c>
      <c r="H487" s="147">
        <v>2188.6</v>
      </c>
      <c r="I487" s="148"/>
      <c r="L487" s="144"/>
      <c r="M487" s="149"/>
      <c r="T487" s="150"/>
      <c r="AT487" s="145" t="s">
        <v>140</v>
      </c>
      <c r="AU487" s="145" t="s">
        <v>88</v>
      </c>
      <c r="AV487" s="13" t="s">
        <v>88</v>
      </c>
      <c r="AW487" s="13" t="s">
        <v>41</v>
      </c>
      <c r="AX487" s="13" t="s">
        <v>81</v>
      </c>
      <c r="AY487" s="145" t="s">
        <v>130</v>
      </c>
    </row>
    <row r="488" spans="2:65" s="13" customFormat="1">
      <c r="B488" s="144"/>
      <c r="D488" s="138" t="s">
        <v>140</v>
      </c>
      <c r="E488" s="145" t="s">
        <v>43</v>
      </c>
      <c r="F488" s="146" t="s">
        <v>365</v>
      </c>
      <c r="H488" s="147">
        <v>138.96</v>
      </c>
      <c r="I488" s="148"/>
      <c r="L488" s="144"/>
      <c r="M488" s="149"/>
      <c r="T488" s="150"/>
      <c r="AT488" s="145" t="s">
        <v>140</v>
      </c>
      <c r="AU488" s="145" t="s">
        <v>88</v>
      </c>
      <c r="AV488" s="13" t="s">
        <v>88</v>
      </c>
      <c r="AW488" s="13" t="s">
        <v>41</v>
      </c>
      <c r="AX488" s="13" t="s">
        <v>81</v>
      </c>
      <c r="AY488" s="145" t="s">
        <v>130</v>
      </c>
    </row>
    <row r="489" spans="2:65" s="13" customFormat="1">
      <c r="B489" s="144"/>
      <c r="D489" s="138" t="s">
        <v>140</v>
      </c>
      <c r="E489" s="145" t="s">
        <v>43</v>
      </c>
      <c r="F489" s="146" t="s">
        <v>366</v>
      </c>
      <c r="H489" s="147">
        <v>46.08</v>
      </c>
      <c r="I489" s="148"/>
      <c r="L489" s="144"/>
      <c r="M489" s="149"/>
      <c r="T489" s="150"/>
      <c r="AT489" s="145" t="s">
        <v>140</v>
      </c>
      <c r="AU489" s="145" t="s">
        <v>88</v>
      </c>
      <c r="AV489" s="13" t="s">
        <v>88</v>
      </c>
      <c r="AW489" s="13" t="s">
        <v>41</v>
      </c>
      <c r="AX489" s="13" t="s">
        <v>81</v>
      </c>
      <c r="AY489" s="145" t="s">
        <v>130</v>
      </c>
    </row>
    <row r="490" spans="2:65" s="13" customFormat="1">
      <c r="B490" s="144"/>
      <c r="D490" s="138" t="s">
        <v>140</v>
      </c>
      <c r="E490" s="145" t="s">
        <v>43</v>
      </c>
      <c r="F490" s="146" t="s">
        <v>367</v>
      </c>
      <c r="H490" s="147">
        <v>24</v>
      </c>
      <c r="I490" s="148"/>
      <c r="L490" s="144"/>
      <c r="M490" s="149"/>
      <c r="T490" s="150"/>
      <c r="AT490" s="145" t="s">
        <v>140</v>
      </c>
      <c r="AU490" s="145" t="s">
        <v>88</v>
      </c>
      <c r="AV490" s="13" t="s">
        <v>88</v>
      </c>
      <c r="AW490" s="13" t="s">
        <v>41</v>
      </c>
      <c r="AX490" s="13" t="s">
        <v>81</v>
      </c>
      <c r="AY490" s="145" t="s">
        <v>130</v>
      </c>
    </row>
    <row r="491" spans="2:65" s="14" customFormat="1">
      <c r="B491" s="151"/>
      <c r="D491" s="138" t="s">
        <v>140</v>
      </c>
      <c r="E491" s="152" t="s">
        <v>43</v>
      </c>
      <c r="F491" s="153" t="s">
        <v>284</v>
      </c>
      <c r="H491" s="154">
        <v>3477.7</v>
      </c>
      <c r="I491" s="155"/>
      <c r="L491" s="151"/>
      <c r="M491" s="156"/>
      <c r="T491" s="157"/>
      <c r="AT491" s="152" t="s">
        <v>140</v>
      </c>
      <c r="AU491" s="152" t="s">
        <v>88</v>
      </c>
      <c r="AV491" s="14" t="s">
        <v>147</v>
      </c>
      <c r="AW491" s="14" t="s">
        <v>41</v>
      </c>
      <c r="AX491" s="14" t="s">
        <v>81</v>
      </c>
      <c r="AY491" s="152" t="s">
        <v>130</v>
      </c>
    </row>
    <row r="492" spans="2:65" s="13" customFormat="1">
      <c r="B492" s="144"/>
      <c r="D492" s="138" t="s">
        <v>140</v>
      </c>
      <c r="E492" s="145" t="s">
        <v>43</v>
      </c>
      <c r="F492" s="146" t="s">
        <v>299</v>
      </c>
      <c r="H492" s="147">
        <v>262.39999999999998</v>
      </c>
      <c r="I492" s="148"/>
      <c r="L492" s="144"/>
      <c r="M492" s="149"/>
      <c r="T492" s="150"/>
      <c r="AT492" s="145" t="s">
        <v>140</v>
      </c>
      <c r="AU492" s="145" t="s">
        <v>88</v>
      </c>
      <c r="AV492" s="13" t="s">
        <v>88</v>
      </c>
      <c r="AW492" s="13" t="s">
        <v>41</v>
      </c>
      <c r="AX492" s="13" t="s">
        <v>81</v>
      </c>
      <c r="AY492" s="145" t="s">
        <v>130</v>
      </c>
    </row>
    <row r="493" spans="2:65" s="13" customFormat="1">
      <c r="B493" s="144"/>
      <c r="D493" s="138" t="s">
        <v>140</v>
      </c>
      <c r="E493" s="145" t="s">
        <v>43</v>
      </c>
      <c r="F493" s="146" t="s">
        <v>300</v>
      </c>
      <c r="H493" s="147">
        <v>11</v>
      </c>
      <c r="I493" s="148"/>
      <c r="L493" s="144"/>
      <c r="M493" s="149"/>
      <c r="T493" s="150"/>
      <c r="AT493" s="145" t="s">
        <v>140</v>
      </c>
      <c r="AU493" s="145" t="s">
        <v>88</v>
      </c>
      <c r="AV493" s="13" t="s">
        <v>88</v>
      </c>
      <c r="AW493" s="13" t="s">
        <v>41</v>
      </c>
      <c r="AX493" s="13" t="s">
        <v>81</v>
      </c>
      <c r="AY493" s="145" t="s">
        <v>130</v>
      </c>
    </row>
    <row r="494" spans="2:65" s="14" customFormat="1">
      <c r="B494" s="151"/>
      <c r="D494" s="138" t="s">
        <v>140</v>
      </c>
      <c r="E494" s="152" t="s">
        <v>43</v>
      </c>
      <c r="F494" s="153" t="s">
        <v>301</v>
      </c>
      <c r="H494" s="154">
        <v>273.39999999999998</v>
      </c>
      <c r="I494" s="155"/>
      <c r="L494" s="151"/>
      <c r="M494" s="156"/>
      <c r="T494" s="157"/>
      <c r="AT494" s="152" t="s">
        <v>140</v>
      </c>
      <c r="AU494" s="152" t="s">
        <v>88</v>
      </c>
      <c r="AV494" s="14" t="s">
        <v>147</v>
      </c>
      <c r="AW494" s="14" t="s">
        <v>41</v>
      </c>
      <c r="AX494" s="14" t="s">
        <v>81</v>
      </c>
      <c r="AY494" s="152" t="s">
        <v>130</v>
      </c>
    </row>
    <row r="495" spans="2:65" s="15" customFormat="1">
      <c r="B495" s="158"/>
      <c r="D495" s="138" t="s">
        <v>140</v>
      </c>
      <c r="E495" s="159" t="s">
        <v>43</v>
      </c>
      <c r="F495" s="160" t="s">
        <v>209</v>
      </c>
      <c r="H495" s="161">
        <v>3751.1</v>
      </c>
      <c r="I495" s="162"/>
      <c r="L495" s="158"/>
      <c r="M495" s="163"/>
      <c r="T495" s="164"/>
      <c r="AT495" s="159" t="s">
        <v>140</v>
      </c>
      <c r="AU495" s="159" t="s">
        <v>88</v>
      </c>
      <c r="AV495" s="15" t="s">
        <v>138</v>
      </c>
      <c r="AW495" s="15" t="s">
        <v>41</v>
      </c>
      <c r="AX495" s="15" t="s">
        <v>86</v>
      </c>
      <c r="AY495" s="159" t="s">
        <v>130</v>
      </c>
    </row>
    <row r="496" spans="2:65" s="1" customFormat="1" ht="44.25" customHeight="1">
      <c r="B496" s="34"/>
      <c r="C496" s="124" t="s">
        <v>368</v>
      </c>
      <c r="D496" s="124" t="s">
        <v>133</v>
      </c>
      <c r="E496" s="125" t="s">
        <v>369</v>
      </c>
      <c r="F496" s="126" t="s">
        <v>370</v>
      </c>
      <c r="G496" s="127" t="s">
        <v>291</v>
      </c>
      <c r="H496" s="128">
        <v>3751.1</v>
      </c>
      <c r="I496" s="129"/>
      <c r="J496" s="130">
        <f>ROUND(I496*H496,2)</f>
        <v>0</v>
      </c>
      <c r="K496" s="126" t="s">
        <v>137</v>
      </c>
      <c r="L496" s="34"/>
      <c r="M496" s="131" t="s">
        <v>43</v>
      </c>
      <c r="N496" s="132" t="s">
        <v>52</v>
      </c>
      <c r="P496" s="133">
        <f>O496*H496</f>
        <v>0</v>
      </c>
      <c r="Q496" s="133">
        <v>3.3E-4</v>
      </c>
      <c r="R496" s="133">
        <f>Q496*H496</f>
        <v>1.2378629999999999</v>
      </c>
      <c r="S496" s="133">
        <v>0</v>
      </c>
      <c r="T496" s="134">
        <f>S496*H496</f>
        <v>0</v>
      </c>
      <c r="AR496" s="135" t="s">
        <v>138</v>
      </c>
      <c r="AT496" s="135" t="s">
        <v>133</v>
      </c>
      <c r="AU496" s="135" t="s">
        <v>88</v>
      </c>
      <c r="AY496" s="18" t="s">
        <v>130</v>
      </c>
      <c r="BE496" s="136">
        <f>IF(N496="základní",J496,0)</f>
        <v>0</v>
      </c>
      <c r="BF496" s="136">
        <f>IF(N496="snížená",J496,0)</f>
        <v>0</v>
      </c>
      <c r="BG496" s="136">
        <f>IF(N496="zákl. přenesená",J496,0)</f>
        <v>0</v>
      </c>
      <c r="BH496" s="136">
        <f>IF(N496="sníž. přenesená",J496,0)</f>
        <v>0</v>
      </c>
      <c r="BI496" s="136">
        <f>IF(N496="nulová",J496,0)</f>
        <v>0</v>
      </c>
      <c r="BJ496" s="18" t="s">
        <v>86</v>
      </c>
      <c r="BK496" s="136">
        <f>ROUND(I496*H496,2)</f>
        <v>0</v>
      </c>
      <c r="BL496" s="18" t="s">
        <v>138</v>
      </c>
      <c r="BM496" s="135" t="s">
        <v>371</v>
      </c>
    </row>
    <row r="497" spans="2:65" s="1" customFormat="1" ht="24.2" customHeight="1">
      <c r="B497" s="34"/>
      <c r="C497" s="124" t="s">
        <v>372</v>
      </c>
      <c r="D497" s="124" t="s">
        <v>133</v>
      </c>
      <c r="E497" s="125" t="s">
        <v>373</v>
      </c>
      <c r="F497" s="126" t="s">
        <v>374</v>
      </c>
      <c r="G497" s="127" t="s">
        <v>291</v>
      </c>
      <c r="H497" s="128">
        <v>342.21</v>
      </c>
      <c r="I497" s="129"/>
      <c r="J497" s="130">
        <f>ROUND(I497*H497,2)</f>
        <v>0</v>
      </c>
      <c r="K497" s="126" t="s">
        <v>137</v>
      </c>
      <c r="L497" s="34"/>
      <c r="M497" s="131" t="s">
        <v>43</v>
      </c>
      <c r="N497" s="132" t="s">
        <v>52</v>
      </c>
      <c r="P497" s="133">
        <f>O497*H497</f>
        <v>0</v>
      </c>
      <c r="Q497" s="133">
        <v>1.0319999999999999E-2</v>
      </c>
      <c r="R497" s="133">
        <f>Q497*H497</f>
        <v>3.5316071999999994</v>
      </c>
      <c r="S497" s="133">
        <v>0</v>
      </c>
      <c r="T497" s="134">
        <f>S497*H497</f>
        <v>0</v>
      </c>
      <c r="AR497" s="135" t="s">
        <v>138</v>
      </c>
      <c r="AT497" s="135" t="s">
        <v>133</v>
      </c>
      <c r="AU497" s="135" t="s">
        <v>88</v>
      </c>
      <c r="AY497" s="18" t="s">
        <v>130</v>
      </c>
      <c r="BE497" s="136">
        <f>IF(N497="základní",J497,0)</f>
        <v>0</v>
      </c>
      <c r="BF497" s="136">
        <f>IF(N497="snížená",J497,0)</f>
        <v>0</v>
      </c>
      <c r="BG497" s="136">
        <f>IF(N497="zákl. přenesená",J497,0)</f>
        <v>0</v>
      </c>
      <c r="BH497" s="136">
        <f>IF(N497="sníž. přenesená",J497,0)</f>
        <v>0</v>
      </c>
      <c r="BI497" s="136">
        <f>IF(N497="nulová",J497,0)</f>
        <v>0</v>
      </c>
      <c r="BJ497" s="18" t="s">
        <v>86</v>
      </c>
      <c r="BK497" s="136">
        <f>ROUND(I497*H497,2)</f>
        <v>0</v>
      </c>
      <c r="BL497" s="18" t="s">
        <v>138</v>
      </c>
      <c r="BM497" s="135" t="s">
        <v>375</v>
      </c>
    </row>
    <row r="498" spans="2:65" s="12" customFormat="1">
      <c r="B498" s="137"/>
      <c r="D498" s="138" t="s">
        <v>140</v>
      </c>
      <c r="E498" s="139" t="s">
        <v>43</v>
      </c>
      <c r="F498" s="140" t="s">
        <v>306</v>
      </c>
      <c r="H498" s="139" t="s">
        <v>43</v>
      </c>
      <c r="I498" s="141"/>
      <c r="L498" s="137"/>
      <c r="M498" s="142"/>
      <c r="T498" s="143"/>
      <c r="AT498" s="139" t="s">
        <v>140</v>
      </c>
      <c r="AU498" s="139" t="s">
        <v>88</v>
      </c>
      <c r="AV498" s="12" t="s">
        <v>86</v>
      </c>
      <c r="AW498" s="12" t="s">
        <v>41</v>
      </c>
      <c r="AX498" s="12" t="s">
        <v>81</v>
      </c>
      <c r="AY498" s="139" t="s">
        <v>130</v>
      </c>
    </row>
    <row r="499" spans="2:65" s="12" customFormat="1">
      <c r="B499" s="137"/>
      <c r="D499" s="138" t="s">
        <v>140</v>
      </c>
      <c r="E499" s="139" t="s">
        <v>43</v>
      </c>
      <c r="F499" s="140" t="s">
        <v>307</v>
      </c>
      <c r="H499" s="139" t="s">
        <v>43</v>
      </c>
      <c r="I499" s="141"/>
      <c r="L499" s="137"/>
      <c r="M499" s="142"/>
      <c r="T499" s="143"/>
      <c r="AT499" s="139" t="s">
        <v>140</v>
      </c>
      <c r="AU499" s="139" t="s">
        <v>88</v>
      </c>
      <c r="AV499" s="12" t="s">
        <v>86</v>
      </c>
      <c r="AW499" s="12" t="s">
        <v>41</v>
      </c>
      <c r="AX499" s="12" t="s">
        <v>81</v>
      </c>
      <c r="AY499" s="139" t="s">
        <v>130</v>
      </c>
    </row>
    <row r="500" spans="2:65" s="13" customFormat="1">
      <c r="B500" s="144"/>
      <c r="D500" s="138" t="s">
        <v>140</v>
      </c>
      <c r="E500" s="145" t="s">
        <v>43</v>
      </c>
      <c r="F500" s="146" t="s">
        <v>376</v>
      </c>
      <c r="H500" s="147">
        <v>314.85000000000002</v>
      </c>
      <c r="I500" s="148"/>
      <c r="L500" s="144"/>
      <c r="M500" s="149"/>
      <c r="T500" s="150"/>
      <c r="AT500" s="145" t="s">
        <v>140</v>
      </c>
      <c r="AU500" s="145" t="s">
        <v>88</v>
      </c>
      <c r="AV500" s="13" t="s">
        <v>88</v>
      </c>
      <c r="AW500" s="13" t="s">
        <v>41</v>
      </c>
      <c r="AX500" s="13" t="s">
        <v>81</v>
      </c>
      <c r="AY500" s="145" t="s">
        <v>130</v>
      </c>
    </row>
    <row r="501" spans="2:65" s="13" customFormat="1">
      <c r="B501" s="144"/>
      <c r="D501" s="138" t="s">
        <v>140</v>
      </c>
      <c r="E501" s="145" t="s">
        <v>43</v>
      </c>
      <c r="F501" s="146" t="s">
        <v>377</v>
      </c>
      <c r="H501" s="147">
        <v>22.8</v>
      </c>
      <c r="I501" s="148"/>
      <c r="L501" s="144"/>
      <c r="M501" s="149"/>
      <c r="T501" s="150"/>
      <c r="AT501" s="145" t="s">
        <v>140</v>
      </c>
      <c r="AU501" s="145" t="s">
        <v>88</v>
      </c>
      <c r="AV501" s="13" t="s">
        <v>88</v>
      </c>
      <c r="AW501" s="13" t="s">
        <v>41</v>
      </c>
      <c r="AX501" s="13" t="s">
        <v>81</v>
      </c>
      <c r="AY501" s="145" t="s">
        <v>130</v>
      </c>
    </row>
    <row r="502" spans="2:65" s="13" customFormat="1">
      <c r="B502" s="144"/>
      <c r="D502" s="138" t="s">
        <v>140</v>
      </c>
      <c r="E502" s="145" t="s">
        <v>43</v>
      </c>
      <c r="F502" s="146" t="s">
        <v>378</v>
      </c>
      <c r="H502" s="147">
        <v>4.5599999999999996</v>
      </c>
      <c r="I502" s="148"/>
      <c r="L502" s="144"/>
      <c r="M502" s="149"/>
      <c r="T502" s="150"/>
      <c r="AT502" s="145" t="s">
        <v>140</v>
      </c>
      <c r="AU502" s="145" t="s">
        <v>88</v>
      </c>
      <c r="AV502" s="13" t="s">
        <v>88</v>
      </c>
      <c r="AW502" s="13" t="s">
        <v>41</v>
      </c>
      <c r="AX502" s="13" t="s">
        <v>81</v>
      </c>
      <c r="AY502" s="145" t="s">
        <v>130</v>
      </c>
    </row>
    <row r="503" spans="2:65" s="15" customFormat="1">
      <c r="B503" s="158"/>
      <c r="D503" s="138" t="s">
        <v>140</v>
      </c>
      <c r="E503" s="159" t="s">
        <v>43</v>
      </c>
      <c r="F503" s="160" t="s">
        <v>209</v>
      </c>
      <c r="H503" s="161">
        <v>342.21</v>
      </c>
      <c r="I503" s="162"/>
      <c r="L503" s="158"/>
      <c r="M503" s="163"/>
      <c r="T503" s="164"/>
      <c r="AT503" s="159" t="s">
        <v>140</v>
      </c>
      <c r="AU503" s="159" t="s">
        <v>88</v>
      </c>
      <c r="AV503" s="15" t="s">
        <v>138</v>
      </c>
      <c r="AW503" s="15" t="s">
        <v>41</v>
      </c>
      <c r="AX503" s="15" t="s">
        <v>86</v>
      </c>
      <c r="AY503" s="159" t="s">
        <v>130</v>
      </c>
    </row>
    <row r="504" spans="2:65" s="1" customFormat="1" ht="24.2" customHeight="1">
      <c r="B504" s="34"/>
      <c r="C504" s="124" t="s">
        <v>8</v>
      </c>
      <c r="D504" s="124" t="s">
        <v>133</v>
      </c>
      <c r="E504" s="125" t="s">
        <v>379</v>
      </c>
      <c r="F504" s="126" t="s">
        <v>380</v>
      </c>
      <c r="G504" s="127" t="s">
        <v>291</v>
      </c>
      <c r="H504" s="128">
        <v>312.95999999999998</v>
      </c>
      <c r="I504" s="129"/>
      <c r="J504" s="130">
        <f>ROUND(I504*H504,2)</f>
        <v>0</v>
      </c>
      <c r="K504" s="126" t="s">
        <v>137</v>
      </c>
      <c r="L504" s="34"/>
      <c r="M504" s="131" t="s">
        <v>43</v>
      </c>
      <c r="N504" s="132" t="s">
        <v>52</v>
      </c>
      <c r="P504" s="133">
        <f>O504*H504</f>
        <v>0</v>
      </c>
      <c r="Q504" s="133">
        <v>2.0650000000000002E-2</v>
      </c>
      <c r="R504" s="133">
        <f>Q504*H504</f>
        <v>6.4626239999999999</v>
      </c>
      <c r="S504" s="133">
        <v>0</v>
      </c>
      <c r="T504" s="134">
        <f>S504*H504</f>
        <v>0</v>
      </c>
      <c r="AR504" s="135" t="s">
        <v>138</v>
      </c>
      <c r="AT504" s="135" t="s">
        <v>133</v>
      </c>
      <c r="AU504" s="135" t="s">
        <v>88</v>
      </c>
      <c r="AY504" s="18" t="s">
        <v>130</v>
      </c>
      <c r="BE504" s="136">
        <f>IF(N504="základní",J504,0)</f>
        <v>0</v>
      </c>
      <c r="BF504" s="136">
        <f>IF(N504="snížená",J504,0)</f>
        <v>0</v>
      </c>
      <c r="BG504" s="136">
        <f>IF(N504="zákl. přenesená",J504,0)</f>
        <v>0</v>
      </c>
      <c r="BH504" s="136">
        <f>IF(N504="sníž. přenesená",J504,0)</f>
        <v>0</v>
      </c>
      <c r="BI504" s="136">
        <f>IF(N504="nulová",J504,0)</f>
        <v>0</v>
      </c>
      <c r="BJ504" s="18" t="s">
        <v>86</v>
      </c>
      <c r="BK504" s="136">
        <f>ROUND(I504*H504,2)</f>
        <v>0</v>
      </c>
      <c r="BL504" s="18" t="s">
        <v>138</v>
      </c>
      <c r="BM504" s="135" t="s">
        <v>381</v>
      </c>
    </row>
    <row r="505" spans="2:65" s="12" customFormat="1">
      <c r="B505" s="137"/>
      <c r="D505" s="138" t="s">
        <v>140</v>
      </c>
      <c r="E505" s="139" t="s">
        <v>43</v>
      </c>
      <c r="F505" s="140" t="s">
        <v>306</v>
      </c>
      <c r="H505" s="139" t="s">
        <v>43</v>
      </c>
      <c r="I505" s="141"/>
      <c r="L505" s="137"/>
      <c r="M505" s="142"/>
      <c r="T505" s="143"/>
      <c r="AT505" s="139" t="s">
        <v>140</v>
      </c>
      <c r="AU505" s="139" t="s">
        <v>88</v>
      </c>
      <c r="AV505" s="12" t="s">
        <v>86</v>
      </c>
      <c r="AW505" s="12" t="s">
        <v>41</v>
      </c>
      <c r="AX505" s="12" t="s">
        <v>81</v>
      </c>
      <c r="AY505" s="139" t="s">
        <v>130</v>
      </c>
    </row>
    <row r="506" spans="2:65" s="12" customFormat="1">
      <c r="B506" s="137"/>
      <c r="D506" s="138" t="s">
        <v>140</v>
      </c>
      <c r="E506" s="139" t="s">
        <v>43</v>
      </c>
      <c r="F506" s="140" t="s">
        <v>307</v>
      </c>
      <c r="H506" s="139" t="s">
        <v>43</v>
      </c>
      <c r="I506" s="141"/>
      <c r="L506" s="137"/>
      <c r="M506" s="142"/>
      <c r="T506" s="143"/>
      <c r="AT506" s="139" t="s">
        <v>140</v>
      </c>
      <c r="AU506" s="139" t="s">
        <v>88</v>
      </c>
      <c r="AV506" s="12" t="s">
        <v>86</v>
      </c>
      <c r="AW506" s="12" t="s">
        <v>41</v>
      </c>
      <c r="AX506" s="12" t="s">
        <v>81</v>
      </c>
      <c r="AY506" s="139" t="s">
        <v>130</v>
      </c>
    </row>
    <row r="507" spans="2:65" s="13" customFormat="1">
      <c r="B507" s="144"/>
      <c r="D507" s="138" t="s">
        <v>140</v>
      </c>
      <c r="E507" s="145" t="s">
        <v>43</v>
      </c>
      <c r="F507" s="146" t="s">
        <v>382</v>
      </c>
      <c r="H507" s="147">
        <v>259.2</v>
      </c>
      <c r="I507" s="148"/>
      <c r="L507" s="144"/>
      <c r="M507" s="149"/>
      <c r="T507" s="150"/>
      <c r="AT507" s="145" t="s">
        <v>140</v>
      </c>
      <c r="AU507" s="145" t="s">
        <v>88</v>
      </c>
      <c r="AV507" s="13" t="s">
        <v>88</v>
      </c>
      <c r="AW507" s="13" t="s">
        <v>41</v>
      </c>
      <c r="AX507" s="13" t="s">
        <v>81</v>
      </c>
      <c r="AY507" s="145" t="s">
        <v>130</v>
      </c>
    </row>
    <row r="508" spans="2:65" s="13" customFormat="1">
      <c r="B508" s="144"/>
      <c r="D508" s="138" t="s">
        <v>140</v>
      </c>
      <c r="E508" s="145" t="s">
        <v>43</v>
      </c>
      <c r="F508" s="146" t="s">
        <v>383</v>
      </c>
      <c r="H508" s="147">
        <v>49.2</v>
      </c>
      <c r="I508" s="148"/>
      <c r="L508" s="144"/>
      <c r="M508" s="149"/>
      <c r="T508" s="150"/>
      <c r="AT508" s="145" t="s">
        <v>140</v>
      </c>
      <c r="AU508" s="145" t="s">
        <v>88</v>
      </c>
      <c r="AV508" s="13" t="s">
        <v>88</v>
      </c>
      <c r="AW508" s="13" t="s">
        <v>41</v>
      </c>
      <c r="AX508" s="13" t="s">
        <v>81</v>
      </c>
      <c r="AY508" s="145" t="s">
        <v>130</v>
      </c>
    </row>
    <row r="509" spans="2:65" s="13" customFormat="1">
      <c r="B509" s="144"/>
      <c r="D509" s="138" t="s">
        <v>140</v>
      </c>
      <c r="E509" s="145" t="s">
        <v>43</v>
      </c>
      <c r="F509" s="146" t="s">
        <v>378</v>
      </c>
      <c r="H509" s="147">
        <v>4.5599999999999996</v>
      </c>
      <c r="I509" s="148"/>
      <c r="L509" s="144"/>
      <c r="M509" s="149"/>
      <c r="T509" s="150"/>
      <c r="AT509" s="145" t="s">
        <v>140</v>
      </c>
      <c r="AU509" s="145" t="s">
        <v>88</v>
      </c>
      <c r="AV509" s="13" t="s">
        <v>88</v>
      </c>
      <c r="AW509" s="13" t="s">
        <v>41</v>
      </c>
      <c r="AX509" s="13" t="s">
        <v>81</v>
      </c>
      <c r="AY509" s="145" t="s">
        <v>130</v>
      </c>
    </row>
    <row r="510" spans="2:65" s="15" customFormat="1">
      <c r="B510" s="158"/>
      <c r="D510" s="138" t="s">
        <v>140</v>
      </c>
      <c r="E510" s="159" t="s">
        <v>43</v>
      </c>
      <c r="F510" s="160" t="s">
        <v>209</v>
      </c>
      <c r="H510" s="161">
        <v>312.95999999999998</v>
      </c>
      <c r="I510" s="162"/>
      <c r="L510" s="158"/>
      <c r="M510" s="163"/>
      <c r="T510" s="164"/>
      <c r="AT510" s="159" t="s">
        <v>140</v>
      </c>
      <c r="AU510" s="159" t="s">
        <v>88</v>
      </c>
      <c r="AV510" s="15" t="s">
        <v>138</v>
      </c>
      <c r="AW510" s="15" t="s">
        <v>41</v>
      </c>
      <c r="AX510" s="15" t="s">
        <v>86</v>
      </c>
      <c r="AY510" s="159" t="s">
        <v>130</v>
      </c>
    </row>
    <row r="511" spans="2:65" s="11" customFormat="1" ht="22.9" customHeight="1">
      <c r="B511" s="112"/>
      <c r="D511" s="113" t="s">
        <v>80</v>
      </c>
      <c r="E511" s="122" t="s">
        <v>322</v>
      </c>
      <c r="F511" s="122" t="s">
        <v>384</v>
      </c>
      <c r="I511" s="115"/>
      <c r="J511" s="123">
        <f>BK511</f>
        <v>0</v>
      </c>
      <c r="L511" s="112"/>
      <c r="M511" s="117"/>
      <c r="P511" s="118">
        <f>SUM(P512:P718)</f>
        <v>0</v>
      </c>
      <c r="R511" s="118">
        <f>SUM(R512:R718)</f>
        <v>1.422287E-2</v>
      </c>
      <c r="T511" s="119">
        <f>SUM(T512:T718)</f>
        <v>120.07974800000002</v>
      </c>
      <c r="AR511" s="113" t="s">
        <v>86</v>
      </c>
      <c r="AT511" s="120" t="s">
        <v>80</v>
      </c>
      <c r="AU511" s="120" t="s">
        <v>86</v>
      </c>
      <c r="AY511" s="113" t="s">
        <v>130</v>
      </c>
      <c r="BK511" s="121">
        <f>SUM(BK512:BK718)</f>
        <v>0</v>
      </c>
    </row>
    <row r="512" spans="2:65" s="1" customFormat="1" ht="37.9" customHeight="1">
      <c r="B512" s="34"/>
      <c r="C512" s="124" t="s">
        <v>385</v>
      </c>
      <c r="D512" s="124" t="s">
        <v>133</v>
      </c>
      <c r="E512" s="125" t="s">
        <v>386</v>
      </c>
      <c r="F512" s="126" t="s">
        <v>387</v>
      </c>
      <c r="G512" s="127" t="s">
        <v>388</v>
      </c>
      <c r="H512" s="128">
        <v>180</v>
      </c>
      <c r="I512" s="129"/>
      <c r="J512" s="130">
        <f>ROUND(I512*H512,2)</f>
        <v>0</v>
      </c>
      <c r="K512" s="126" t="s">
        <v>137</v>
      </c>
      <c r="L512" s="34"/>
      <c r="M512" s="131" t="s">
        <v>43</v>
      </c>
      <c r="N512" s="132" t="s">
        <v>52</v>
      </c>
      <c r="P512" s="133">
        <f>O512*H512</f>
        <v>0</v>
      </c>
      <c r="Q512" s="133">
        <v>0</v>
      </c>
      <c r="R512" s="133">
        <f>Q512*H512</f>
        <v>0</v>
      </c>
      <c r="S512" s="133">
        <v>0</v>
      </c>
      <c r="T512" s="134">
        <f>S512*H512</f>
        <v>0</v>
      </c>
      <c r="AR512" s="135" t="s">
        <v>138</v>
      </c>
      <c r="AT512" s="135" t="s">
        <v>133</v>
      </c>
      <c r="AU512" s="135" t="s">
        <v>88</v>
      </c>
      <c r="AY512" s="18" t="s">
        <v>130</v>
      </c>
      <c r="BE512" s="136">
        <f>IF(N512="základní",J512,0)</f>
        <v>0</v>
      </c>
      <c r="BF512" s="136">
        <f>IF(N512="snížená",J512,0)</f>
        <v>0</v>
      </c>
      <c r="BG512" s="136">
        <f>IF(N512="zákl. přenesená",J512,0)</f>
        <v>0</v>
      </c>
      <c r="BH512" s="136">
        <f>IF(N512="sníž. přenesená",J512,0)</f>
        <v>0</v>
      </c>
      <c r="BI512" s="136">
        <f>IF(N512="nulová",J512,0)</f>
        <v>0</v>
      </c>
      <c r="BJ512" s="18" t="s">
        <v>86</v>
      </c>
      <c r="BK512" s="136">
        <f>ROUND(I512*H512,2)</f>
        <v>0</v>
      </c>
      <c r="BL512" s="18" t="s">
        <v>138</v>
      </c>
      <c r="BM512" s="135" t="s">
        <v>389</v>
      </c>
    </row>
    <row r="513" spans="2:65" s="13" customFormat="1" ht="22.5">
      <c r="B513" s="144"/>
      <c r="D513" s="138" t="s">
        <v>140</v>
      </c>
      <c r="E513" s="145" t="s">
        <v>43</v>
      </c>
      <c r="F513" s="146" t="s">
        <v>390</v>
      </c>
      <c r="H513" s="147">
        <v>180</v>
      </c>
      <c r="I513" s="148"/>
      <c r="L513" s="144"/>
      <c r="M513" s="149"/>
      <c r="T513" s="150"/>
      <c r="AT513" s="145" t="s">
        <v>140</v>
      </c>
      <c r="AU513" s="145" t="s">
        <v>88</v>
      </c>
      <c r="AV513" s="13" t="s">
        <v>88</v>
      </c>
      <c r="AW513" s="13" t="s">
        <v>41</v>
      </c>
      <c r="AX513" s="13" t="s">
        <v>86</v>
      </c>
      <c r="AY513" s="145" t="s">
        <v>130</v>
      </c>
    </row>
    <row r="514" spans="2:65" s="1" customFormat="1" ht="44.25" customHeight="1">
      <c r="B514" s="34"/>
      <c r="C514" s="124" t="s">
        <v>391</v>
      </c>
      <c r="D514" s="124" t="s">
        <v>133</v>
      </c>
      <c r="E514" s="125" t="s">
        <v>392</v>
      </c>
      <c r="F514" s="126" t="s">
        <v>393</v>
      </c>
      <c r="G514" s="127" t="s">
        <v>394</v>
      </c>
      <c r="H514" s="128">
        <v>4</v>
      </c>
      <c r="I514" s="129"/>
      <c r="J514" s="130">
        <f>ROUND(I514*H514,2)</f>
        <v>0</v>
      </c>
      <c r="K514" s="126" t="s">
        <v>137</v>
      </c>
      <c r="L514" s="34"/>
      <c r="M514" s="131" t="s">
        <v>43</v>
      </c>
      <c r="N514" s="132" t="s">
        <v>52</v>
      </c>
      <c r="P514" s="133">
        <f>O514*H514</f>
        <v>0</v>
      </c>
      <c r="Q514" s="133">
        <v>0</v>
      </c>
      <c r="R514" s="133">
        <f>Q514*H514</f>
        <v>0</v>
      </c>
      <c r="S514" s="133">
        <v>0</v>
      </c>
      <c r="T514" s="134">
        <f>S514*H514</f>
        <v>0</v>
      </c>
      <c r="AR514" s="135" t="s">
        <v>138</v>
      </c>
      <c r="AT514" s="135" t="s">
        <v>133</v>
      </c>
      <c r="AU514" s="135" t="s">
        <v>88</v>
      </c>
      <c r="AY514" s="18" t="s">
        <v>130</v>
      </c>
      <c r="BE514" s="136">
        <f>IF(N514="základní",J514,0)</f>
        <v>0</v>
      </c>
      <c r="BF514" s="136">
        <f>IF(N514="snížená",J514,0)</f>
        <v>0</v>
      </c>
      <c r="BG514" s="136">
        <f>IF(N514="zákl. přenesená",J514,0)</f>
        <v>0</v>
      </c>
      <c r="BH514" s="136">
        <f>IF(N514="sníž. přenesená",J514,0)</f>
        <v>0</v>
      </c>
      <c r="BI514" s="136">
        <f>IF(N514="nulová",J514,0)</f>
        <v>0</v>
      </c>
      <c r="BJ514" s="18" t="s">
        <v>86</v>
      </c>
      <c r="BK514" s="136">
        <f>ROUND(I514*H514,2)</f>
        <v>0</v>
      </c>
      <c r="BL514" s="18" t="s">
        <v>138</v>
      </c>
      <c r="BM514" s="135" t="s">
        <v>395</v>
      </c>
    </row>
    <row r="515" spans="2:65" s="13" customFormat="1">
      <c r="B515" s="144"/>
      <c r="D515" s="138" t="s">
        <v>140</v>
      </c>
      <c r="E515" s="145" t="s">
        <v>43</v>
      </c>
      <c r="F515" s="146" t="s">
        <v>396</v>
      </c>
      <c r="H515" s="147">
        <v>4</v>
      </c>
      <c r="I515" s="148"/>
      <c r="L515" s="144"/>
      <c r="M515" s="149"/>
      <c r="T515" s="150"/>
      <c r="AT515" s="145" t="s">
        <v>140</v>
      </c>
      <c r="AU515" s="145" t="s">
        <v>88</v>
      </c>
      <c r="AV515" s="13" t="s">
        <v>88</v>
      </c>
      <c r="AW515" s="13" t="s">
        <v>41</v>
      </c>
      <c r="AX515" s="13" t="s">
        <v>86</v>
      </c>
      <c r="AY515" s="145" t="s">
        <v>130</v>
      </c>
    </row>
    <row r="516" spans="2:65" s="1" customFormat="1" ht="49.15" customHeight="1">
      <c r="B516" s="34"/>
      <c r="C516" s="124" t="s">
        <v>397</v>
      </c>
      <c r="D516" s="124" t="s">
        <v>133</v>
      </c>
      <c r="E516" s="125" t="s">
        <v>398</v>
      </c>
      <c r="F516" s="126" t="s">
        <v>399</v>
      </c>
      <c r="G516" s="127" t="s">
        <v>394</v>
      </c>
      <c r="H516" s="128">
        <v>1080</v>
      </c>
      <c r="I516" s="129"/>
      <c r="J516" s="130">
        <f>ROUND(I516*H516,2)</f>
        <v>0</v>
      </c>
      <c r="K516" s="126" t="s">
        <v>137</v>
      </c>
      <c r="L516" s="34"/>
      <c r="M516" s="131" t="s">
        <v>43</v>
      </c>
      <c r="N516" s="132" t="s">
        <v>52</v>
      </c>
      <c r="P516" s="133">
        <f>O516*H516</f>
        <v>0</v>
      </c>
      <c r="Q516" s="133">
        <v>0</v>
      </c>
      <c r="R516" s="133">
        <f>Q516*H516</f>
        <v>0</v>
      </c>
      <c r="S516" s="133">
        <v>0</v>
      </c>
      <c r="T516" s="134">
        <f>S516*H516</f>
        <v>0</v>
      </c>
      <c r="AR516" s="135" t="s">
        <v>138</v>
      </c>
      <c r="AT516" s="135" t="s">
        <v>133</v>
      </c>
      <c r="AU516" s="135" t="s">
        <v>88</v>
      </c>
      <c r="AY516" s="18" t="s">
        <v>130</v>
      </c>
      <c r="BE516" s="136">
        <f>IF(N516="základní",J516,0)</f>
        <v>0</v>
      </c>
      <c r="BF516" s="136">
        <f>IF(N516="snížená",J516,0)</f>
        <v>0</v>
      </c>
      <c r="BG516" s="136">
        <f>IF(N516="zákl. přenesená",J516,0)</f>
        <v>0</v>
      </c>
      <c r="BH516" s="136">
        <f>IF(N516="sníž. přenesená",J516,0)</f>
        <v>0</v>
      </c>
      <c r="BI516" s="136">
        <f>IF(N516="nulová",J516,0)</f>
        <v>0</v>
      </c>
      <c r="BJ516" s="18" t="s">
        <v>86</v>
      </c>
      <c r="BK516" s="136">
        <f>ROUND(I516*H516,2)</f>
        <v>0</v>
      </c>
      <c r="BL516" s="18" t="s">
        <v>138</v>
      </c>
      <c r="BM516" s="135" t="s">
        <v>400</v>
      </c>
    </row>
    <row r="517" spans="2:65" s="13" customFormat="1">
      <c r="B517" s="144"/>
      <c r="D517" s="138" t="s">
        <v>140</v>
      </c>
      <c r="E517" s="145" t="s">
        <v>43</v>
      </c>
      <c r="F517" s="146" t="s">
        <v>401</v>
      </c>
      <c r="H517" s="147">
        <v>1080</v>
      </c>
      <c r="I517" s="148"/>
      <c r="L517" s="144"/>
      <c r="M517" s="149"/>
      <c r="T517" s="150"/>
      <c r="AT517" s="145" t="s">
        <v>140</v>
      </c>
      <c r="AU517" s="145" t="s">
        <v>88</v>
      </c>
      <c r="AV517" s="13" t="s">
        <v>88</v>
      </c>
      <c r="AW517" s="13" t="s">
        <v>41</v>
      </c>
      <c r="AX517" s="13" t="s">
        <v>86</v>
      </c>
      <c r="AY517" s="145" t="s">
        <v>130</v>
      </c>
    </row>
    <row r="518" spans="2:65" s="1" customFormat="1" ht="44.25" customHeight="1">
      <c r="B518" s="34"/>
      <c r="C518" s="124" t="s">
        <v>402</v>
      </c>
      <c r="D518" s="124" t="s">
        <v>133</v>
      </c>
      <c r="E518" s="125" t="s">
        <v>403</v>
      </c>
      <c r="F518" s="126" t="s">
        <v>404</v>
      </c>
      <c r="G518" s="127" t="s">
        <v>394</v>
      </c>
      <c r="H518" s="128">
        <v>4</v>
      </c>
      <c r="I518" s="129"/>
      <c r="J518" s="130">
        <f>ROUND(I518*H518,2)</f>
        <v>0</v>
      </c>
      <c r="K518" s="126" t="s">
        <v>137</v>
      </c>
      <c r="L518" s="34"/>
      <c r="M518" s="131" t="s">
        <v>43</v>
      </c>
      <c r="N518" s="132" t="s">
        <v>52</v>
      </c>
      <c r="P518" s="133">
        <f>O518*H518</f>
        <v>0</v>
      </c>
      <c r="Q518" s="133">
        <v>0</v>
      </c>
      <c r="R518" s="133">
        <f>Q518*H518</f>
        <v>0</v>
      </c>
      <c r="S518" s="133">
        <v>0</v>
      </c>
      <c r="T518" s="134">
        <f>S518*H518</f>
        <v>0</v>
      </c>
      <c r="AR518" s="135" t="s">
        <v>138</v>
      </c>
      <c r="AT518" s="135" t="s">
        <v>133</v>
      </c>
      <c r="AU518" s="135" t="s">
        <v>88</v>
      </c>
      <c r="AY518" s="18" t="s">
        <v>130</v>
      </c>
      <c r="BE518" s="136">
        <f>IF(N518="základní",J518,0)</f>
        <v>0</v>
      </c>
      <c r="BF518" s="136">
        <f>IF(N518="snížená",J518,0)</f>
        <v>0</v>
      </c>
      <c r="BG518" s="136">
        <f>IF(N518="zákl. přenesená",J518,0)</f>
        <v>0</v>
      </c>
      <c r="BH518" s="136">
        <f>IF(N518="sníž. přenesená",J518,0)</f>
        <v>0</v>
      </c>
      <c r="BI518" s="136">
        <f>IF(N518="nulová",J518,0)</f>
        <v>0</v>
      </c>
      <c r="BJ518" s="18" t="s">
        <v>86</v>
      </c>
      <c r="BK518" s="136">
        <f>ROUND(I518*H518,2)</f>
        <v>0</v>
      </c>
      <c r="BL518" s="18" t="s">
        <v>138</v>
      </c>
      <c r="BM518" s="135" t="s">
        <v>405</v>
      </c>
    </row>
    <row r="519" spans="2:65" s="1" customFormat="1" ht="37.9" customHeight="1">
      <c r="B519" s="34"/>
      <c r="C519" s="124" t="s">
        <v>406</v>
      </c>
      <c r="D519" s="124" t="s">
        <v>133</v>
      </c>
      <c r="E519" s="125" t="s">
        <v>407</v>
      </c>
      <c r="F519" s="126" t="s">
        <v>408</v>
      </c>
      <c r="G519" s="127" t="s">
        <v>136</v>
      </c>
      <c r="H519" s="128">
        <v>6.7229999999999999</v>
      </c>
      <c r="I519" s="129"/>
      <c r="J519" s="130">
        <f>ROUND(I519*H519,2)</f>
        <v>0</v>
      </c>
      <c r="K519" s="126" t="s">
        <v>137</v>
      </c>
      <c r="L519" s="34"/>
      <c r="M519" s="131" t="s">
        <v>43</v>
      </c>
      <c r="N519" s="132" t="s">
        <v>52</v>
      </c>
      <c r="P519" s="133">
        <f>O519*H519</f>
        <v>0</v>
      </c>
      <c r="Q519" s="133">
        <v>1.0000000000000001E-5</v>
      </c>
      <c r="R519" s="133">
        <f>Q519*H519</f>
        <v>6.7230000000000005E-5</v>
      </c>
      <c r="S519" s="133">
        <v>0</v>
      </c>
      <c r="T519" s="134">
        <f>S519*H519</f>
        <v>0</v>
      </c>
      <c r="AR519" s="135" t="s">
        <v>138</v>
      </c>
      <c r="AT519" s="135" t="s">
        <v>133</v>
      </c>
      <c r="AU519" s="135" t="s">
        <v>88</v>
      </c>
      <c r="AY519" s="18" t="s">
        <v>130</v>
      </c>
      <c r="BE519" s="136">
        <f>IF(N519="základní",J519,0)</f>
        <v>0</v>
      </c>
      <c r="BF519" s="136">
        <f>IF(N519="snížená",J519,0)</f>
        <v>0</v>
      </c>
      <c r="BG519" s="136">
        <f>IF(N519="zákl. přenesená",J519,0)</f>
        <v>0</v>
      </c>
      <c r="BH519" s="136">
        <f>IF(N519="sníž. přenesená",J519,0)</f>
        <v>0</v>
      </c>
      <c r="BI519" s="136">
        <f>IF(N519="nulová",J519,0)</f>
        <v>0</v>
      </c>
      <c r="BJ519" s="18" t="s">
        <v>86</v>
      </c>
      <c r="BK519" s="136">
        <f>ROUND(I519*H519,2)</f>
        <v>0</v>
      </c>
      <c r="BL519" s="18" t="s">
        <v>138</v>
      </c>
      <c r="BM519" s="135" t="s">
        <v>409</v>
      </c>
    </row>
    <row r="520" spans="2:65" s="12" customFormat="1">
      <c r="B520" s="137"/>
      <c r="D520" s="138" t="s">
        <v>140</v>
      </c>
      <c r="E520" s="139" t="s">
        <v>43</v>
      </c>
      <c r="F520" s="140" t="s">
        <v>277</v>
      </c>
      <c r="H520" s="139" t="s">
        <v>43</v>
      </c>
      <c r="I520" s="141"/>
      <c r="L520" s="137"/>
      <c r="M520" s="142"/>
      <c r="T520" s="143"/>
      <c r="AT520" s="139" t="s">
        <v>140</v>
      </c>
      <c r="AU520" s="139" t="s">
        <v>88</v>
      </c>
      <c r="AV520" s="12" t="s">
        <v>86</v>
      </c>
      <c r="AW520" s="12" t="s">
        <v>41</v>
      </c>
      <c r="AX520" s="12" t="s">
        <v>81</v>
      </c>
      <c r="AY520" s="139" t="s">
        <v>130</v>
      </c>
    </row>
    <row r="521" spans="2:65" s="13" customFormat="1">
      <c r="B521" s="144"/>
      <c r="D521" s="138" t="s">
        <v>140</v>
      </c>
      <c r="E521" s="145" t="s">
        <v>43</v>
      </c>
      <c r="F521" s="146" t="s">
        <v>282</v>
      </c>
      <c r="H521" s="147">
        <v>6.7229999999999999</v>
      </c>
      <c r="I521" s="148"/>
      <c r="L521" s="144"/>
      <c r="M521" s="149"/>
      <c r="T521" s="150"/>
      <c r="AT521" s="145" t="s">
        <v>140</v>
      </c>
      <c r="AU521" s="145" t="s">
        <v>88</v>
      </c>
      <c r="AV521" s="13" t="s">
        <v>88</v>
      </c>
      <c r="AW521" s="13" t="s">
        <v>41</v>
      </c>
      <c r="AX521" s="13" t="s">
        <v>81</v>
      </c>
      <c r="AY521" s="145" t="s">
        <v>130</v>
      </c>
    </row>
    <row r="522" spans="2:65" s="15" customFormat="1">
      <c r="B522" s="158"/>
      <c r="D522" s="138" t="s">
        <v>140</v>
      </c>
      <c r="E522" s="159" t="s">
        <v>43</v>
      </c>
      <c r="F522" s="160" t="s">
        <v>209</v>
      </c>
      <c r="H522" s="161">
        <v>6.7229999999999999</v>
      </c>
      <c r="I522" s="162"/>
      <c r="L522" s="158"/>
      <c r="M522" s="163"/>
      <c r="T522" s="164"/>
      <c r="AT522" s="159" t="s">
        <v>140</v>
      </c>
      <c r="AU522" s="159" t="s">
        <v>88</v>
      </c>
      <c r="AV522" s="15" t="s">
        <v>138</v>
      </c>
      <c r="AW522" s="15" t="s">
        <v>41</v>
      </c>
      <c r="AX522" s="15" t="s">
        <v>86</v>
      </c>
      <c r="AY522" s="159" t="s">
        <v>130</v>
      </c>
    </row>
    <row r="523" spans="2:65" s="1" customFormat="1" ht="44.25" customHeight="1">
      <c r="B523" s="34"/>
      <c r="C523" s="124" t="s">
        <v>7</v>
      </c>
      <c r="D523" s="124" t="s">
        <v>133</v>
      </c>
      <c r="E523" s="125" t="s">
        <v>410</v>
      </c>
      <c r="F523" s="126" t="s">
        <v>411</v>
      </c>
      <c r="G523" s="127" t="s">
        <v>136</v>
      </c>
      <c r="H523" s="128">
        <v>5.76</v>
      </c>
      <c r="I523" s="129"/>
      <c r="J523" s="130">
        <f>ROUND(I523*H523,2)</f>
        <v>0</v>
      </c>
      <c r="K523" s="126" t="s">
        <v>137</v>
      </c>
      <c r="L523" s="34"/>
      <c r="M523" s="131" t="s">
        <v>43</v>
      </c>
      <c r="N523" s="132" t="s">
        <v>52</v>
      </c>
      <c r="P523" s="133">
        <f>O523*H523</f>
        <v>0</v>
      </c>
      <c r="Q523" s="133">
        <v>1.0000000000000001E-5</v>
      </c>
      <c r="R523" s="133">
        <f>Q523*H523</f>
        <v>5.7600000000000004E-5</v>
      </c>
      <c r="S523" s="133">
        <v>0</v>
      </c>
      <c r="T523" s="134">
        <f>S523*H523</f>
        <v>0</v>
      </c>
      <c r="AR523" s="135" t="s">
        <v>138</v>
      </c>
      <c r="AT523" s="135" t="s">
        <v>133</v>
      </c>
      <c r="AU523" s="135" t="s">
        <v>88</v>
      </c>
      <c r="AY523" s="18" t="s">
        <v>130</v>
      </c>
      <c r="BE523" s="136">
        <f>IF(N523="základní",J523,0)</f>
        <v>0</v>
      </c>
      <c r="BF523" s="136">
        <f>IF(N523="snížená",J523,0)</f>
        <v>0</v>
      </c>
      <c r="BG523" s="136">
        <f>IF(N523="zákl. přenesená",J523,0)</f>
        <v>0</v>
      </c>
      <c r="BH523" s="136">
        <f>IF(N523="sníž. přenesená",J523,0)</f>
        <v>0</v>
      </c>
      <c r="BI523" s="136">
        <f>IF(N523="nulová",J523,0)</f>
        <v>0</v>
      </c>
      <c r="BJ523" s="18" t="s">
        <v>86</v>
      </c>
      <c r="BK523" s="136">
        <f>ROUND(I523*H523,2)</f>
        <v>0</v>
      </c>
      <c r="BL523" s="18" t="s">
        <v>138</v>
      </c>
      <c r="BM523" s="135" t="s">
        <v>412</v>
      </c>
    </row>
    <row r="524" spans="2:65" s="12" customFormat="1">
      <c r="B524" s="137"/>
      <c r="D524" s="138" t="s">
        <v>140</v>
      </c>
      <c r="E524" s="139" t="s">
        <v>43</v>
      </c>
      <c r="F524" s="140" t="s">
        <v>277</v>
      </c>
      <c r="H524" s="139" t="s">
        <v>43</v>
      </c>
      <c r="I524" s="141"/>
      <c r="L524" s="137"/>
      <c r="M524" s="142"/>
      <c r="T524" s="143"/>
      <c r="AT524" s="139" t="s">
        <v>140</v>
      </c>
      <c r="AU524" s="139" t="s">
        <v>88</v>
      </c>
      <c r="AV524" s="12" t="s">
        <v>86</v>
      </c>
      <c r="AW524" s="12" t="s">
        <v>41</v>
      </c>
      <c r="AX524" s="12" t="s">
        <v>81</v>
      </c>
      <c r="AY524" s="139" t="s">
        <v>130</v>
      </c>
    </row>
    <row r="525" spans="2:65" s="13" customFormat="1">
      <c r="B525" s="144"/>
      <c r="D525" s="138" t="s">
        <v>140</v>
      </c>
      <c r="E525" s="145" t="s">
        <v>43</v>
      </c>
      <c r="F525" s="146" t="s">
        <v>283</v>
      </c>
      <c r="H525" s="147">
        <v>5.76</v>
      </c>
      <c r="I525" s="148"/>
      <c r="L525" s="144"/>
      <c r="M525" s="149"/>
      <c r="T525" s="150"/>
      <c r="AT525" s="145" t="s">
        <v>140</v>
      </c>
      <c r="AU525" s="145" t="s">
        <v>88</v>
      </c>
      <c r="AV525" s="13" t="s">
        <v>88</v>
      </c>
      <c r="AW525" s="13" t="s">
        <v>41</v>
      </c>
      <c r="AX525" s="13" t="s">
        <v>81</v>
      </c>
      <c r="AY525" s="145" t="s">
        <v>130</v>
      </c>
    </row>
    <row r="526" spans="2:65" s="15" customFormat="1">
      <c r="B526" s="158"/>
      <c r="D526" s="138" t="s">
        <v>140</v>
      </c>
      <c r="E526" s="159" t="s">
        <v>43</v>
      </c>
      <c r="F526" s="160" t="s">
        <v>209</v>
      </c>
      <c r="H526" s="161">
        <v>5.76</v>
      </c>
      <c r="I526" s="162"/>
      <c r="L526" s="158"/>
      <c r="M526" s="163"/>
      <c r="T526" s="164"/>
      <c r="AT526" s="159" t="s">
        <v>140</v>
      </c>
      <c r="AU526" s="159" t="s">
        <v>88</v>
      </c>
      <c r="AV526" s="15" t="s">
        <v>138</v>
      </c>
      <c r="AW526" s="15" t="s">
        <v>41</v>
      </c>
      <c r="AX526" s="15" t="s">
        <v>86</v>
      </c>
      <c r="AY526" s="159" t="s">
        <v>130</v>
      </c>
    </row>
    <row r="527" spans="2:65" s="1" customFormat="1" ht="44.25" customHeight="1">
      <c r="B527" s="34"/>
      <c r="C527" s="124" t="s">
        <v>413</v>
      </c>
      <c r="D527" s="124" t="s">
        <v>133</v>
      </c>
      <c r="E527" s="125" t="s">
        <v>414</v>
      </c>
      <c r="F527" s="126" t="s">
        <v>415</v>
      </c>
      <c r="G527" s="127" t="s">
        <v>136</v>
      </c>
      <c r="H527" s="128">
        <v>1099.68</v>
      </c>
      <c r="I527" s="129"/>
      <c r="J527" s="130">
        <f>ROUND(I527*H527,2)</f>
        <v>0</v>
      </c>
      <c r="K527" s="126" t="s">
        <v>137</v>
      </c>
      <c r="L527" s="34"/>
      <c r="M527" s="131" t="s">
        <v>43</v>
      </c>
      <c r="N527" s="132" t="s">
        <v>52</v>
      </c>
      <c r="P527" s="133">
        <f>O527*H527</f>
        <v>0</v>
      </c>
      <c r="Q527" s="133">
        <v>1.0000000000000001E-5</v>
      </c>
      <c r="R527" s="133">
        <f>Q527*H527</f>
        <v>1.0996800000000001E-2</v>
      </c>
      <c r="S527" s="133">
        <v>0</v>
      </c>
      <c r="T527" s="134">
        <f>S527*H527</f>
        <v>0</v>
      </c>
      <c r="AR527" s="135" t="s">
        <v>138</v>
      </c>
      <c r="AT527" s="135" t="s">
        <v>133</v>
      </c>
      <c r="AU527" s="135" t="s">
        <v>88</v>
      </c>
      <c r="AY527" s="18" t="s">
        <v>130</v>
      </c>
      <c r="BE527" s="136">
        <f>IF(N527="základní",J527,0)</f>
        <v>0</v>
      </c>
      <c r="BF527" s="136">
        <f>IF(N527="snížená",J527,0)</f>
        <v>0</v>
      </c>
      <c r="BG527" s="136">
        <f>IF(N527="zákl. přenesená",J527,0)</f>
        <v>0</v>
      </c>
      <c r="BH527" s="136">
        <f>IF(N527="sníž. přenesená",J527,0)</f>
        <v>0</v>
      </c>
      <c r="BI527" s="136">
        <f>IF(N527="nulová",J527,0)</f>
        <v>0</v>
      </c>
      <c r="BJ527" s="18" t="s">
        <v>86</v>
      </c>
      <c r="BK527" s="136">
        <f>ROUND(I527*H527,2)</f>
        <v>0</v>
      </c>
      <c r="BL527" s="18" t="s">
        <v>138</v>
      </c>
      <c r="BM527" s="135" t="s">
        <v>416</v>
      </c>
    </row>
    <row r="528" spans="2:65" s="12" customFormat="1">
      <c r="B528" s="137"/>
      <c r="D528" s="138" t="s">
        <v>140</v>
      </c>
      <c r="E528" s="139" t="s">
        <v>43</v>
      </c>
      <c r="F528" s="140" t="s">
        <v>277</v>
      </c>
      <c r="H528" s="139" t="s">
        <v>43</v>
      </c>
      <c r="I528" s="141"/>
      <c r="L528" s="137"/>
      <c r="M528" s="142"/>
      <c r="T528" s="143"/>
      <c r="AT528" s="139" t="s">
        <v>140</v>
      </c>
      <c r="AU528" s="139" t="s">
        <v>88</v>
      </c>
      <c r="AV528" s="12" t="s">
        <v>86</v>
      </c>
      <c r="AW528" s="12" t="s">
        <v>41</v>
      </c>
      <c r="AX528" s="12" t="s">
        <v>81</v>
      </c>
      <c r="AY528" s="139" t="s">
        <v>130</v>
      </c>
    </row>
    <row r="529" spans="2:65" s="13" customFormat="1">
      <c r="B529" s="144"/>
      <c r="D529" s="138" t="s">
        <v>140</v>
      </c>
      <c r="E529" s="145" t="s">
        <v>43</v>
      </c>
      <c r="F529" s="146" t="s">
        <v>279</v>
      </c>
      <c r="H529" s="147">
        <v>294.83999999999997</v>
      </c>
      <c r="I529" s="148"/>
      <c r="L529" s="144"/>
      <c r="M529" s="149"/>
      <c r="T529" s="150"/>
      <c r="AT529" s="145" t="s">
        <v>140</v>
      </c>
      <c r="AU529" s="145" t="s">
        <v>88</v>
      </c>
      <c r="AV529" s="13" t="s">
        <v>88</v>
      </c>
      <c r="AW529" s="13" t="s">
        <v>41</v>
      </c>
      <c r="AX529" s="13" t="s">
        <v>81</v>
      </c>
      <c r="AY529" s="145" t="s">
        <v>130</v>
      </c>
    </row>
    <row r="530" spans="2:65" s="13" customFormat="1">
      <c r="B530" s="144"/>
      <c r="D530" s="138" t="s">
        <v>140</v>
      </c>
      <c r="E530" s="145" t="s">
        <v>43</v>
      </c>
      <c r="F530" s="146" t="s">
        <v>280</v>
      </c>
      <c r="H530" s="147">
        <v>804.84</v>
      </c>
      <c r="I530" s="148"/>
      <c r="L530" s="144"/>
      <c r="M530" s="149"/>
      <c r="T530" s="150"/>
      <c r="AT530" s="145" t="s">
        <v>140</v>
      </c>
      <c r="AU530" s="145" t="s">
        <v>88</v>
      </c>
      <c r="AV530" s="13" t="s">
        <v>88</v>
      </c>
      <c r="AW530" s="13" t="s">
        <v>41</v>
      </c>
      <c r="AX530" s="13" t="s">
        <v>81</v>
      </c>
      <c r="AY530" s="145" t="s">
        <v>130</v>
      </c>
    </row>
    <row r="531" spans="2:65" s="15" customFormat="1">
      <c r="B531" s="158"/>
      <c r="D531" s="138" t="s">
        <v>140</v>
      </c>
      <c r="E531" s="159" t="s">
        <v>43</v>
      </c>
      <c r="F531" s="160" t="s">
        <v>209</v>
      </c>
      <c r="H531" s="161">
        <v>1099.68</v>
      </c>
      <c r="I531" s="162"/>
      <c r="L531" s="158"/>
      <c r="M531" s="163"/>
      <c r="T531" s="164"/>
      <c r="AT531" s="159" t="s">
        <v>140</v>
      </c>
      <c r="AU531" s="159" t="s">
        <v>88</v>
      </c>
      <c r="AV531" s="15" t="s">
        <v>138</v>
      </c>
      <c r="AW531" s="15" t="s">
        <v>41</v>
      </c>
      <c r="AX531" s="15" t="s">
        <v>86</v>
      </c>
      <c r="AY531" s="159" t="s">
        <v>130</v>
      </c>
    </row>
    <row r="532" spans="2:65" s="1" customFormat="1" ht="37.9" customHeight="1">
      <c r="B532" s="34"/>
      <c r="C532" s="124" t="s">
        <v>417</v>
      </c>
      <c r="D532" s="124" t="s">
        <v>133</v>
      </c>
      <c r="E532" s="125" t="s">
        <v>418</v>
      </c>
      <c r="F532" s="126" t="s">
        <v>419</v>
      </c>
      <c r="G532" s="127" t="s">
        <v>136</v>
      </c>
      <c r="H532" s="128">
        <v>310.12400000000002</v>
      </c>
      <c r="I532" s="129"/>
      <c r="J532" s="130">
        <f>ROUND(I532*H532,2)</f>
        <v>0</v>
      </c>
      <c r="K532" s="126" t="s">
        <v>137</v>
      </c>
      <c r="L532" s="34"/>
      <c r="M532" s="131" t="s">
        <v>43</v>
      </c>
      <c r="N532" s="132" t="s">
        <v>52</v>
      </c>
      <c r="P532" s="133">
        <f>O532*H532</f>
        <v>0</v>
      </c>
      <c r="Q532" s="133">
        <v>1.0000000000000001E-5</v>
      </c>
      <c r="R532" s="133">
        <f>Q532*H532</f>
        <v>3.1012400000000003E-3</v>
      </c>
      <c r="S532" s="133">
        <v>0</v>
      </c>
      <c r="T532" s="134">
        <f>S532*H532</f>
        <v>0</v>
      </c>
      <c r="AR532" s="135" t="s">
        <v>138</v>
      </c>
      <c r="AT532" s="135" t="s">
        <v>133</v>
      </c>
      <c r="AU532" s="135" t="s">
        <v>88</v>
      </c>
      <c r="AY532" s="18" t="s">
        <v>130</v>
      </c>
      <c r="BE532" s="136">
        <f>IF(N532="základní",J532,0)</f>
        <v>0</v>
      </c>
      <c r="BF532" s="136">
        <f>IF(N532="snížená",J532,0)</f>
        <v>0</v>
      </c>
      <c r="BG532" s="136">
        <f>IF(N532="zákl. přenesená",J532,0)</f>
        <v>0</v>
      </c>
      <c r="BH532" s="136">
        <f>IF(N532="sníž. přenesená",J532,0)</f>
        <v>0</v>
      </c>
      <c r="BI532" s="136">
        <f>IF(N532="nulová",J532,0)</f>
        <v>0</v>
      </c>
      <c r="BJ532" s="18" t="s">
        <v>86</v>
      </c>
      <c r="BK532" s="136">
        <f>ROUND(I532*H532,2)</f>
        <v>0</v>
      </c>
      <c r="BL532" s="18" t="s">
        <v>138</v>
      </c>
      <c r="BM532" s="135" t="s">
        <v>420</v>
      </c>
    </row>
    <row r="533" spans="2:65" s="12" customFormat="1">
      <c r="B533" s="137"/>
      <c r="D533" s="138" t="s">
        <v>140</v>
      </c>
      <c r="E533" s="139" t="s">
        <v>43</v>
      </c>
      <c r="F533" s="140" t="s">
        <v>277</v>
      </c>
      <c r="H533" s="139" t="s">
        <v>43</v>
      </c>
      <c r="I533" s="141"/>
      <c r="L533" s="137"/>
      <c r="M533" s="142"/>
      <c r="T533" s="143"/>
      <c r="AT533" s="139" t="s">
        <v>140</v>
      </c>
      <c r="AU533" s="139" t="s">
        <v>88</v>
      </c>
      <c r="AV533" s="12" t="s">
        <v>86</v>
      </c>
      <c r="AW533" s="12" t="s">
        <v>41</v>
      </c>
      <c r="AX533" s="12" t="s">
        <v>81</v>
      </c>
      <c r="AY533" s="139" t="s">
        <v>130</v>
      </c>
    </row>
    <row r="534" spans="2:65" s="13" customFormat="1">
      <c r="B534" s="144"/>
      <c r="D534" s="138" t="s">
        <v>140</v>
      </c>
      <c r="E534" s="145" t="s">
        <v>43</v>
      </c>
      <c r="F534" s="146" t="s">
        <v>278</v>
      </c>
      <c r="H534" s="147">
        <v>113.02200000000001</v>
      </c>
      <c r="I534" s="148"/>
      <c r="L534" s="144"/>
      <c r="M534" s="149"/>
      <c r="T534" s="150"/>
      <c r="AT534" s="145" t="s">
        <v>140</v>
      </c>
      <c r="AU534" s="145" t="s">
        <v>88</v>
      </c>
      <c r="AV534" s="13" t="s">
        <v>88</v>
      </c>
      <c r="AW534" s="13" t="s">
        <v>41</v>
      </c>
      <c r="AX534" s="13" t="s">
        <v>81</v>
      </c>
      <c r="AY534" s="145" t="s">
        <v>130</v>
      </c>
    </row>
    <row r="535" spans="2:65" s="13" customFormat="1">
      <c r="B535" s="144"/>
      <c r="D535" s="138" t="s">
        <v>140</v>
      </c>
      <c r="E535" s="145" t="s">
        <v>43</v>
      </c>
      <c r="F535" s="146" t="s">
        <v>281</v>
      </c>
      <c r="H535" s="147">
        <v>64.022000000000006</v>
      </c>
      <c r="I535" s="148"/>
      <c r="L535" s="144"/>
      <c r="M535" s="149"/>
      <c r="T535" s="150"/>
      <c r="AT535" s="145" t="s">
        <v>140</v>
      </c>
      <c r="AU535" s="145" t="s">
        <v>88</v>
      </c>
      <c r="AV535" s="13" t="s">
        <v>88</v>
      </c>
      <c r="AW535" s="13" t="s">
        <v>41</v>
      </c>
      <c r="AX535" s="13" t="s">
        <v>81</v>
      </c>
      <c r="AY535" s="145" t="s">
        <v>130</v>
      </c>
    </row>
    <row r="536" spans="2:65" s="13" customFormat="1">
      <c r="B536" s="144"/>
      <c r="D536" s="138" t="s">
        <v>140</v>
      </c>
      <c r="E536" s="145" t="s">
        <v>43</v>
      </c>
      <c r="F536" s="146" t="s">
        <v>285</v>
      </c>
      <c r="H536" s="147">
        <v>127.92</v>
      </c>
      <c r="I536" s="148"/>
      <c r="L536" s="144"/>
      <c r="M536" s="149"/>
      <c r="T536" s="150"/>
      <c r="AT536" s="145" t="s">
        <v>140</v>
      </c>
      <c r="AU536" s="145" t="s">
        <v>88</v>
      </c>
      <c r="AV536" s="13" t="s">
        <v>88</v>
      </c>
      <c r="AW536" s="13" t="s">
        <v>41</v>
      </c>
      <c r="AX536" s="13" t="s">
        <v>81</v>
      </c>
      <c r="AY536" s="145" t="s">
        <v>130</v>
      </c>
    </row>
    <row r="537" spans="2:65" s="13" customFormat="1">
      <c r="B537" s="144"/>
      <c r="D537" s="138" t="s">
        <v>140</v>
      </c>
      <c r="E537" s="145" t="s">
        <v>43</v>
      </c>
      <c r="F537" s="146" t="s">
        <v>286</v>
      </c>
      <c r="H537" s="147">
        <v>5.16</v>
      </c>
      <c r="I537" s="148"/>
      <c r="L537" s="144"/>
      <c r="M537" s="149"/>
      <c r="T537" s="150"/>
      <c r="AT537" s="145" t="s">
        <v>140</v>
      </c>
      <c r="AU537" s="145" t="s">
        <v>88</v>
      </c>
      <c r="AV537" s="13" t="s">
        <v>88</v>
      </c>
      <c r="AW537" s="13" t="s">
        <v>41</v>
      </c>
      <c r="AX537" s="13" t="s">
        <v>81</v>
      </c>
      <c r="AY537" s="145" t="s">
        <v>130</v>
      </c>
    </row>
    <row r="538" spans="2:65" s="15" customFormat="1">
      <c r="B538" s="158"/>
      <c r="D538" s="138" t="s">
        <v>140</v>
      </c>
      <c r="E538" s="159" t="s">
        <v>43</v>
      </c>
      <c r="F538" s="160" t="s">
        <v>209</v>
      </c>
      <c r="H538" s="161">
        <v>310.12400000000002</v>
      </c>
      <c r="I538" s="162"/>
      <c r="L538" s="158"/>
      <c r="M538" s="163"/>
      <c r="T538" s="164"/>
      <c r="AT538" s="159" t="s">
        <v>140</v>
      </c>
      <c r="AU538" s="159" t="s">
        <v>88</v>
      </c>
      <c r="AV538" s="15" t="s">
        <v>138</v>
      </c>
      <c r="AW538" s="15" t="s">
        <v>41</v>
      </c>
      <c r="AX538" s="15" t="s">
        <v>86</v>
      </c>
      <c r="AY538" s="159" t="s">
        <v>130</v>
      </c>
    </row>
    <row r="539" spans="2:65" s="1" customFormat="1" ht="44.25" customHeight="1">
      <c r="B539" s="34"/>
      <c r="C539" s="124" t="s">
        <v>421</v>
      </c>
      <c r="D539" s="124" t="s">
        <v>133</v>
      </c>
      <c r="E539" s="125" t="s">
        <v>422</v>
      </c>
      <c r="F539" s="126" t="s">
        <v>423</v>
      </c>
      <c r="G539" s="127" t="s">
        <v>136</v>
      </c>
      <c r="H539" s="128">
        <v>6.7229999999999999</v>
      </c>
      <c r="I539" s="129"/>
      <c r="J539" s="130">
        <f>ROUND(I539*H539,2)</f>
        <v>0</v>
      </c>
      <c r="K539" s="126" t="s">
        <v>137</v>
      </c>
      <c r="L539" s="34"/>
      <c r="M539" s="131" t="s">
        <v>43</v>
      </c>
      <c r="N539" s="132" t="s">
        <v>52</v>
      </c>
      <c r="P539" s="133">
        <f>O539*H539</f>
        <v>0</v>
      </c>
      <c r="Q539" s="133">
        <v>0</v>
      </c>
      <c r="R539" s="133">
        <f>Q539*H539</f>
        <v>0</v>
      </c>
      <c r="S539" s="133">
        <v>4.8000000000000001E-2</v>
      </c>
      <c r="T539" s="134">
        <f>S539*H539</f>
        <v>0.32270399999999999</v>
      </c>
      <c r="AR539" s="135" t="s">
        <v>138</v>
      </c>
      <c r="AT539" s="135" t="s">
        <v>133</v>
      </c>
      <c r="AU539" s="135" t="s">
        <v>88</v>
      </c>
      <c r="AY539" s="18" t="s">
        <v>130</v>
      </c>
      <c r="BE539" s="136">
        <f>IF(N539="základní",J539,0)</f>
        <v>0</v>
      </c>
      <c r="BF539" s="136">
        <f>IF(N539="snížená",J539,0)</f>
        <v>0</v>
      </c>
      <c r="BG539" s="136">
        <f>IF(N539="zákl. přenesená",J539,0)</f>
        <v>0</v>
      </c>
      <c r="BH539" s="136">
        <f>IF(N539="sníž. přenesená",J539,0)</f>
        <v>0</v>
      </c>
      <c r="BI539" s="136">
        <f>IF(N539="nulová",J539,0)</f>
        <v>0</v>
      </c>
      <c r="BJ539" s="18" t="s">
        <v>86</v>
      </c>
      <c r="BK539" s="136">
        <f>ROUND(I539*H539,2)</f>
        <v>0</v>
      </c>
      <c r="BL539" s="18" t="s">
        <v>138</v>
      </c>
      <c r="BM539" s="135" t="s">
        <v>424</v>
      </c>
    </row>
    <row r="540" spans="2:65" s="12" customFormat="1">
      <c r="B540" s="137"/>
      <c r="D540" s="138" t="s">
        <v>140</v>
      </c>
      <c r="E540" s="139" t="s">
        <v>43</v>
      </c>
      <c r="F540" s="140" t="s">
        <v>425</v>
      </c>
      <c r="H540" s="139" t="s">
        <v>43</v>
      </c>
      <c r="I540" s="141"/>
      <c r="L540" s="137"/>
      <c r="M540" s="142"/>
      <c r="T540" s="143"/>
      <c r="AT540" s="139" t="s">
        <v>140</v>
      </c>
      <c r="AU540" s="139" t="s">
        <v>88</v>
      </c>
      <c r="AV540" s="12" t="s">
        <v>86</v>
      </c>
      <c r="AW540" s="12" t="s">
        <v>41</v>
      </c>
      <c r="AX540" s="12" t="s">
        <v>81</v>
      </c>
      <c r="AY540" s="139" t="s">
        <v>130</v>
      </c>
    </row>
    <row r="541" spans="2:65" s="13" customFormat="1">
      <c r="B541" s="144"/>
      <c r="D541" s="138" t="s">
        <v>140</v>
      </c>
      <c r="E541" s="145" t="s">
        <v>43</v>
      </c>
      <c r="F541" s="146" t="s">
        <v>282</v>
      </c>
      <c r="H541" s="147">
        <v>6.7229999999999999</v>
      </c>
      <c r="I541" s="148"/>
      <c r="L541" s="144"/>
      <c r="M541" s="149"/>
      <c r="T541" s="150"/>
      <c r="AT541" s="145" t="s">
        <v>140</v>
      </c>
      <c r="AU541" s="145" t="s">
        <v>88</v>
      </c>
      <c r="AV541" s="13" t="s">
        <v>88</v>
      </c>
      <c r="AW541" s="13" t="s">
        <v>41</v>
      </c>
      <c r="AX541" s="13" t="s">
        <v>81</v>
      </c>
      <c r="AY541" s="145" t="s">
        <v>130</v>
      </c>
    </row>
    <row r="542" spans="2:65" s="15" customFormat="1">
      <c r="B542" s="158"/>
      <c r="D542" s="138" t="s">
        <v>140</v>
      </c>
      <c r="E542" s="159" t="s">
        <v>43</v>
      </c>
      <c r="F542" s="160" t="s">
        <v>209</v>
      </c>
      <c r="H542" s="161">
        <v>6.7229999999999999</v>
      </c>
      <c r="I542" s="162"/>
      <c r="L542" s="158"/>
      <c r="M542" s="163"/>
      <c r="T542" s="164"/>
      <c r="AT542" s="159" t="s">
        <v>140</v>
      </c>
      <c r="AU542" s="159" t="s">
        <v>88</v>
      </c>
      <c r="AV542" s="15" t="s">
        <v>138</v>
      </c>
      <c r="AW542" s="15" t="s">
        <v>41</v>
      </c>
      <c r="AX542" s="15" t="s">
        <v>86</v>
      </c>
      <c r="AY542" s="159" t="s">
        <v>130</v>
      </c>
    </row>
    <row r="543" spans="2:65" s="1" customFormat="1" ht="44.25" customHeight="1">
      <c r="B543" s="34"/>
      <c r="C543" s="124" t="s">
        <v>426</v>
      </c>
      <c r="D543" s="124" t="s">
        <v>133</v>
      </c>
      <c r="E543" s="125" t="s">
        <v>427</v>
      </c>
      <c r="F543" s="126" t="s">
        <v>428</v>
      </c>
      <c r="G543" s="127" t="s">
        <v>136</v>
      </c>
      <c r="H543" s="128">
        <v>5.76</v>
      </c>
      <c r="I543" s="129"/>
      <c r="J543" s="130">
        <f>ROUND(I543*H543,2)</f>
        <v>0</v>
      </c>
      <c r="K543" s="126" t="s">
        <v>137</v>
      </c>
      <c r="L543" s="34"/>
      <c r="M543" s="131" t="s">
        <v>43</v>
      </c>
      <c r="N543" s="132" t="s">
        <v>52</v>
      </c>
      <c r="P543" s="133">
        <f>O543*H543</f>
        <v>0</v>
      </c>
      <c r="Q543" s="133">
        <v>0</v>
      </c>
      <c r="R543" s="133">
        <f>Q543*H543</f>
        <v>0</v>
      </c>
      <c r="S543" s="133">
        <v>3.7999999999999999E-2</v>
      </c>
      <c r="T543" s="134">
        <f>S543*H543</f>
        <v>0.21887999999999999</v>
      </c>
      <c r="AR543" s="135" t="s">
        <v>138</v>
      </c>
      <c r="AT543" s="135" t="s">
        <v>133</v>
      </c>
      <c r="AU543" s="135" t="s">
        <v>88</v>
      </c>
      <c r="AY543" s="18" t="s">
        <v>130</v>
      </c>
      <c r="BE543" s="136">
        <f>IF(N543="základní",J543,0)</f>
        <v>0</v>
      </c>
      <c r="BF543" s="136">
        <f>IF(N543="snížená",J543,0)</f>
        <v>0</v>
      </c>
      <c r="BG543" s="136">
        <f>IF(N543="zákl. přenesená",J543,0)</f>
        <v>0</v>
      </c>
      <c r="BH543" s="136">
        <f>IF(N543="sníž. přenesená",J543,0)</f>
        <v>0</v>
      </c>
      <c r="BI543" s="136">
        <f>IF(N543="nulová",J543,0)</f>
        <v>0</v>
      </c>
      <c r="BJ543" s="18" t="s">
        <v>86</v>
      </c>
      <c r="BK543" s="136">
        <f>ROUND(I543*H543,2)</f>
        <v>0</v>
      </c>
      <c r="BL543" s="18" t="s">
        <v>138</v>
      </c>
      <c r="BM543" s="135" t="s">
        <v>429</v>
      </c>
    </row>
    <row r="544" spans="2:65" s="12" customFormat="1">
      <c r="B544" s="137"/>
      <c r="D544" s="138" t="s">
        <v>140</v>
      </c>
      <c r="E544" s="139" t="s">
        <v>43</v>
      </c>
      <c r="F544" s="140" t="s">
        <v>425</v>
      </c>
      <c r="H544" s="139" t="s">
        <v>43</v>
      </c>
      <c r="I544" s="141"/>
      <c r="L544" s="137"/>
      <c r="M544" s="142"/>
      <c r="T544" s="143"/>
      <c r="AT544" s="139" t="s">
        <v>140</v>
      </c>
      <c r="AU544" s="139" t="s">
        <v>88</v>
      </c>
      <c r="AV544" s="12" t="s">
        <v>86</v>
      </c>
      <c r="AW544" s="12" t="s">
        <v>41</v>
      </c>
      <c r="AX544" s="12" t="s">
        <v>81</v>
      </c>
      <c r="AY544" s="139" t="s">
        <v>130</v>
      </c>
    </row>
    <row r="545" spans="2:65" s="13" customFormat="1">
      <c r="B545" s="144"/>
      <c r="D545" s="138" t="s">
        <v>140</v>
      </c>
      <c r="E545" s="145" t="s">
        <v>43</v>
      </c>
      <c r="F545" s="146" t="s">
        <v>283</v>
      </c>
      <c r="H545" s="147">
        <v>5.76</v>
      </c>
      <c r="I545" s="148"/>
      <c r="L545" s="144"/>
      <c r="M545" s="149"/>
      <c r="T545" s="150"/>
      <c r="AT545" s="145" t="s">
        <v>140</v>
      </c>
      <c r="AU545" s="145" t="s">
        <v>88</v>
      </c>
      <c r="AV545" s="13" t="s">
        <v>88</v>
      </c>
      <c r="AW545" s="13" t="s">
        <v>41</v>
      </c>
      <c r="AX545" s="13" t="s">
        <v>81</v>
      </c>
      <c r="AY545" s="145" t="s">
        <v>130</v>
      </c>
    </row>
    <row r="546" spans="2:65" s="15" customFormat="1">
      <c r="B546" s="158"/>
      <c r="D546" s="138" t="s">
        <v>140</v>
      </c>
      <c r="E546" s="159" t="s">
        <v>43</v>
      </c>
      <c r="F546" s="160" t="s">
        <v>209</v>
      </c>
      <c r="H546" s="161">
        <v>5.76</v>
      </c>
      <c r="I546" s="162"/>
      <c r="L546" s="158"/>
      <c r="M546" s="163"/>
      <c r="T546" s="164"/>
      <c r="AT546" s="159" t="s">
        <v>140</v>
      </c>
      <c r="AU546" s="159" t="s">
        <v>88</v>
      </c>
      <c r="AV546" s="15" t="s">
        <v>138</v>
      </c>
      <c r="AW546" s="15" t="s">
        <v>41</v>
      </c>
      <c r="AX546" s="15" t="s">
        <v>86</v>
      </c>
      <c r="AY546" s="159" t="s">
        <v>130</v>
      </c>
    </row>
    <row r="547" spans="2:65" s="1" customFormat="1" ht="44.25" customHeight="1">
      <c r="B547" s="34"/>
      <c r="C547" s="124" t="s">
        <v>430</v>
      </c>
      <c r="D547" s="124" t="s">
        <v>133</v>
      </c>
      <c r="E547" s="125" t="s">
        <v>431</v>
      </c>
      <c r="F547" s="126" t="s">
        <v>432</v>
      </c>
      <c r="G547" s="127" t="s">
        <v>136</v>
      </c>
      <c r="H547" s="128">
        <v>1276.7239999999999</v>
      </c>
      <c r="I547" s="129"/>
      <c r="J547" s="130">
        <f>ROUND(I547*H547,2)</f>
        <v>0</v>
      </c>
      <c r="K547" s="126" t="s">
        <v>137</v>
      </c>
      <c r="L547" s="34"/>
      <c r="M547" s="131" t="s">
        <v>43</v>
      </c>
      <c r="N547" s="132" t="s">
        <v>52</v>
      </c>
      <c r="P547" s="133">
        <f>O547*H547</f>
        <v>0</v>
      </c>
      <c r="Q547" s="133">
        <v>0</v>
      </c>
      <c r="R547" s="133">
        <f>Q547*H547</f>
        <v>0</v>
      </c>
      <c r="S547" s="133">
        <v>3.4000000000000002E-2</v>
      </c>
      <c r="T547" s="134">
        <f>S547*H547</f>
        <v>43.408616000000002</v>
      </c>
      <c r="AR547" s="135" t="s">
        <v>138</v>
      </c>
      <c r="AT547" s="135" t="s">
        <v>133</v>
      </c>
      <c r="AU547" s="135" t="s">
        <v>88</v>
      </c>
      <c r="AY547" s="18" t="s">
        <v>130</v>
      </c>
      <c r="BE547" s="136">
        <f>IF(N547="základní",J547,0)</f>
        <v>0</v>
      </c>
      <c r="BF547" s="136">
        <f>IF(N547="snížená",J547,0)</f>
        <v>0</v>
      </c>
      <c r="BG547" s="136">
        <f>IF(N547="zákl. přenesená",J547,0)</f>
        <v>0</v>
      </c>
      <c r="BH547" s="136">
        <f>IF(N547="sníž. přenesená",J547,0)</f>
        <v>0</v>
      </c>
      <c r="BI547" s="136">
        <f>IF(N547="nulová",J547,0)</f>
        <v>0</v>
      </c>
      <c r="BJ547" s="18" t="s">
        <v>86</v>
      </c>
      <c r="BK547" s="136">
        <f>ROUND(I547*H547,2)</f>
        <v>0</v>
      </c>
      <c r="BL547" s="18" t="s">
        <v>138</v>
      </c>
      <c r="BM547" s="135" t="s">
        <v>433</v>
      </c>
    </row>
    <row r="548" spans="2:65" s="12" customFormat="1">
      <c r="B548" s="137"/>
      <c r="D548" s="138" t="s">
        <v>140</v>
      </c>
      <c r="E548" s="139" t="s">
        <v>43</v>
      </c>
      <c r="F548" s="140" t="s">
        <v>425</v>
      </c>
      <c r="H548" s="139" t="s">
        <v>43</v>
      </c>
      <c r="I548" s="141"/>
      <c r="L548" s="137"/>
      <c r="M548" s="142"/>
      <c r="T548" s="143"/>
      <c r="AT548" s="139" t="s">
        <v>140</v>
      </c>
      <c r="AU548" s="139" t="s">
        <v>88</v>
      </c>
      <c r="AV548" s="12" t="s">
        <v>86</v>
      </c>
      <c r="AW548" s="12" t="s">
        <v>41</v>
      </c>
      <c r="AX548" s="12" t="s">
        <v>81</v>
      </c>
      <c r="AY548" s="139" t="s">
        <v>130</v>
      </c>
    </row>
    <row r="549" spans="2:65" s="13" customFormat="1">
      <c r="B549" s="144"/>
      <c r="D549" s="138" t="s">
        <v>140</v>
      </c>
      <c r="E549" s="145" t="s">
        <v>43</v>
      </c>
      <c r="F549" s="146" t="s">
        <v>278</v>
      </c>
      <c r="H549" s="147">
        <v>113.02200000000001</v>
      </c>
      <c r="I549" s="148"/>
      <c r="L549" s="144"/>
      <c r="M549" s="149"/>
      <c r="T549" s="150"/>
      <c r="AT549" s="145" t="s">
        <v>140</v>
      </c>
      <c r="AU549" s="145" t="s">
        <v>88</v>
      </c>
      <c r="AV549" s="13" t="s">
        <v>88</v>
      </c>
      <c r="AW549" s="13" t="s">
        <v>41</v>
      </c>
      <c r="AX549" s="13" t="s">
        <v>81</v>
      </c>
      <c r="AY549" s="145" t="s">
        <v>130</v>
      </c>
    </row>
    <row r="550" spans="2:65" s="13" customFormat="1">
      <c r="B550" s="144"/>
      <c r="D550" s="138" t="s">
        <v>140</v>
      </c>
      <c r="E550" s="145" t="s">
        <v>43</v>
      </c>
      <c r="F550" s="146" t="s">
        <v>279</v>
      </c>
      <c r="H550" s="147">
        <v>294.83999999999997</v>
      </c>
      <c r="I550" s="148"/>
      <c r="L550" s="144"/>
      <c r="M550" s="149"/>
      <c r="T550" s="150"/>
      <c r="AT550" s="145" t="s">
        <v>140</v>
      </c>
      <c r="AU550" s="145" t="s">
        <v>88</v>
      </c>
      <c r="AV550" s="13" t="s">
        <v>88</v>
      </c>
      <c r="AW550" s="13" t="s">
        <v>41</v>
      </c>
      <c r="AX550" s="13" t="s">
        <v>81</v>
      </c>
      <c r="AY550" s="145" t="s">
        <v>130</v>
      </c>
    </row>
    <row r="551" spans="2:65" s="13" customFormat="1">
      <c r="B551" s="144"/>
      <c r="D551" s="138" t="s">
        <v>140</v>
      </c>
      <c r="E551" s="145" t="s">
        <v>43</v>
      </c>
      <c r="F551" s="146" t="s">
        <v>280</v>
      </c>
      <c r="H551" s="147">
        <v>804.84</v>
      </c>
      <c r="I551" s="148"/>
      <c r="L551" s="144"/>
      <c r="M551" s="149"/>
      <c r="T551" s="150"/>
      <c r="AT551" s="145" t="s">
        <v>140</v>
      </c>
      <c r="AU551" s="145" t="s">
        <v>88</v>
      </c>
      <c r="AV551" s="13" t="s">
        <v>88</v>
      </c>
      <c r="AW551" s="13" t="s">
        <v>41</v>
      </c>
      <c r="AX551" s="13" t="s">
        <v>81</v>
      </c>
      <c r="AY551" s="145" t="s">
        <v>130</v>
      </c>
    </row>
    <row r="552" spans="2:65" s="13" customFormat="1">
      <c r="B552" s="144"/>
      <c r="D552" s="138" t="s">
        <v>140</v>
      </c>
      <c r="E552" s="145" t="s">
        <v>43</v>
      </c>
      <c r="F552" s="146" t="s">
        <v>281</v>
      </c>
      <c r="H552" s="147">
        <v>64.022000000000006</v>
      </c>
      <c r="I552" s="148"/>
      <c r="L552" s="144"/>
      <c r="M552" s="149"/>
      <c r="T552" s="150"/>
      <c r="AT552" s="145" t="s">
        <v>140</v>
      </c>
      <c r="AU552" s="145" t="s">
        <v>88</v>
      </c>
      <c r="AV552" s="13" t="s">
        <v>88</v>
      </c>
      <c r="AW552" s="13" t="s">
        <v>41</v>
      </c>
      <c r="AX552" s="13" t="s">
        <v>81</v>
      </c>
      <c r="AY552" s="145" t="s">
        <v>130</v>
      </c>
    </row>
    <row r="553" spans="2:65" s="15" customFormat="1">
      <c r="B553" s="158"/>
      <c r="D553" s="138" t="s">
        <v>140</v>
      </c>
      <c r="E553" s="159" t="s">
        <v>43</v>
      </c>
      <c r="F553" s="160" t="s">
        <v>209</v>
      </c>
      <c r="H553" s="161">
        <v>1276.7239999999999</v>
      </c>
      <c r="I553" s="162"/>
      <c r="L553" s="158"/>
      <c r="M553" s="163"/>
      <c r="T553" s="164"/>
      <c r="AT553" s="159" t="s">
        <v>140</v>
      </c>
      <c r="AU553" s="159" t="s">
        <v>88</v>
      </c>
      <c r="AV553" s="15" t="s">
        <v>138</v>
      </c>
      <c r="AW553" s="15" t="s">
        <v>41</v>
      </c>
      <c r="AX553" s="15" t="s">
        <v>86</v>
      </c>
      <c r="AY553" s="159" t="s">
        <v>130</v>
      </c>
    </row>
    <row r="554" spans="2:65" s="1" customFormat="1" ht="37.9" customHeight="1">
      <c r="B554" s="34"/>
      <c r="C554" s="124" t="s">
        <v>434</v>
      </c>
      <c r="D554" s="124" t="s">
        <v>133</v>
      </c>
      <c r="E554" s="125" t="s">
        <v>435</v>
      </c>
      <c r="F554" s="126" t="s">
        <v>436</v>
      </c>
      <c r="G554" s="127" t="s">
        <v>136</v>
      </c>
      <c r="H554" s="128">
        <v>133.08000000000001</v>
      </c>
      <c r="I554" s="129"/>
      <c r="J554" s="130">
        <f>ROUND(I554*H554,2)</f>
        <v>0</v>
      </c>
      <c r="K554" s="126" t="s">
        <v>137</v>
      </c>
      <c r="L554" s="34"/>
      <c r="M554" s="131" t="s">
        <v>43</v>
      </c>
      <c r="N554" s="132" t="s">
        <v>52</v>
      </c>
      <c r="P554" s="133">
        <f>O554*H554</f>
        <v>0</v>
      </c>
      <c r="Q554" s="133">
        <v>0</v>
      </c>
      <c r="R554" s="133">
        <f>Q554*H554</f>
        <v>0</v>
      </c>
      <c r="S554" s="133">
        <v>6.7000000000000004E-2</v>
      </c>
      <c r="T554" s="134">
        <f>S554*H554</f>
        <v>8.916360000000001</v>
      </c>
      <c r="AR554" s="135" t="s">
        <v>138</v>
      </c>
      <c r="AT554" s="135" t="s">
        <v>133</v>
      </c>
      <c r="AU554" s="135" t="s">
        <v>88</v>
      </c>
      <c r="AY554" s="18" t="s">
        <v>130</v>
      </c>
      <c r="BE554" s="136">
        <f>IF(N554="základní",J554,0)</f>
        <v>0</v>
      </c>
      <c r="BF554" s="136">
        <f>IF(N554="snížená",J554,0)</f>
        <v>0</v>
      </c>
      <c r="BG554" s="136">
        <f>IF(N554="zákl. přenesená",J554,0)</f>
        <v>0</v>
      </c>
      <c r="BH554" s="136">
        <f>IF(N554="sníž. přenesená",J554,0)</f>
        <v>0</v>
      </c>
      <c r="BI554" s="136">
        <f>IF(N554="nulová",J554,0)</f>
        <v>0</v>
      </c>
      <c r="BJ554" s="18" t="s">
        <v>86</v>
      </c>
      <c r="BK554" s="136">
        <f>ROUND(I554*H554,2)</f>
        <v>0</v>
      </c>
      <c r="BL554" s="18" t="s">
        <v>138</v>
      </c>
      <c r="BM554" s="135" t="s">
        <v>437</v>
      </c>
    </row>
    <row r="555" spans="2:65" s="12" customFormat="1">
      <c r="B555" s="137"/>
      <c r="D555" s="138" t="s">
        <v>140</v>
      </c>
      <c r="E555" s="139" t="s">
        <v>43</v>
      </c>
      <c r="F555" s="140" t="s">
        <v>438</v>
      </c>
      <c r="H555" s="139" t="s">
        <v>43</v>
      </c>
      <c r="I555" s="141"/>
      <c r="L555" s="137"/>
      <c r="M555" s="142"/>
      <c r="T555" s="143"/>
      <c r="AT555" s="139" t="s">
        <v>140</v>
      </c>
      <c r="AU555" s="139" t="s">
        <v>88</v>
      </c>
      <c r="AV555" s="12" t="s">
        <v>86</v>
      </c>
      <c r="AW555" s="12" t="s">
        <v>41</v>
      </c>
      <c r="AX555" s="12" t="s">
        <v>81</v>
      </c>
      <c r="AY555" s="139" t="s">
        <v>130</v>
      </c>
    </row>
    <row r="556" spans="2:65" s="13" customFormat="1">
      <c r="B556" s="144"/>
      <c r="D556" s="138" t="s">
        <v>140</v>
      </c>
      <c r="E556" s="145" t="s">
        <v>43</v>
      </c>
      <c r="F556" s="146" t="s">
        <v>285</v>
      </c>
      <c r="H556" s="147">
        <v>127.92</v>
      </c>
      <c r="I556" s="148"/>
      <c r="L556" s="144"/>
      <c r="M556" s="149"/>
      <c r="T556" s="150"/>
      <c r="AT556" s="145" t="s">
        <v>140</v>
      </c>
      <c r="AU556" s="145" t="s">
        <v>88</v>
      </c>
      <c r="AV556" s="13" t="s">
        <v>88</v>
      </c>
      <c r="AW556" s="13" t="s">
        <v>41</v>
      </c>
      <c r="AX556" s="13" t="s">
        <v>81</v>
      </c>
      <c r="AY556" s="145" t="s">
        <v>130</v>
      </c>
    </row>
    <row r="557" spans="2:65" s="13" customFormat="1">
      <c r="B557" s="144"/>
      <c r="D557" s="138" t="s">
        <v>140</v>
      </c>
      <c r="E557" s="145" t="s">
        <v>43</v>
      </c>
      <c r="F557" s="146" t="s">
        <v>286</v>
      </c>
      <c r="H557" s="147">
        <v>5.16</v>
      </c>
      <c r="I557" s="148"/>
      <c r="L557" s="144"/>
      <c r="M557" s="149"/>
      <c r="T557" s="150"/>
      <c r="AT557" s="145" t="s">
        <v>140</v>
      </c>
      <c r="AU557" s="145" t="s">
        <v>88</v>
      </c>
      <c r="AV557" s="13" t="s">
        <v>88</v>
      </c>
      <c r="AW557" s="13" t="s">
        <v>41</v>
      </c>
      <c r="AX557" s="13" t="s">
        <v>81</v>
      </c>
      <c r="AY557" s="145" t="s">
        <v>130</v>
      </c>
    </row>
    <row r="558" spans="2:65" s="15" customFormat="1">
      <c r="B558" s="158"/>
      <c r="D558" s="138" t="s">
        <v>140</v>
      </c>
      <c r="E558" s="159" t="s">
        <v>43</v>
      </c>
      <c r="F558" s="160" t="s">
        <v>209</v>
      </c>
      <c r="H558" s="161">
        <v>133.08000000000001</v>
      </c>
      <c r="I558" s="162"/>
      <c r="L558" s="158"/>
      <c r="M558" s="163"/>
      <c r="T558" s="164"/>
      <c r="AT558" s="159" t="s">
        <v>140</v>
      </c>
      <c r="AU558" s="159" t="s">
        <v>88</v>
      </c>
      <c r="AV558" s="15" t="s">
        <v>138</v>
      </c>
      <c r="AW558" s="15" t="s">
        <v>41</v>
      </c>
      <c r="AX558" s="15" t="s">
        <v>86</v>
      </c>
      <c r="AY558" s="159" t="s">
        <v>130</v>
      </c>
    </row>
    <row r="559" spans="2:65" s="1" customFormat="1" ht="24.2" customHeight="1">
      <c r="B559" s="34"/>
      <c r="C559" s="124" t="s">
        <v>439</v>
      </c>
      <c r="D559" s="124" t="s">
        <v>133</v>
      </c>
      <c r="E559" s="125" t="s">
        <v>440</v>
      </c>
      <c r="F559" s="126" t="s">
        <v>441</v>
      </c>
      <c r="G559" s="127" t="s">
        <v>291</v>
      </c>
      <c r="H559" s="128">
        <v>317.25</v>
      </c>
      <c r="I559" s="129"/>
      <c r="J559" s="130">
        <f>ROUND(I559*H559,2)</f>
        <v>0</v>
      </c>
      <c r="K559" s="126" t="s">
        <v>43</v>
      </c>
      <c r="L559" s="34"/>
      <c r="M559" s="131" t="s">
        <v>43</v>
      </c>
      <c r="N559" s="132" t="s">
        <v>52</v>
      </c>
      <c r="P559" s="133">
        <f>O559*H559</f>
        <v>0</v>
      </c>
      <c r="Q559" s="133">
        <v>0</v>
      </c>
      <c r="R559" s="133">
        <f>Q559*H559</f>
        <v>0</v>
      </c>
      <c r="S559" s="133">
        <v>4.2000000000000003E-2</v>
      </c>
      <c r="T559" s="134">
        <f>S559*H559</f>
        <v>13.3245</v>
      </c>
      <c r="AR559" s="135" t="s">
        <v>138</v>
      </c>
      <c r="AT559" s="135" t="s">
        <v>133</v>
      </c>
      <c r="AU559" s="135" t="s">
        <v>88</v>
      </c>
      <c r="AY559" s="18" t="s">
        <v>130</v>
      </c>
      <c r="BE559" s="136">
        <f>IF(N559="základní",J559,0)</f>
        <v>0</v>
      </c>
      <c r="BF559" s="136">
        <f>IF(N559="snížená",J559,0)</f>
        <v>0</v>
      </c>
      <c r="BG559" s="136">
        <f>IF(N559="zákl. přenesená",J559,0)</f>
        <v>0</v>
      </c>
      <c r="BH559" s="136">
        <f>IF(N559="sníž. přenesená",J559,0)</f>
        <v>0</v>
      </c>
      <c r="BI559" s="136">
        <f>IF(N559="nulová",J559,0)</f>
        <v>0</v>
      </c>
      <c r="BJ559" s="18" t="s">
        <v>86</v>
      </c>
      <c r="BK559" s="136">
        <f>ROUND(I559*H559,2)</f>
        <v>0</v>
      </c>
      <c r="BL559" s="18" t="s">
        <v>138</v>
      </c>
      <c r="BM559" s="135" t="s">
        <v>442</v>
      </c>
    </row>
    <row r="560" spans="2:65" s="12" customFormat="1">
      <c r="B560" s="137"/>
      <c r="D560" s="138" t="s">
        <v>140</v>
      </c>
      <c r="E560" s="139" t="s">
        <v>43</v>
      </c>
      <c r="F560" s="140" t="s">
        <v>443</v>
      </c>
      <c r="H560" s="139" t="s">
        <v>43</v>
      </c>
      <c r="I560" s="141"/>
      <c r="L560" s="137"/>
      <c r="M560" s="142"/>
      <c r="T560" s="143"/>
      <c r="AT560" s="139" t="s">
        <v>140</v>
      </c>
      <c r="AU560" s="139" t="s">
        <v>88</v>
      </c>
      <c r="AV560" s="12" t="s">
        <v>86</v>
      </c>
      <c r="AW560" s="12" t="s">
        <v>41</v>
      </c>
      <c r="AX560" s="12" t="s">
        <v>81</v>
      </c>
      <c r="AY560" s="139" t="s">
        <v>130</v>
      </c>
    </row>
    <row r="561" spans="2:51" s="12" customFormat="1">
      <c r="B561" s="137"/>
      <c r="D561" s="138" t="s">
        <v>140</v>
      </c>
      <c r="E561" s="139" t="s">
        <v>43</v>
      </c>
      <c r="F561" s="140" t="s">
        <v>444</v>
      </c>
      <c r="H561" s="139" t="s">
        <v>43</v>
      </c>
      <c r="I561" s="141"/>
      <c r="L561" s="137"/>
      <c r="M561" s="142"/>
      <c r="T561" s="143"/>
      <c r="AT561" s="139" t="s">
        <v>140</v>
      </c>
      <c r="AU561" s="139" t="s">
        <v>88</v>
      </c>
      <c r="AV561" s="12" t="s">
        <v>86</v>
      </c>
      <c r="AW561" s="12" t="s">
        <v>41</v>
      </c>
      <c r="AX561" s="12" t="s">
        <v>81</v>
      </c>
      <c r="AY561" s="139" t="s">
        <v>130</v>
      </c>
    </row>
    <row r="562" spans="2:51" s="13" customFormat="1">
      <c r="B562" s="144"/>
      <c r="D562" s="138" t="s">
        <v>140</v>
      </c>
      <c r="E562" s="145" t="s">
        <v>43</v>
      </c>
      <c r="F562" s="146" t="s">
        <v>308</v>
      </c>
      <c r="H562" s="147">
        <v>6</v>
      </c>
      <c r="I562" s="148"/>
      <c r="L562" s="144"/>
      <c r="M562" s="149"/>
      <c r="T562" s="150"/>
      <c r="AT562" s="145" t="s">
        <v>140</v>
      </c>
      <c r="AU562" s="145" t="s">
        <v>88</v>
      </c>
      <c r="AV562" s="13" t="s">
        <v>88</v>
      </c>
      <c r="AW562" s="13" t="s">
        <v>41</v>
      </c>
      <c r="AX562" s="13" t="s">
        <v>81</v>
      </c>
      <c r="AY562" s="145" t="s">
        <v>130</v>
      </c>
    </row>
    <row r="563" spans="2:51" s="14" customFormat="1">
      <c r="B563" s="151"/>
      <c r="D563" s="138" t="s">
        <v>140</v>
      </c>
      <c r="E563" s="152" t="s">
        <v>43</v>
      </c>
      <c r="F563" s="153" t="s">
        <v>146</v>
      </c>
      <c r="H563" s="154">
        <v>6</v>
      </c>
      <c r="I563" s="155"/>
      <c r="L563" s="151"/>
      <c r="M563" s="156"/>
      <c r="T563" s="157"/>
      <c r="AT563" s="152" t="s">
        <v>140</v>
      </c>
      <c r="AU563" s="152" t="s">
        <v>88</v>
      </c>
      <c r="AV563" s="14" t="s">
        <v>147</v>
      </c>
      <c r="AW563" s="14" t="s">
        <v>41</v>
      </c>
      <c r="AX563" s="14" t="s">
        <v>81</v>
      </c>
      <c r="AY563" s="152" t="s">
        <v>130</v>
      </c>
    </row>
    <row r="564" spans="2:51" s="13" customFormat="1">
      <c r="B564" s="144"/>
      <c r="D564" s="138" t="s">
        <v>140</v>
      </c>
      <c r="E564" s="145" t="s">
        <v>43</v>
      </c>
      <c r="F564" s="146" t="s">
        <v>311</v>
      </c>
      <c r="H564" s="147">
        <v>18</v>
      </c>
      <c r="I564" s="148"/>
      <c r="L564" s="144"/>
      <c r="M564" s="149"/>
      <c r="T564" s="150"/>
      <c r="AT564" s="145" t="s">
        <v>140</v>
      </c>
      <c r="AU564" s="145" t="s">
        <v>88</v>
      </c>
      <c r="AV564" s="13" t="s">
        <v>88</v>
      </c>
      <c r="AW564" s="13" t="s">
        <v>41</v>
      </c>
      <c r="AX564" s="13" t="s">
        <v>81</v>
      </c>
      <c r="AY564" s="145" t="s">
        <v>130</v>
      </c>
    </row>
    <row r="565" spans="2:51" s="13" customFormat="1">
      <c r="B565" s="144"/>
      <c r="D565" s="138" t="s">
        <v>140</v>
      </c>
      <c r="E565" s="145" t="s">
        <v>43</v>
      </c>
      <c r="F565" s="146" t="s">
        <v>312</v>
      </c>
      <c r="H565" s="147">
        <v>17.25</v>
      </c>
      <c r="I565" s="148"/>
      <c r="L565" s="144"/>
      <c r="M565" s="149"/>
      <c r="T565" s="150"/>
      <c r="AT565" s="145" t="s">
        <v>140</v>
      </c>
      <c r="AU565" s="145" t="s">
        <v>88</v>
      </c>
      <c r="AV565" s="13" t="s">
        <v>88</v>
      </c>
      <c r="AW565" s="13" t="s">
        <v>41</v>
      </c>
      <c r="AX565" s="13" t="s">
        <v>81</v>
      </c>
      <c r="AY565" s="145" t="s">
        <v>130</v>
      </c>
    </row>
    <row r="566" spans="2:51" s="13" customFormat="1">
      <c r="B566" s="144"/>
      <c r="D566" s="138" t="s">
        <v>140</v>
      </c>
      <c r="E566" s="145" t="s">
        <v>43</v>
      </c>
      <c r="F566" s="146" t="s">
        <v>445</v>
      </c>
      <c r="H566" s="147">
        <v>0.6</v>
      </c>
      <c r="I566" s="148"/>
      <c r="L566" s="144"/>
      <c r="M566" s="149"/>
      <c r="T566" s="150"/>
      <c r="AT566" s="145" t="s">
        <v>140</v>
      </c>
      <c r="AU566" s="145" t="s">
        <v>88</v>
      </c>
      <c r="AV566" s="13" t="s">
        <v>88</v>
      </c>
      <c r="AW566" s="13" t="s">
        <v>41</v>
      </c>
      <c r="AX566" s="13" t="s">
        <v>81</v>
      </c>
      <c r="AY566" s="145" t="s">
        <v>130</v>
      </c>
    </row>
    <row r="567" spans="2:51" s="14" customFormat="1">
      <c r="B567" s="151"/>
      <c r="D567" s="138" t="s">
        <v>140</v>
      </c>
      <c r="E567" s="152" t="s">
        <v>43</v>
      </c>
      <c r="F567" s="153" t="s">
        <v>157</v>
      </c>
      <c r="H567" s="154">
        <v>35.85</v>
      </c>
      <c r="I567" s="155"/>
      <c r="L567" s="151"/>
      <c r="M567" s="156"/>
      <c r="T567" s="157"/>
      <c r="AT567" s="152" t="s">
        <v>140</v>
      </c>
      <c r="AU567" s="152" t="s">
        <v>88</v>
      </c>
      <c r="AV567" s="14" t="s">
        <v>147</v>
      </c>
      <c r="AW567" s="14" t="s">
        <v>41</v>
      </c>
      <c r="AX567" s="14" t="s">
        <v>81</v>
      </c>
      <c r="AY567" s="152" t="s">
        <v>130</v>
      </c>
    </row>
    <row r="568" spans="2:51" s="13" customFormat="1">
      <c r="B568" s="144"/>
      <c r="D568" s="138" t="s">
        <v>140</v>
      </c>
      <c r="E568" s="145" t="s">
        <v>43</v>
      </c>
      <c r="F568" s="146" t="s">
        <v>314</v>
      </c>
      <c r="H568" s="147">
        <v>85.2</v>
      </c>
      <c r="I568" s="148"/>
      <c r="L568" s="144"/>
      <c r="M568" s="149"/>
      <c r="T568" s="150"/>
      <c r="AT568" s="145" t="s">
        <v>140</v>
      </c>
      <c r="AU568" s="145" t="s">
        <v>88</v>
      </c>
      <c r="AV568" s="13" t="s">
        <v>88</v>
      </c>
      <c r="AW568" s="13" t="s">
        <v>41</v>
      </c>
      <c r="AX568" s="13" t="s">
        <v>81</v>
      </c>
      <c r="AY568" s="145" t="s">
        <v>130</v>
      </c>
    </row>
    <row r="569" spans="2:51" s="13" customFormat="1">
      <c r="B569" s="144"/>
      <c r="D569" s="138" t="s">
        <v>140</v>
      </c>
      <c r="E569" s="145" t="s">
        <v>43</v>
      </c>
      <c r="F569" s="146" t="s">
        <v>445</v>
      </c>
      <c r="H569" s="147">
        <v>0.6</v>
      </c>
      <c r="I569" s="148"/>
      <c r="L569" s="144"/>
      <c r="M569" s="149"/>
      <c r="T569" s="150"/>
      <c r="AT569" s="145" t="s">
        <v>140</v>
      </c>
      <c r="AU569" s="145" t="s">
        <v>88</v>
      </c>
      <c r="AV569" s="13" t="s">
        <v>88</v>
      </c>
      <c r="AW569" s="13" t="s">
        <v>41</v>
      </c>
      <c r="AX569" s="13" t="s">
        <v>81</v>
      </c>
      <c r="AY569" s="145" t="s">
        <v>130</v>
      </c>
    </row>
    <row r="570" spans="2:51" s="14" customFormat="1">
      <c r="B570" s="151"/>
      <c r="D570" s="138" t="s">
        <v>140</v>
      </c>
      <c r="E570" s="152" t="s">
        <v>43</v>
      </c>
      <c r="F570" s="153" t="s">
        <v>170</v>
      </c>
      <c r="H570" s="154">
        <v>85.8</v>
      </c>
      <c r="I570" s="155"/>
      <c r="L570" s="151"/>
      <c r="M570" s="156"/>
      <c r="T570" s="157"/>
      <c r="AT570" s="152" t="s">
        <v>140</v>
      </c>
      <c r="AU570" s="152" t="s">
        <v>88</v>
      </c>
      <c r="AV570" s="14" t="s">
        <v>147</v>
      </c>
      <c r="AW570" s="14" t="s">
        <v>41</v>
      </c>
      <c r="AX570" s="14" t="s">
        <v>81</v>
      </c>
      <c r="AY570" s="152" t="s">
        <v>130</v>
      </c>
    </row>
    <row r="571" spans="2:51" s="13" customFormat="1">
      <c r="B571" s="144"/>
      <c r="D571" s="138" t="s">
        <v>140</v>
      </c>
      <c r="E571" s="145" t="s">
        <v>43</v>
      </c>
      <c r="F571" s="146" t="s">
        <v>317</v>
      </c>
      <c r="H571" s="147">
        <v>86.4</v>
      </c>
      <c r="I571" s="148"/>
      <c r="L571" s="144"/>
      <c r="M571" s="149"/>
      <c r="T571" s="150"/>
      <c r="AT571" s="145" t="s">
        <v>140</v>
      </c>
      <c r="AU571" s="145" t="s">
        <v>88</v>
      </c>
      <c r="AV571" s="13" t="s">
        <v>88</v>
      </c>
      <c r="AW571" s="13" t="s">
        <v>41</v>
      </c>
      <c r="AX571" s="13" t="s">
        <v>81</v>
      </c>
      <c r="AY571" s="145" t="s">
        <v>130</v>
      </c>
    </row>
    <row r="572" spans="2:51" s="13" customFormat="1">
      <c r="B572" s="144"/>
      <c r="D572" s="138" t="s">
        <v>140</v>
      </c>
      <c r="E572" s="145" t="s">
        <v>43</v>
      </c>
      <c r="F572" s="146" t="s">
        <v>445</v>
      </c>
      <c r="H572" s="147">
        <v>0.6</v>
      </c>
      <c r="I572" s="148"/>
      <c r="L572" s="144"/>
      <c r="M572" s="149"/>
      <c r="T572" s="150"/>
      <c r="AT572" s="145" t="s">
        <v>140</v>
      </c>
      <c r="AU572" s="145" t="s">
        <v>88</v>
      </c>
      <c r="AV572" s="13" t="s">
        <v>88</v>
      </c>
      <c r="AW572" s="13" t="s">
        <v>41</v>
      </c>
      <c r="AX572" s="13" t="s">
        <v>81</v>
      </c>
      <c r="AY572" s="145" t="s">
        <v>130</v>
      </c>
    </row>
    <row r="573" spans="2:51" s="14" customFormat="1">
      <c r="B573" s="151"/>
      <c r="D573" s="138" t="s">
        <v>140</v>
      </c>
      <c r="E573" s="152" t="s">
        <v>43</v>
      </c>
      <c r="F573" s="153" t="s">
        <v>180</v>
      </c>
      <c r="H573" s="154">
        <v>87</v>
      </c>
      <c r="I573" s="155"/>
      <c r="L573" s="151"/>
      <c r="M573" s="156"/>
      <c r="T573" s="157"/>
      <c r="AT573" s="152" t="s">
        <v>140</v>
      </c>
      <c r="AU573" s="152" t="s">
        <v>88</v>
      </c>
      <c r="AV573" s="14" t="s">
        <v>147</v>
      </c>
      <c r="AW573" s="14" t="s">
        <v>41</v>
      </c>
      <c r="AX573" s="14" t="s">
        <v>81</v>
      </c>
      <c r="AY573" s="152" t="s">
        <v>130</v>
      </c>
    </row>
    <row r="574" spans="2:51" s="13" customFormat="1">
      <c r="B574" s="144"/>
      <c r="D574" s="138" t="s">
        <v>140</v>
      </c>
      <c r="E574" s="145" t="s">
        <v>43</v>
      </c>
      <c r="F574" s="146" t="s">
        <v>319</v>
      </c>
      <c r="H574" s="147">
        <v>82.8</v>
      </c>
      <c r="I574" s="148"/>
      <c r="L574" s="144"/>
      <c r="M574" s="149"/>
      <c r="T574" s="150"/>
      <c r="AT574" s="145" t="s">
        <v>140</v>
      </c>
      <c r="AU574" s="145" t="s">
        <v>88</v>
      </c>
      <c r="AV574" s="13" t="s">
        <v>88</v>
      </c>
      <c r="AW574" s="13" t="s">
        <v>41</v>
      </c>
      <c r="AX574" s="13" t="s">
        <v>81</v>
      </c>
      <c r="AY574" s="145" t="s">
        <v>130</v>
      </c>
    </row>
    <row r="575" spans="2:51" s="13" customFormat="1">
      <c r="B575" s="144"/>
      <c r="D575" s="138" t="s">
        <v>140</v>
      </c>
      <c r="E575" s="145" t="s">
        <v>43</v>
      </c>
      <c r="F575" s="146" t="s">
        <v>445</v>
      </c>
      <c r="H575" s="147">
        <v>0.6</v>
      </c>
      <c r="I575" s="148"/>
      <c r="L575" s="144"/>
      <c r="M575" s="149"/>
      <c r="T575" s="150"/>
      <c r="AT575" s="145" t="s">
        <v>140</v>
      </c>
      <c r="AU575" s="145" t="s">
        <v>88</v>
      </c>
      <c r="AV575" s="13" t="s">
        <v>88</v>
      </c>
      <c r="AW575" s="13" t="s">
        <v>41</v>
      </c>
      <c r="AX575" s="13" t="s">
        <v>81</v>
      </c>
      <c r="AY575" s="145" t="s">
        <v>130</v>
      </c>
    </row>
    <row r="576" spans="2:51" s="14" customFormat="1">
      <c r="B576" s="151"/>
      <c r="D576" s="138" t="s">
        <v>140</v>
      </c>
      <c r="E576" s="152" t="s">
        <v>43</v>
      </c>
      <c r="F576" s="153" t="s">
        <v>191</v>
      </c>
      <c r="H576" s="154">
        <v>83.4</v>
      </c>
      <c r="I576" s="155"/>
      <c r="L576" s="151"/>
      <c r="M576" s="156"/>
      <c r="T576" s="157"/>
      <c r="AT576" s="152" t="s">
        <v>140</v>
      </c>
      <c r="AU576" s="152" t="s">
        <v>88</v>
      </c>
      <c r="AV576" s="14" t="s">
        <v>147</v>
      </c>
      <c r="AW576" s="14" t="s">
        <v>41</v>
      </c>
      <c r="AX576" s="14" t="s">
        <v>81</v>
      </c>
      <c r="AY576" s="152" t="s">
        <v>130</v>
      </c>
    </row>
    <row r="577" spans="2:65" s="13" customFormat="1">
      <c r="B577" s="144"/>
      <c r="D577" s="138" t="s">
        <v>140</v>
      </c>
      <c r="E577" s="145" t="s">
        <v>43</v>
      </c>
      <c r="F577" s="146" t="s">
        <v>320</v>
      </c>
      <c r="H577" s="147">
        <v>9.6</v>
      </c>
      <c r="I577" s="148"/>
      <c r="L577" s="144"/>
      <c r="M577" s="149"/>
      <c r="T577" s="150"/>
      <c r="AT577" s="145" t="s">
        <v>140</v>
      </c>
      <c r="AU577" s="145" t="s">
        <v>88</v>
      </c>
      <c r="AV577" s="13" t="s">
        <v>88</v>
      </c>
      <c r="AW577" s="13" t="s">
        <v>41</v>
      </c>
      <c r="AX577" s="13" t="s">
        <v>81</v>
      </c>
      <c r="AY577" s="145" t="s">
        <v>130</v>
      </c>
    </row>
    <row r="578" spans="2:65" s="14" customFormat="1">
      <c r="B578" s="151"/>
      <c r="D578" s="138" t="s">
        <v>140</v>
      </c>
      <c r="E578" s="152" t="s">
        <v>43</v>
      </c>
      <c r="F578" s="153" t="s">
        <v>197</v>
      </c>
      <c r="H578" s="154">
        <v>9.6</v>
      </c>
      <c r="I578" s="155"/>
      <c r="L578" s="151"/>
      <c r="M578" s="156"/>
      <c r="T578" s="157"/>
      <c r="AT578" s="152" t="s">
        <v>140</v>
      </c>
      <c r="AU578" s="152" t="s">
        <v>88</v>
      </c>
      <c r="AV578" s="14" t="s">
        <v>147</v>
      </c>
      <c r="AW578" s="14" t="s">
        <v>41</v>
      </c>
      <c r="AX578" s="14" t="s">
        <v>81</v>
      </c>
      <c r="AY578" s="152" t="s">
        <v>130</v>
      </c>
    </row>
    <row r="579" spans="2:65" s="13" customFormat="1">
      <c r="B579" s="144"/>
      <c r="D579" s="138" t="s">
        <v>140</v>
      </c>
      <c r="E579" s="145" t="s">
        <v>43</v>
      </c>
      <c r="F579" s="146" t="s">
        <v>320</v>
      </c>
      <c r="H579" s="147">
        <v>9.6</v>
      </c>
      <c r="I579" s="148"/>
      <c r="L579" s="144"/>
      <c r="M579" s="149"/>
      <c r="T579" s="150"/>
      <c r="AT579" s="145" t="s">
        <v>140</v>
      </c>
      <c r="AU579" s="145" t="s">
        <v>88</v>
      </c>
      <c r="AV579" s="13" t="s">
        <v>88</v>
      </c>
      <c r="AW579" s="13" t="s">
        <v>41</v>
      </c>
      <c r="AX579" s="13" t="s">
        <v>81</v>
      </c>
      <c r="AY579" s="145" t="s">
        <v>130</v>
      </c>
    </row>
    <row r="580" spans="2:65" s="14" customFormat="1">
      <c r="B580" s="151"/>
      <c r="D580" s="138" t="s">
        <v>140</v>
      </c>
      <c r="E580" s="152" t="s">
        <v>43</v>
      </c>
      <c r="F580" s="153" t="s">
        <v>202</v>
      </c>
      <c r="H580" s="154">
        <v>9.6</v>
      </c>
      <c r="I580" s="155"/>
      <c r="L580" s="151"/>
      <c r="M580" s="156"/>
      <c r="T580" s="157"/>
      <c r="AT580" s="152" t="s">
        <v>140</v>
      </c>
      <c r="AU580" s="152" t="s">
        <v>88</v>
      </c>
      <c r="AV580" s="14" t="s">
        <v>147</v>
      </c>
      <c r="AW580" s="14" t="s">
        <v>41</v>
      </c>
      <c r="AX580" s="14" t="s">
        <v>81</v>
      </c>
      <c r="AY580" s="152" t="s">
        <v>130</v>
      </c>
    </row>
    <row r="581" spans="2:65" s="15" customFormat="1">
      <c r="B581" s="158"/>
      <c r="D581" s="138" t="s">
        <v>140</v>
      </c>
      <c r="E581" s="159" t="s">
        <v>43</v>
      </c>
      <c r="F581" s="160" t="s">
        <v>209</v>
      </c>
      <c r="H581" s="161">
        <v>317.25</v>
      </c>
      <c r="I581" s="162"/>
      <c r="L581" s="158"/>
      <c r="M581" s="163"/>
      <c r="T581" s="164"/>
      <c r="AT581" s="159" t="s">
        <v>140</v>
      </c>
      <c r="AU581" s="159" t="s">
        <v>88</v>
      </c>
      <c r="AV581" s="15" t="s">
        <v>138</v>
      </c>
      <c r="AW581" s="15" t="s">
        <v>41</v>
      </c>
      <c r="AX581" s="15" t="s">
        <v>86</v>
      </c>
      <c r="AY581" s="159" t="s">
        <v>130</v>
      </c>
    </row>
    <row r="582" spans="2:65" s="1" customFormat="1" ht="37.9" customHeight="1">
      <c r="B582" s="34"/>
      <c r="C582" s="124" t="s">
        <v>446</v>
      </c>
      <c r="D582" s="124" t="s">
        <v>133</v>
      </c>
      <c r="E582" s="125" t="s">
        <v>447</v>
      </c>
      <c r="F582" s="126" t="s">
        <v>448</v>
      </c>
      <c r="G582" s="127" t="s">
        <v>136</v>
      </c>
      <c r="H582" s="128">
        <v>2229.2199999999998</v>
      </c>
      <c r="I582" s="129"/>
      <c r="J582" s="130">
        <f>ROUND(I582*H582,2)</f>
        <v>0</v>
      </c>
      <c r="K582" s="126" t="s">
        <v>137</v>
      </c>
      <c r="L582" s="34"/>
      <c r="M582" s="131" t="s">
        <v>43</v>
      </c>
      <c r="N582" s="132" t="s">
        <v>52</v>
      </c>
      <c r="P582" s="133">
        <f>O582*H582</f>
        <v>0</v>
      </c>
      <c r="Q582" s="133">
        <v>0</v>
      </c>
      <c r="R582" s="133">
        <f>Q582*H582</f>
        <v>0</v>
      </c>
      <c r="S582" s="133">
        <v>4.0000000000000001E-3</v>
      </c>
      <c r="T582" s="134">
        <f>S582*H582</f>
        <v>8.916879999999999</v>
      </c>
      <c r="AR582" s="135" t="s">
        <v>138</v>
      </c>
      <c r="AT582" s="135" t="s">
        <v>133</v>
      </c>
      <c r="AU582" s="135" t="s">
        <v>88</v>
      </c>
      <c r="AY582" s="18" t="s">
        <v>130</v>
      </c>
      <c r="BE582" s="136">
        <f>IF(N582="základní",J582,0)</f>
        <v>0</v>
      </c>
      <c r="BF582" s="136">
        <f>IF(N582="snížená",J582,0)</f>
        <v>0</v>
      </c>
      <c r="BG582" s="136">
        <f>IF(N582="zákl. přenesená",J582,0)</f>
        <v>0</v>
      </c>
      <c r="BH582" s="136">
        <f>IF(N582="sníž. přenesená",J582,0)</f>
        <v>0</v>
      </c>
      <c r="BI582" s="136">
        <f>IF(N582="nulová",J582,0)</f>
        <v>0</v>
      </c>
      <c r="BJ582" s="18" t="s">
        <v>86</v>
      </c>
      <c r="BK582" s="136">
        <f>ROUND(I582*H582,2)</f>
        <v>0</v>
      </c>
      <c r="BL582" s="18" t="s">
        <v>138</v>
      </c>
      <c r="BM582" s="135" t="s">
        <v>449</v>
      </c>
    </row>
    <row r="583" spans="2:65" s="12" customFormat="1">
      <c r="B583" s="137"/>
      <c r="D583" s="138" t="s">
        <v>140</v>
      </c>
      <c r="E583" s="139" t="s">
        <v>43</v>
      </c>
      <c r="F583" s="140" t="s">
        <v>142</v>
      </c>
      <c r="H583" s="139" t="s">
        <v>43</v>
      </c>
      <c r="I583" s="141"/>
      <c r="L583" s="137"/>
      <c r="M583" s="142"/>
      <c r="T583" s="143"/>
      <c r="AT583" s="139" t="s">
        <v>140</v>
      </c>
      <c r="AU583" s="139" t="s">
        <v>88</v>
      </c>
      <c r="AV583" s="12" t="s">
        <v>86</v>
      </c>
      <c r="AW583" s="12" t="s">
        <v>41</v>
      </c>
      <c r="AX583" s="12" t="s">
        <v>81</v>
      </c>
      <c r="AY583" s="139" t="s">
        <v>130</v>
      </c>
    </row>
    <row r="584" spans="2:65" s="13" customFormat="1">
      <c r="B584" s="144"/>
      <c r="D584" s="138" t="s">
        <v>140</v>
      </c>
      <c r="E584" s="145" t="s">
        <v>43</v>
      </c>
      <c r="F584" s="146" t="s">
        <v>143</v>
      </c>
      <c r="H584" s="147">
        <v>31.937000000000001</v>
      </c>
      <c r="I584" s="148"/>
      <c r="L584" s="144"/>
      <c r="M584" s="149"/>
      <c r="T584" s="150"/>
      <c r="AT584" s="145" t="s">
        <v>140</v>
      </c>
      <c r="AU584" s="145" t="s">
        <v>88</v>
      </c>
      <c r="AV584" s="13" t="s">
        <v>88</v>
      </c>
      <c r="AW584" s="13" t="s">
        <v>41</v>
      </c>
      <c r="AX584" s="13" t="s">
        <v>81</v>
      </c>
      <c r="AY584" s="145" t="s">
        <v>130</v>
      </c>
    </row>
    <row r="585" spans="2:65" s="12" customFormat="1">
      <c r="B585" s="137"/>
      <c r="D585" s="138" t="s">
        <v>140</v>
      </c>
      <c r="E585" s="139" t="s">
        <v>43</v>
      </c>
      <c r="F585" s="140" t="s">
        <v>144</v>
      </c>
      <c r="H585" s="139" t="s">
        <v>43</v>
      </c>
      <c r="I585" s="141"/>
      <c r="L585" s="137"/>
      <c r="M585" s="142"/>
      <c r="T585" s="143"/>
      <c r="AT585" s="139" t="s">
        <v>140</v>
      </c>
      <c r="AU585" s="139" t="s">
        <v>88</v>
      </c>
      <c r="AV585" s="12" t="s">
        <v>86</v>
      </c>
      <c r="AW585" s="12" t="s">
        <v>41</v>
      </c>
      <c r="AX585" s="12" t="s">
        <v>81</v>
      </c>
      <c r="AY585" s="139" t="s">
        <v>130</v>
      </c>
    </row>
    <row r="586" spans="2:65" s="13" customFormat="1">
      <c r="B586" s="144"/>
      <c r="D586" s="138" t="s">
        <v>140</v>
      </c>
      <c r="E586" s="145" t="s">
        <v>43</v>
      </c>
      <c r="F586" s="146" t="s">
        <v>145</v>
      </c>
      <c r="H586" s="147">
        <v>-11.4</v>
      </c>
      <c r="I586" s="148"/>
      <c r="L586" s="144"/>
      <c r="M586" s="149"/>
      <c r="T586" s="150"/>
      <c r="AT586" s="145" t="s">
        <v>140</v>
      </c>
      <c r="AU586" s="145" t="s">
        <v>88</v>
      </c>
      <c r="AV586" s="13" t="s">
        <v>88</v>
      </c>
      <c r="AW586" s="13" t="s">
        <v>41</v>
      </c>
      <c r="AX586" s="13" t="s">
        <v>81</v>
      </c>
      <c r="AY586" s="145" t="s">
        <v>130</v>
      </c>
    </row>
    <row r="587" spans="2:65" s="14" customFormat="1">
      <c r="B587" s="151"/>
      <c r="D587" s="138" t="s">
        <v>140</v>
      </c>
      <c r="E587" s="152" t="s">
        <v>43</v>
      </c>
      <c r="F587" s="153" t="s">
        <v>146</v>
      </c>
      <c r="H587" s="154">
        <v>20.536999999999999</v>
      </c>
      <c r="I587" s="155"/>
      <c r="L587" s="151"/>
      <c r="M587" s="156"/>
      <c r="T587" s="157"/>
      <c r="AT587" s="152" t="s">
        <v>140</v>
      </c>
      <c r="AU587" s="152" t="s">
        <v>88</v>
      </c>
      <c r="AV587" s="14" t="s">
        <v>147</v>
      </c>
      <c r="AW587" s="14" t="s">
        <v>41</v>
      </c>
      <c r="AX587" s="14" t="s">
        <v>81</v>
      </c>
      <c r="AY587" s="152" t="s">
        <v>130</v>
      </c>
    </row>
    <row r="588" spans="2:65" s="12" customFormat="1">
      <c r="B588" s="137"/>
      <c r="D588" s="138" t="s">
        <v>140</v>
      </c>
      <c r="E588" s="139" t="s">
        <v>43</v>
      </c>
      <c r="F588" s="140" t="s">
        <v>217</v>
      </c>
      <c r="H588" s="139" t="s">
        <v>43</v>
      </c>
      <c r="I588" s="141"/>
      <c r="L588" s="137"/>
      <c r="M588" s="142"/>
      <c r="T588" s="143"/>
      <c r="AT588" s="139" t="s">
        <v>140</v>
      </c>
      <c r="AU588" s="139" t="s">
        <v>88</v>
      </c>
      <c r="AV588" s="12" t="s">
        <v>86</v>
      </c>
      <c r="AW588" s="12" t="s">
        <v>41</v>
      </c>
      <c r="AX588" s="12" t="s">
        <v>81</v>
      </c>
      <c r="AY588" s="139" t="s">
        <v>130</v>
      </c>
    </row>
    <row r="589" spans="2:65" s="13" customFormat="1" ht="22.5">
      <c r="B589" s="144"/>
      <c r="D589" s="138" t="s">
        <v>140</v>
      </c>
      <c r="E589" s="145" t="s">
        <v>43</v>
      </c>
      <c r="F589" s="146" t="s">
        <v>149</v>
      </c>
      <c r="H589" s="147">
        <v>80</v>
      </c>
      <c r="I589" s="148"/>
      <c r="L589" s="144"/>
      <c r="M589" s="149"/>
      <c r="T589" s="150"/>
      <c r="AT589" s="145" t="s">
        <v>140</v>
      </c>
      <c r="AU589" s="145" t="s">
        <v>88</v>
      </c>
      <c r="AV589" s="13" t="s">
        <v>88</v>
      </c>
      <c r="AW589" s="13" t="s">
        <v>41</v>
      </c>
      <c r="AX589" s="13" t="s">
        <v>81</v>
      </c>
      <c r="AY589" s="145" t="s">
        <v>130</v>
      </c>
    </row>
    <row r="590" spans="2:65" s="13" customFormat="1" ht="22.5">
      <c r="B590" s="144"/>
      <c r="D590" s="138" t="s">
        <v>140</v>
      </c>
      <c r="E590" s="145" t="s">
        <v>43</v>
      </c>
      <c r="F590" s="146" t="s">
        <v>150</v>
      </c>
      <c r="H590" s="147">
        <v>106.559</v>
      </c>
      <c r="I590" s="148"/>
      <c r="L590" s="144"/>
      <c r="M590" s="149"/>
      <c r="T590" s="150"/>
      <c r="AT590" s="145" t="s">
        <v>140</v>
      </c>
      <c r="AU590" s="145" t="s">
        <v>88</v>
      </c>
      <c r="AV590" s="13" t="s">
        <v>88</v>
      </c>
      <c r="AW590" s="13" t="s">
        <v>41</v>
      </c>
      <c r="AX590" s="13" t="s">
        <v>81</v>
      </c>
      <c r="AY590" s="145" t="s">
        <v>130</v>
      </c>
    </row>
    <row r="591" spans="2:65" s="13" customFormat="1" ht="22.5">
      <c r="B591" s="144"/>
      <c r="D591" s="138" t="s">
        <v>140</v>
      </c>
      <c r="E591" s="145" t="s">
        <v>43</v>
      </c>
      <c r="F591" s="146" t="s">
        <v>151</v>
      </c>
      <c r="H591" s="147">
        <v>276.76499999999999</v>
      </c>
      <c r="I591" s="148"/>
      <c r="L591" s="144"/>
      <c r="M591" s="149"/>
      <c r="T591" s="150"/>
      <c r="AT591" s="145" t="s">
        <v>140</v>
      </c>
      <c r="AU591" s="145" t="s">
        <v>88</v>
      </c>
      <c r="AV591" s="13" t="s">
        <v>88</v>
      </c>
      <c r="AW591" s="13" t="s">
        <v>41</v>
      </c>
      <c r="AX591" s="13" t="s">
        <v>81</v>
      </c>
      <c r="AY591" s="145" t="s">
        <v>130</v>
      </c>
    </row>
    <row r="592" spans="2:65" s="13" customFormat="1" ht="22.5">
      <c r="B592" s="144"/>
      <c r="D592" s="138" t="s">
        <v>140</v>
      </c>
      <c r="E592" s="145" t="s">
        <v>43</v>
      </c>
      <c r="F592" s="146" t="s">
        <v>152</v>
      </c>
      <c r="H592" s="147">
        <v>65.603999999999999</v>
      </c>
      <c r="I592" s="148"/>
      <c r="L592" s="144"/>
      <c r="M592" s="149"/>
      <c r="T592" s="150"/>
      <c r="AT592" s="145" t="s">
        <v>140</v>
      </c>
      <c r="AU592" s="145" t="s">
        <v>88</v>
      </c>
      <c r="AV592" s="13" t="s">
        <v>88</v>
      </c>
      <c r="AW592" s="13" t="s">
        <v>41</v>
      </c>
      <c r="AX592" s="13" t="s">
        <v>81</v>
      </c>
      <c r="AY592" s="145" t="s">
        <v>130</v>
      </c>
    </row>
    <row r="593" spans="2:51" s="12" customFormat="1">
      <c r="B593" s="137"/>
      <c r="D593" s="138" t="s">
        <v>140</v>
      </c>
      <c r="E593" s="139" t="s">
        <v>43</v>
      </c>
      <c r="F593" s="140" t="s">
        <v>144</v>
      </c>
      <c r="H593" s="139" t="s">
        <v>43</v>
      </c>
      <c r="I593" s="141"/>
      <c r="L593" s="137"/>
      <c r="M593" s="142"/>
      <c r="T593" s="143"/>
      <c r="AT593" s="139" t="s">
        <v>140</v>
      </c>
      <c r="AU593" s="139" t="s">
        <v>88</v>
      </c>
      <c r="AV593" s="12" t="s">
        <v>86</v>
      </c>
      <c r="AW593" s="12" t="s">
        <v>41</v>
      </c>
      <c r="AX593" s="12" t="s">
        <v>81</v>
      </c>
      <c r="AY593" s="139" t="s">
        <v>130</v>
      </c>
    </row>
    <row r="594" spans="2:51" s="13" customFormat="1">
      <c r="B594" s="144"/>
      <c r="D594" s="138" t="s">
        <v>140</v>
      </c>
      <c r="E594" s="145" t="s">
        <v>43</v>
      </c>
      <c r="F594" s="146" t="s">
        <v>153</v>
      </c>
      <c r="H594" s="147">
        <v>-113.02200000000001</v>
      </c>
      <c r="I594" s="148"/>
      <c r="L594" s="144"/>
      <c r="M594" s="149"/>
      <c r="T594" s="150"/>
      <c r="AT594" s="145" t="s">
        <v>140</v>
      </c>
      <c r="AU594" s="145" t="s">
        <v>88</v>
      </c>
      <c r="AV594" s="13" t="s">
        <v>88</v>
      </c>
      <c r="AW594" s="13" t="s">
        <v>41</v>
      </c>
      <c r="AX594" s="13" t="s">
        <v>81</v>
      </c>
      <c r="AY594" s="145" t="s">
        <v>130</v>
      </c>
    </row>
    <row r="595" spans="2:51" s="13" customFormat="1">
      <c r="B595" s="144"/>
      <c r="D595" s="138" t="s">
        <v>140</v>
      </c>
      <c r="E595" s="145" t="s">
        <v>43</v>
      </c>
      <c r="F595" s="146" t="s">
        <v>154</v>
      </c>
      <c r="H595" s="147">
        <v>-75.239999999999995</v>
      </c>
      <c r="I595" s="148"/>
      <c r="L595" s="144"/>
      <c r="M595" s="149"/>
      <c r="T595" s="150"/>
      <c r="AT595" s="145" t="s">
        <v>140</v>
      </c>
      <c r="AU595" s="145" t="s">
        <v>88</v>
      </c>
      <c r="AV595" s="13" t="s">
        <v>88</v>
      </c>
      <c r="AW595" s="13" t="s">
        <v>41</v>
      </c>
      <c r="AX595" s="13" t="s">
        <v>81</v>
      </c>
      <c r="AY595" s="145" t="s">
        <v>130</v>
      </c>
    </row>
    <row r="596" spans="2:51" s="13" customFormat="1">
      <c r="B596" s="144"/>
      <c r="D596" s="138" t="s">
        <v>140</v>
      </c>
      <c r="E596" s="145" t="s">
        <v>43</v>
      </c>
      <c r="F596" s="146" t="s">
        <v>155</v>
      </c>
      <c r="H596" s="147">
        <v>-10.67</v>
      </c>
      <c r="I596" s="148"/>
      <c r="L596" s="144"/>
      <c r="M596" s="149"/>
      <c r="T596" s="150"/>
      <c r="AT596" s="145" t="s">
        <v>140</v>
      </c>
      <c r="AU596" s="145" t="s">
        <v>88</v>
      </c>
      <c r="AV596" s="13" t="s">
        <v>88</v>
      </c>
      <c r="AW596" s="13" t="s">
        <v>41</v>
      </c>
      <c r="AX596" s="13" t="s">
        <v>81</v>
      </c>
      <c r="AY596" s="145" t="s">
        <v>130</v>
      </c>
    </row>
    <row r="597" spans="2:51" s="13" customFormat="1">
      <c r="B597" s="144"/>
      <c r="D597" s="138" t="s">
        <v>140</v>
      </c>
      <c r="E597" s="145" t="s">
        <v>43</v>
      </c>
      <c r="F597" s="146" t="s">
        <v>156</v>
      </c>
      <c r="H597" s="147">
        <v>-1.44</v>
      </c>
      <c r="I597" s="148"/>
      <c r="L597" s="144"/>
      <c r="M597" s="149"/>
      <c r="T597" s="150"/>
      <c r="AT597" s="145" t="s">
        <v>140</v>
      </c>
      <c r="AU597" s="145" t="s">
        <v>88</v>
      </c>
      <c r="AV597" s="13" t="s">
        <v>88</v>
      </c>
      <c r="AW597" s="13" t="s">
        <v>41</v>
      </c>
      <c r="AX597" s="13" t="s">
        <v>81</v>
      </c>
      <c r="AY597" s="145" t="s">
        <v>130</v>
      </c>
    </row>
    <row r="598" spans="2:51" s="14" customFormat="1">
      <c r="B598" s="151"/>
      <c r="D598" s="138" t="s">
        <v>140</v>
      </c>
      <c r="E598" s="152" t="s">
        <v>43</v>
      </c>
      <c r="F598" s="153" t="s">
        <v>157</v>
      </c>
      <c r="H598" s="154">
        <v>328.55599999999998</v>
      </c>
      <c r="I598" s="155"/>
      <c r="L598" s="151"/>
      <c r="M598" s="156"/>
      <c r="T598" s="157"/>
      <c r="AT598" s="152" t="s">
        <v>140</v>
      </c>
      <c r="AU598" s="152" t="s">
        <v>88</v>
      </c>
      <c r="AV598" s="14" t="s">
        <v>147</v>
      </c>
      <c r="AW598" s="14" t="s">
        <v>41</v>
      </c>
      <c r="AX598" s="14" t="s">
        <v>81</v>
      </c>
      <c r="AY598" s="152" t="s">
        <v>130</v>
      </c>
    </row>
    <row r="599" spans="2:51" s="12" customFormat="1">
      <c r="B599" s="137"/>
      <c r="D599" s="138" t="s">
        <v>140</v>
      </c>
      <c r="E599" s="139" t="s">
        <v>43</v>
      </c>
      <c r="F599" s="140" t="s">
        <v>158</v>
      </c>
      <c r="H599" s="139" t="s">
        <v>43</v>
      </c>
      <c r="I599" s="141"/>
      <c r="L599" s="137"/>
      <c r="M599" s="142"/>
      <c r="T599" s="143"/>
      <c r="AT599" s="139" t="s">
        <v>140</v>
      </c>
      <c r="AU599" s="139" t="s">
        <v>88</v>
      </c>
      <c r="AV599" s="12" t="s">
        <v>86</v>
      </c>
      <c r="AW599" s="12" t="s">
        <v>41</v>
      </c>
      <c r="AX599" s="12" t="s">
        <v>81</v>
      </c>
      <c r="AY599" s="139" t="s">
        <v>130</v>
      </c>
    </row>
    <row r="600" spans="2:51" s="13" customFormat="1" ht="22.5">
      <c r="B600" s="144"/>
      <c r="D600" s="138" t="s">
        <v>140</v>
      </c>
      <c r="E600" s="145" t="s">
        <v>43</v>
      </c>
      <c r="F600" s="146" t="s">
        <v>159</v>
      </c>
      <c r="H600" s="147">
        <v>79.846000000000004</v>
      </c>
      <c r="I600" s="148"/>
      <c r="L600" s="144"/>
      <c r="M600" s="149"/>
      <c r="T600" s="150"/>
      <c r="AT600" s="145" t="s">
        <v>140</v>
      </c>
      <c r="AU600" s="145" t="s">
        <v>88</v>
      </c>
      <c r="AV600" s="13" t="s">
        <v>88</v>
      </c>
      <c r="AW600" s="13" t="s">
        <v>41</v>
      </c>
      <c r="AX600" s="13" t="s">
        <v>81</v>
      </c>
      <c r="AY600" s="145" t="s">
        <v>130</v>
      </c>
    </row>
    <row r="601" spans="2:51" s="13" customFormat="1">
      <c r="B601" s="144"/>
      <c r="D601" s="138" t="s">
        <v>140</v>
      </c>
      <c r="E601" s="145" t="s">
        <v>43</v>
      </c>
      <c r="F601" s="146" t="s">
        <v>160</v>
      </c>
      <c r="H601" s="147">
        <v>92.668000000000006</v>
      </c>
      <c r="I601" s="148"/>
      <c r="L601" s="144"/>
      <c r="M601" s="149"/>
      <c r="T601" s="150"/>
      <c r="AT601" s="145" t="s">
        <v>140</v>
      </c>
      <c r="AU601" s="145" t="s">
        <v>88</v>
      </c>
      <c r="AV601" s="13" t="s">
        <v>88</v>
      </c>
      <c r="AW601" s="13" t="s">
        <v>41</v>
      </c>
      <c r="AX601" s="13" t="s">
        <v>81</v>
      </c>
      <c r="AY601" s="145" t="s">
        <v>130</v>
      </c>
    </row>
    <row r="602" spans="2:51" s="13" customFormat="1">
      <c r="B602" s="144"/>
      <c r="D602" s="138" t="s">
        <v>140</v>
      </c>
      <c r="E602" s="145" t="s">
        <v>43</v>
      </c>
      <c r="F602" s="146" t="s">
        <v>161</v>
      </c>
      <c r="H602" s="147">
        <v>49.28</v>
      </c>
      <c r="I602" s="148"/>
      <c r="L602" s="144"/>
      <c r="M602" s="149"/>
      <c r="T602" s="150"/>
      <c r="AT602" s="145" t="s">
        <v>140</v>
      </c>
      <c r="AU602" s="145" t="s">
        <v>88</v>
      </c>
      <c r="AV602" s="13" t="s">
        <v>88</v>
      </c>
      <c r="AW602" s="13" t="s">
        <v>41</v>
      </c>
      <c r="AX602" s="13" t="s">
        <v>81</v>
      </c>
      <c r="AY602" s="145" t="s">
        <v>130</v>
      </c>
    </row>
    <row r="603" spans="2:51" s="13" customFormat="1" ht="22.5">
      <c r="B603" s="144"/>
      <c r="D603" s="138" t="s">
        <v>140</v>
      </c>
      <c r="E603" s="145" t="s">
        <v>43</v>
      </c>
      <c r="F603" s="146" t="s">
        <v>162</v>
      </c>
      <c r="H603" s="147">
        <v>118.42</v>
      </c>
      <c r="I603" s="148"/>
      <c r="L603" s="144"/>
      <c r="M603" s="149"/>
      <c r="T603" s="150"/>
      <c r="AT603" s="145" t="s">
        <v>140</v>
      </c>
      <c r="AU603" s="145" t="s">
        <v>88</v>
      </c>
      <c r="AV603" s="13" t="s">
        <v>88</v>
      </c>
      <c r="AW603" s="13" t="s">
        <v>41</v>
      </c>
      <c r="AX603" s="13" t="s">
        <v>81</v>
      </c>
      <c r="AY603" s="145" t="s">
        <v>130</v>
      </c>
    </row>
    <row r="604" spans="2:51" s="13" customFormat="1" ht="22.5">
      <c r="B604" s="144"/>
      <c r="D604" s="138" t="s">
        <v>140</v>
      </c>
      <c r="E604" s="145" t="s">
        <v>43</v>
      </c>
      <c r="F604" s="146" t="s">
        <v>163</v>
      </c>
      <c r="H604" s="147">
        <v>96.281000000000006</v>
      </c>
      <c r="I604" s="148"/>
      <c r="L604" s="144"/>
      <c r="M604" s="149"/>
      <c r="T604" s="150"/>
      <c r="AT604" s="145" t="s">
        <v>140</v>
      </c>
      <c r="AU604" s="145" t="s">
        <v>88</v>
      </c>
      <c r="AV604" s="13" t="s">
        <v>88</v>
      </c>
      <c r="AW604" s="13" t="s">
        <v>41</v>
      </c>
      <c r="AX604" s="13" t="s">
        <v>81</v>
      </c>
      <c r="AY604" s="145" t="s">
        <v>130</v>
      </c>
    </row>
    <row r="605" spans="2:51" s="13" customFormat="1" ht="22.5">
      <c r="B605" s="144"/>
      <c r="D605" s="138" t="s">
        <v>140</v>
      </c>
      <c r="E605" s="145" t="s">
        <v>43</v>
      </c>
      <c r="F605" s="146" t="s">
        <v>164</v>
      </c>
      <c r="H605" s="147">
        <v>124.879</v>
      </c>
      <c r="I605" s="148"/>
      <c r="L605" s="144"/>
      <c r="M605" s="149"/>
      <c r="T605" s="150"/>
      <c r="AT605" s="145" t="s">
        <v>140</v>
      </c>
      <c r="AU605" s="145" t="s">
        <v>88</v>
      </c>
      <c r="AV605" s="13" t="s">
        <v>88</v>
      </c>
      <c r="AW605" s="13" t="s">
        <v>41</v>
      </c>
      <c r="AX605" s="13" t="s">
        <v>81</v>
      </c>
      <c r="AY605" s="145" t="s">
        <v>130</v>
      </c>
    </row>
    <row r="606" spans="2:51" s="13" customFormat="1" ht="22.5">
      <c r="B606" s="144"/>
      <c r="D606" s="138" t="s">
        <v>140</v>
      </c>
      <c r="E606" s="145" t="s">
        <v>43</v>
      </c>
      <c r="F606" s="146" t="s">
        <v>165</v>
      </c>
      <c r="H606" s="147">
        <v>118.047</v>
      </c>
      <c r="I606" s="148"/>
      <c r="L606" s="144"/>
      <c r="M606" s="149"/>
      <c r="T606" s="150"/>
      <c r="AT606" s="145" t="s">
        <v>140</v>
      </c>
      <c r="AU606" s="145" t="s">
        <v>88</v>
      </c>
      <c r="AV606" s="13" t="s">
        <v>88</v>
      </c>
      <c r="AW606" s="13" t="s">
        <v>41</v>
      </c>
      <c r="AX606" s="13" t="s">
        <v>81</v>
      </c>
      <c r="AY606" s="145" t="s">
        <v>130</v>
      </c>
    </row>
    <row r="607" spans="2:51" s="13" customFormat="1">
      <c r="B607" s="144"/>
      <c r="D607" s="138" t="s">
        <v>140</v>
      </c>
      <c r="E607" s="145" t="s">
        <v>43</v>
      </c>
      <c r="F607" s="146" t="s">
        <v>166</v>
      </c>
      <c r="H607" s="147">
        <v>47.62</v>
      </c>
      <c r="I607" s="148"/>
      <c r="L607" s="144"/>
      <c r="M607" s="149"/>
      <c r="T607" s="150"/>
      <c r="AT607" s="145" t="s">
        <v>140</v>
      </c>
      <c r="AU607" s="145" t="s">
        <v>88</v>
      </c>
      <c r="AV607" s="13" t="s">
        <v>88</v>
      </c>
      <c r="AW607" s="13" t="s">
        <v>41</v>
      </c>
      <c r="AX607" s="13" t="s">
        <v>81</v>
      </c>
      <c r="AY607" s="145" t="s">
        <v>130</v>
      </c>
    </row>
    <row r="608" spans="2:51" s="12" customFormat="1">
      <c r="B608" s="137"/>
      <c r="D608" s="138" t="s">
        <v>140</v>
      </c>
      <c r="E608" s="139" t="s">
        <v>43</v>
      </c>
      <c r="F608" s="140" t="s">
        <v>144</v>
      </c>
      <c r="H608" s="139" t="s">
        <v>43</v>
      </c>
      <c r="I608" s="141"/>
      <c r="L608" s="137"/>
      <c r="M608" s="142"/>
      <c r="T608" s="143"/>
      <c r="AT608" s="139" t="s">
        <v>140</v>
      </c>
      <c r="AU608" s="139" t="s">
        <v>88</v>
      </c>
      <c r="AV608" s="12" t="s">
        <v>86</v>
      </c>
      <c r="AW608" s="12" t="s">
        <v>41</v>
      </c>
      <c r="AX608" s="12" t="s">
        <v>81</v>
      </c>
      <c r="AY608" s="139" t="s">
        <v>130</v>
      </c>
    </row>
    <row r="609" spans="2:51" s="13" customFormat="1">
      <c r="B609" s="144"/>
      <c r="D609" s="138" t="s">
        <v>140</v>
      </c>
      <c r="E609" s="145" t="s">
        <v>43</v>
      </c>
      <c r="F609" s="146" t="s">
        <v>167</v>
      </c>
      <c r="H609" s="147">
        <v>-164.16</v>
      </c>
      <c r="I609" s="148"/>
      <c r="L609" s="144"/>
      <c r="M609" s="149"/>
      <c r="T609" s="150"/>
      <c r="AT609" s="145" t="s">
        <v>140</v>
      </c>
      <c r="AU609" s="145" t="s">
        <v>88</v>
      </c>
      <c r="AV609" s="13" t="s">
        <v>88</v>
      </c>
      <c r="AW609" s="13" t="s">
        <v>41</v>
      </c>
      <c r="AX609" s="13" t="s">
        <v>81</v>
      </c>
      <c r="AY609" s="145" t="s">
        <v>130</v>
      </c>
    </row>
    <row r="610" spans="2:51" s="13" customFormat="1">
      <c r="B610" s="144"/>
      <c r="D610" s="138" t="s">
        <v>140</v>
      </c>
      <c r="E610" s="145" t="s">
        <v>43</v>
      </c>
      <c r="F610" s="146" t="s">
        <v>155</v>
      </c>
      <c r="H610" s="147">
        <v>-10.67</v>
      </c>
      <c r="I610" s="148"/>
      <c r="L610" s="144"/>
      <c r="M610" s="149"/>
      <c r="T610" s="150"/>
      <c r="AT610" s="145" t="s">
        <v>140</v>
      </c>
      <c r="AU610" s="145" t="s">
        <v>88</v>
      </c>
      <c r="AV610" s="13" t="s">
        <v>88</v>
      </c>
      <c r="AW610" s="13" t="s">
        <v>41</v>
      </c>
      <c r="AX610" s="13" t="s">
        <v>81</v>
      </c>
      <c r="AY610" s="145" t="s">
        <v>130</v>
      </c>
    </row>
    <row r="611" spans="2:51" s="13" customFormat="1">
      <c r="B611" s="144"/>
      <c r="D611" s="138" t="s">
        <v>140</v>
      </c>
      <c r="E611" s="145" t="s">
        <v>43</v>
      </c>
      <c r="F611" s="146" t="s">
        <v>168</v>
      </c>
      <c r="H611" s="147">
        <v>-2.2410000000000001</v>
      </c>
      <c r="I611" s="148"/>
      <c r="L611" s="144"/>
      <c r="M611" s="149"/>
      <c r="T611" s="150"/>
      <c r="AT611" s="145" t="s">
        <v>140</v>
      </c>
      <c r="AU611" s="145" t="s">
        <v>88</v>
      </c>
      <c r="AV611" s="13" t="s">
        <v>88</v>
      </c>
      <c r="AW611" s="13" t="s">
        <v>41</v>
      </c>
      <c r="AX611" s="13" t="s">
        <v>81</v>
      </c>
      <c r="AY611" s="145" t="s">
        <v>130</v>
      </c>
    </row>
    <row r="612" spans="2:51" s="13" customFormat="1">
      <c r="B612" s="144"/>
      <c r="D612" s="138" t="s">
        <v>140</v>
      </c>
      <c r="E612" s="145" t="s">
        <v>43</v>
      </c>
      <c r="F612" s="146" t="s">
        <v>156</v>
      </c>
      <c r="H612" s="147">
        <v>-1.44</v>
      </c>
      <c r="I612" s="148"/>
      <c r="L612" s="144"/>
      <c r="M612" s="149"/>
      <c r="T612" s="150"/>
      <c r="AT612" s="145" t="s">
        <v>140</v>
      </c>
      <c r="AU612" s="145" t="s">
        <v>88</v>
      </c>
      <c r="AV612" s="13" t="s">
        <v>88</v>
      </c>
      <c r="AW612" s="13" t="s">
        <v>41</v>
      </c>
      <c r="AX612" s="13" t="s">
        <v>81</v>
      </c>
      <c r="AY612" s="145" t="s">
        <v>130</v>
      </c>
    </row>
    <row r="613" spans="2:51" s="13" customFormat="1">
      <c r="B613" s="144"/>
      <c r="D613" s="138" t="s">
        <v>140</v>
      </c>
      <c r="E613" s="145" t="s">
        <v>43</v>
      </c>
      <c r="F613" s="146" t="s">
        <v>169</v>
      </c>
      <c r="H613" s="147">
        <v>-118.56</v>
      </c>
      <c r="I613" s="148"/>
      <c r="L613" s="144"/>
      <c r="M613" s="149"/>
      <c r="T613" s="150"/>
      <c r="AT613" s="145" t="s">
        <v>140</v>
      </c>
      <c r="AU613" s="145" t="s">
        <v>88</v>
      </c>
      <c r="AV613" s="13" t="s">
        <v>88</v>
      </c>
      <c r="AW613" s="13" t="s">
        <v>41</v>
      </c>
      <c r="AX613" s="13" t="s">
        <v>81</v>
      </c>
      <c r="AY613" s="145" t="s">
        <v>130</v>
      </c>
    </row>
    <row r="614" spans="2:51" s="14" customFormat="1">
      <c r="B614" s="151"/>
      <c r="D614" s="138" t="s">
        <v>140</v>
      </c>
      <c r="E614" s="152" t="s">
        <v>43</v>
      </c>
      <c r="F614" s="153" t="s">
        <v>170</v>
      </c>
      <c r="H614" s="154">
        <v>429.97</v>
      </c>
      <c r="I614" s="155"/>
      <c r="L614" s="151"/>
      <c r="M614" s="156"/>
      <c r="T614" s="157"/>
      <c r="AT614" s="152" t="s">
        <v>140</v>
      </c>
      <c r="AU614" s="152" t="s">
        <v>88</v>
      </c>
      <c r="AV614" s="14" t="s">
        <v>147</v>
      </c>
      <c r="AW614" s="14" t="s">
        <v>41</v>
      </c>
      <c r="AX614" s="14" t="s">
        <v>81</v>
      </c>
      <c r="AY614" s="152" t="s">
        <v>130</v>
      </c>
    </row>
    <row r="615" spans="2:51" s="12" customFormat="1">
      <c r="B615" s="137"/>
      <c r="D615" s="138" t="s">
        <v>140</v>
      </c>
      <c r="E615" s="139" t="s">
        <v>43</v>
      </c>
      <c r="F615" s="140" t="s">
        <v>171</v>
      </c>
      <c r="H615" s="139" t="s">
        <v>43</v>
      </c>
      <c r="I615" s="141"/>
      <c r="L615" s="137"/>
      <c r="M615" s="142"/>
      <c r="T615" s="143"/>
      <c r="AT615" s="139" t="s">
        <v>140</v>
      </c>
      <c r="AU615" s="139" t="s">
        <v>88</v>
      </c>
      <c r="AV615" s="12" t="s">
        <v>86</v>
      </c>
      <c r="AW615" s="12" t="s">
        <v>41</v>
      </c>
      <c r="AX615" s="12" t="s">
        <v>81</v>
      </c>
      <c r="AY615" s="139" t="s">
        <v>130</v>
      </c>
    </row>
    <row r="616" spans="2:51" s="13" customFormat="1" ht="22.5">
      <c r="B616" s="144"/>
      <c r="D616" s="138" t="s">
        <v>140</v>
      </c>
      <c r="E616" s="145" t="s">
        <v>43</v>
      </c>
      <c r="F616" s="146" t="s">
        <v>172</v>
      </c>
      <c r="H616" s="147">
        <v>80.156999999999996</v>
      </c>
      <c r="I616" s="148"/>
      <c r="L616" s="144"/>
      <c r="M616" s="149"/>
      <c r="T616" s="150"/>
      <c r="AT616" s="145" t="s">
        <v>140</v>
      </c>
      <c r="AU616" s="145" t="s">
        <v>88</v>
      </c>
      <c r="AV616" s="13" t="s">
        <v>88</v>
      </c>
      <c r="AW616" s="13" t="s">
        <v>41</v>
      </c>
      <c r="AX616" s="13" t="s">
        <v>81</v>
      </c>
      <c r="AY616" s="145" t="s">
        <v>130</v>
      </c>
    </row>
    <row r="617" spans="2:51" s="13" customFormat="1" ht="22.5">
      <c r="B617" s="144"/>
      <c r="D617" s="138" t="s">
        <v>140</v>
      </c>
      <c r="E617" s="145" t="s">
        <v>43</v>
      </c>
      <c r="F617" s="146" t="s">
        <v>173</v>
      </c>
      <c r="H617" s="147">
        <v>141.33199999999999</v>
      </c>
      <c r="I617" s="148"/>
      <c r="L617" s="144"/>
      <c r="M617" s="149"/>
      <c r="T617" s="150"/>
      <c r="AT617" s="145" t="s">
        <v>140</v>
      </c>
      <c r="AU617" s="145" t="s">
        <v>88</v>
      </c>
      <c r="AV617" s="13" t="s">
        <v>88</v>
      </c>
      <c r="AW617" s="13" t="s">
        <v>41</v>
      </c>
      <c r="AX617" s="13" t="s">
        <v>81</v>
      </c>
      <c r="AY617" s="145" t="s">
        <v>130</v>
      </c>
    </row>
    <row r="618" spans="2:51" s="13" customFormat="1" ht="22.5">
      <c r="B618" s="144"/>
      <c r="D618" s="138" t="s">
        <v>140</v>
      </c>
      <c r="E618" s="145" t="s">
        <v>43</v>
      </c>
      <c r="F618" s="146" t="s">
        <v>174</v>
      </c>
      <c r="H618" s="147">
        <v>122.16200000000001</v>
      </c>
      <c r="I618" s="148"/>
      <c r="L618" s="144"/>
      <c r="M618" s="149"/>
      <c r="T618" s="150"/>
      <c r="AT618" s="145" t="s">
        <v>140</v>
      </c>
      <c r="AU618" s="145" t="s">
        <v>88</v>
      </c>
      <c r="AV618" s="13" t="s">
        <v>88</v>
      </c>
      <c r="AW618" s="13" t="s">
        <v>41</v>
      </c>
      <c r="AX618" s="13" t="s">
        <v>81</v>
      </c>
      <c r="AY618" s="145" t="s">
        <v>130</v>
      </c>
    </row>
    <row r="619" spans="2:51" s="13" customFormat="1" ht="22.5">
      <c r="B619" s="144"/>
      <c r="D619" s="138" t="s">
        <v>140</v>
      </c>
      <c r="E619" s="145" t="s">
        <v>43</v>
      </c>
      <c r="F619" s="146" t="s">
        <v>175</v>
      </c>
      <c r="H619" s="147">
        <v>80.727000000000004</v>
      </c>
      <c r="I619" s="148"/>
      <c r="L619" s="144"/>
      <c r="M619" s="149"/>
      <c r="T619" s="150"/>
      <c r="AT619" s="145" t="s">
        <v>140</v>
      </c>
      <c r="AU619" s="145" t="s">
        <v>88</v>
      </c>
      <c r="AV619" s="13" t="s">
        <v>88</v>
      </c>
      <c r="AW619" s="13" t="s">
        <v>41</v>
      </c>
      <c r="AX619" s="13" t="s">
        <v>81</v>
      </c>
      <c r="AY619" s="145" t="s">
        <v>130</v>
      </c>
    </row>
    <row r="620" spans="2:51" s="13" customFormat="1" ht="22.5">
      <c r="B620" s="144"/>
      <c r="D620" s="138" t="s">
        <v>140</v>
      </c>
      <c r="E620" s="145" t="s">
        <v>43</v>
      </c>
      <c r="F620" s="146" t="s">
        <v>164</v>
      </c>
      <c r="H620" s="147">
        <v>124.879</v>
      </c>
      <c r="I620" s="148"/>
      <c r="L620" s="144"/>
      <c r="M620" s="149"/>
      <c r="T620" s="150"/>
      <c r="AT620" s="145" t="s">
        <v>140</v>
      </c>
      <c r="AU620" s="145" t="s">
        <v>88</v>
      </c>
      <c r="AV620" s="13" t="s">
        <v>88</v>
      </c>
      <c r="AW620" s="13" t="s">
        <v>41</v>
      </c>
      <c r="AX620" s="13" t="s">
        <v>81</v>
      </c>
      <c r="AY620" s="145" t="s">
        <v>130</v>
      </c>
    </row>
    <row r="621" spans="2:51" s="13" customFormat="1" ht="22.5">
      <c r="B621" s="144"/>
      <c r="D621" s="138" t="s">
        <v>140</v>
      </c>
      <c r="E621" s="145" t="s">
        <v>43</v>
      </c>
      <c r="F621" s="146" t="s">
        <v>176</v>
      </c>
      <c r="H621" s="147">
        <v>118.488</v>
      </c>
      <c r="I621" s="148"/>
      <c r="L621" s="144"/>
      <c r="M621" s="149"/>
      <c r="T621" s="150"/>
      <c r="AT621" s="145" t="s">
        <v>140</v>
      </c>
      <c r="AU621" s="145" t="s">
        <v>88</v>
      </c>
      <c r="AV621" s="13" t="s">
        <v>88</v>
      </c>
      <c r="AW621" s="13" t="s">
        <v>41</v>
      </c>
      <c r="AX621" s="13" t="s">
        <v>81</v>
      </c>
      <c r="AY621" s="145" t="s">
        <v>130</v>
      </c>
    </row>
    <row r="622" spans="2:51" s="13" customFormat="1">
      <c r="B622" s="144"/>
      <c r="D622" s="138" t="s">
        <v>140</v>
      </c>
      <c r="E622" s="145" t="s">
        <v>43</v>
      </c>
      <c r="F622" s="146" t="s">
        <v>177</v>
      </c>
      <c r="H622" s="147">
        <v>47.709000000000003</v>
      </c>
      <c r="I622" s="148"/>
      <c r="L622" s="144"/>
      <c r="M622" s="149"/>
      <c r="T622" s="150"/>
      <c r="AT622" s="145" t="s">
        <v>140</v>
      </c>
      <c r="AU622" s="145" t="s">
        <v>88</v>
      </c>
      <c r="AV622" s="13" t="s">
        <v>88</v>
      </c>
      <c r="AW622" s="13" t="s">
        <v>41</v>
      </c>
      <c r="AX622" s="13" t="s">
        <v>81</v>
      </c>
      <c r="AY622" s="145" t="s">
        <v>130</v>
      </c>
    </row>
    <row r="623" spans="2:51" s="12" customFormat="1">
      <c r="B623" s="137"/>
      <c r="D623" s="138" t="s">
        <v>140</v>
      </c>
      <c r="E623" s="139" t="s">
        <v>43</v>
      </c>
      <c r="F623" s="140" t="s">
        <v>144</v>
      </c>
      <c r="H623" s="139" t="s">
        <v>43</v>
      </c>
      <c r="I623" s="141"/>
      <c r="L623" s="137"/>
      <c r="M623" s="142"/>
      <c r="T623" s="143"/>
      <c r="AT623" s="139" t="s">
        <v>140</v>
      </c>
      <c r="AU623" s="139" t="s">
        <v>88</v>
      </c>
      <c r="AV623" s="12" t="s">
        <v>86</v>
      </c>
      <c r="AW623" s="12" t="s">
        <v>41</v>
      </c>
      <c r="AX623" s="12" t="s">
        <v>81</v>
      </c>
      <c r="AY623" s="139" t="s">
        <v>130</v>
      </c>
    </row>
    <row r="624" spans="2:51" s="13" customFormat="1">
      <c r="B624" s="144"/>
      <c r="D624" s="138" t="s">
        <v>140</v>
      </c>
      <c r="E624" s="145" t="s">
        <v>43</v>
      </c>
      <c r="F624" s="146" t="s">
        <v>178</v>
      </c>
      <c r="H624" s="147">
        <v>-84.24</v>
      </c>
      <c r="I624" s="148"/>
      <c r="L624" s="144"/>
      <c r="M624" s="149"/>
      <c r="T624" s="150"/>
      <c r="AT624" s="145" t="s">
        <v>140</v>
      </c>
      <c r="AU624" s="145" t="s">
        <v>88</v>
      </c>
      <c r="AV624" s="13" t="s">
        <v>88</v>
      </c>
      <c r="AW624" s="13" t="s">
        <v>41</v>
      </c>
      <c r="AX624" s="13" t="s">
        <v>81</v>
      </c>
      <c r="AY624" s="145" t="s">
        <v>130</v>
      </c>
    </row>
    <row r="625" spans="2:51" s="13" customFormat="1">
      <c r="B625" s="144"/>
      <c r="D625" s="138" t="s">
        <v>140</v>
      </c>
      <c r="E625" s="145" t="s">
        <v>43</v>
      </c>
      <c r="F625" s="146" t="s">
        <v>167</v>
      </c>
      <c r="H625" s="147">
        <v>-164.16</v>
      </c>
      <c r="I625" s="148"/>
      <c r="L625" s="144"/>
      <c r="M625" s="149"/>
      <c r="T625" s="150"/>
      <c r="AT625" s="145" t="s">
        <v>140</v>
      </c>
      <c r="AU625" s="145" t="s">
        <v>88</v>
      </c>
      <c r="AV625" s="13" t="s">
        <v>88</v>
      </c>
      <c r="AW625" s="13" t="s">
        <v>41</v>
      </c>
      <c r="AX625" s="13" t="s">
        <v>81</v>
      </c>
      <c r="AY625" s="145" t="s">
        <v>130</v>
      </c>
    </row>
    <row r="626" spans="2:51" s="13" customFormat="1">
      <c r="B626" s="144"/>
      <c r="D626" s="138" t="s">
        <v>140</v>
      </c>
      <c r="E626" s="145" t="s">
        <v>43</v>
      </c>
      <c r="F626" s="146" t="s">
        <v>155</v>
      </c>
      <c r="H626" s="147">
        <v>-10.67</v>
      </c>
      <c r="I626" s="148"/>
      <c r="L626" s="144"/>
      <c r="M626" s="149"/>
      <c r="T626" s="150"/>
      <c r="AT626" s="145" t="s">
        <v>140</v>
      </c>
      <c r="AU626" s="145" t="s">
        <v>88</v>
      </c>
      <c r="AV626" s="13" t="s">
        <v>88</v>
      </c>
      <c r="AW626" s="13" t="s">
        <v>41</v>
      </c>
      <c r="AX626" s="13" t="s">
        <v>81</v>
      </c>
      <c r="AY626" s="145" t="s">
        <v>130</v>
      </c>
    </row>
    <row r="627" spans="2:51" s="13" customFormat="1">
      <c r="B627" s="144"/>
      <c r="D627" s="138" t="s">
        <v>140</v>
      </c>
      <c r="E627" s="145" t="s">
        <v>43</v>
      </c>
      <c r="F627" s="146" t="s">
        <v>168</v>
      </c>
      <c r="H627" s="147">
        <v>-2.2410000000000001</v>
      </c>
      <c r="I627" s="148"/>
      <c r="L627" s="144"/>
      <c r="M627" s="149"/>
      <c r="T627" s="150"/>
      <c r="AT627" s="145" t="s">
        <v>140</v>
      </c>
      <c r="AU627" s="145" t="s">
        <v>88</v>
      </c>
      <c r="AV627" s="13" t="s">
        <v>88</v>
      </c>
      <c r="AW627" s="13" t="s">
        <v>41</v>
      </c>
      <c r="AX627" s="13" t="s">
        <v>81</v>
      </c>
      <c r="AY627" s="145" t="s">
        <v>130</v>
      </c>
    </row>
    <row r="628" spans="2:51" s="13" customFormat="1">
      <c r="B628" s="144"/>
      <c r="D628" s="138" t="s">
        <v>140</v>
      </c>
      <c r="E628" s="145" t="s">
        <v>43</v>
      </c>
      <c r="F628" s="146" t="s">
        <v>156</v>
      </c>
      <c r="H628" s="147">
        <v>-1.44</v>
      </c>
      <c r="I628" s="148"/>
      <c r="L628" s="144"/>
      <c r="M628" s="149"/>
      <c r="T628" s="150"/>
      <c r="AT628" s="145" t="s">
        <v>140</v>
      </c>
      <c r="AU628" s="145" t="s">
        <v>88</v>
      </c>
      <c r="AV628" s="13" t="s">
        <v>88</v>
      </c>
      <c r="AW628" s="13" t="s">
        <v>41</v>
      </c>
      <c r="AX628" s="13" t="s">
        <v>81</v>
      </c>
      <c r="AY628" s="145" t="s">
        <v>130</v>
      </c>
    </row>
    <row r="629" spans="2:51" s="13" customFormat="1">
      <c r="B629" s="144"/>
      <c r="D629" s="138" t="s">
        <v>140</v>
      </c>
      <c r="E629" s="145" t="s">
        <v>43</v>
      </c>
      <c r="F629" s="146" t="s">
        <v>179</v>
      </c>
      <c r="H629" s="147">
        <v>-6.24</v>
      </c>
      <c r="I629" s="148"/>
      <c r="L629" s="144"/>
      <c r="M629" s="149"/>
      <c r="T629" s="150"/>
      <c r="AT629" s="145" t="s">
        <v>140</v>
      </c>
      <c r="AU629" s="145" t="s">
        <v>88</v>
      </c>
      <c r="AV629" s="13" t="s">
        <v>88</v>
      </c>
      <c r="AW629" s="13" t="s">
        <v>41</v>
      </c>
      <c r="AX629" s="13" t="s">
        <v>81</v>
      </c>
      <c r="AY629" s="145" t="s">
        <v>130</v>
      </c>
    </row>
    <row r="630" spans="2:51" s="14" customFormat="1">
      <c r="B630" s="151"/>
      <c r="D630" s="138" t="s">
        <v>140</v>
      </c>
      <c r="E630" s="152" t="s">
        <v>43</v>
      </c>
      <c r="F630" s="153" t="s">
        <v>180</v>
      </c>
      <c r="H630" s="154">
        <v>446.46300000000002</v>
      </c>
      <c r="I630" s="155"/>
      <c r="L630" s="151"/>
      <c r="M630" s="156"/>
      <c r="T630" s="157"/>
      <c r="AT630" s="152" t="s">
        <v>140</v>
      </c>
      <c r="AU630" s="152" t="s">
        <v>88</v>
      </c>
      <c r="AV630" s="14" t="s">
        <v>147</v>
      </c>
      <c r="AW630" s="14" t="s">
        <v>41</v>
      </c>
      <c r="AX630" s="14" t="s">
        <v>81</v>
      </c>
      <c r="AY630" s="152" t="s">
        <v>130</v>
      </c>
    </row>
    <row r="631" spans="2:51" s="12" customFormat="1">
      <c r="B631" s="137"/>
      <c r="D631" s="138" t="s">
        <v>140</v>
      </c>
      <c r="E631" s="139" t="s">
        <v>43</v>
      </c>
      <c r="F631" s="140" t="s">
        <v>181</v>
      </c>
      <c r="H631" s="139" t="s">
        <v>43</v>
      </c>
      <c r="I631" s="141"/>
      <c r="L631" s="137"/>
      <c r="M631" s="142"/>
      <c r="T631" s="143"/>
      <c r="AT631" s="139" t="s">
        <v>140</v>
      </c>
      <c r="AU631" s="139" t="s">
        <v>88</v>
      </c>
      <c r="AV631" s="12" t="s">
        <v>86</v>
      </c>
      <c r="AW631" s="12" t="s">
        <v>41</v>
      </c>
      <c r="AX631" s="12" t="s">
        <v>81</v>
      </c>
      <c r="AY631" s="139" t="s">
        <v>130</v>
      </c>
    </row>
    <row r="632" spans="2:51" s="13" customFormat="1" ht="22.5">
      <c r="B632" s="144"/>
      <c r="D632" s="138" t="s">
        <v>140</v>
      </c>
      <c r="E632" s="145" t="s">
        <v>43</v>
      </c>
      <c r="F632" s="146" t="s">
        <v>182</v>
      </c>
      <c r="H632" s="147">
        <v>167.16399999999999</v>
      </c>
      <c r="I632" s="148"/>
      <c r="L632" s="144"/>
      <c r="M632" s="149"/>
      <c r="T632" s="150"/>
      <c r="AT632" s="145" t="s">
        <v>140</v>
      </c>
      <c r="AU632" s="145" t="s">
        <v>88</v>
      </c>
      <c r="AV632" s="13" t="s">
        <v>88</v>
      </c>
      <c r="AW632" s="13" t="s">
        <v>41</v>
      </c>
      <c r="AX632" s="13" t="s">
        <v>81</v>
      </c>
      <c r="AY632" s="145" t="s">
        <v>130</v>
      </c>
    </row>
    <row r="633" spans="2:51" s="13" customFormat="1" ht="22.5">
      <c r="B633" s="144"/>
      <c r="D633" s="138" t="s">
        <v>140</v>
      </c>
      <c r="E633" s="145" t="s">
        <v>43</v>
      </c>
      <c r="F633" s="146" t="s">
        <v>183</v>
      </c>
      <c r="H633" s="147">
        <v>102.795</v>
      </c>
      <c r="I633" s="148"/>
      <c r="L633" s="144"/>
      <c r="M633" s="149"/>
      <c r="T633" s="150"/>
      <c r="AT633" s="145" t="s">
        <v>140</v>
      </c>
      <c r="AU633" s="145" t="s">
        <v>88</v>
      </c>
      <c r="AV633" s="13" t="s">
        <v>88</v>
      </c>
      <c r="AW633" s="13" t="s">
        <v>41</v>
      </c>
      <c r="AX633" s="13" t="s">
        <v>81</v>
      </c>
      <c r="AY633" s="145" t="s">
        <v>130</v>
      </c>
    </row>
    <row r="634" spans="2:51" s="13" customFormat="1">
      <c r="B634" s="144"/>
      <c r="D634" s="138" t="s">
        <v>140</v>
      </c>
      <c r="E634" s="145" t="s">
        <v>43</v>
      </c>
      <c r="F634" s="146" t="s">
        <v>184</v>
      </c>
      <c r="H634" s="147">
        <v>122.77800000000001</v>
      </c>
      <c r="I634" s="148"/>
      <c r="L634" s="144"/>
      <c r="M634" s="149"/>
      <c r="T634" s="150"/>
      <c r="AT634" s="145" t="s">
        <v>140</v>
      </c>
      <c r="AU634" s="145" t="s">
        <v>88</v>
      </c>
      <c r="AV634" s="13" t="s">
        <v>88</v>
      </c>
      <c r="AW634" s="13" t="s">
        <v>41</v>
      </c>
      <c r="AX634" s="13" t="s">
        <v>81</v>
      </c>
      <c r="AY634" s="145" t="s">
        <v>130</v>
      </c>
    </row>
    <row r="635" spans="2:51" s="13" customFormat="1" ht="22.5">
      <c r="B635" s="144"/>
      <c r="D635" s="138" t="s">
        <v>140</v>
      </c>
      <c r="E635" s="145" t="s">
        <v>43</v>
      </c>
      <c r="F635" s="146" t="s">
        <v>185</v>
      </c>
      <c r="H635" s="147">
        <v>80.418999999999997</v>
      </c>
      <c r="I635" s="148"/>
      <c r="L635" s="144"/>
      <c r="M635" s="149"/>
      <c r="T635" s="150"/>
      <c r="AT635" s="145" t="s">
        <v>140</v>
      </c>
      <c r="AU635" s="145" t="s">
        <v>88</v>
      </c>
      <c r="AV635" s="13" t="s">
        <v>88</v>
      </c>
      <c r="AW635" s="13" t="s">
        <v>41</v>
      </c>
      <c r="AX635" s="13" t="s">
        <v>81</v>
      </c>
      <c r="AY635" s="145" t="s">
        <v>130</v>
      </c>
    </row>
    <row r="636" spans="2:51" s="13" customFormat="1" ht="22.5">
      <c r="B636" s="144"/>
      <c r="D636" s="138" t="s">
        <v>140</v>
      </c>
      <c r="E636" s="145" t="s">
        <v>43</v>
      </c>
      <c r="F636" s="146" t="s">
        <v>186</v>
      </c>
      <c r="H636" s="147">
        <v>126.08</v>
      </c>
      <c r="I636" s="148"/>
      <c r="L636" s="144"/>
      <c r="M636" s="149"/>
      <c r="T636" s="150"/>
      <c r="AT636" s="145" t="s">
        <v>140</v>
      </c>
      <c r="AU636" s="145" t="s">
        <v>88</v>
      </c>
      <c r="AV636" s="13" t="s">
        <v>88</v>
      </c>
      <c r="AW636" s="13" t="s">
        <v>41</v>
      </c>
      <c r="AX636" s="13" t="s">
        <v>81</v>
      </c>
      <c r="AY636" s="145" t="s">
        <v>130</v>
      </c>
    </row>
    <row r="637" spans="2:51" s="13" customFormat="1" ht="22.5">
      <c r="B637" s="144"/>
      <c r="D637" s="138" t="s">
        <v>140</v>
      </c>
      <c r="E637" s="145" t="s">
        <v>43</v>
      </c>
      <c r="F637" s="146" t="s">
        <v>187</v>
      </c>
      <c r="H637" s="147">
        <v>133.952</v>
      </c>
      <c r="I637" s="148"/>
      <c r="L637" s="144"/>
      <c r="M637" s="149"/>
      <c r="T637" s="150"/>
      <c r="AT637" s="145" t="s">
        <v>140</v>
      </c>
      <c r="AU637" s="145" t="s">
        <v>88</v>
      </c>
      <c r="AV637" s="13" t="s">
        <v>88</v>
      </c>
      <c r="AW637" s="13" t="s">
        <v>41</v>
      </c>
      <c r="AX637" s="13" t="s">
        <v>81</v>
      </c>
      <c r="AY637" s="145" t="s">
        <v>130</v>
      </c>
    </row>
    <row r="638" spans="2:51" s="12" customFormat="1">
      <c r="B638" s="137"/>
      <c r="D638" s="138" t="s">
        <v>140</v>
      </c>
      <c r="E638" s="139" t="s">
        <v>43</v>
      </c>
      <c r="F638" s="140" t="s">
        <v>144</v>
      </c>
      <c r="H638" s="139" t="s">
        <v>43</v>
      </c>
      <c r="I638" s="141"/>
      <c r="L638" s="137"/>
      <c r="M638" s="142"/>
      <c r="T638" s="143"/>
      <c r="AT638" s="139" t="s">
        <v>140</v>
      </c>
      <c r="AU638" s="139" t="s">
        <v>88</v>
      </c>
      <c r="AV638" s="12" t="s">
        <v>86</v>
      </c>
      <c r="AW638" s="12" t="s">
        <v>41</v>
      </c>
      <c r="AX638" s="12" t="s">
        <v>81</v>
      </c>
      <c r="AY638" s="139" t="s">
        <v>130</v>
      </c>
    </row>
    <row r="639" spans="2:51" s="13" customFormat="1">
      <c r="B639" s="144"/>
      <c r="D639" s="138" t="s">
        <v>140</v>
      </c>
      <c r="E639" s="145" t="s">
        <v>43</v>
      </c>
      <c r="F639" s="146" t="s">
        <v>188</v>
      </c>
      <c r="H639" s="147">
        <v>-105.3</v>
      </c>
      <c r="I639" s="148"/>
      <c r="L639" s="144"/>
      <c r="M639" s="149"/>
      <c r="T639" s="150"/>
      <c r="AT639" s="145" t="s">
        <v>140</v>
      </c>
      <c r="AU639" s="145" t="s">
        <v>88</v>
      </c>
      <c r="AV639" s="13" t="s">
        <v>88</v>
      </c>
      <c r="AW639" s="13" t="s">
        <v>41</v>
      </c>
      <c r="AX639" s="13" t="s">
        <v>81</v>
      </c>
      <c r="AY639" s="145" t="s">
        <v>130</v>
      </c>
    </row>
    <row r="640" spans="2:51" s="13" customFormat="1">
      <c r="B640" s="144"/>
      <c r="D640" s="138" t="s">
        <v>140</v>
      </c>
      <c r="E640" s="145" t="s">
        <v>43</v>
      </c>
      <c r="F640" s="146" t="s">
        <v>189</v>
      </c>
      <c r="H640" s="147">
        <v>-157.32</v>
      </c>
      <c r="I640" s="148"/>
      <c r="L640" s="144"/>
      <c r="M640" s="149"/>
      <c r="T640" s="150"/>
      <c r="AT640" s="145" t="s">
        <v>140</v>
      </c>
      <c r="AU640" s="145" t="s">
        <v>88</v>
      </c>
      <c r="AV640" s="13" t="s">
        <v>88</v>
      </c>
      <c r="AW640" s="13" t="s">
        <v>41</v>
      </c>
      <c r="AX640" s="13" t="s">
        <v>81</v>
      </c>
      <c r="AY640" s="145" t="s">
        <v>130</v>
      </c>
    </row>
    <row r="641" spans="2:51" s="13" customFormat="1">
      <c r="B641" s="144"/>
      <c r="D641" s="138" t="s">
        <v>140</v>
      </c>
      <c r="E641" s="145" t="s">
        <v>43</v>
      </c>
      <c r="F641" s="146" t="s">
        <v>155</v>
      </c>
      <c r="H641" s="147">
        <v>-10.67</v>
      </c>
      <c r="I641" s="148"/>
      <c r="L641" s="144"/>
      <c r="M641" s="149"/>
      <c r="T641" s="150"/>
      <c r="AT641" s="145" t="s">
        <v>140</v>
      </c>
      <c r="AU641" s="145" t="s">
        <v>88</v>
      </c>
      <c r="AV641" s="13" t="s">
        <v>88</v>
      </c>
      <c r="AW641" s="13" t="s">
        <v>41</v>
      </c>
      <c r="AX641" s="13" t="s">
        <v>81</v>
      </c>
      <c r="AY641" s="145" t="s">
        <v>130</v>
      </c>
    </row>
    <row r="642" spans="2:51" s="13" customFormat="1">
      <c r="B642" s="144"/>
      <c r="D642" s="138" t="s">
        <v>140</v>
      </c>
      <c r="E642" s="145" t="s">
        <v>43</v>
      </c>
      <c r="F642" s="146" t="s">
        <v>168</v>
      </c>
      <c r="H642" s="147">
        <v>-2.2410000000000001</v>
      </c>
      <c r="I642" s="148"/>
      <c r="L642" s="144"/>
      <c r="M642" s="149"/>
      <c r="T642" s="150"/>
      <c r="AT642" s="145" t="s">
        <v>140</v>
      </c>
      <c r="AU642" s="145" t="s">
        <v>88</v>
      </c>
      <c r="AV642" s="13" t="s">
        <v>88</v>
      </c>
      <c r="AW642" s="13" t="s">
        <v>41</v>
      </c>
      <c r="AX642" s="13" t="s">
        <v>81</v>
      </c>
      <c r="AY642" s="145" t="s">
        <v>130</v>
      </c>
    </row>
    <row r="643" spans="2:51" s="13" customFormat="1">
      <c r="B643" s="144"/>
      <c r="D643" s="138" t="s">
        <v>140</v>
      </c>
      <c r="E643" s="145" t="s">
        <v>43</v>
      </c>
      <c r="F643" s="146" t="s">
        <v>156</v>
      </c>
      <c r="H643" s="147">
        <v>-1.44</v>
      </c>
      <c r="I643" s="148"/>
      <c r="L643" s="144"/>
      <c r="M643" s="149"/>
      <c r="T643" s="150"/>
      <c r="AT643" s="145" t="s">
        <v>140</v>
      </c>
      <c r="AU643" s="145" t="s">
        <v>88</v>
      </c>
      <c r="AV643" s="13" t="s">
        <v>88</v>
      </c>
      <c r="AW643" s="13" t="s">
        <v>41</v>
      </c>
      <c r="AX643" s="13" t="s">
        <v>81</v>
      </c>
      <c r="AY643" s="145" t="s">
        <v>130</v>
      </c>
    </row>
    <row r="644" spans="2:51" s="13" customFormat="1">
      <c r="B644" s="144"/>
      <c r="D644" s="138" t="s">
        <v>140</v>
      </c>
      <c r="E644" s="145" t="s">
        <v>43</v>
      </c>
      <c r="F644" s="146" t="s">
        <v>190</v>
      </c>
      <c r="H644" s="147">
        <v>-3.12</v>
      </c>
      <c r="I644" s="148"/>
      <c r="L644" s="144"/>
      <c r="M644" s="149"/>
      <c r="T644" s="150"/>
      <c r="AT644" s="145" t="s">
        <v>140</v>
      </c>
      <c r="AU644" s="145" t="s">
        <v>88</v>
      </c>
      <c r="AV644" s="13" t="s">
        <v>88</v>
      </c>
      <c r="AW644" s="13" t="s">
        <v>41</v>
      </c>
      <c r="AX644" s="13" t="s">
        <v>81</v>
      </c>
      <c r="AY644" s="145" t="s">
        <v>130</v>
      </c>
    </row>
    <row r="645" spans="2:51" s="14" customFormat="1">
      <c r="B645" s="151"/>
      <c r="D645" s="138" t="s">
        <v>140</v>
      </c>
      <c r="E645" s="152" t="s">
        <v>43</v>
      </c>
      <c r="F645" s="153" t="s">
        <v>191</v>
      </c>
      <c r="H645" s="154">
        <v>453.09699999999998</v>
      </c>
      <c r="I645" s="155"/>
      <c r="L645" s="151"/>
      <c r="M645" s="156"/>
      <c r="T645" s="157"/>
      <c r="AT645" s="152" t="s">
        <v>140</v>
      </c>
      <c r="AU645" s="152" t="s">
        <v>88</v>
      </c>
      <c r="AV645" s="14" t="s">
        <v>147</v>
      </c>
      <c r="AW645" s="14" t="s">
        <v>41</v>
      </c>
      <c r="AX645" s="14" t="s">
        <v>81</v>
      </c>
      <c r="AY645" s="152" t="s">
        <v>130</v>
      </c>
    </row>
    <row r="646" spans="2:51" s="12" customFormat="1">
      <c r="B646" s="137"/>
      <c r="D646" s="138" t="s">
        <v>140</v>
      </c>
      <c r="E646" s="139" t="s">
        <v>43</v>
      </c>
      <c r="F646" s="140" t="s">
        <v>192</v>
      </c>
      <c r="H646" s="139" t="s">
        <v>43</v>
      </c>
      <c r="I646" s="141"/>
      <c r="L646" s="137"/>
      <c r="M646" s="142"/>
      <c r="T646" s="143"/>
      <c r="AT646" s="139" t="s">
        <v>140</v>
      </c>
      <c r="AU646" s="139" t="s">
        <v>88</v>
      </c>
      <c r="AV646" s="12" t="s">
        <v>86</v>
      </c>
      <c r="AW646" s="12" t="s">
        <v>41</v>
      </c>
      <c r="AX646" s="12" t="s">
        <v>81</v>
      </c>
      <c r="AY646" s="139" t="s">
        <v>130</v>
      </c>
    </row>
    <row r="647" spans="2:51" s="13" customFormat="1" ht="22.5">
      <c r="B647" s="144"/>
      <c r="D647" s="138" t="s">
        <v>140</v>
      </c>
      <c r="E647" s="145" t="s">
        <v>43</v>
      </c>
      <c r="F647" s="146" t="s">
        <v>193</v>
      </c>
      <c r="H647" s="147">
        <v>113.014</v>
      </c>
      <c r="I647" s="148"/>
      <c r="L647" s="144"/>
      <c r="M647" s="149"/>
      <c r="T647" s="150"/>
      <c r="AT647" s="145" t="s">
        <v>140</v>
      </c>
      <c r="AU647" s="145" t="s">
        <v>88</v>
      </c>
      <c r="AV647" s="13" t="s">
        <v>88</v>
      </c>
      <c r="AW647" s="13" t="s">
        <v>41</v>
      </c>
      <c r="AX647" s="13" t="s">
        <v>81</v>
      </c>
      <c r="AY647" s="145" t="s">
        <v>130</v>
      </c>
    </row>
    <row r="648" spans="2:51" s="13" customFormat="1" ht="22.5">
      <c r="B648" s="144"/>
      <c r="D648" s="138" t="s">
        <v>140</v>
      </c>
      <c r="E648" s="145" t="s">
        <v>43</v>
      </c>
      <c r="F648" s="146" t="s">
        <v>194</v>
      </c>
      <c r="H648" s="147">
        <v>97.188999999999993</v>
      </c>
      <c r="I648" s="148"/>
      <c r="L648" s="144"/>
      <c r="M648" s="149"/>
      <c r="T648" s="150"/>
      <c r="AT648" s="145" t="s">
        <v>140</v>
      </c>
      <c r="AU648" s="145" t="s">
        <v>88</v>
      </c>
      <c r="AV648" s="13" t="s">
        <v>88</v>
      </c>
      <c r="AW648" s="13" t="s">
        <v>41</v>
      </c>
      <c r="AX648" s="13" t="s">
        <v>81</v>
      </c>
      <c r="AY648" s="145" t="s">
        <v>130</v>
      </c>
    </row>
    <row r="649" spans="2:51" s="13" customFormat="1" ht="22.5">
      <c r="B649" s="144"/>
      <c r="D649" s="138" t="s">
        <v>140</v>
      </c>
      <c r="E649" s="145" t="s">
        <v>43</v>
      </c>
      <c r="F649" s="146" t="s">
        <v>195</v>
      </c>
      <c r="H649" s="147">
        <v>135.05799999999999</v>
      </c>
      <c r="I649" s="148"/>
      <c r="L649" s="144"/>
      <c r="M649" s="149"/>
      <c r="T649" s="150"/>
      <c r="AT649" s="145" t="s">
        <v>140</v>
      </c>
      <c r="AU649" s="145" t="s">
        <v>88</v>
      </c>
      <c r="AV649" s="13" t="s">
        <v>88</v>
      </c>
      <c r="AW649" s="13" t="s">
        <v>41</v>
      </c>
      <c r="AX649" s="13" t="s">
        <v>81</v>
      </c>
      <c r="AY649" s="145" t="s">
        <v>130</v>
      </c>
    </row>
    <row r="650" spans="2:51" s="12" customFormat="1">
      <c r="B650" s="137"/>
      <c r="D650" s="138" t="s">
        <v>140</v>
      </c>
      <c r="E650" s="139" t="s">
        <v>43</v>
      </c>
      <c r="F650" s="140" t="s">
        <v>144</v>
      </c>
      <c r="H650" s="139" t="s">
        <v>43</v>
      </c>
      <c r="I650" s="141"/>
      <c r="L650" s="137"/>
      <c r="M650" s="142"/>
      <c r="T650" s="143"/>
      <c r="AT650" s="139" t="s">
        <v>140</v>
      </c>
      <c r="AU650" s="139" t="s">
        <v>88</v>
      </c>
      <c r="AV650" s="12" t="s">
        <v>86</v>
      </c>
      <c r="AW650" s="12" t="s">
        <v>41</v>
      </c>
      <c r="AX650" s="12" t="s">
        <v>81</v>
      </c>
      <c r="AY650" s="139" t="s">
        <v>130</v>
      </c>
    </row>
    <row r="651" spans="2:51" s="13" customFormat="1">
      <c r="B651" s="144"/>
      <c r="D651" s="138" t="s">
        <v>140</v>
      </c>
      <c r="E651" s="145" t="s">
        <v>43</v>
      </c>
      <c r="F651" s="146" t="s">
        <v>188</v>
      </c>
      <c r="H651" s="147">
        <v>-105.3</v>
      </c>
      <c r="I651" s="148"/>
      <c r="L651" s="144"/>
      <c r="M651" s="149"/>
      <c r="T651" s="150"/>
      <c r="AT651" s="145" t="s">
        <v>140</v>
      </c>
      <c r="AU651" s="145" t="s">
        <v>88</v>
      </c>
      <c r="AV651" s="13" t="s">
        <v>88</v>
      </c>
      <c r="AW651" s="13" t="s">
        <v>41</v>
      </c>
      <c r="AX651" s="13" t="s">
        <v>81</v>
      </c>
      <c r="AY651" s="145" t="s">
        <v>130</v>
      </c>
    </row>
    <row r="652" spans="2:51" s="13" customFormat="1">
      <c r="B652" s="144"/>
      <c r="D652" s="138" t="s">
        <v>140</v>
      </c>
      <c r="E652" s="145" t="s">
        <v>43</v>
      </c>
      <c r="F652" s="146" t="s">
        <v>196</v>
      </c>
      <c r="H652" s="147">
        <v>-18.239999999999998</v>
      </c>
      <c r="I652" s="148"/>
      <c r="L652" s="144"/>
      <c r="M652" s="149"/>
      <c r="T652" s="150"/>
      <c r="AT652" s="145" t="s">
        <v>140</v>
      </c>
      <c r="AU652" s="145" t="s">
        <v>88</v>
      </c>
      <c r="AV652" s="13" t="s">
        <v>88</v>
      </c>
      <c r="AW652" s="13" t="s">
        <v>41</v>
      </c>
      <c r="AX652" s="13" t="s">
        <v>81</v>
      </c>
      <c r="AY652" s="145" t="s">
        <v>130</v>
      </c>
    </row>
    <row r="653" spans="2:51" s="13" customFormat="1">
      <c r="B653" s="144"/>
      <c r="D653" s="138" t="s">
        <v>140</v>
      </c>
      <c r="E653" s="145" t="s">
        <v>43</v>
      </c>
      <c r="F653" s="146" t="s">
        <v>155</v>
      </c>
      <c r="H653" s="147">
        <v>-10.67</v>
      </c>
      <c r="I653" s="148"/>
      <c r="L653" s="144"/>
      <c r="M653" s="149"/>
      <c r="T653" s="150"/>
      <c r="AT653" s="145" t="s">
        <v>140</v>
      </c>
      <c r="AU653" s="145" t="s">
        <v>88</v>
      </c>
      <c r="AV653" s="13" t="s">
        <v>88</v>
      </c>
      <c r="AW653" s="13" t="s">
        <v>41</v>
      </c>
      <c r="AX653" s="13" t="s">
        <v>81</v>
      </c>
      <c r="AY653" s="145" t="s">
        <v>130</v>
      </c>
    </row>
    <row r="654" spans="2:51" s="14" customFormat="1">
      <c r="B654" s="151"/>
      <c r="D654" s="138" t="s">
        <v>140</v>
      </c>
      <c r="E654" s="152" t="s">
        <v>43</v>
      </c>
      <c r="F654" s="153" t="s">
        <v>197</v>
      </c>
      <c r="H654" s="154">
        <v>211.05099999999999</v>
      </c>
      <c r="I654" s="155"/>
      <c r="L654" s="151"/>
      <c r="M654" s="156"/>
      <c r="T654" s="157"/>
      <c r="AT654" s="152" t="s">
        <v>140</v>
      </c>
      <c r="AU654" s="152" t="s">
        <v>88</v>
      </c>
      <c r="AV654" s="14" t="s">
        <v>147</v>
      </c>
      <c r="AW654" s="14" t="s">
        <v>41</v>
      </c>
      <c r="AX654" s="14" t="s">
        <v>81</v>
      </c>
      <c r="AY654" s="152" t="s">
        <v>130</v>
      </c>
    </row>
    <row r="655" spans="2:51" s="12" customFormat="1">
      <c r="B655" s="137"/>
      <c r="D655" s="138" t="s">
        <v>140</v>
      </c>
      <c r="E655" s="139" t="s">
        <v>43</v>
      </c>
      <c r="F655" s="140" t="s">
        <v>198</v>
      </c>
      <c r="H655" s="139" t="s">
        <v>43</v>
      </c>
      <c r="I655" s="141"/>
      <c r="L655" s="137"/>
      <c r="M655" s="142"/>
      <c r="T655" s="143"/>
      <c r="AT655" s="139" t="s">
        <v>140</v>
      </c>
      <c r="AU655" s="139" t="s">
        <v>88</v>
      </c>
      <c r="AV655" s="12" t="s">
        <v>86</v>
      </c>
      <c r="AW655" s="12" t="s">
        <v>41</v>
      </c>
      <c r="AX655" s="12" t="s">
        <v>81</v>
      </c>
      <c r="AY655" s="139" t="s">
        <v>130</v>
      </c>
    </row>
    <row r="656" spans="2:51" s="13" customFormat="1" ht="22.5">
      <c r="B656" s="144"/>
      <c r="D656" s="138" t="s">
        <v>140</v>
      </c>
      <c r="E656" s="145" t="s">
        <v>43</v>
      </c>
      <c r="F656" s="146" t="s">
        <v>199</v>
      </c>
      <c r="H656" s="147">
        <v>178.77199999999999</v>
      </c>
      <c r="I656" s="148"/>
      <c r="L656" s="144"/>
      <c r="M656" s="149"/>
      <c r="T656" s="150"/>
      <c r="AT656" s="145" t="s">
        <v>140</v>
      </c>
      <c r="AU656" s="145" t="s">
        <v>88</v>
      </c>
      <c r="AV656" s="13" t="s">
        <v>88</v>
      </c>
      <c r="AW656" s="13" t="s">
        <v>41</v>
      </c>
      <c r="AX656" s="13" t="s">
        <v>81</v>
      </c>
      <c r="AY656" s="145" t="s">
        <v>130</v>
      </c>
    </row>
    <row r="657" spans="2:65" s="13" customFormat="1" ht="22.5">
      <c r="B657" s="144"/>
      <c r="D657" s="138" t="s">
        <v>140</v>
      </c>
      <c r="E657" s="145" t="s">
        <v>43</v>
      </c>
      <c r="F657" s="146" t="s">
        <v>200</v>
      </c>
      <c r="H657" s="147">
        <v>168.16800000000001</v>
      </c>
      <c r="I657" s="148"/>
      <c r="L657" s="144"/>
      <c r="M657" s="149"/>
      <c r="T657" s="150"/>
      <c r="AT657" s="145" t="s">
        <v>140</v>
      </c>
      <c r="AU657" s="145" t="s">
        <v>88</v>
      </c>
      <c r="AV657" s="13" t="s">
        <v>88</v>
      </c>
      <c r="AW657" s="13" t="s">
        <v>41</v>
      </c>
      <c r="AX657" s="13" t="s">
        <v>81</v>
      </c>
      <c r="AY657" s="145" t="s">
        <v>130</v>
      </c>
    </row>
    <row r="658" spans="2:65" s="12" customFormat="1">
      <c r="B658" s="137"/>
      <c r="D658" s="138" t="s">
        <v>140</v>
      </c>
      <c r="E658" s="139" t="s">
        <v>43</v>
      </c>
      <c r="F658" s="140" t="s">
        <v>144</v>
      </c>
      <c r="H658" s="139" t="s">
        <v>43</v>
      </c>
      <c r="I658" s="141"/>
      <c r="L658" s="137"/>
      <c r="M658" s="142"/>
      <c r="T658" s="143"/>
      <c r="AT658" s="139" t="s">
        <v>140</v>
      </c>
      <c r="AU658" s="139" t="s">
        <v>88</v>
      </c>
      <c r="AV658" s="12" t="s">
        <v>86</v>
      </c>
      <c r="AW658" s="12" t="s">
        <v>41</v>
      </c>
      <c r="AX658" s="12" t="s">
        <v>81</v>
      </c>
      <c r="AY658" s="139" t="s">
        <v>130</v>
      </c>
    </row>
    <row r="659" spans="2:65" s="13" customFormat="1">
      <c r="B659" s="144"/>
      <c r="D659" s="138" t="s">
        <v>140</v>
      </c>
      <c r="E659" s="145" t="s">
        <v>43</v>
      </c>
      <c r="F659" s="146" t="s">
        <v>201</v>
      </c>
      <c r="H659" s="147">
        <v>-120.84</v>
      </c>
      <c r="I659" s="148"/>
      <c r="L659" s="144"/>
      <c r="M659" s="149"/>
      <c r="T659" s="150"/>
      <c r="AT659" s="145" t="s">
        <v>140</v>
      </c>
      <c r="AU659" s="145" t="s">
        <v>88</v>
      </c>
      <c r="AV659" s="13" t="s">
        <v>88</v>
      </c>
      <c r="AW659" s="13" t="s">
        <v>41</v>
      </c>
      <c r="AX659" s="13" t="s">
        <v>81</v>
      </c>
      <c r="AY659" s="145" t="s">
        <v>130</v>
      </c>
    </row>
    <row r="660" spans="2:65" s="13" customFormat="1">
      <c r="B660" s="144"/>
      <c r="D660" s="138" t="s">
        <v>140</v>
      </c>
      <c r="E660" s="145" t="s">
        <v>43</v>
      </c>
      <c r="F660" s="146" t="s">
        <v>155</v>
      </c>
      <c r="H660" s="147">
        <v>-10.67</v>
      </c>
      <c r="I660" s="148"/>
      <c r="L660" s="144"/>
      <c r="M660" s="149"/>
      <c r="T660" s="150"/>
      <c r="AT660" s="145" t="s">
        <v>140</v>
      </c>
      <c r="AU660" s="145" t="s">
        <v>88</v>
      </c>
      <c r="AV660" s="13" t="s">
        <v>88</v>
      </c>
      <c r="AW660" s="13" t="s">
        <v>41</v>
      </c>
      <c r="AX660" s="13" t="s">
        <v>81</v>
      </c>
      <c r="AY660" s="145" t="s">
        <v>130</v>
      </c>
    </row>
    <row r="661" spans="2:65" s="14" customFormat="1">
      <c r="B661" s="151"/>
      <c r="D661" s="138" t="s">
        <v>140</v>
      </c>
      <c r="E661" s="152" t="s">
        <v>43</v>
      </c>
      <c r="F661" s="153" t="s">
        <v>202</v>
      </c>
      <c r="H661" s="154">
        <v>215.43</v>
      </c>
      <c r="I661" s="155"/>
      <c r="L661" s="151"/>
      <c r="M661" s="156"/>
      <c r="T661" s="157"/>
      <c r="AT661" s="152" t="s">
        <v>140</v>
      </c>
      <c r="AU661" s="152" t="s">
        <v>88</v>
      </c>
      <c r="AV661" s="14" t="s">
        <v>147</v>
      </c>
      <c r="AW661" s="14" t="s">
        <v>41</v>
      </c>
      <c r="AX661" s="14" t="s">
        <v>81</v>
      </c>
      <c r="AY661" s="152" t="s">
        <v>130</v>
      </c>
    </row>
    <row r="662" spans="2:65" s="12" customFormat="1">
      <c r="B662" s="137"/>
      <c r="D662" s="138" t="s">
        <v>140</v>
      </c>
      <c r="E662" s="139" t="s">
        <v>43</v>
      </c>
      <c r="F662" s="140" t="s">
        <v>203</v>
      </c>
      <c r="H662" s="139" t="s">
        <v>43</v>
      </c>
      <c r="I662" s="141"/>
      <c r="L662" s="137"/>
      <c r="M662" s="142"/>
      <c r="T662" s="143"/>
      <c r="AT662" s="139" t="s">
        <v>140</v>
      </c>
      <c r="AU662" s="139" t="s">
        <v>88</v>
      </c>
      <c r="AV662" s="12" t="s">
        <v>86</v>
      </c>
      <c r="AW662" s="12" t="s">
        <v>41</v>
      </c>
      <c r="AX662" s="12" t="s">
        <v>81</v>
      </c>
      <c r="AY662" s="139" t="s">
        <v>130</v>
      </c>
    </row>
    <row r="663" spans="2:65" s="13" customFormat="1" ht="22.5">
      <c r="B663" s="144"/>
      <c r="D663" s="138" t="s">
        <v>140</v>
      </c>
      <c r="E663" s="145" t="s">
        <v>43</v>
      </c>
      <c r="F663" s="146" t="s">
        <v>204</v>
      </c>
      <c r="H663" s="147">
        <v>124.19199999999999</v>
      </c>
      <c r="I663" s="148"/>
      <c r="L663" s="144"/>
      <c r="M663" s="149"/>
      <c r="T663" s="150"/>
      <c r="AT663" s="145" t="s">
        <v>140</v>
      </c>
      <c r="AU663" s="145" t="s">
        <v>88</v>
      </c>
      <c r="AV663" s="13" t="s">
        <v>88</v>
      </c>
      <c r="AW663" s="13" t="s">
        <v>41</v>
      </c>
      <c r="AX663" s="13" t="s">
        <v>81</v>
      </c>
      <c r="AY663" s="145" t="s">
        <v>130</v>
      </c>
    </row>
    <row r="664" spans="2:65" s="13" customFormat="1" ht="22.5">
      <c r="B664" s="144"/>
      <c r="D664" s="138" t="s">
        <v>140</v>
      </c>
      <c r="E664" s="145" t="s">
        <v>43</v>
      </c>
      <c r="F664" s="146" t="s">
        <v>205</v>
      </c>
      <c r="H664" s="147">
        <v>98.563999999999993</v>
      </c>
      <c r="I664" s="148"/>
      <c r="L664" s="144"/>
      <c r="M664" s="149"/>
      <c r="T664" s="150"/>
      <c r="AT664" s="145" t="s">
        <v>140</v>
      </c>
      <c r="AU664" s="145" t="s">
        <v>88</v>
      </c>
      <c r="AV664" s="13" t="s">
        <v>88</v>
      </c>
      <c r="AW664" s="13" t="s">
        <v>41</v>
      </c>
      <c r="AX664" s="13" t="s">
        <v>81</v>
      </c>
      <c r="AY664" s="145" t="s">
        <v>130</v>
      </c>
    </row>
    <row r="665" spans="2:65" s="12" customFormat="1">
      <c r="B665" s="137"/>
      <c r="D665" s="138" t="s">
        <v>140</v>
      </c>
      <c r="E665" s="139" t="s">
        <v>43</v>
      </c>
      <c r="F665" s="140" t="s">
        <v>144</v>
      </c>
      <c r="H665" s="139" t="s">
        <v>43</v>
      </c>
      <c r="I665" s="141"/>
      <c r="L665" s="137"/>
      <c r="M665" s="142"/>
      <c r="T665" s="143"/>
      <c r="AT665" s="139" t="s">
        <v>140</v>
      </c>
      <c r="AU665" s="139" t="s">
        <v>88</v>
      </c>
      <c r="AV665" s="12" t="s">
        <v>86</v>
      </c>
      <c r="AW665" s="12" t="s">
        <v>41</v>
      </c>
      <c r="AX665" s="12" t="s">
        <v>81</v>
      </c>
      <c r="AY665" s="139" t="s">
        <v>130</v>
      </c>
    </row>
    <row r="666" spans="2:65" s="13" customFormat="1">
      <c r="B666" s="144"/>
      <c r="D666" s="138" t="s">
        <v>140</v>
      </c>
      <c r="E666" s="145" t="s">
        <v>43</v>
      </c>
      <c r="F666" s="146" t="s">
        <v>206</v>
      </c>
      <c r="H666" s="147">
        <v>-93.48</v>
      </c>
      <c r="I666" s="148"/>
      <c r="L666" s="144"/>
      <c r="M666" s="149"/>
      <c r="T666" s="150"/>
      <c r="AT666" s="145" t="s">
        <v>140</v>
      </c>
      <c r="AU666" s="145" t="s">
        <v>88</v>
      </c>
      <c r="AV666" s="13" t="s">
        <v>88</v>
      </c>
      <c r="AW666" s="13" t="s">
        <v>41</v>
      </c>
      <c r="AX666" s="13" t="s">
        <v>81</v>
      </c>
      <c r="AY666" s="145" t="s">
        <v>130</v>
      </c>
    </row>
    <row r="667" spans="2:65" s="13" customFormat="1">
      <c r="B667" s="144"/>
      <c r="D667" s="138" t="s">
        <v>140</v>
      </c>
      <c r="E667" s="145" t="s">
        <v>43</v>
      </c>
      <c r="F667" s="146" t="s">
        <v>207</v>
      </c>
      <c r="H667" s="147">
        <v>-5.16</v>
      </c>
      <c r="I667" s="148"/>
      <c r="L667" s="144"/>
      <c r="M667" s="149"/>
      <c r="T667" s="150"/>
      <c r="AT667" s="145" t="s">
        <v>140</v>
      </c>
      <c r="AU667" s="145" t="s">
        <v>88</v>
      </c>
      <c r="AV667" s="13" t="s">
        <v>88</v>
      </c>
      <c r="AW667" s="13" t="s">
        <v>41</v>
      </c>
      <c r="AX667" s="13" t="s">
        <v>81</v>
      </c>
      <c r="AY667" s="145" t="s">
        <v>130</v>
      </c>
    </row>
    <row r="668" spans="2:65" s="14" customFormat="1">
      <c r="B668" s="151"/>
      <c r="D668" s="138" t="s">
        <v>140</v>
      </c>
      <c r="E668" s="152" t="s">
        <v>43</v>
      </c>
      <c r="F668" s="153" t="s">
        <v>208</v>
      </c>
      <c r="H668" s="154">
        <v>124.116</v>
      </c>
      <c r="I668" s="155"/>
      <c r="L668" s="151"/>
      <c r="M668" s="156"/>
      <c r="T668" s="157"/>
      <c r="AT668" s="152" t="s">
        <v>140</v>
      </c>
      <c r="AU668" s="152" t="s">
        <v>88</v>
      </c>
      <c r="AV668" s="14" t="s">
        <v>147</v>
      </c>
      <c r="AW668" s="14" t="s">
        <v>41</v>
      </c>
      <c r="AX668" s="14" t="s">
        <v>81</v>
      </c>
      <c r="AY668" s="152" t="s">
        <v>130</v>
      </c>
    </row>
    <row r="669" spans="2:65" s="15" customFormat="1">
      <c r="B669" s="158"/>
      <c r="D669" s="138" t="s">
        <v>140</v>
      </c>
      <c r="E669" s="159" t="s">
        <v>43</v>
      </c>
      <c r="F669" s="160" t="s">
        <v>209</v>
      </c>
      <c r="H669" s="161">
        <v>2229.2199999999998</v>
      </c>
      <c r="I669" s="162"/>
      <c r="L669" s="158"/>
      <c r="M669" s="163"/>
      <c r="T669" s="164"/>
      <c r="AT669" s="159" t="s">
        <v>140</v>
      </c>
      <c r="AU669" s="159" t="s">
        <v>88</v>
      </c>
      <c r="AV669" s="15" t="s">
        <v>138</v>
      </c>
      <c r="AW669" s="15" t="s">
        <v>41</v>
      </c>
      <c r="AX669" s="15" t="s">
        <v>86</v>
      </c>
      <c r="AY669" s="159" t="s">
        <v>130</v>
      </c>
    </row>
    <row r="670" spans="2:65" s="1" customFormat="1" ht="37.9" customHeight="1">
      <c r="B670" s="34"/>
      <c r="C670" s="124" t="s">
        <v>450</v>
      </c>
      <c r="D670" s="124" t="s">
        <v>133</v>
      </c>
      <c r="E670" s="125" t="s">
        <v>451</v>
      </c>
      <c r="F670" s="126" t="s">
        <v>452</v>
      </c>
      <c r="G670" s="127" t="s">
        <v>136</v>
      </c>
      <c r="H670" s="128">
        <v>977.64800000000002</v>
      </c>
      <c r="I670" s="129"/>
      <c r="J670" s="130">
        <f>ROUND(I670*H670,2)</f>
        <v>0</v>
      </c>
      <c r="K670" s="126" t="s">
        <v>137</v>
      </c>
      <c r="L670" s="34"/>
      <c r="M670" s="131" t="s">
        <v>43</v>
      </c>
      <c r="N670" s="132" t="s">
        <v>52</v>
      </c>
      <c r="P670" s="133">
        <f>O670*H670</f>
        <v>0</v>
      </c>
      <c r="Q670" s="133">
        <v>0</v>
      </c>
      <c r="R670" s="133">
        <f>Q670*H670</f>
        <v>0</v>
      </c>
      <c r="S670" s="133">
        <v>4.5999999999999999E-2</v>
      </c>
      <c r="T670" s="134">
        <f>S670*H670</f>
        <v>44.971808000000003</v>
      </c>
      <c r="AR670" s="135" t="s">
        <v>138</v>
      </c>
      <c r="AT670" s="135" t="s">
        <v>133</v>
      </c>
      <c r="AU670" s="135" t="s">
        <v>88</v>
      </c>
      <c r="AY670" s="18" t="s">
        <v>130</v>
      </c>
      <c r="BE670" s="136">
        <f>IF(N670="základní",J670,0)</f>
        <v>0</v>
      </c>
      <c r="BF670" s="136">
        <f>IF(N670="snížená",J670,0)</f>
        <v>0</v>
      </c>
      <c r="BG670" s="136">
        <f>IF(N670="zákl. přenesená",J670,0)</f>
        <v>0</v>
      </c>
      <c r="BH670" s="136">
        <f>IF(N670="sníž. přenesená",J670,0)</f>
        <v>0</v>
      </c>
      <c r="BI670" s="136">
        <f>IF(N670="nulová",J670,0)</f>
        <v>0</v>
      </c>
      <c r="BJ670" s="18" t="s">
        <v>86</v>
      </c>
      <c r="BK670" s="136">
        <f>ROUND(I670*H670,2)</f>
        <v>0</v>
      </c>
      <c r="BL670" s="18" t="s">
        <v>138</v>
      </c>
      <c r="BM670" s="135" t="s">
        <v>453</v>
      </c>
    </row>
    <row r="671" spans="2:65" s="12" customFormat="1">
      <c r="B671" s="137"/>
      <c r="D671" s="138" t="s">
        <v>140</v>
      </c>
      <c r="E671" s="139" t="s">
        <v>43</v>
      </c>
      <c r="F671" s="140" t="s">
        <v>454</v>
      </c>
      <c r="H671" s="139" t="s">
        <v>43</v>
      </c>
      <c r="I671" s="141"/>
      <c r="L671" s="137"/>
      <c r="M671" s="142"/>
      <c r="T671" s="143"/>
      <c r="AT671" s="139" t="s">
        <v>140</v>
      </c>
      <c r="AU671" s="139" t="s">
        <v>88</v>
      </c>
      <c r="AV671" s="12" t="s">
        <v>86</v>
      </c>
      <c r="AW671" s="12" t="s">
        <v>41</v>
      </c>
      <c r="AX671" s="12" t="s">
        <v>81</v>
      </c>
      <c r="AY671" s="139" t="s">
        <v>130</v>
      </c>
    </row>
    <row r="672" spans="2:65" s="12" customFormat="1">
      <c r="B672" s="137"/>
      <c r="D672" s="138" t="s">
        <v>140</v>
      </c>
      <c r="E672" s="139" t="s">
        <v>43</v>
      </c>
      <c r="F672" s="140" t="s">
        <v>142</v>
      </c>
      <c r="H672" s="139" t="s">
        <v>43</v>
      </c>
      <c r="I672" s="141"/>
      <c r="L672" s="137"/>
      <c r="M672" s="142"/>
      <c r="T672" s="143"/>
      <c r="AT672" s="139" t="s">
        <v>140</v>
      </c>
      <c r="AU672" s="139" t="s">
        <v>88</v>
      </c>
      <c r="AV672" s="12" t="s">
        <v>86</v>
      </c>
      <c r="AW672" s="12" t="s">
        <v>41</v>
      </c>
      <c r="AX672" s="12" t="s">
        <v>81</v>
      </c>
      <c r="AY672" s="139" t="s">
        <v>130</v>
      </c>
    </row>
    <row r="673" spans="2:51" s="13" customFormat="1">
      <c r="B673" s="144"/>
      <c r="D673" s="138" t="s">
        <v>140</v>
      </c>
      <c r="E673" s="145" t="s">
        <v>43</v>
      </c>
      <c r="F673" s="146" t="s">
        <v>216</v>
      </c>
      <c r="H673" s="147">
        <v>6.25</v>
      </c>
      <c r="I673" s="148"/>
      <c r="L673" s="144"/>
      <c r="M673" s="149"/>
      <c r="T673" s="150"/>
      <c r="AT673" s="145" t="s">
        <v>140</v>
      </c>
      <c r="AU673" s="145" t="s">
        <v>88</v>
      </c>
      <c r="AV673" s="13" t="s">
        <v>88</v>
      </c>
      <c r="AW673" s="13" t="s">
        <v>41</v>
      </c>
      <c r="AX673" s="13" t="s">
        <v>81</v>
      </c>
      <c r="AY673" s="145" t="s">
        <v>130</v>
      </c>
    </row>
    <row r="674" spans="2:51" s="14" customFormat="1">
      <c r="B674" s="151"/>
      <c r="D674" s="138" t="s">
        <v>140</v>
      </c>
      <c r="E674" s="152" t="s">
        <v>43</v>
      </c>
      <c r="F674" s="153" t="s">
        <v>146</v>
      </c>
      <c r="H674" s="154">
        <v>6.25</v>
      </c>
      <c r="I674" s="155"/>
      <c r="L674" s="151"/>
      <c r="M674" s="156"/>
      <c r="T674" s="157"/>
      <c r="AT674" s="152" t="s">
        <v>140</v>
      </c>
      <c r="AU674" s="152" t="s">
        <v>88</v>
      </c>
      <c r="AV674" s="14" t="s">
        <v>147</v>
      </c>
      <c r="AW674" s="14" t="s">
        <v>41</v>
      </c>
      <c r="AX674" s="14" t="s">
        <v>81</v>
      </c>
      <c r="AY674" s="152" t="s">
        <v>130</v>
      </c>
    </row>
    <row r="675" spans="2:51" s="12" customFormat="1">
      <c r="B675" s="137"/>
      <c r="D675" s="138" t="s">
        <v>140</v>
      </c>
      <c r="E675" s="139" t="s">
        <v>43</v>
      </c>
      <c r="F675" s="140" t="s">
        <v>217</v>
      </c>
      <c r="H675" s="139" t="s">
        <v>43</v>
      </c>
      <c r="I675" s="141"/>
      <c r="L675" s="137"/>
      <c r="M675" s="142"/>
      <c r="T675" s="143"/>
      <c r="AT675" s="139" t="s">
        <v>140</v>
      </c>
      <c r="AU675" s="139" t="s">
        <v>88</v>
      </c>
      <c r="AV675" s="12" t="s">
        <v>86</v>
      </c>
      <c r="AW675" s="12" t="s">
        <v>41</v>
      </c>
      <c r="AX675" s="12" t="s">
        <v>81</v>
      </c>
      <c r="AY675" s="139" t="s">
        <v>130</v>
      </c>
    </row>
    <row r="676" spans="2:51" s="13" customFormat="1">
      <c r="B676" s="144"/>
      <c r="D676" s="138" t="s">
        <v>140</v>
      </c>
      <c r="E676" s="145" t="s">
        <v>43</v>
      </c>
      <c r="F676" s="146" t="s">
        <v>218</v>
      </c>
      <c r="H676" s="147">
        <v>60.353000000000002</v>
      </c>
      <c r="I676" s="148"/>
      <c r="L676" s="144"/>
      <c r="M676" s="149"/>
      <c r="T676" s="150"/>
      <c r="AT676" s="145" t="s">
        <v>140</v>
      </c>
      <c r="AU676" s="145" t="s">
        <v>88</v>
      </c>
      <c r="AV676" s="13" t="s">
        <v>88</v>
      </c>
      <c r="AW676" s="13" t="s">
        <v>41</v>
      </c>
      <c r="AX676" s="13" t="s">
        <v>81</v>
      </c>
      <c r="AY676" s="145" t="s">
        <v>130</v>
      </c>
    </row>
    <row r="677" spans="2:51" s="13" customFormat="1">
      <c r="B677" s="144"/>
      <c r="D677" s="138" t="s">
        <v>140</v>
      </c>
      <c r="E677" s="145" t="s">
        <v>43</v>
      </c>
      <c r="F677" s="146" t="s">
        <v>219</v>
      </c>
      <c r="H677" s="147">
        <v>41.25</v>
      </c>
      <c r="I677" s="148"/>
      <c r="L677" s="144"/>
      <c r="M677" s="149"/>
      <c r="T677" s="150"/>
      <c r="AT677" s="145" t="s">
        <v>140</v>
      </c>
      <c r="AU677" s="145" t="s">
        <v>88</v>
      </c>
      <c r="AV677" s="13" t="s">
        <v>88</v>
      </c>
      <c r="AW677" s="13" t="s">
        <v>41</v>
      </c>
      <c r="AX677" s="13" t="s">
        <v>81</v>
      </c>
      <c r="AY677" s="145" t="s">
        <v>130</v>
      </c>
    </row>
    <row r="678" spans="2:51" s="13" customFormat="1">
      <c r="B678" s="144"/>
      <c r="D678" s="138" t="s">
        <v>140</v>
      </c>
      <c r="E678" s="145" t="s">
        <v>43</v>
      </c>
      <c r="F678" s="146" t="s">
        <v>220</v>
      </c>
      <c r="H678" s="147">
        <v>4.6500000000000004</v>
      </c>
      <c r="I678" s="148"/>
      <c r="L678" s="144"/>
      <c r="M678" s="149"/>
      <c r="T678" s="150"/>
      <c r="AT678" s="145" t="s">
        <v>140</v>
      </c>
      <c r="AU678" s="145" t="s">
        <v>88</v>
      </c>
      <c r="AV678" s="13" t="s">
        <v>88</v>
      </c>
      <c r="AW678" s="13" t="s">
        <v>41</v>
      </c>
      <c r="AX678" s="13" t="s">
        <v>81</v>
      </c>
      <c r="AY678" s="145" t="s">
        <v>130</v>
      </c>
    </row>
    <row r="679" spans="2:51" s="13" customFormat="1">
      <c r="B679" s="144"/>
      <c r="D679" s="138" t="s">
        <v>140</v>
      </c>
      <c r="E679" s="145" t="s">
        <v>43</v>
      </c>
      <c r="F679" s="146" t="s">
        <v>221</v>
      </c>
      <c r="H679" s="147">
        <v>1.35</v>
      </c>
      <c r="I679" s="148"/>
      <c r="L679" s="144"/>
      <c r="M679" s="149"/>
      <c r="T679" s="150"/>
      <c r="AT679" s="145" t="s">
        <v>140</v>
      </c>
      <c r="AU679" s="145" t="s">
        <v>88</v>
      </c>
      <c r="AV679" s="13" t="s">
        <v>88</v>
      </c>
      <c r="AW679" s="13" t="s">
        <v>41</v>
      </c>
      <c r="AX679" s="13" t="s">
        <v>81</v>
      </c>
      <c r="AY679" s="145" t="s">
        <v>130</v>
      </c>
    </row>
    <row r="680" spans="2:51" s="14" customFormat="1">
      <c r="B680" s="151"/>
      <c r="D680" s="138" t="s">
        <v>140</v>
      </c>
      <c r="E680" s="152" t="s">
        <v>43</v>
      </c>
      <c r="F680" s="153" t="s">
        <v>157</v>
      </c>
      <c r="H680" s="154">
        <v>107.60299999999999</v>
      </c>
      <c r="I680" s="155"/>
      <c r="L680" s="151"/>
      <c r="M680" s="156"/>
      <c r="T680" s="157"/>
      <c r="AT680" s="152" t="s">
        <v>140</v>
      </c>
      <c r="AU680" s="152" t="s">
        <v>88</v>
      </c>
      <c r="AV680" s="14" t="s">
        <v>147</v>
      </c>
      <c r="AW680" s="14" t="s">
        <v>41</v>
      </c>
      <c r="AX680" s="14" t="s">
        <v>81</v>
      </c>
      <c r="AY680" s="152" t="s">
        <v>130</v>
      </c>
    </row>
    <row r="681" spans="2:51" s="12" customFormat="1">
      <c r="B681" s="137"/>
      <c r="D681" s="138" t="s">
        <v>140</v>
      </c>
      <c r="E681" s="139" t="s">
        <v>43</v>
      </c>
      <c r="F681" s="140" t="s">
        <v>158</v>
      </c>
      <c r="H681" s="139" t="s">
        <v>43</v>
      </c>
      <c r="I681" s="141"/>
      <c r="L681" s="137"/>
      <c r="M681" s="142"/>
      <c r="T681" s="143"/>
      <c r="AT681" s="139" t="s">
        <v>140</v>
      </c>
      <c r="AU681" s="139" t="s">
        <v>88</v>
      </c>
      <c r="AV681" s="12" t="s">
        <v>86</v>
      </c>
      <c r="AW681" s="12" t="s">
        <v>41</v>
      </c>
      <c r="AX681" s="12" t="s">
        <v>81</v>
      </c>
      <c r="AY681" s="139" t="s">
        <v>130</v>
      </c>
    </row>
    <row r="682" spans="2:51" s="13" customFormat="1">
      <c r="B682" s="144"/>
      <c r="D682" s="138" t="s">
        <v>140</v>
      </c>
      <c r="E682" s="145" t="s">
        <v>43</v>
      </c>
      <c r="F682" s="146" t="s">
        <v>222</v>
      </c>
      <c r="H682" s="147">
        <v>90</v>
      </c>
      <c r="I682" s="148"/>
      <c r="L682" s="144"/>
      <c r="M682" s="149"/>
      <c r="T682" s="150"/>
      <c r="AT682" s="145" t="s">
        <v>140</v>
      </c>
      <c r="AU682" s="145" t="s">
        <v>88</v>
      </c>
      <c r="AV682" s="13" t="s">
        <v>88</v>
      </c>
      <c r="AW682" s="13" t="s">
        <v>41</v>
      </c>
      <c r="AX682" s="13" t="s">
        <v>81</v>
      </c>
      <c r="AY682" s="145" t="s">
        <v>130</v>
      </c>
    </row>
    <row r="683" spans="2:51" s="13" customFormat="1">
      <c r="B683" s="144"/>
      <c r="D683" s="138" t="s">
        <v>140</v>
      </c>
      <c r="E683" s="145" t="s">
        <v>43</v>
      </c>
      <c r="F683" s="146" t="s">
        <v>220</v>
      </c>
      <c r="H683" s="147">
        <v>4.6500000000000004</v>
      </c>
      <c r="I683" s="148"/>
      <c r="L683" s="144"/>
      <c r="M683" s="149"/>
      <c r="T683" s="150"/>
      <c r="AT683" s="145" t="s">
        <v>140</v>
      </c>
      <c r="AU683" s="145" t="s">
        <v>88</v>
      </c>
      <c r="AV683" s="13" t="s">
        <v>88</v>
      </c>
      <c r="AW683" s="13" t="s">
        <v>41</v>
      </c>
      <c r="AX683" s="13" t="s">
        <v>81</v>
      </c>
      <c r="AY683" s="145" t="s">
        <v>130</v>
      </c>
    </row>
    <row r="684" spans="2:51" s="13" customFormat="1">
      <c r="B684" s="144"/>
      <c r="D684" s="138" t="s">
        <v>140</v>
      </c>
      <c r="E684" s="145" t="s">
        <v>43</v>
      </c>
      <c r="F684" s="146" t="s">
        <v>223</v>
      </c>
      <c r="H684" s="147">
        <v>2.5950000000000002</v>
      </c>
      <c r="I684" s="148"/>
      <c r="L684" s="144"/>
      <c r="M684" s="149"/>
      <c r="T684" s="150"/>
      <c r="AT684" s="145" t="s">
        <v>140</v>
      </c>
      <c r="AU684" s="145" t="s">
        <v>88</v>
      </c>
      <c r="AV684" s="13" t="s">
        <v>88</v>
      </c>
      <c r="AW684" s="13" t="s">
        <v>41</v>
      </c>
      <c r="AX684" s="13" t="s">
        <v>81</v>
      </c>
      <c r="AY684" s="145" t="s">
        <v>130</v>
      </c>
    </row>
    <row r="685" spans="2:51" s="13" customFormat="1">
      <c r="B685" s="144"/>
      <c r="D685" s="138" t="s">
        <v>140</v>
      </c>
      <c r="E685" s="145" t="s">
        <v>43</v>
      </c>
      <c r="F685" s="146" t="s">
        <v>221</v>
      </c>
      <c r="H685" s="147">
        <v>1.35</v>
      </c>
      <c r="I685" s="148"/>
      <c r="L685" s="144"/>
      <c r="M685" s="149"/>
      <c r="T685" s="150"/>
      <c r="AT685" s="145" t="s">
        <v>140</v>
      </c>
      <c r="AU685" s="145" t="s">
        <v>88</v>
      </c>
      <c r="AV685" s="13" t="s">
        <v>88</v>
      </c>
      <c r="AW685" s="13" t="s">
        <v>41</v>
      </c>
      <c r="AX685" s="13" t="s">
        <v>81</v>
      </c>
      <c r="AY685" s="145" t="s">
        <v>130</v>
      </c>
    </row>
    <row r="686" spans="2:51" s="13" customFormat="1">
      <c r="B686" s="144"/>
      <c r="D686" s="138" t="s">
        <v>140</v>
      </c>
      <c r="E686" s="145" t="s">
        <v>43</v>
      </c>
      <c r="F686" s="146" t="s">
        <v>224</v>
      </c>
      <c r="H686" s="147">
        <v>109.44</v>
      </c>
      <c r="I686" s="148"/>
      <c r="L686" s="144"/>
      <c r="M686" s="149"/>
      <c r="T686" s="150"/>
      <c r="AT686" s="145" t="s">
        <v>140</v>
      </c>
      <c r="AU686" s="145" t="s">
        <v>88</v>
      </c>
      <c r="AV686" s="13" t="s">
        <v>88</v>
      </c>
      <c r="AW686" s="13" t="s">
        <v>41</v>
      </c>
      <c r="AX686" s="13" t="s">
        <v>81</v>
      </c>
      <c r="AY686" s="145" t="s">
        <v>130</v>
      </c>
    </row>
    <row r="687" spans="2:51" s="14" customFormat="1">
      <c r="B687" s="151"/>
      <c r="D687" s="138" t="s">
        <v>140</v>
      </c>
      <c r="E687" s="152" t="s">
        <v>43</v>
      </c>
      <c r="F687" s="153" t="s">
        <v>170</v>
      </c>
      <c r="H687" s="154">
        <v>208.035</v>
      </c>
      <c r="I687" s="155"/>
      <c r="L687" s="151"/>
      <c r="M687" s="156"/>
      <c r="T687" s="157"/>
      <c r="AT687" s="152" t="s">
        <v>140</v>
      </c>
      <c r="AU687" s="152" t="s">
        <v>88</v>
      </c>
      <c r="AV687" s="14" t="s">
        <v>147</v>
      </c>
      <c r="AW687" s="14" t="s">
        <v>41</v>
      </c>
      <c r="AX687" s="14" t="s">
        <v>81</v>
      </c>
      <c r="AY687" s="152" t="s">
        <v>130</v>
      </c>
    </row>
    <row r="688" spans="2:51" s="12" customFormat="1">
      <c r="B688" s="137"/>
      <c r="D688" s="138" t="s">
        <v>140</v>
      </c>
      <c r="E688" s="139" t="s">
        <v>43</v>
      </c>
      <c r="F688" s="140" t="s">
        <v>171</v>
      </c>
      <c r="H688" s="139" t="s">
        <v>43</v>
      </c>
      <c r="I688" s="141"/>
      <c r="L688" s="137"/>
      <c r="M688" s="142"/>
      <c r="T688" s="143"/>
      <c r="AT688" s="139" t="s">
        <v>140</v>
      </c>
      <c r="AU688" s="139" t="s">
        <v>88</v>
      </c>
      <c r="AV688" s="12" t="s">
        <v>86</v>
      </c>
      <c r="AW688" s="12" t="s">
        <v>41</v>
      </c>
      <c r="AX688" s="12" t="s">
        <v>81</v>
      </c>
      <c r="AY688" s="139" t="s">
        <v>130</v>
      </c>
    </row>
    <row r="689" spans="2:51" s="13" customFormat="1">
      <c r="B689" s="144"/>
      <c r="D689" s="138" t="s">
        <v>140</v>
      </c>
      <c r="E689" s="145" t="s">
        <v>43</v>
      </c>
      <c r="F689" s="146" t="s">
        <v>225</v>
      </c>
      <c r="H689" s="147">
        <v>82.62</v>
      </c>
      <c r="I689" s="148"/>
      <c r="L689" s="144"/>
      <c r="M689" s="149"/>
      <c r="T689" s="150"/>
      <c r="AT689" s="145" t="s">
        <v>140</v>
      </c>
      <c r="AU689" s="145" t="s">
        <v>88</v>
      </c>
      <c r="AV689" s="13" t="s">
        <v>88</v>
      </c>
      <c r="AW689" s="13" t="s">
        <v>41</v>
      </c>
      <c r="AX689" s="13" t="s">
        <v>81</v>
      </c>
      <c r="AY689" s="145" t="s">
        <v>130</v>
      </c>
    </row>
    <row r="690" spans="2:51" s="13" customFormat="1">
      <c r="B690" s="144"/>
      <c r="D690" s="138" t="s">
        <v>140</v>
      </c>
      <c r="E690" s="145" t="s">
        <v>43</v>
      </c>
      <c r="F690" s="146" t="s">
        <v>222</v>
      </c>
      <c r="H690" s="147">
        <v>90</v>
      </c>
      <c r="I690" s="148"/>
      <c r="L690" s="144"/>
      <c r="M690" s="149"/>
      <c r="T690" s="150"/>
      <c r="AT690" s="145" t="s">
        <v>140</v>
      </c>
      <c r="AU690" s="145" t="s">
        <v>88</v>
      </c>
      <c r="AV690" s="13" t="s">
        <v>88</v>
      </c>
      <c r="AW690" s="13" t="s">
        <v>41</v>
      </c>
      <c r="AX690" s="13" t="s">
        <v>81</v>
      </c>
      <c r="AY690" s="145" t="s">
        <v>130</v>
      </c>
    </row>
    <row r="691" spans="2:51" s="13" customFormat="1">
      <c r="B691" s="144"/>
      <c r="D691" s="138" t="s">
        <v>140</v>
      </c>
      <c r="E691" s="145" t="s">
        <v>43</v>
      </c>
      <c r="F691" s="146" t="s">
        <v>220</v>
      </c>
      <c r="H691" s="147">
        <v>4.6500000000000004</v>
      </c>
      <c r="I691" s="148"/>
      <c r="L691" s="144"/>
      <c r="M691" s="149"/>
      <c r="T691" s="150"/>
      <c r="AT691" s="145" t="s">
        <v>140</v>
      </c>
      <c r="AU691" s="145" t="s">
        <v>88</v>
      </c>
      <c r="AV691" s="13" t="s">
        <v>88</v>
      </c>
      <c r="AW691" s="13" t="s">
        <v>41</v>
      </c>
      <c r="AX691" s="13" t="s">
        <v>81</v>
      </c>
      <c r="AY691" s="145" t="s">
        <v>130</v>
      </c>
    </row>
    <row r="692" spans="2:51" s="13" customFormat="1">
      <c r="B692" s="144"/>
      <c r="D692" s="138" t="s">
        <v>140</v>
      </c>
      <c r="E692" s="145" t="s">
        <v>43</v>
      </c>
      <c r="F692" s="146" t="s">
        <v>223</v>
      </c>
      <c r="H692" s="147">
        <v>2.5950000000000002</v>
      </c>
      <c r="I692" s="148"/>
      <c r="L692" s="144"/>
      <c r="M692" s="149"/>
      <c r="T692" s="150"/>
      <c r="AT692" s="145" t="s">
        <v>140</v>
      </c>
      <c r="AU692" s="145" t="s">
        <v>88</v>
      </c>
      <c r="AV692" s="13" t="s">
        <v>88</v>
      </c>
      <c r="AW692" s="13" t="s">
        <v>41</v>
      </c>
      <c r="AX692" s="13" t="s">
        <v>81</v>
      </c>
      <c r="AY692" s="145" t="s">
        <v>130</v>
      </c>
    </row>
    <row r="693" spans="2:51" s="13" customFormat="1">
      <c r="B693" s="144"/>
      <c r="D693" s="138" t="s">
        <v>140</v>
      </c>
      <c r="E693" s="145" t="s">
        <v>43</v>
      </c>
      <c r="F693" s="146" t="s">
        <v>221</v>
      </c>
      <c r="H693" s="147">
        <v>1.35</v>
      </c>
      <c r="I693" s="148"/>
      <c r="L693" s="144"/>
      <c r="M693" s="149"/>
      <c r="T693" s="150"/>
      <c r="AT693" s="145" t="s">
        <v>140</v>
      </c>
      <c r="AU693" s="145" t="s">
        <v>88</v>
      </c>
      <c r="AV693" s="13" t="s">
        <v>88</v>
      </c>
      <c r="AW693" s="13" t="s">
        <v>41</v>
      </c>
      <c r="AX693" s="13" t="s">
        <v>81</v>
      </c>
      <c r="AY693" s="145" t="s">
        <v>130</v>
      </c>
    </row>
    <row r="694" spans="2:51" s="13" customFormat="1">
      <c r="B694" s="144"/>
      <c r="D694" s="138" t="s">
        <v>140</v>
      </c>
      <c r="E694" s="145" t="s">
        <v>43</v>
      </c>
      <c r="F694" s="146" t="s">
        <v>226</v>
      </c>
      <c r="H694" s="147">
        <v>3.2</v>
      </c>
      <c r="I694" s="148"/>
      <c r="L694" s="144"/>
      <c r="M694" s="149"/>
      <c r="T694" s="150"/>
      <c r="AT694" s="145" t="s">
        <v>140</v>
      </c>
      <c r="AU694" s="145" t="s">
        <v>88</v>
      </c>
      <c r="AV694" s="13" t="s">
        <v>88</v>
      </c>
      <c r="AW694" s="13" t="s">
        <v>41</v>
      </c>
      <c r="AX694" s="13" t="s">
        <v>81</v>
      </c>
      <c r="AY694" s="145" t="s">
        <v>130</v>
      </c>
    </row>
    <row r="695" spans="2:51" s="14" customFormat="1">
      <c r="B695" s="151"/>
      <c r="D695" s="138" t="s">
        <v>140</v>
      </c>
      <c r="E695" s="152" t="s">
        <v>43</v>
      </c>
      <c r="F695" s="153" t="s">
        <v>180</v>
      </c>
      <c r="H695" s="154">
        <v>184.41499999999999</v>
      </c>
      <c r="I695" s="155"/>
      <c r="L695" s="151"/>
      <c r="M695" s="156"/>
      <c r="T695" s="157"/>
      <c r="AT695" s="152" t="s">
        <v>140</v>
      </c>
      <c r="AU695" s="152" t="s">
        <v>88</v>
      </c>
      <c r="AV695" s="14" t="s">
        <v>147</v>
      </c>
      <c r="AW695" s="14" t="s">
        <v>41</v>
      </c>
      <c r="AX695" s="14" t="s">
        <v>81</v>
      </c>
      <c r="AY695" s="152" t="s">
        <v>130</v>
      </c>
    </row>
    <row r="696" spans="2:51" s="12" customFormat="1">
      <c r="B696" s="137"/>
      <c r="D696" s="138" t="s">
        <v>140</v>
      </c>
      <c r="E696" s="139" t="s">
        <v>43</v>
      </c>
      <c r="F696" s="140" t="s">
        <v>181</v>
      </c>
      <c r="H696" s="139" t="s">
        <v>43</v>
      </c>
      <c r="I696" s="141"/>
      <c r="L696" s="137"/>
      <c r="M696" s="142"/>
      <c r="T696" s="143"/>
      <c r="AT696" s="139" t="s">
        <v>140</v>
      </c>
      <c r="AU696" s="139" t="s">
        <v>88</v>
      </c>
      <c r="AV696" s="12" t="s">
        <v>86</v>
      </c>
      <c r="AW696" s="12" t="s">
        <v>41</v>
      </c>
      <c r="AX696" s="12" t="s">
        <v>81</v>
      </c>
      <c r="AY696" s="139" t="s">
        <v>130</v>
      </c>
    </row>
    <row r="697" spans="2:51" s="13" customFormat="1">
      <c r="B697" s="144"/>
      <c r="D697" s="138" t="s">
        <v>140</v>
      </c>
      <c r="E697" s="145" t="s">
        <v>43</v>
      </c>
      <c r="F697" s="146" t="s">
        <v>227</v>
      </c>
      <c r="H697" s="147">
        <v>103.27500000000001</v>
      </c>
      <c r="I697" s="148"/>
      <c r="L697" s="144"/>
      <c r="M697" s="149"/>
      <c r="T697" s="150"/>
      <c r="AT697" s="145" t="s">
        <v>140</v>
      </c>
      <c r="AU697" s="145" t="s">
        <v>88</v>
      </c>
      <c r="AV697" s="13" t="s">
        <v>88</v>
      </c>
      <c r="AW697" s="13" t="s">
        <v>41</v>
      </c>
      <c r="AX697" s="13" t="s">
        <v>81</v>
      </c>
      <c r="AY697" s="145" t="s">
        <v>130</v>
      </c>
    </row>
    <row r="698" spans="2:51" s="13" customFormat="1">
      <c r="B698" s="144"/>
      <c r="D698" s="138" t="s">
        <v>140</v>
      </c>
      <c r="E698" s="145" t="s">
        <v>43</v>
      </c>
      <c r="F698" s="146" t="s">
        <v>228</v>
      </c>
      <c r="H698" s="147">
        <v>86.25</v>
      </c>
      <c r="I698" s="148"/>
      <c r="L698" s="144"/>
      <c r="M698" s="149"/>
      <c r="T698" s="150"/>
      <c r="AT698" s="145" t="s">
        <v>140</v>
      </c>
      <c r="AU698" s="145" t="s">
        <v>88</v>
      </c>
      <c r="AV698" s="13" t="s">
        <v>88</v>
      </c>
      <c r="AW698" s="13" t="s">
        <v>41</v>
      </c>
      <c r="AX698" s="13" t="s">
        <v>81</v>
      </c>
      <c r="AY698" s="145" t="s">
        <v>130</v>
      </c>
    </row>
    <row r="699" spans="2:51" s="13" customFormat="1">
      <c r="B699" s="144"/>
      <c r="D699" s="138" t="s">
        <v>140</v>
      </c>
      <c r="E699" s="145" t="s">
        <v>43</v>
      </c>
      <c r="F699" s="146" t="s">
        <v>220</v>
      </c>
      <c r="H699" s="147">
        <v>4.6500000000000004</v>
      </c>
      <c r="I699" s="148"/>
      <c r="L699" s="144"/>
      <c r="M699" s="149"/>
      <c r="T699" s="150"/>
      <c r="AT699" s="145" t="s">
        <v>140</v>
      </c>
      <c r="AU699" s="145" t="s">
        <v>88</v>
      </c>
      <c r="AV699" s="13" t="s">
        <v>88</v>
      </c>
      <c r="AW699" s="13" t="s">
        <v>41</v>
      </c>
      <c r="AX699" s="13" t="s">
        <v>81</v>
      </c>
      <c r="AY699" s="145" t="s">
        <v>130</v>
      </c>
    </row>
    <row r="700" spans="2:51" s="13" customFormat="1">
      <c r="B700" s="144"/>
      <c r="D700" s="138" t="s">
        <v>140</v>
      </c>
      <c r="E700" s="145" t="s">
        <v>43</v>
      </c>
      <c r="F700" s="146" t="s">
        <v>223</v>
      </c>
      <c r="H700" s="147">
        <v>2.5950000000000002</v>
      </c>
      <c r="I700" s="148"/>
      <c r="L700" s="144"/>
      <c r="M700" s="149"/>
      <c r="T700" s="150"/>
      <c r="AT700" s="145" t="s">
        <v>140</v>
      </c>
      <c r="AU700" s="145" t="s">
        <v>88</v>
      </c>
      <c r="AV700" s="13" t="s">
        <v>88</v>
      </c>
      <c r="AW700" s="13" t="s">
        <v>41</v>
      </c>
      <c r="AX700" s="13" t="s">
        <v>81</v>
      </c>
      <c r="AY700" s="145" t="s">
        <v>130</v>
      </c>
    </row>
    <row r="701" spans="2:51" s="13" customFormat="1">
      <c r="B701" s="144"/>
      <c r="D701" s="138" t="s">
        <v>140</v>
      </c>
      <c r="E701" s="145" t="s">
        <v>43</v>
      </c>
      <c r="F701" s="146" t="s">
        <v>221</v>
      </c>
      <c r="H701" s="147">
        <v>1.35</v>
      </c>
      <c r="I701" s="148"/>
      <c r="L701" s="144"/>
      <c r="M701" s="149"/>
      <c r="T701" s="150"/>
      <c r="AT701" s="145" t="s">
        <v>140</v>
      </c>
      <c r="AU701" s="145" t="s">
        <v>88</v>
      </c>
      <c r="AV701" s="13" t="s">
        <v>88</v>
      </c>
      <c r="AW701" s="13" t="s">
        <v>41</v>
      </c>
      <c r="AX701" s="13" t="s">
        <v>81</v>
      </c>
      <c r="AY701" s="145" t="s">
        <v>130</v>
      </c>
    </row>
    <row r="702" spans="2:51" s="13" customFormat="1">
      <c r="B702" s="144"/>
      <c r="D702" s="138" t="s">
        <v>140</v>
      </c>
      <c r="E702" s="145" t="s">
        <v>43</v>
      </c>
      <c r="F702" s="146" t="s">
        <v>229</v>
      </c>
      <c r="H702" s="147">
        <v>1.6</v>
      </c>
      <c r="I702" s="148"/>
      <c r="L702" s="144"/>
      <c r="M702" s="149"/>
      <c r="T702" s="150"/>
      <c r="AT702" s="145" t="s">
        <v>140</v>
      </c>
      <c r="AU702" s="145" t="s">
        <v>88</v>
      </c>
      <c r="AV702" s="13" t="s">
        <v>88</v>
      </c>
      <c r="AW702" s="13" t="s">
        <v>41</v>
      </c>
      <c r="AX702" s="13" t="s">
        <v>81</v>
      </c>
      <c r="AY702" s="145" t="s">
        <v>130</v>
      </c>
    </row>
    <row r="703" spans="2:51" s="14" customFormat="1">
      <c r="B703" s="151"/>
      <c r="D703" s="138" t="s">
        <v>140</v>
      </c>
      <c r="E703" s="152" t="s">
        <v>43</v>
      </c>
      <c r="F703" s="153" t="s">
        <v>191</v>
      </c>
      <c r="H703" s="154">
        <v>199.72</v>
      </c>
      <c r="I703" s="155"/>
      <c r="L703" s="151"/>
      <c r="M703" s="156"/>
      <c r="T703" s="157"/>
      <c r="AT703" s="152" t="s">
        <v>140</v>
      </c>
      <c r="AU703" s="152" t="s">
        <v>88</v>
      </c>
      <c r="AV703" s="14" t="s">
        <v>147</v>
      </c>
      <c r="AW703" s="14" t="s">
        <v>41</v>
      </c>
      <c r="AX703" s="14" t="s">
        <v>81</v>
      </c>
      <c r="AY703" s="152" t="s">
        <v>130</v>
      </c>
    </row>
    <row r="704" spans="2:51" s="12" customFormat="1">
      <c r="B704" s="137"/>
      <c r="D704" s="138" t="s">
        <v>140</v>
      </c>
      <c r="E704" s="139" t="s">
        <v>43</v>
      </c>
      <c r="F704" s="140" t="s">
        <v>192</v>
      </c>
      <c r="H704" s="139" t="s">
        <v>43</v>
      </c>
      <c r="I704" s="141"/>
      <c r="L704" s="137"/>
      <c r="M704" s="142"/>
      <c r="T704" s="143"/>
      <c r="AT704" s="139" t="s">
        <v>140</v>
      </c>
      <c r="AU704" s="139" t="s">
        <v>88</v>
      </c>
      <c r="AV704" s="12" t="s">
        <v>86</v>
      </c>
      <c r="AW704" s="12" t="s">
        <v>41</v>
      </c>
      <c r="AX704" s="12" t="s">
        <v>81</v>
      </c>
      <c r="AY704" s="139" t="s">
        <v>130</v>
      </c>
    </row>
    <row r="705" spans="2:65" s="13" customFormat="1">
      <c r="B705" s="144"/>
      <c r="D705" s="138" t="s">
        <v>140</v>
      </c>
      <c r="E705" s="145" t="s">
        <v>43</v>
      </c>
      <c r="F705" s="146" t="s">
        <v>227</v>
      </c>
      <c r="H705" s="147">
        <v>103.27500000000001</v>
      </c>
      <c r="I705" s="148"/>
      <c r="L705" s="144"/>
      <c r="M705" s="149"/>
      <c r="T705" s="150"/>
      <c r="AT705" s="145" t="s">
        <v>140</v>
      </c>
      <c r="AU705" s="145" t="s">
        <v>88</v>
      </c>
      <c r="AV705" s="13" t="s">
        <v>88</v>
      </c>
      <c r="AW705" s="13" t="s">
        <v>41</v>
      </c>
      <c r="AX705" s="13" t="s">
        <v>81</v>
      </c>
      <c r="AY705" s="145" t="s">
        <v>130</v>
      </c>
    </row>
    <row r="706" spans="2:65" s="13" customFormat="1">
      <c r="B706" s="144"/>
      <c r="D706" s="138" t="s">
        <v>140</v>
      </c>
      <c r="E706" s="145" t="s">
        <v>43</v>
      </c>
      <c r="F706" s="146" t="s">
        <v>230</v>
      </c>
      <c r="H706" s="147">
        <v>10</v>
      </c>
      <c r="I706" s="148"/>
      <c r="L706" s="144"/>
      <c r="M706" s="149"/>
      <c r="T706" s="150"/>
      <c r="AT706" s="145" t="s">
        <v>140</v>
      </c>
      <c r="AU706" s="145" t="s">
        <v>88</v>
      </c>
      <c r="AV706" s="13" t="s">
        <v>88</v>
      </c>
      <c r="AW706" s="13" t="s">
        <v>41</v>
      </c>
      <c r="AX706" s="13" t="s">
        <v>81</v>
      </c>
      <c r="AY706" s="145" t="s">
        <v>130</v>
      </c>
    </row>
    <row r="707" spans="2:65" s="13" customFormat="1">
      <c r="B707" s="144"/>
      <c r="D707" s="138" t="s">
        <v>140</v>
      </c>
      <c r="E707" s="145" t="s">
        <v>43</v>
      </c>
      <c r="F707" s="146" t="s">
        <v>220</v>
      </c>
      <c r="H707" s="147">
        <v>4.6500000000000004</v>
      </c>
      <c r="I707" s="148"/>
      <c r="L707" s="144"/>
      <c r="M707" s="149"/>
      <c r="T707" s="150"/>
      <c r="AT707" s="145" t="s">
        <v>140</v>
      </c>
      <c r="AU707" s="145" t="s">
        <v>88</v>
      </c>
      <c r="AV707" s="13" t="s">
        <v>88</v>
      </c>
      <c r="AW707" s="13" t="s">
        <v>41</v>
      </c>
      <c r="AX707" s="13" t="s">
        <v>81</v>
      </c>
      <c r="AY707" s="145" t="s">
        <v>130</v>
      </c>
    </row>
    <row r="708" spans="2:65" s="14" customFormat="1">
      <c r="B708" s="151"/>
      <c r="D708" s="138" t="s">
        <v>140</v>
      </c>
      <c r="E708" s="152" t="s">
        <v>43</v>
      </c>
      <c r="F708" s="153" t="s">
        <v>197</v>
      </c>
      <c r="H708" s="154">
        <v>117.925</v>
      </c>
      <c r="I708" s="155"/>
      <c r="L708" s="151"/>
      <c r="M708" s="156"/>
      <c r="T708" s="157"/>
      <c r="AT708" s="152" t="s">
        <v>140</v>
      </c>
      <c r="AU708" s="152" t="s">
        <v>88</v>
      </c>
      <c r="AV708" s="14" t="s">
        <v>147</v>
      </c>
      <c r="AW708" s="14" t="s">
        <v>41</v>
      </c>
      <c r="AX708" s="14" t="s">
        <v>81</v>
      </c>
      <c r="AY708" s="152" t="s">
        <v>130</v>
      </c>
    </row>
    <row r="709" spans="2:65" s="12" customFormat="1">
      <c r="B709" s="137"/>
      <c r="D709" s="138" t="s">
        <v>140</v>
      </c>
      <c r="E709" s="139" t="s">
        <v>43</v>
      </c>
      <c r="F709" s="140" t="s">
        <v>198</v>
      </c>
      <c r="H709" s="139" t="s">
        <v>43</v>
      </c>
      <c r="I709" s="141"/>
      <c r="L709" s="137"/>
      <c r="M709" s="142"/>
      <c r="T709" s="143"/>
      <c r="AT709" s="139" t="s">
        <v>140</v>
      </c>
      <c r="AU709" s="139" t="s">
        <v>88</v>
      </c>
      <c r="AV709" s="12" t="s">
        <v>86</v>
      </c>
      <c r="AW709" s="12" t="s">
        <v>41</v>
      </c>
      <c r="AX709" s="12" t="s">
        <v>81</v>
      </c>
      <c r="AY709" s="139" t="s">
        <v>130</v>
      </c>
    </row>
    <row r="710" spans="2:65" s="13" customFormat="1">
      <c r="B710" s="144"/>
      <c r="D710" s="138" t="s">
        <v>140</v>
      </c>
      <c r="E710" s="145" t="s">
        <v>43</v>
      </c>
      <c r="F710" s="146" t="s">
        <v>231</v>
      </c>
      <c r="H710" s="147">
        <v>101.25</v>
      </c>
      <c r="I710" s="148"/>
      <c r="L710" s="144"/>
      <c r="M710" s="149"/>
      <c r="T710" s="150"/>
      <c r="AT710" s="145" t="s">
        <v>140</v>
      </c>
      <c r="AU710" s="145" t="s">
        <v>88</v>
      </c>
      <c r="AV710" s="13" t="s">
        <v>88</v>
      </c>
      <c r="AW710" s="13" t="s">
        <v>41</v>
      </c>
      <c r="AX710" s="13" t="s">
        <v>81</v>
      </c>
      <c r="AY710" s="145" t="s">
        <v>130</v>
      </c>
    </row>
    <row r="711" spans="2:65" s="13" customFormat="1">
      <c r="B711" s="144"/>
      <c r="D711" s="138" t="s">
        <v>140</v>
      </c>
      <c r="E711" s="145" t="s">
        <v>43</v>
      </c>
      <c r="F711" s="146" t="s">
        <v>230</v>
      </c>
      <c r="H711" s="147">
        <v>10</v>
      </c>
      <c r="I711" s="148"/>
      <c r="L711" s="144"/>
      <c r="M711" s="149"/>
      <c r="T711" s="150"/>
      <c r="AT711" s="145" t="s">
        <v>140</v>
      </c>
      <c r="AU711" s="145" t="s">
        <v>88</v>
      </c>
      <c r="AV711" s="13" t="s">
        <v>88</v>
      </c>
      <c r="AW711" s="13" t="s">
        <v>41</v>
      </c>
      <c r="AX711" s="13" t="s">
        <v>81</v>
      </c>
      <c r="AY711" s="145" t="s">
        <v>130</v>
      </c>
    </row>
    <row r="712" spans="2:65" s="13" customFormat="1">
      <c r="B712" s="144"/>
      <c r="D712" s="138" t="s">
        <v>140</v>
      </c>
      <c r="E712" s="145" t="s">
        <v>43</v>
      </c>
      <c r="F712" s="146" t="s">
        <v>220</v>
      </c>
      <c r="H712" s="147">
        <v>4.6500000000000004</v>
      </c>
      <c r="I712" s="148"/>
      <c r="L712" s="144"/>
      <c r="M712" s="149"/>
      <c r="T712" s="150"/>
      <c r="AT712" s="145" t="s">
        <v>140</v>
      </c>
      <c r="AU712" s="145" t="s">
        <v>88</v>
      </c>
      <c r="AV712" s="13" t="s">
        <v>88</v>
      </c>
      <c r="AW712" s="13" t="s">
        <v>41</v>
      </c>
      <c r="AX712" s="13" t="s">
        <v>81</v>
      </c>
      <c r="AY712" s="145" t="s">
        <v>130</v>
      </c>
    </row>
    <row r="713" spans="2:65" s="14" customFormat="1">
      <c r="B713" s="151"/>
      <c r="D713" s="138" t="s">
        <v>140</v>
      </c>
      <c r="E713" s="152" t="s">
        <v>43</v>
      </c>
      <c r="F713" s="153" t="s">
        <v>202</v>
      </c>
      <c r="H713" s="154">
        <v>115.9</v>
      </c>
      <c r="I713" s="155"/>
      <c r="L713" s="151"/>
      <c r="M713" s="156"/>
      <c r="T713" s="157"/>
      <c r="AT713" s="152" t="s">
        <v>140</v>
      </c>
      <c r="AU713" s="152" t="s">
        <v>88</v>
      </c>
      <c r="AV713" s="14" t="s">
        <v>147</v>
      </c>
      <c r="AW713" s="14" t="s">
        <v>41</v>
      </c>
      <c r="AX713" s="14" t="s">
        <v>81</v>
      </c>
      <c r="AY713" s="152" t="s">
        <v>130</v>
      </c>
    </row>
    <row r="714" spans="2:65" s="12" customFormat="1">
      <c r="B714" s="137"/>
      <c r="D714" s="138" t="s">
        <v>140</v>
      </c>
      <c r="E714" s="139" t="s">
        <v>43</v>
      </c>
      <c r="F714" s="140" t="s">
        <v>203</v>
      </c>
      <c r="H714" s="139" t="s">
        <v>43</v>
      </c>
      <c r="I714" s="141"/>
      <c r="L714" s="137"/>
      <c r="M714" s="142"/>
      <c r="T714" s="143"/>
      <c r="AT714" s="139" t="s">
        <v>140</v>
      </c>
      <c r="AU714" s="139" t="s">
        <v>88</v>
      </c>
      <c r="AV714" s="12" t="s">
        <v>86</v>
      </c>
      <c r="AW714" s="12" t="s">
        <v>41</v>
      </c>
      <c r="AX714" s="12" t="s">
        <v>81</v>
      </c>
      <c r="AY714" s="139" t="s">
        <v>130</v>
      </c>
    </row>
    <row r="715" spans="2:65" s="13" customFormat="1">
      <c r="B715" s="144"/>
      <c r="D715" s="138" t="s">
        <v>140</v>
      </c>
      <c r="E715" s="145" t="s">
        <v>43</v>
      </c>
      <c r="F715" s="146" t="s">
        <v>232</v>
      </c>
      <c r="H715" s="147">
        <v>35.875</v>
      </c>
      <c r="I715" s="148"/>
      <c r="L715" s="144"/>
      <c r="M715" s="149"/>
      <c r="T715" s="150"/>
      <c r="AT715" s="145" t="s">
        <v>140</v>
      </c>
      <c r="AU715" s="145" t="s">
        <v>88</v>
      </c>
      <c r="AV715" s="13" t="s">
        <v>88</v>
      </c>
      <c r="AW715" s="13" t="s">
        <v>41</v>
      </c>
      <c r="AX715" s="13" t="s">
        <v>81</v>
      </c>
      <c r="AY715" s="145" t="s">
        <v>130</v>
      </c>
    </row>
    <row r="716" spans="2:65" s="13" customFormat="1">
      <c r="B716" s="144"/>
      <c r="D716" s="138" t="s">
        <v>140</v>
      </c>
      <c r="E716" s="145" t="s">
        <v>43</v>
      </c>
      <c r="F716" s="146" t="s">
        <v>233</v>
      </c>
      <c r="H716" s="147">
        <v>1.925</v>
      </c>
      <c r="I716" s="148"/>
      <c r="L716" s="144"/>
      <c r="M716" s="149"/>
      <c r="T716" s="150"/>
      <c r="AT716" s="145" t="s">
        <v>140</v>
      </c>
      <c r="AU716" s="145" t="s">
        <v>88</v>
      </c>
      <c r="AV716" s="13" t="s">
        <v>88</v>
      </c>
      <c r="AW716" s="13" t="s">
        <v>41</v>
      </c>
      <c r="AX716" s="13" t="s">
        <v>81</v>
      </c>
      <c r="AY716" s="145" t="s">
        <v>130</v>
      </c>
    </row>
    <row r="717" spans="2:65" s="14" customFormat="1">
      <c r="B717" s="151"/>
      <c r="D717" s="138" t="s">
        <v>140</v>
      </c>
      <c r="E717" s="152" t="s">
        <v>43</v>
      </c>
      <c r="F717" s="153" t="s">
        <v>208</v>
      </c>
      <c r="H717" s="154">
        <v>37.799999999999997</v>
      </c>
      <c r="I717" s="155"/>
      <c r="L717" s="151"/>
      <c r="M717" s="156"/>
      <c r="T717" s="157"/>
      <c r="AT717" s="152" t="s">
        <v>140</v>
      </c>
      <c r="AU717" s="152" t="s">
        <v>88</v>
      </c>
      <c r="AV717" s="14" t="s">
        <v>147</v>
      </c>
      <c r="AW717" s="14" t="s">
        <v>41</v>
      </c>
      <c r="AX717" s="14" t="s">
        <v>81</v>
      </c>
      <c r="AY717" s="152" t="s">
        <v>130</v>
      </c>
    </row>
    <row r="718" spans="2:65" s="15" customFormat="1">
      <c r="B718" s="158"/>
      <c r="D718" s="138" t="s">
        <v>140</v>
      </c>
      <c r="E718" s="159" t="s">
        <v>43</v>
      </c>
      <c r="F718" s="160" t="s">
        <v>209</v>
      </c>
      <c r="H718" s="161">
        <v>977.64800000000002</v>
      </c>
      <c r="I718" s="162"/>
      <c r="L718" s="158"/>
      <c r="M718" s="163"/>
      <c r="T718" s="164"/>
      <c r="AT718" s="159" t="s">
        <v>140</v>
      </c>
      <c r="AU718" s="159" t="s">
        <v>88</v>
      </c>
      <c r="AV718" s="15" t="s">
        <v>138</v>
      </c>
      <c r="AW718" s="15" t="s">
        <v>41</v>
      </c>
      <c r="AX718" s="15" t="s">
        <v>86</v>
      </c>
      <c r="AY718" s="159" t="s">
        <v>130</v>
      </c>
    </row>
    <row r="719" spans="2:65" s="11" customFormat="1" ht="22.9" customHeight="1">
      <c r="B719" s="112"/>
      <c r="D719" s="113" t="s">
        <v>80</v>
      </c>
      <c r="E719" s="122" t="s">
        <v>455</v>
      </c>
      <c r="F719" s="122" t="s">
        <v>456</v>
      </c>
      <c r="I719" s="115"/>
      <c r="J719" s="123">
        <f>BK719</f>
        <v>0</v>
      </c>
      <c r="L719" s="112"/>
      <c r="M719" s="117"/>
      <c r="P719" s="118">
        <f>SUM(P720:P758)</f>
        <v>0</v>
      </c>
      <c r="R719" s="118">
        <f>SUM(R720:R758)</f>
        <v>0</v>
      </c>
      <c r="T719" s="119">
        <f>SUM(T720:T758)</f>
        <v>0</v>
      </c>
      <c r="AR719" s="113" t="s">
        <v>86</v>
      </c>
      <c r="AT719" s="120" t="s">
        <v>80</v>
      </c>
      <c r="AU719" s="120" t="s">
        <v>86</v>
      </c>
      <c r="AY719" s="113" t="s">
        <v>130</v>
      </c>
      <c r="BK719" s="121">
        <f>SUM(BK720:BK758)</f>
        <v>0</v>
      </c>
    </row>
    <row r="720" spans="2:65" s="1" customFormat="1" ht="44.25" customHeight="1">
      <c r="B720" s="34"/>
      <c r="C720" s="124" t="s">
        <v>457</v>
      </c>
      <c r="D720" s="124" t="s">
        <v>133</v>
      </c>
      <c r="E720" s="125" t="s">
        <v>458</v>
      </c>
      <c r="F720" s="126" t="s">
        <v>459</v>
      </c>
      <c r="G720" s="127" t="s">
        <v>460</v>
      </c>
      <c r="H720" s="128">
        <v>149.298</v>
      </c>
      <c r="I720" s="129"/>
      <c r="J720" s="130">
        <f>ROUND(I720*H720,2)</f>
        <v>0</v>
      </c>
      <c r="K720" s="126" t="s">
        <v>137</v>
      </c>
      <c r="L720" s="34"/>
      <c r="M720" s="131" t="s">
        <v>43</v>
      </c>
      <c r="N720" s="132" t="s">
        <v>52</v>
      </c>
      <c r="P720" s="133">
        <f>O720*H720</f>
        <v>0</v>
      </c>
      <c r="Q720" s="133">
        <v>0</v>
      </c>
      <c r="R720" s="133">
        <f>Q720*H720</f>
        <v>0</v>
      </c>
      <c r="S720" s="133">
        <v>0</v>
      </c>
      <c r="T720" s="134">
        <f>S720*H720</f>
        <v>0</v>
      </c>
      <c r="AR720" s="135" t="s">
        <v>138</v>
      </c>
      <c r="AT720" s="135" t="s">
        <v>133</v>
      </c>
      <c r="AU720" s="135" t="s">
        <v>88</v>
      </c>
      <c r="AY720" s="18" t="s">
        <v>130</v>
      </c>
      <c r="BE720" s="136">
        <f>IF(N720="základní",J720,0)</f>
        <v>0</v>
      </c>
      <c r="BF720" s="136">
        <f>IF(N720="snížená",J720,0)</f>
        <v>0</v>
      </c>
      <c r="BG720" s="136">
        <f>IF(N720="zákl. přenesená",J720,0)</f>
        <v>0</v>
      </c>
      <c r="BH720" s="136">
        <f>IF(N720="sníž. přenesená",J720,0)</f>
        <v>0</v>
      </c>
      <c r="BI720" s="136">
        <f>IF(N720="nulová",J720,0)</f>
        <v>0</v>
      </c>
      <c r="BJ720" s="18" t="s">
        <v>86</v>
      </c>
      <c r="BK720" s="136">
        <f>ROUND(I720*H720,2)</f>
        <v>0</v>
      </c>
      <c r="BL720" s="18" t="s">
        <v>138</v>
      </c>
      <c r="BM720" s="135" t="s">
        <v>461</v>
      </c>
    </row>
    <row r="721" spans="2:65" s="13" customFormat="1">
      <c r="B721" s="144"/>
      <c r="D721" s="138" t="s">
        <v>140</v>
      </c>
      <c r="E721" s="145" t="s">
        <v>43</v>
      </c>
      <c r="F721" s="146" t="s">
        <v>462</v>
      </c>
      <c r="H721" s="147">
        <v>55.021000000000001</v>
      </c>
      <c r="I721" s="148"/>
      <c r="L721" s="144"/>
      <c r="M721" s="149"/>
      <c r="T721" s="150"/>
      <c r="AT721" s="145" t="s">
        <v>140</v>
      </c>
      <c r="AU721" s="145" t="s">
        <v>88</v>
      </c>
      <c r="AV721" s="13" t="s">
        <v>88</v>
      </c>
      <c r="AW721" s="13" t="s">
        <v>41</v>
      </c>
      <c r="AX721" s="13" t="s">
        <v>81</v>
      </c>
      <c r="AY721" s="145" t="s">
        <v>130</v>
      </c>
    </row>
    <row r="722" spans="2:65" s="13" customFormat="1">
      <c r="B722" s="144"/>
      <c r="D722" s="138" t="s">
        <v>140</v>
      </c>
      <c r="E722" s="145" t="s">
        <v>43</v>
      </c>
      <c r="F722" s="146" t="s">
        <v>463</v>
      </c>
      <c r="H722" s="147">
        <v>20.917999999999999</v>
      </c>
      <c r="I722" s="148"/>
      <c r="L722" s="144"/>
      <c r="M722" s="149"/>
      <c r="T722" s="150"/>
      <c r="AT722" s="145" t="s">
        <v>140</v>
      </c>
      <c r="AU722" s="145" t="s">
        <v>88</v>
      </c>
      <c r="AV722" s="13" t="s">
        <v>88</v>
      </c>
      <c r="AW722" s="13" t="s">
        <v>41</v>
      </c>
      <c r="AX722" s="13" t="s">
        <v>81</v>
      </c>
      <c r="AY722" s="145" t="s">
        <v>130</v>
      </c>
    </row>
    <row r="723" spans="2:65" s="13" customFormat="1">
      <c r="B723" s="144"/>
      <c r="D723" s="138" t="s">
        <v>140</v>
      </c>
      <c r="E723" s="145" t="s">
        <v>43</v>
      </c>
      <c r="F723" s="146" t="s">
        <v>464</v>
      </c>
      <c r="H723" s="147">
        <v>5.806</v>
      </c>
      <c r="I723" s="148"/>
      <c r="L723" s="144"/>
      <c r="M723" s="149"/>
      <c r="T723" s="150"/>
      <c r="AT723" s="145" t="s">
        <v>140</v>
      </c>
      <c r="AU723" s="145" t="s">
        <v>88</v>
      </c>
      <c r="AV723" s="13" t="s">
        <v>88</v>
      </c>
      <c r="AW723" s="13" t="s">
        <v>41</v>
      </c>
      <c r="AX723" s="13" t="s">
        <v>81</v>
      </c>
      <c r="AY723" s="145" t="s">
        <v>130</v>
      </c>
    </row>
    <row r="724" spans="2:65" s="13" customFormat="1">
      <c r="B724" s="144"/>
      <c r="D724" s="138" t="s">
        <v>140</v>
      </c>
      <c r="E724" s="145" t="s">
        <v>43</v>
      </c>
      <c r="F724" s="146" t="s">
        <v>465</v>
      </c>
      <c r="H724" s="147">
        <v>13.324999999999999</v>
      </c>
      <c r="I724" s="148"/>
      <c r="L724" s="144"/>
      <c r="M724" s="149"/>
      <c r="T724" s="150"/>
      <c r="AT724" s="145" t="s">
        <v>140</v>
      </c>
      <c r="AU724" s="145" t="s">
        <v>88</v>
      </c>
      <c r="AV724" s="13" t="s">
        <v>88</v>
      </c>
      <c r="AW724" s="13" t="s">
        <v>41</v>
      </c>
      <c r="AX724" s="13" t="s">
        <v>81</v>
      </c>
      <c r="AY724" s="145" t="s">
        <v>130</v>
      </c>
    </row>
    <row r="725" spans="2:65" s="13" customFormat="1">
      <c r="B725" s="144"/>
      <c r="D725" s="138" t="s">
        <v>140</v>
      </c>
      <c r="E725" s="145" t="s">
        <v>43</v>
      </c>
      <c r="F725" s="146" t="s">
        <v>466</v>
      </c>
      <c r="H725" s="147">
        <v>2.8000000000000001E-2</v>
      </c>
      <c r="I725" s="148"/>
      <c r="L725" s="144"/>
      <c r="M725" s="149"/>
      <c r="T725" s="150"/>
      <c r="AT725" s="145" t="s">
        <v>140</v>
      </c>
      <c r="AU725" s="145" t="s">
        <v>88</v>
      </c>
      <c r="AV725" s="13" t="s">
        <v>88</v>
      </c>
      <c r="AW725" s="13" t="s">
        <v>41</v>
      </c>
      <c r="AX725" s="13" t="s">
        <v>81</v>
      </c>
      <c r="AY725" s="145" t="s">
        <v>130</v>
      </c>
    </row>
    <row r="726" spans="2:65" s="13" customFormat="1">
      <c r="B726" s="144"/>
      <c r="D726" s="138" t="s">
        <v>140</v>
      </c>
      <c r="E726" s="145" t="s">
        <v>43</v>
      </c>
      <c r="F726" s="146" t="s">
        <v>467</v>
      </c>
      <c r="H726" s="147">
        <v>39.770000000000003</v>
      </c>
      <c r="I726" s="148"/>
      <c r="L726" s="144"/>
      <c r="M726" s="149"/>
      <c r="T726" s="150"/>
      <c r="AT726" s="145" t="s">
        <v>140</v>
      </c>
      <c r="AU726" s="145" t="s">
        <v>88</v>
      </c>
      <c r="AV726" s="13" t="s">
        <v>88</v>
      </c>
      <c r="AW726" s="13" t="s">
        <v>41</v>
      </c>
      <c r="AX726" s="13" t="s">
        <v>81</v>
      </c>
      <c r="AY726" s="145" t="s">
        <v>130</v>
      </c>
    </row>
    <row r="727" spans="2:65" s="13" customFormat="1" ht="22.5">
      <c r="B727" s="144"/>
      <c r="D727" s="138" t="s">
        <v>140</v>
      </c>
      <c r="E727" s="145" t="s">
        <v>43</v>
      </c>
      <c r="F727" s="146" t="s">
        <v>468</v>
      </c>
      <c r="H727" s="147">
        <v>13.349</v>
      </c>
      <c r="I727" s="148"/>
      <c r="L727" s="144"/>
      <c r="M727" s="149"/>
      <c r="T727" s="150"/>
      <c r="AT727" s="145" t="s">
        <v>140</v>
      </c>
      <c r="AU727" s="145" t="s">
        <v>88</v>
      </c>
      <c r="AV727" s="13" t="s">
        <v>88</v>
      </c>
      <c r="AW727" s="13" t="s">
        <v>41</v>
      </c>
      <c r="AX727" s="13" t="s">
        <v>81</v>
      </c>
      <c r="AY727" s="145" t="s">
        <v>130</v>
      </c>
    </row>
    <row r="728" spans="2:65" s="13" customFormat="1">
      <c r="B728" s="144"/>
      <c r="D728" s="138" t="s">
        <v>140</v>
      </c>
      <c r="E728" s="145" t="s">
        <v>43</v>
      </c>
      <c r="F728" s="146" t="s">
        <v>469</v>
      </c>
      <c r="H728" s="147">
        <v>1.081</v>
      </c>
      <c r="I728" s="148"/>
      <c r="L728" s="144"/>
      <c r="M728" s="149"/>
      <c r="T728" s="150"/>
      <c r="AT728" s="145" t="s">
        <v>140</v>
      </c>
      <c r="AU728" s="145" t="s">
        <v>88</v>
      </c>
      <c r="AV728" s="13" t="s">
        <v>88</v>
      </c>
      <c r="AW728" s="13" t="s">
        <v>41</v>
      </c>
      <c r="AX728" s="13" t="s">
        <v>81</v>
      </c>
      <c r="AY728" s="145" t="s">
        <v>130</v>
      </c>
    </row>
    <row r="729" spans="2:65" s="15" customFormat="1">
      <c r="B729" s="158"/>
      <c r="D729" s="138" t="s">
        <v>140</v>
      </c>
      <c r="E729" s="159" t="s">
        <v>43</v>
      </c>
      <c r="F729" s="160" t="s">
        <v>209</v>
      </c>
      <c r="H729" s="161">
        <v>149.298</v>
      </c>
      <c r="I729" s="162"/>
      <c r="L729" s="158"/>
      <c r="M729" s="163"/>
      <c r="T729" s="164"/>
      <c r="AT729" s="159" t="s">
        <v>140</v>
      </c>
      <c r="AU729" s="159" t="s">
        <v>88</v>
      </c>
      <c r="AV729" s="15" t="s">
        <v>138</v>
      </c>
      <c r="AW729" s="15" t="s">
        <v>41</v>
      </c>
      <c r="AX729" s="15" t="s">
        <v>86</v>
      </c>
      <c r="AY729" s="159" t="s">
        <v>130</v>
      </c>
    </row>
    <row r="730" spans="2:65" s="1" customFormat="1" ht="62.65" customHeight="1">
      <c r="B730" s="34"/>
      <c r="C730" s="124" t="s">
        <v>470</v>
      </c>
      <c r="D730" s="124" t="s">
        <v>133</v>
      </c>
      <c r="E730" s="125" t="s">
        <v>471</v>
      </c>
      <c r="F730" s="126" t="s">
        <v>472</v>
      </c>
      <c r="G730" s="127" t="s">
        <v>460</v>
      </c>
      <c r="H730" s="128">
        <v>2090.172</v>
      </c>
      <c r="I730" s="129"/>
      <c r="J730" s="130">
        <f>ROUND(I730*H730,2)</f>
        <v>0</v>
      </c>
      <c r="K730" s="126" t="s">
        <v>137</v>
      </c>
      <c r="L730" s="34"/>
      <c r="M730" s="131" t="s">
        <v>43</v>
      </c>
      <c r="N730" s="132" t="s">
        <v>52</v>
      </c>
      <c r="P730" s="133">
        <f>O730*H730</f>
        <v>0</v>
      </c>
      <c r="Q730" s="133">
        <v>0</v>
      </c>
      <c r="R730" s="133">
        <f>Q730*H730</f>
        <v>0</v>
      </c>
      <c r="S730" s="133">
        <v>0</v>
      </c>
      <c r="T730" s="134">
        <f>S730*H730</f>
        <v>0</v>
      </c>
      <c r="AR730" s="135" t="s">
        <v>138</v>
      </c>
      <c r="AT730" s="135" t="s">
        <v>133</v>
      </c>
      <c r="AU730" s="135" t="s">
        <v>88</v>
      </c>
      <c r="AY730" s="18" t="s">
        <v>130</v>
      </c>
      <c r="BE730" s="136">
        <f>IF(N730="základní",J730,0)</f>
        <v>0</v>
      </c>
      <c r="BF730" s="136">
        <f>IF(N730="snížená",J730,0)</f>
        <v>0</v>
      </c>
      <c r="BG730" s="136">
        <f>IF(N730="zákl. přenesená",J730,0)</f>
        <v>0</v>
      </c>
      <c r="BH730" s="136">
        <f>IF(N730="sníž. přenesená",J730,0)</f>
        <v>0</v>
      </c>
      <c r="BI730" s="136">
        <f>IF(N730="nulová",J730,0)</f>
        <v>0</v>
      </c>
      <c r="BJ730" s="18" t="s">
        <v>86</v>
      </c>
      <c r="BK730" s="136">
        <f>ROUND(I730*H730,2)</f>
        <v>0</v>
      </c>
      <c r="BL730" s="18" t="s">
        <v>138</v>
      </c>
      <c r="BM730" s="135" t="s">
        <v>473</v>
      </c>
    </row>
    <row r="731" spans="2:65" s="13" customFormat="1">
      <c r="B731" s="144"/>
      <c r="D731" s="138" t="s">
        <v>140</v>
      </c>
      <c r="E731" s="145" t="s">
        <v>43</v>
      </c>
      <c r="F731" s="146" t="s">
        <v>474</v>
      </c>
      <c r="H731" s="147">
        <v>2090.172</v>
      </c>
      <c r="I731" s="148"/>
      <c r="L731" s="144"/>
      <c r="M731" s="149"/>
      <c r="T731" s="150"/>
      <c r="AT731" s="145" t="s">
        <v>140</v>
      </c>
      <c r="AU731" s="145" t="s">
        <v>88</v>
      </c>
      <c r="AV731" s="13" t="s">
        <v>88</v>
      </c>
      <c r="AW731" s="13" t="s">
        <v>41</v>
      </c>
      <c r="AX731" s="13" t="s">
        <v>86</v>
      </c>
      <c r="AY731" s="145" t="s">
        <v>130</v>
      </c>
    </row>
    <row r="732" spans="2:65" s="1" customFormat="1" ht="33" customHeight="1">
      <c r="B732" s="34"/>
      <c r="C732" s="124" t="s">
        <v>475</v>
      </c>
      <c r="D732" s="124" t="s">
        <v>133</v>
      </c>
      <c r="E732" s="125" t="s">
        <v>476</v>
      </c>
      <c r="F732" s="126" t="s">
        <v>477</v>
      </c>
      <c r="G732" s="127" t="s">
        <v>460</v>
      </c>
      <c r="H732" s="128">
        <v>132.56399999999999</v>
      </c>
      <c r="I732" s="129"/>
      <c r="J732" s="130">
        <f>ROUND(I732*H732,2)</f>
        <v>0</v>
      </c>
      <c r="K732" s="126" t="s">
        <v>137</v>
      </c>
      <c r="L732" s="34"/>
      <c r="M732" s="131" t="s">
        <v>43</v>
      </c>
      <c r="N732" s="132" t="s">
        <v>52</v>
      </c>
      <c r="P732" s="133">
        <f>O732*H732</f>
        <v>0</v>
      </c>
      <c r="Q732" s="133">
        <v>0</v>
      </c>
      <c r="R732" s="133">
        <f>Q732*H732</f>
        <v>0</v>
      </c>
      <c r="S732" s="133">
        <v>0</v>
      </c>
      <c r="T732" s="134">
        <f>S732*H732</f>
        <v>0</v>
      </c>
      <c r="AR732" s="135" t="s">
        <v>138</v>
      </c>
      <c r="AT732" s="135" t="s">
        <v>133</v>
      </c>
      <c r="AU732" s="135" t="s">
        <v>88</v>
      </c>
      <c r="AY732" s="18" t="s">
        <v>130</v>
      </c>
      <c r="BE732" s="136">
        <f>IF(N732="základní",J732,0)</f>
        <v>0</v>
      </c>
      <c r="BF732" s="136">
        <f>IF(N732="snížená",J732,0)</f>
        <v>0</v>
      </c>
      <c r="BG732" s="136">
        <f>IF(N732="zákl. přenesená",J732,0)</f>
        <v>0</v>
      </c>
      <c r="BH732" s="136">
        <f>IF(N732="sníž. přenesená",J732,0)</f>
        <v>0</v>
      </c>
      <c r="BI732" s="136">
        <f>IF(N732="nulová",J732,0)</f>
        <v>0</v>
      </c>
      <c r="BJ732" s="18" t="s">
        <v>86</v>
      </c>
      <c r="BK732" s="136">
        <f>ROUND(I732*H732,2)</f>
        <v>0</v>
      </c>
      <c r="BL732" s="18" t="s">
        <v>138</v>
      </c>
      <c r="BM732" s="135" t="s">
        <v>478</v>
      </c>
    </row>
    <row r="733" spans="2:65" s="13" customFormat="1">
      <c r="B733" s="144"/>
      <c r="D733" s="138" t="s">
        <v>140</v>
      </c>
      <c r="E733" s="145" t="s">
        <v>43</v>
      </c>
      <c r="F733" s="146" t="s">
        <v>462</v>
      </c>
      <c r="H733" s="147">
        <v>55.021000000000001</v>
      </c>
      <c r="I733" s="148"/>
      <c r="L733" s="144"/>
      <c r="M733" s="149"/>
      <c r="T733" s="150"/>
      <c r="AT733" s="145" t="s">
        <v>140</v>
      </c>
      <c r="AU733" s="145" t="s">
        <v>88</v>
      </c>
      <c r="AV733" s="13" t="s">
        <v>88</v>
      </c>
      <c r="AW733" s="13" t="s">
        <v>41</v>
      </c>
      <c r="AX733" s="13" t="s">
        <v>81</v>
      </c>
      <c r="AY733" s="145" t="s">
        <v>130</v>
      </c>
    </row>
    <row r="734" spans="2:65" s="13" customFormat="1">
      <c r="B734" s="144"/>
      <c r="D734" s="138" t="s">
        <v>140</v>
      </c>
      <c r="E734" s="145" t="s">
        <v>43</v>
      </c>
      <c r="F734" s="146" t="s">
        <v>479</v>
      </c>
      <c r="H734" s="147">
        <v>4.1840000000000002</v>
      </c>
      <c r="I734" s="148"/>
      <c r="L734" s="144"/>
      <c r="M734" s="149"/>
      <c r="T734" s="150"/>
      <c r="AT734" s="145" t="s">
        <v>140</v>
      </c>
      <c r="AU734" s="145" t="s">
        <v>88</v>
      </c>
      <c r="AV734" s="13" t="s">
        <v>88</v>
      </c>
      <c r="AW734" s="13" t="s">
        <v>41</v>
      </c>
      <c r="AX734" s="13" t="s">
        <v>81</v>
      </c>
      <c r="AY734" s="145" t="s">
        <v>130</v>
      </c>
    </row>
    <row r="735" spans="2:65" s="13" customFormat="1">
      <c r="B735" s="144"/>
      <c r="D735" s="138" t="s">
        <v>140</v>
      </c>
      <c r="E735" s="145" t="s">
        <v>43</v>
      </c>
      <c r="F735" s="146" t="s">
        <v>464</v>
      </c>
      <c r="H735" s="147">
        <v>5.806</v>
      </c>
      <c r="I735" s="148"/>
      <c r="L735" s="144"/>
      <c r="M735" s="149"/>
      <c r="T735" s="150"/>
      <c r="AT735" s="145" t="s">
        <v>140</v>
      </c>
      <c r="AU735" s="145" t="s">
        <v>88</v>
      </c>
      <c r="AV735" s="13" t="s">
        <v>88</v>
      </c>
      <c r="AW735" s="13" t="s">
        <v>41</v>
      </c>
      <c r="AX735" s="13" t="s">
        <v>81</v>
      </c>
      <c r="AY735" s="145" t="s">
        <v>130</v>
      </c>
    </row>
    <row r="736" spans="2:65" s="13" customFormat="1">
      <c r="B736" s="144"/>
      <c r="D736" s="138" t="s">
        <v>140</v>
      </c>
      <c r="E736" s="145" t="s">
        <v>43</v>
      </c>
      <c r="F736" s="146" t="s">
        <v>465</v>
      </c>
      <c r="H736" s="147">
        <v>13.324999999999999</v>
      </c>
      <c r="I736" s="148"/>
      <c r="L736" s="144"/>
      <c r="M736" s="149"/>
      <c r="T736" s="150"/>
      <c r="AT736" s="145" t="s">
        <v>140</v>
      </c>
      <c r="AU736" s="145" t="s">
        <v>88</v>
      </c>
      <c r="AV736" s="13" t="s">
        <v>88</v>
      </c>
      <c r="AW736" s="13" t="s">
        <v>41</v>
      </c>
      <c r="AX736" s="13" t="s">
        <v>81</v>
      </c>
      <c r="AY736" s="145" t="s">
        <v>130</v>
      </c>
    </row>
    <row r="737" spans="2:65" s="13" customFormat="1">
      <c r="B737" s="144"/>
      <c r="D737" s="138" t="s">
        <v>140</v>
      </c>
      <c r="E737" s="145" t="s">
        <v>43</v>
      </c>
      <c r="F737" s="146" t="s">
        <v>466</v>
      </c>
      <c r="H737" s="147">
        <v>2.8000000000000001E-2</v>
      </c>
      <c r="I737" s="148"/>
      <c r="L737" s="144"/>
      <c r="M737" s="149"/>
      <c r="T737" s="150"/>
      <c r="AT737" s="145" t="s">
        <v>140</v>
      </c>
      <c r="AU737" s="145" t="s">
        <v>88</v>
      </c>
      <c r="AV737" s="13" t="s">
        <v>88</v>
      </c>
      <c r="AW737" s="13" t="s">
        <v>41</v>
      </c>
      <c r="AX737" s="13" t="s">
        <v>81</v>
      </c>
      <c r="AY737" s="145" t="s">
        <v>130</v>
      </c>
    </row>
    <row r="738" spans="2:65" s="13" customFormat="1">
      <c r="B738" s="144"/>
      <c r="D738" s="138" t="s">
        <v>140</v>
      </c>
      <c r="E738" s="145" t="s">
        <v>43</v>
      </c>
      <c r="F738" s="146" t="s">
        <v>467</v>
      </c>
      <c r="H738" s="147">
        <v>39.770000000000003</v>
      </c>
      <c r="I738" s="148"/>
      <c r="L738" s="144"/>
      <c r="M738" s="149"/>
      <c r="T738" s="150"/>
      <c r="AT738" s="145" t="s">
        <v>140</v>
      </c>
      <c r="AU738" s="145" t="s">
        <v>88</v>
      </c>
      <c r="AV738" s="13" t="s">
        <v>88</v>
      </c>
      <c r="AW738" s="13" t="s">
        <v>41</v>
      </c>
      <c r="AX738" s="13" t="s">
        <v>81</v>
      </c>
      <c r="AY738" s="145" t="s">
        <v>130</v>
      </c>
    </row>
    <row r="739" spans="2:65" s="13" customFormat="1" ht="22.5">
      <c r="B739" s="144"/>
      <c r="D739" s="138" t="s">
        <v>140</v>
      </c>
      <c r="E739" s="145" t="s">
        <v>43</v>
      </c>
      <c r="F739" s="146" t="s">
        <v>468</v>
      </c>
      <c r="H739" s="147">
        <v>13.349</v>
      </c>
      <c r="I739" s="148"/>
      <c r="L739" s="144"/>
      <c r="M739" s="149"/>
      <c r="T739" s="150"/>
      <c r="AT739" s="145" t="s">
        <v>140</v>
      </c>
      <c r="AU739" s="145" t="s">
        <v>88</v>
      </c>
      <c r="AV739" s="13" t="s">
        <v>88</v>
      </c>
      <c r="AW739" s="13" t="s">
        <v>41</v>
      </c>
      <c r="AX739" s="13" t="s">
        <v>81</v>
      </c>
      <c r="AY739" s="145" t="s">
        <v>130</v>
      </c>
    </row>
    <row r="740" spans="2:65" s="13" customFormat="1">
      <c r="B740" s="144"/>
      <c r="D740" s="138" t="s">
        <v>140</v>
      </c>
      <c r="E740" s="145" t="s">
        <v>43</v>
      </c>
      <c r="F740" s="146" t="s">
        <v>469</v>
      </c>
      <c r="H740" s="147">
        <v>1.081</v>
      </c>
      <c r="I740" s="148"/>
      <c r="L740" s="144"/>
      <c r="M740" s="149"/>
      <c r="T740" s="150"/>
      <c r="AT740" s="145" t="s">
        <v>140</v>
      </c>
      <c r="AU740" s="145" t="s">
        <v>88</v>
      </c>
      <c r="AV740" s="13" t="s">
        <v>88</v>
      </c>
      <c r="AW740" s="13" t="s">
        <v>41</v>
      </c>
      <c r="AX740" s="13" t="s">
        <v>81</v>
      </c>
      <c r="AY740" s="145" t="s">
        <v>130</v>
      </c>
    </row>
    <row r="741" spans="2:65" s="15" customFormat="1">
      <c r="B741" s="158"/>
      <c r="D741" s="138" t="s">
        <v>140</v>
      </c>
      <c r="E741" s="159" t="s">
        <v>43</v>
      </c>
      <c r="F741" s="160" t="s">
        <v>209</v>
      </c>
      <c r="H741" s="161">
        <v>132.56399999999999</v>
      </c>
      <c r="I741" s="162"/>
      <c r="L741" s="158"/>
      <c r="M741" s="163"/>
      <c r="T741" s="164"/>
      <c r="AT741" s="159" t="s">
        <v>140</v>
      </c>
      <c r="AU741" s="159" t="s">
        <v>88</v>
      </c>
      <c r="AV741" s="15" t="s">
        <v>138</v>
      </c>
      <c r="AW741" s="15" t="s">
        <v>41</v>
      </c>
      <c r="AX741" s="15" t="s">
        <v>86</v>
      </c>
      <c r="AY741" s="159" t="s">
        <v>130</v>
      </c>
    </row>
    <row r="742" spans="2:65" s="1" customFormat="1" ht="44.25" customHeight="1">
      <c r="B742" s="34"/>
      <c r="C742" s="124" t="s">
        <v>480</v>
      </c>
      <c r="D742" s="124" t="s">
        <v>133</v>
      </c>
      <c r="E742" s="125" t="s">
        <v>481</v>
      </c>
      <c r="F742" s="126" t="s">
        <v>482</v>
      </c>
      <c r="G742" s="127" t="s">
        <v>460</v>
      </c>
      <c r="H742" s="128">
        <v>662.82</v>
      </c>
      <c r="I742" s="129"/>
      <c r="J742" s="130">
        <f>ROUND(I742*H742,2)</f>
        <v>0</v>
      </c>
      <c r="K742" s="126" t="s">
        <v>137</v>
      </c>
      <c r="L742" s="34"/>
      <c r="M742" s="131" t="s">
        <v>43</v>
      </c>
      <c r="N742" s="132" t="s">
        <v>52</v>
      </c>
      <c r="P742" s="133">
        <f>O742*H742</f>
        <v>0</v>
      </c>
      <c r="Q742" s="133">
        <v>0</v>
      </c>
      <c r="R742" s="133">
        <f>Q742*H742</f>
        <v>0</v>
      </c>
      <c r="S742" s="133">
        <v>0</v>
      </c>
      <c r="T742" s="134">
        <f>S742*H742</f>
        <v>0</v>
      </c>
      <c r="AR742" s="135" t="s">
        <v>138</v>
      </c>
      <c r="AT742" s="135" t="s">
        <v>133</v>
      </c>
      <c r="AU742" s="135" t="s">
        <v>88</v>
      </c>
      <c r="AY742" s="18" t="s">
        <v>130</v>
      </c>
      <c r="BE742" s="136">
        <f>IF(N742="základní",J742,0)</f>
        <v>0</v>
      </c>
      <c r="BF742" s="136">
        <f>IF(N742="snížená",J742,0)</f>
        <v>0</v>
      </c>
      <c r="BG742" s="136">
        <f>IF(N742="zákl. přenesená",J742,0)</f>
        <v>0</v>
      </c>
      <c r="BH742" s="136">
        <f>IF(N742="sníž. přenesená",J742,0)</f>
        <v>0</v>
      </c>
      <c r="BI742" s="136">
        <f>IF(N742="nulová",J742,0)</f>
        <v>0</v>
      </c>
      <c r="BJ742" s="18" t="s">
        <v>86</v>
      </c>
      <c r="BK742" s="136">
        <f>ROUND(I742*H742,2)</f>
        <v>0</v>
      </c>
      <c r="BL742" s="18" t="s">
        <v>138</v>
      </c>
      <c r="BM742" s="135" t="s">
        <v>483</v>
      </c>
    </row>
    <row r="743" spans="2:65" s="13" customFormat="1">
      <c r="B743" s="144"/>
      <c r="D743" s="138" t="s">
        <v>140</v>
      </c>
      <c r="F743" s="146" t="s">
        <v>484</v>
      </c>
      <c r="H743" s="147">
        <v>662.82</v>
      </c>
      <c r="I743" s="148"/>
      <c r="L743" s="144"/>
      <c r="M743" s="149"/>
      <c r="T743" s="150"/>
      <c r="AT743" s="145" t="s">
        <v>140</v>
      </c>
      <c r="AU743" s="145" t="s">
        <v>88</v>
      </c>
      <c r="AV743" s="13" t="s">
        <v>88</v>
      </c>
      <c r="AW743" s="13" t="s">
        <v>4</v>
      </c>
      <c r="AX743" s="13" t="s">
        <v>86</v>
      </c>
      <c r="AY743" s="145" t="s">
        <v>130</v>
      </c>
    </row>
    <row r="744" spans="2:65" s="1" customFormat="1" ht="37.9" customHeight="1">
      <c r="B744" s="34"/>
      <c r="C744" s="124" t="s">
        <v>485</v>
      </c>
      <c r="D744" s="124" t="s">
        <v>133</v>
      </c>
      <c r="E744" s="125" t="s">
        <v>486</v>
      </c>
      <c r="F744" s="126" t="s">
        <v>487</v>
      </c>
      <c r="G744" s="127" t="s">
        <v>460</v>
      </c>
      <c r="H744" s="128">
        <v>59.204999999999998</v>
      </c>
      <c r="I744" s="129"/>
      <c r="J744" s="130">
        <f>ROUND(I744*H744,2)</f>
        <v>0</v>
      </c>
      <c r="K744" s="126" t="s">
        <v>137</v>
      </c>
      <c r="L744" s="34"/>
      <c r="M744" s="131" t="s">
        <v>43</v>
      </c>
      <c r="N744" s="132" t="s">
        <v>52</v>
      </c>
      <c r="P744" s="133">
        <f>O744*H744</f>
        <v>0</v>
      </c>
      <c r="Q744" s="133">
        <v>0</v>
      </c>
      <c r="R744" s="133">
        <f>Q744*H744</f>
        <v>0</v>
      </c>
      <c r="S744" s="133">
        <v>0</v>
      </c>
      <c r="T744" s="134">
        <f>S744*H744</f>
        <v>0</v>
      </c>
      <c r="AR744" s="135" t="s">
        <v>138</v>
      </c>
      <c r="AT744" s="135" t="s">
        <v>133</v>
      </c>
      <c r="AU744" s="135" t="s">
        <v>88</v>
      </c>
      <c r="AY744" s="18" t="s">
        <v>130</v>
      </c>
      <c r="BE744" s="136">
        <f>IF(N744="základní",J744,0)</f>
        <v>0</v>
      </c>
      <c r="BF744" s="136">
        <f>IF(N744="snížená",J744,0)</f>
        <v>0</v>
      </c>
      <c r="BG744" s="136">
        <f>IF(N744="zákl. přenesená",J744,0)</f>
        <v>0</v>
      </c>
      <c r="BH744" s="136">
        <f>IF(N744="sníž. přenesená",J744,0)</f>
        <v>0</v>
      </c>
      <c r="BI744" s="136">
        <f>IF(N744="nulová",J744,0)</f>
        <v>0</v>
      </c>
      <c r="BJ744" s="18" t="s">
        <v>86</v>
      </c>
      <c r="BK744" s="136">
        <f>ROUND(I744*H744,2)</f>
        <v>0</v>
      </c>
      <c r="BL744" s="18" t="s">
        <v>138</v>
      </c>
      <c r="BM744" s="135" t="s">
        <v>488</v>
      </c>
    </row>
    <row r="745" spans="2:65" s="13" customFormat="1">
      <c r="B745" s="144"/>
      <c r="D745" s="138" t="s">
        <v>140</v>
      </c>
      <c r="E745" s="145" t="s">
        <v>43</v>
      </c>
      <c r="F745" s="146" t="s">
        <v>462</v>
      </c>
      <c r="H745" s="147">
        <v>55.021000000000001</v>
      </c>
      <c r="I745" s="148"/>
      <c r="L745" s="144"/>
      <c r="M745" s="149"/>
      <c r="T745" s="150"/>
      <c r="AT745" s="145" t="s">
        <v>140</v>
      </c>
      <c r="AU745" s="145" t="s">
        <v>88</v>
      </c>
      <c r="AV745" s="13" t="s">
        <v>88</v>
      </c>
      <c r="AW745" s="13" t="s">
        <v>41</v>
      </c>
      <c r="AX745" s="13" t="s">
        <v>81</v>
      </c>
      <c r="AY745" s="145" t="s">
        <v>130</v>
      </c>
    </row>
    <row r="746" spans="2:65" s="13" customFormat="1">
      <c r="B746" s="144"/>
      <c r="D746" s="138" t="s">
        <v>140</v>
      </c>
      <c r="E746" s="145" t="s">
        <v>43</v>
      </c>
      <c r="F746" s="146" t="s">
        <v>489</v>
      </c>
      <c r="H746" s="147">
        <v>4.1840000000000002</v>
      </c>
      <c r="I746" s="148"/>
      <c r="L746" s="144"/>
      <c r="M746" s="149"/>
      <c r="T746" s="150"/>
      <c r="AT746" s="145" t="s">
        <v>140</v>
      </c>
      <c r="AU746" s="145" t="s">
        <v>88</v>
      </c>
      <c r="AV746" s="13" t="s">
        <v>88</v>
      </c>
      <c r="AW746" s="13" t="s">
        <v>41</v>
      </c>
      <c r="AX746" s="13" t="s">
        <v>81</v>
      </c>
      <c r="AY746" s="145" t="s">
        <v>130</v>
      </c>
    </row>
    <row r="747" spans="2:65" s="15" customFormat="1">
      <c r="B747" s="158"/>
      <c r="D747" s="138" t="s">
        <v>140</v>
      </c>
      <c r="E747" s="159" t="s">
        <v>43</v>
      </c>
      <c r="F747" s="160" t="s">
        <v>209</v>
      </c>
      <c r="H747" s="161">
        <v>59.204999999999998</v>
      </c>
      <c r="I747" s="162"/>
      <c r="L747" s="158"/>
      <c r="M747" s="163"/>
      <c r="T747" s="164"/>
      <c r="AT747" s="159" t="s">
        <v>140</v>
      </c>
      <c r="AU747" s="159" t="s">
        <v>88</v>
      </c>
      <c r="AV747" s="15" t="s">
        <v>138</v>
      </c>
      <c r="AW747" s="15" t="s">
        <v>41</v>
      </c>
      <c r="AX747" s="15" t="s">
        <v>86</v>
      </c>
      <c r="AY747" s="159" t="s">
        <v>130</v>
      </c>
    </row>
    <row r="748" spans="2:65" s="1" customFormat="1" ht="44.25" customHeight="1">
      <c r="B748" s="34"/>
      <c r="C748" s="124" t="s">
        <v>490</v>
      </c>
      <c r="D748" s="124" t="s">
        <v>133</v>
      </c>
      <c r="E748" s="125" t="s">
        <v>491</v>
      </c>
      <c r="F748" s="126" t="s">
        <v>492</v>
      </c>
      <c r="G748" s="127" t="s">
        <v>460</v>
      </c>
      <c r="H748" s="128">
        <v>19.158999999999999</v>
      </c>
      <c r="I748" s="129"/>
      <c r="J748" s="130">
        <f>ROUND(I748*H748,2)</f>
        <v>0</v>
      </c>
      <c r="K748" s="126" t="s">
        <v>137</v>
      </c>
      <c r="L748" s="34"/>
      <c r="M748" s="131" t="s">
        <v>43</v>
      </c>
      <c r="N748" s="132" t="s">
        <v>52</v>
      </c>
      <c r="P748" s="133">
        <f>O748*H748</f>
        <v>0</v>
      </c>
      <c r="Q748" s="133">
        <v>0</v>
      </c>
      <c r="R748" s="133">
        <f>Q748*H748</f>
        <v>0</v>
      </c>
      <c r="S748" s="133">
        <v>0</v>
      </c>
      <c r="T748" s="134">
        <f>S748*H748</f>
        <v>0</v>
      </c>
      <c r="AR748" s="135" t="s">
        <v>138</v>
      </c>
      <c r="AT748" s="135" t="s">
        <v>133</v>
      </c>
      <c r="AU748" s="135" t="s">
        <v>88</v>
      </c>
      <c r="AY748" s="18" t="s">
        <v>130</v>
      </c>
      <c r="BE748" s="136">
        <f>IF(N748="základní",J748,0)</f>
        <v>0</v>
      </c>
      <c r="BF748" s="136">
        <f>IF(N748="snížená",J748,0)</f>
        <v>0</v>
      </c>
      <c r="BG748" s="136">
        <f>IF(N748="zákl. přenesená",J748,0)</f>
        <v>0</v>
      </c>
      <c r="BH748" s="136">
        <f>IF(N748="sníž. přenesená",J748,0)</f>
        <v>0</v>
      </c>
      <c r="BI748" s="136">
        <f>IF(N748="nulová",J748,0)</f>
        <v>0</v>
      </c>
      <c r="BJ748" s="18" t="s">
        <v>86</v>
      </c>
      <c r="BK748" s="136">
        <f>ROUND(I748*H748,2)</f>
        <v>0</v>
      </c>
      <c r="BL748" s="18" t="s">
        <v>138</v>
      </c>
      <c r="BM748" s="135" t="s">
        <v>493</v>
      </c>
    </row>
    <row r="749" spans="2:65" s="13" customFormat="1">
      <c r="B749" s="144"/>
      <c r="D749" s="138" t="s">
        <v>140</v>
      </c>
      <c r="E749" s="145" t="s">
        <v>43</v>
      </c>
      <c r="F749" s="146" t="s">
        <v>464</v>
      </c>
      <c r="H749" s="147">
        <v>5.806</v>
      </c>
      <c r="I749" s="148"/>
      <c r="L749" s="144"/>
      <c r="M749" s="149"/>
      <c r="T749" s="150"/>
      <c r="AT749" s="145" t="s">
        <v>140</v>
      </c>
      <c r="AU749" s="145" t="s">
        <v>88</v>
      </c>
      <c r="AV749" s="13" t="s">
        <v>88</v>
      </c>
      <c r="AW749" s="13" t="s">
        <v>41</v>
      </c>
      <c r="AX749" s="13" t="s">
        <v>81</v>
      </c>
      <c r="AY749" s="145" t="s">
        <v>130</v>
      </c>
    </row>
    <row r="750" spans="2:65" s="13" customFormat="1">
      <c r="B750" s="144"/>
      <c r="D750" s="138" t="s">
        <v>140</v>
      </c>
      <c r="E750" s="145" t="s">
        <v>43</v>
      </c>
      <c r="F750" s="146" t="s">
        <v>465</v>
      </c>
      <c r="H750" s="147">
        <v>13.324999999999999</v>
      </c>
      <c r="I750" s="148"/>
      <c r="L750" s="144"/>
      <c r="M750" s="149"/>
      <c r="T750" s="150"/>
      <c r="AT750" s="145" t="s">
        <v>140</v>
      </c>
      <c r="AU750" s="145" t="s">
        <v>88</v>
      </c>
      <c r="AV750" s="13" t="s">
        <v>88</v>
      </c>
      <c r="AW750" s="13" t="s">
        <v>41</v>
      </c>
      <c r="AX750" s="13" t="s">
        <v>81</v>
      </c>
      <c r="AY750" s="145" t="s">
        <v>130</v>
      </c>
    </row>
    <row r="751" spans="2:65" s="13" customFormat="1">
      <c r="B751" s="144"/>
      <c r="D751" s="138" t="s">
        <v>140</v>
      </c>
      <c r="E751" s="145" t="s">
        <v>43</v>
      </c>
      <c r="F751" s="146" t="s">
        <v>466</v>
      </c>
      <c r="H751" s="147">
        <v>2.8000000000000001E-2</v>
      </c>
      <c r="I751" s="148"/>
      <c r="L751" s="144"/>
      <c r="M751" s="149"/>
      <c r="T751" s="150"/>
      <c r="AT751" s="145" t="s">
        <v>140</v>
      </c>
      <c r="AU751" s="145" t="s">
        <v>88</v>
      </c>
      <c r="AV751" s="13" t="s">
        <v>88</v>
      </c>
      <c r="AW751" s="13" t="s">
        <v>41</v>
      </c>
      <c r="AX751" s="13" t="s">
        <v>81</v>
      </c>
      <c r="AY751" s="145" t="s">
        <v>130</v>
      </c>
    </row>
    <row r="752" spans="2:65" s="15" customFormat="1">
      <c r="B752" s="158"/>
      <c r="D752" s="138" t="s">
        <v>140</v>
      </c>
      <c r="E752" s="159" t="s">
        <v>43</v>
      </c>
      <c r="F752" s="160" t="s">
        <v>209</v>
      </c>
      <c r="H752" s="161">
        <v>19.158999999999999</v>
      </c>
      <c r="I752" s="162"/>
      <c r="L752" s="158"/>
      <c r="M752" s="163"/>
      <c r="T752" s="164"/>
      <c r="AT752" s="159" t="s">
        <v>140</v>
      </c>
      <c r="AU752" s="159" t="s">
        <v>88</v>
      </c>
      <c r="AV752" s="15" t="s">
        <v>138</v>
      </c>
      <c r="AW752" s="15" t="s">
        <v>41</v>
      </c>
      <c r="AX752" s="15" t="s">
        <v>86</v>
      </c>
      <c r="AY752" s="159" t="s">
        <v>130</v>
      </c>
    </row>
    <row r="753" spans="2:65" s="1" customFormat="1" ht="37.9" customHeight="1">
      <c r="B753" s="34"/>
      <c r="C753" s="124" t="s">
        <v>494</v>
      </c>
      <c r="D753" s="124" t="s">
        <v>133</v>
      </c>
      <c r="E753" s="125" t="s">
        <v>495</v>
      </c>
      <c r="F753" s="126" t="s">
        <v>496</v>
      </c>
      <c r="G753" s="127" t="s">
        <v>460</v>
      </c>
      <c r="H753" s="128">
        <v>39.770000000000003</v>
      </c>
      <c r="I753" s="129"/>
      <c r="J753" s="130">
        <f>ROUND(I753*H753,2)</f>
        <v>0</v>
      </c>
      <c r="K753" s="126" t="s">
        <v>137</v>
      </c>
      <c r="L753" s="34"/>
      <c r="M753" s="131" t="s">
        <v>43</v>
      </c>
      <c r="N753" s="132" t="s">
        <v>52</v>
      </c>
      <c r="P753" s="133">
        <f>O753*H753</f>
        <v>0</v>
      </c>
      <c r="Q753" s="133">
        <v>0</v>
      </c>
      <c r="R753" s="133">
        <f>Q753*H753</f>
        <v>0</v>
      </c>
      <c r="S753" s="133">
        <v>0</v>
      </c>
      <c r="T753" s="134">
        <f>S753*H753</f>
        <v>0</v>
      </c>
      <c r="AR753" s="135" t="s">
        <v>138</v>
      </c>
      <c r="AT753" s="135" t="s">
        <v>133</v>
      </c>
      <c r="AU753" s="135" t="s">
        <v>88</v>
      </c>
      <c r="AY753" s="18" t="s">
        <v>130</v>
      </c>
      <c r="BE753" s="136">
        <f>IF(N753="základní",J753,0)</f>
        <v>0</v>
      </c>
      <c r="BF753" s="136">
        <f>IF(N753="snížená",J753,0)</f>
        <v>0</v>
      </c>
      <c r="BG753" s="136">
        <f>IF(N753="zákl. přenesená",J753,0)</f>
        <v>0</v>
      </c>
      <c r="BH753" s="136">
        <f>IF(N753="sníž. přenesená",J753,0)</f>
        <v>0</v>
      </c>
      <c r="BI753" s="136">
        <f>IF(N753="nulová",J753,0)</f>
        <v>0</v>
      </c>
      <c r="BJ753" s="18" t="s">
        <v>86</v>
      </c>
      <c r="BK753" s="136">
        <f>ROUND(I753*H753,2)</f>
        <v>0</v>
      </c>
      <c r="BL753" s="18" t="s">
        <v>138</v>
      </c>
      <c r="BM753" s="135" t="s">
        <v>497</v>
      </c>
    </row>
    <row r="754" spans="2:65" s="13" customFormat="1">
      <c r="B754" s="144"/>
      <c r="D754" s="138" t="s">
        <v>140</v>
      </c>
      <c r="E754" s="145" t="s">
        <v>43</v>
      </c>
      <c r="F754" s="146" t="s">
        <v>467</v>
      </c>
      <c r="H754" s="147">
        <v>39.770000000000003</v>
      </c>
      <c r="I754" s="148"/>
      <c r="L754" s="144"/>
      <c r="M754" s="149"/>
      <c r="T754" s="150"/>
      <c r="AT754" s="145" t="s">
        <v>140</v>
      </c>
      <c r="AU754" s="145" t="s">
        <v>88</v>
      </c>
      <c r="AV754" s="13" t="s">
        <v>88</v>
      </c>
      <c r="AW754" s="13" t="s">
        <v>41</v>
      </c>
      <c r="AX754" s="13" t="s">
        <v>86</v>
      </c>
      <c r="AY754" s="145" t="s">
        <v>130</v>
      </c>
    </row>
    <row r="755" spans="2:65" s="1" customFormat="1" ht="37.9" customHeight="1">
      <c r="B755" s="34"/>
      <c r="C755" s="124" t="s">
        <v>498</v>
      </c>
      <c r="D755" s="124" t="s">
        <v>133</v>
      </c>
      <c r="E755" s="125" t="s">
        <v>499</v>
      </c>
      <c r="F755" s="126" t="s">
        <v>500</v>
      </c>
      <c r="G755" s="127" t="s">
        <v>460</v>
      </c>
      <c r="H755" s="128">
        <v>13.349</v>
      </c>
      <c r="I755" s="129"/>
      <c r="J755" s="130">
        <f>ROUND(I755*H755,2)</f>
        <v>0</v>
      </c>
      <c r="K755" s="126" t="s">
        <v>137</v>
      </c>
      <c r="L755" s="34"/>
      <c r="M755" s="131" t="s">
        <v>43</v>
      </c>
      <c r="N755" s="132" t="s">
        <v>52</v>
      </c>
      <c r="P755" s="133">
        <f>O755*H755</f>
        <v>0</v>
      </c>
      <c r="Q755" s="133">
        <v>0</v>
      </c>
      <c r="R755" s="133">
        <f>Q755*H755</f>
        <v>0</v>
      </c>
      <c r="S755" s="133">
        <v>0</v>
      </c>
      <c r="T755" s="134">
        <f>S755*H755</f>
        <v>0</v>
      </c>
      <c r="AR755" s="135" t="s">
        <v>138</v>
      </c>
      <c r="AT755" s="135" t="s">
        <v>133</v>
      </c>
      <c r="AU755" s="135" t="s">
        <v>88</v>
      </c>
      <c r="AY755" s="18" t="s">
        <v>130</v>
      </c>
      <c r="BE755" s="136">
        <f>IF(N755="základní",J755,0)</f>
        <v>0</v>
      </c>
      <c r="BF755" s="136">
        <f>IF(N755="snížená",J755,0)</f>
        <v>0</v>
      </c>
      <c r="BG755" s="136">
        <f>IF(N755="zákl. přenesená",J755,0)</f>
        <v>0</v>
      </c>
      <c r="BH755" s="136">
        <f>IF(N755="sníž. přenesená",J755,0)</f>
        <v>0</v>
      </c>
      <c r="BI755" s="136">
        <f>IF(N755="nulová",J755,0)</f>
        <v>0</v>
      </c>
      <c r="BJ755" s="18" t="s">
        <v>86</v>
      </c>
      <c r="BK755" s="136">
        <f>ROUND(I755*H755,2)</f>
        <v>0</v>
      </c>
      <c r="BL755" s="18" t="s">
        <v>138</v>
      </c>
      <c r="BM755" s="135" t="s">
        <v>501</v>
      </c>
    </row>
    <row r="756" spans="2:65" s="13" customFormat="1" ht="22.5">
      <c r="B756" s="144"/>
      <c r="D756" s="138" t="s">
        <v>140</v>
      </c>
      <c r="E756" s="145" t="s">
        <v>43</v>
      </c>
      <c r="F756" s="146" t="s">
        <v>468</v>
      </c>
      <c r="H756" s="147">
        <v>13.349</v>
      </c>
      <c r="I756" s="148"/>
      <c r="L756" s="144"/>
      <c r="M756" s="149"/>
      <c r="T756" s="150"/>
      <c r="AT756" s="145" t="s">
        <v>140</v>
      </c>
      <c r="AU756" s="145" t="s">
        <v>88</v>
      </c>
      <c r="AV756" s="13" t="s">
        <v>88</v>
      </c>
      <c r="AW756" s="13" t="s">
        <v>41</v>
      </c>
      <c r="AX756" s="13" t="s">
        <v>86</v>
      </c>
      <c r="AY756" s="145" t="s">
        <v>130</v>
      </c>
    </row>
    <row r="757" spans="2:65" s="1" customFormat="1" ht="21.75" customHeight="1">
      <c r="B757" s="34"/>
      <c r="C757" s="124" t="s">
        <v>502</v>
      </c>
      <c r="D757" s="124" t="s">
        <v>133</v>
      </c>
      <c r="E757" s="125" t="s">
        <v>503</v>
      </c>
      <c r="F757" s="126" t="s">
        <v>504</v>
      </c>
      <c r="G757" s="127" t="s">
        <v>460</v>
      </c>
      <c r="H757" s="128">
        <v>1.081</v>
      </c>
      <c r="I757" s="129"/>
      <c r="J757" s="130">
        <f>ROUND(I757*H757,2)</f>
        <v>0</v>
      </c>
      <c r="K757" s="126" t="s">
        <v>43</v>
      </c>
      <c r="L757" s="34"/>
      <c r="M757" s="131" t="s">
        <v>43</v>
      </c>
      <c r="N757" s="132" t="s">
        <v>52</v>
      </c>
      <c r="P757" s="133">
        <f>O757*H757</f>
        <v>0</v>
      </c>
      <c r="Q757" s="133">
        <v>0</v>
      </c>
      <c r="R757" s="133">
        <f>Q757*H757</f>
        <v>0</v>
      </c>
      <c r="S757" s="133">
        <v>0</v>
      </c>
      <c r="T757" s="134">
        <f>S757*H757</f>
        <v>0</v>
      </c>
      <c r="AR757" s="135" t="s">
        <v>138</v>
      </c>
      <c r="AT757" s="135" t="s">
        <v>133</v>
      </c>
      <c r="AU757" s="135" t="s">
        <v>88</v>
      </c>
      <c r="AY757" s="18" t="s">
        <v>130</v>
      </c>
      <c r="BE757" s="136">
        <f>IF(N757="základní",J757,0)</f>
        <v>0</v>
      </c>
      <c r="BF757" s="136">
        <f>IF(N757="snížená",J757,0)</f>
        <v>0</v>
      </c>
      <c r="BG757" s="136">
        <f>IF(N757="zákl. přenesená",J757,0)</f>
        <v>0</v>
      </c>
      <c r="BH757" s="136">
        <f>IF(N757="sníž. přenesená",J757,0)</f>
        <v>0</v>
      </c>
      <c r="BI757" s="136">
        <f>IF(N757="nulová",J757,0)</f>
        <v>0</v>
      </c>
      <c r="BJ757" s="18" t="s">
        <v>86</v>
      </c>
      <c r="BK757" s="136">
        <f>ROUND(I757*H757,2)</f>
        <v>0</v>
      </c>
      <c r="BL757" s="18" t="s">
        <v>138</v>
      </c>
      <c r="BM757" s="135" t="s">
        <v>505</v>
      </c>
    </row>
    <row r="758" spans="2:65" s="13" customFormat="1">
      <c r="B758" s="144"/>
      <c r="D758" s="138" t="s">
        <v>140</v>
      </c>
      <c r="E758" s="145" t="s">
        <v>43</v>
      </c>
      <c r="F758" s="146" t="s">
        <v>469</v>
      </c>
      <c r="H758" s="147">
        <v>1.081</v>
      </c>
      <c r="I758" s="148"/>
      <c r="L758" s="144"/>
      <c r="M758" s="149"/>
      <c r="T758" s="150"/>
      <c r="AT758" s="145" t="s">
        <v>140</v>
      </c>
      <c r="AU758" s="145" t="s">
        <v>88</v>
      </c>
      <c r="AV758" s="13" t="s">
        <v>88</v>
      </c>
      <c r="AW758" s="13" t="s">
        <v>41</v>
      </c>
      <c r="AX758" s="13" t="s">
        <v>86</v>
      </c>
      <c r="AY758" s="145" t="s">
        <v>130</v>
      </c>
    </row>
    <row r="759" spans="2:65" s="11" customFormat="1" ht="22.9" customHeight="1">
      <c r="B759" s="112"/>
      <c r="D759" s="113" t="s">
        <v>80</v>
      </c>
      <c r="E759" s="122" t="s">
        <v>506</v>
      </c>
      <c r="F759" s="122" t="s">
        <v>507</v>
      </c>
      <c r="I759" s="115"/>
      <c r="J759" s="123">
        <f>BK759</f>
        <v>0</v>
      </c>
      <c r="L759" s="112"/>
      <c r="M759" s="117"/>
      <c r="P759" s="118">
        <f>SUM(P760:P762)</f>
        <v>0</v>
      </c>
      <c r="R759" s="118">
        <f>SUM(R760:R762)</f>
        <v>0</v>
      </c>
      <c r="T759" s="119">
        <f>SUM(T760:T762)</f>
        <v>0</v>
      </c>
      <c r="AR759" s="113" t="s">
        <v>86</v>
      </c>
      <c r="AT759" s="120" t="s">
        <v>80</v>
      </c>
      <c r="AU759" s="120" t="s">
        <v>86</v>
      </c>
      <c r="AY759" s="113" t="s">
        <v>130</v>
      </c>
      <c r="BK759" s="121">
        <f>SUM(BK760:BK762)</f>
        <v>0</v>
      </c>
    </row>
    <row r="760" spans="2:65" s="1" customFormat="1" ht="55.5" customHeight="1">
      <c r="B760" s="34"/>
      <c r="C760" s="124" t="s">
        <v>508</v>
      </c>
      <c r="D760" s="124" t="s">
        <v>133</v>
      </c>
      <c r="E760" s="125" t="s">
        <v>509</v>
      </c>
      <c r="F760" s="126" t="s">
        <v>510</v>
      </c>
      <c r="G760" s="127" t="s">
        <v>460</v>
      </c>
      <c r="H760" s="128">
        <v>74.242999999999995</v>
      </c>
      <c r="I760" s="129"/>
      <c r="J760" s="130">
        <f>ROUND(I760*H760,2)</f>
        <v>0</v>
      </c>
      <c r="K760" s="126" t="s">
        <v>137</v>
      </c>
      <c r="L760" s="34"/>
      <c r="M760" s="131" t="s">
        <v>43</v>
      </c>
      <c r="N760" s="132" t="s">
        <v>52</v>
      </c>
      <c r="P760" s="133">
        <f>O760*H760</f>
        <v>0</v>
      </c>
      <c r="Q760" s="133">
        <v>0</v>
      </c>
      <c r="R760" s="133">
        <f>Q760*H760</f>
        <v>0</v>
      </c>
      <c r="S760" s="133">
        <v>0</v>
      </c>
      <c r="T760" s="134">
        <f>S760*H760</f>
        <v>0</v>
      </c>
      <c r="AR760" s="135" t="s">
        <v>138</v>
      </c>
      <c r="AT760" s="135" t="s">
        <v>133</v>
      </c>
      <c r="AU760" s="135" t="s">
        <v>88</v>
      </c>
      <c r="AY760" s="18" t="s">
        <v>130</v>
      </c>
      <c r="BE760" s="136">
        <f>IF(N760="základní",J760,0)</f>
        <v>0</v>
      </c>
      <c r="BF760" s="136">
        <f>IF(N760="snížená",J760,0)</f>
        <v>0</v>
      </c>
      <c r="BG760" s="136">
        <f>IF(N760="zákl. přenesená",J760,0)</f>
        <v>0</v>
      </c>
      <c r="BH760" s="136">
        <f>IF(N760="sníž. přenesená",J760,0)</f>
        <v>0</v>
      </c>
      <c r="BI760" s="136">
        <f>IF(N760="nulová",J760,0)</f>
        <v>0</v>
      </c>
      <c r="BJ760" s="18" t="s">
        <v>86</v>
      </c>
      <c r="BK760" s="136">
        <f>ROUND(I760*H760,2)</f>
        <v>0</v>
      </c>
      <c r="BL760" s="18" t="s">
        <v>138</v>
      </c>
      <c r="BM760" s="135" t="s">
        <v>511</v>
      </c>
    </row>
    <row r="761" spans="2:65" s="1" customFormat="1" ht="66.75" customHeight="1">
      <c r="B761" s="34"/>
      <c r="C761" s="124" t="s">
        <v>512</v>
      </c>
      <c r="D761" s="124" t="s">
        <v>133</v>
      </c>
      <c r="E761" s="125" t="s">
        <v>513</v>
      </c>
      <c r="F761" s="126" t="s">
        <v>514</v>
      </c>
      <c r="G761" s="127" t="s">
        <v>460</v>
      </c>
      <c r="H761" s="128">
        <v>296.97199999999998</v>
      </c>
      <c r="I761" s="129"/>
      <c r="J761" s="130">
        <f>ROUND(I761*H761,2)</f>
        <v>0</v>
      </c>
      <c r="K761" s="126" t="s">
        <v>137</v>
      </c>
      <c r="L761" s="34"/>
      <c r="M761" s="131" t="s">
        <v>43</v>
      </c>
      <c r="N761" s="132" t="s">
        <v>52</v>
      </c>
      <c r="P761" s="133">
        <f>O761*H761</f>
        <v>0</v>
      </c>
      <c r="Q761" s="133">
        <v>0</v>
      </c>
      <c r="R761" s="133">
        <f>Q761*H761</f>
        <v>0</v>
      </c>
      <c r="S761" s="133">
        <v>0</v>
      </c>
      <c r="T761" s="134">
        <f>S761*H761</f>
        <v>0</v>
      </c>
      <c r="AR761" s="135" t="s">
        <v>138</v>
      </c>
      <c r="AT761" s="135" t="s">
        <v>133</v>
      </c>
      <c r="AU761" s="135" t="s">
        <v>88</v>
      </c>
      <c r="AY761" s="18" t="s">
        <v>130</v>
      </c>
      <c r="BE761" s="136">
        <f>IF(N761="základní",J761,0)</f>
        <v>0</v>
      </c>
      <c r="BF761" s="136">
        <f>IF(N761="snížená",J761,0)</f>
        <v>0</v>
      </c>
      <c r="BG761" s="136">
        <f>IF(N761="zákl. přenesená",J761,0)</f>
        <v>0</v>
      </c>
      <c r="BH761" s="136">
        <f>IF(N761="sníž. přenesená",J761,0)</f>
        <v>0</v>
      </c>
      <c r="BI761" s="136">
        <f>IF(N761="nulová",J761,0)</f>
        <v>0</v>
      </c>
      <c r="BJ761" s="18" t="s">
        <v>86</v>
      </c>
      <c r="BK761" s="136">
        <f>ROUND(I761*H761,2)</f>
        <v>0</v>
      </c>
      <c r="BL761" s="18" t="s">
        <v>138</v>
      </c>
      <c r="BM761" s="135" t="s">
        <v>515</v>
      </c>
    </row>
    <row r="762" spans="2:65" s="13" customFormat="1">
      <c r="B762" s="144"/>
      <c r="D762" s="138" t="s">
        <v>140</v>
      </c>
      <c r="F762" s="146" t="s">
        <v>516</v>
      </c>
      <c r="H762" s="147">
        <v>296.97199999999998</v>
      </c>
      <c r="I762" s="148"/>
      <c r="L762" s="144"/>
      <c r="M762" s="149"/>
      <c r="T762" s="150"/>
      <c r="AT762" s="145" t="s">
        <v>140</v>
      </c>
      <c r="AU762" s="145" t="s">
        <v>88</v>
      </c>
      <c r="AV762" s="13" t="s">
        <v>88</v>
      </c>
      <c r="AW762" s="13" t="s">
        <v>4</v>
      </c>
      <c r="AX762" s="13" t="s">
        <v>86</v>
      </c>
      <c r="AY762" s="145" t="s">
        <v>130</v>
      </c>
    </row>
    <row r="763" spans="2:65" s="11" customFormat="1" ht="25.9" customHeight="1">
      <c r="B763" s="112"/>
      <c r="D763" s="113" t="s">
        <v>80</v>
      </c>
      <c r="E763" s="114" t="s">
        <v>517</v>
      </c>
      <c r="F763" s="114" t="s">
        <v>518</v>
      </c>
      <c r="I763" s="115"/>
      <c r="J763" s="116">
        <f>BK763</f>
        <v>0</v>
      </c>
      <c r="L763" s="112"/>
      <c r="M763" s="117"/>
      <c r="P763" s="118">
        <f>P764+P786+P820+P924+P1027+P1133+P1226+P1352+P1371</f>
        <v>0</v>
      </c>
      <c r="R763" s="118">
        <f>R764+R786+R820+R924+R1027+R1133+R1226+R1352+R1371</f>
        <v>79.49500264000001</v>
      </c>
      <c r="T763" s="119">
        <f>T764+T786+T820+T924+T1027+T1133+T1226+T1352+T1371</f>
        <v>69.160598370000002</v>
      </c>
      <c r="AR763" s="113" t="s">
        <v>88</v>
      </c>
      <c r="AT763" s="120" t="s">
        <v>80</v>
      </c>
      <c r="AU763" s="120" t="s">
        <v>81</v>
      </c>
      <c r="AY763" s="113" t="s">
        <v>130</v>
      </c>
      <c r="BK763" s="121">
        <f>BK764+BK786+BK820+BK924+BK1027+BK1133+BK1226+BK1352+BK1371</f>
        <v>0</v>
      </c>
    </row>
    <row r="764" spans="2:65" s="11" customFormat="1" ht="22.9" customHeight="1">
      <c r="B764" s="112"/>
      <c r="D764" s="113" t="s">
        <v>80</v>
      </c>
      <c r="E764" s="122" t="s">
        <v>519</v>
      </c>
      <c r="F764" s="122" t="s">
        <v>520</v>
      </c>
      <c r="I764" s="115"/>
      <c r="J764" s="123">
        <f>BK764</f>
        <v>0</v>
      </c>
      <c r="L764" s="112"/>
      <c r="M764" s="117"/>
      <c r="P764" s="118">
        <f>SUM(P765:P785)</f>
        <v>0</v>
      </c>
      <c r="R764" s="118">
        <f>SUM(R765:R785)</f>
        <v>0.39397599999999999</v>
      </c>
      <c r="T764" s="119">
        <f>SUM(T765:T785)</f>
        <v>0</v>
      </c>
      <c r="AR764" s="113" t="s">
        <v>88</v>
      </c>
      <c r="AT764" s="120" t="s">
        <v>80</v>
      </c>
      <c r="AU764" s="120" t="s">
        <v>86</v>
      </c>
      <c r="AY764" s="113" t="s">
        <v>130</v>
      </c>
      <c r="BK764" s="121">
        <f>SUM(BK765:BK785)</f>
        <v>0</v>
      </c>
    </row>
    <row r="765" spans="2:65" s="1" customFormat="1" ht="24.2" customHeight="1">
      <c r="B765" s="34"/>
      <c r="C765" s="124" t="s">
        <v>521</v>
      </c>
      <c r="D765" s="124" t="s">
        <v>133</v>
      </c>
      <c r="E765" s="125" t="s">
        <v>522</v>
      </c>
      <c r="F765" s="126" t="s">
        <v>523</v>
      </c>
      <c r="G765" s="127" t="s">
        <v>136</v>
      </c>
      <c r="H765" s="128">
        <v>85.313000000000002</v>
      </c>
      <c r="I765" s="129"/>
      <c r="J765" s="130">
        <f>ROUND(I765*H765,2)</f>
        <v>0</v>
      </c>
      <c r="K765" s="126" t="s">
        <v>137</v>
      </c>
      <c r="L765" s="34"/>
      <c r="M765" s="131" t="s">
        <v>43</v>
      </c>
      <c r="N765" s="132" t="s">
        <v>52</v>
      </c>
      <c r="P765" s="133">
        <f>O765*H765</f>
        <v>0</v>
      </c>
      <c r="Q765" s="133">
        <v>0</v>
      </c>
      <c r="R765" s="133">
        <f>Q765*H765</f>
        <v>0</v>
      </c>
      <c r="S765" s="133">
        <v>0</v>
      </c>
      <c r="T765" s="134">
        <f>S765*H765</f>
        <v>0</v>
      </c>
      <c r="AR765" s="135" t="s">
        <v>385</v>
      </c>
      <c r="AT765" s="135" t="s">
        <v>133</v>
      </c>
      <c r="AU765" s="135" t="s">
        <v>88</v>
      </c>
      <c r="AY765" s="18" t="s">
        <v>130</v>
      </c>
      <c r="BE765" s="136">
        <f>IF(N765="základní",J765,0)</f>
        <v>0</v>
      </c>
      <c r="BF765" s="136">
        <f>IF(N765="snížená",J765,0)</f>
        <v>0</v>
      </c>
      <c r="BG765" s="136">
        <f>IF(N765="zákl. přenesená",J765,0)</f>
        <v>0</v>
      </c>
      <c r="BH765" s="136">
        <f>IF(N765="sníž. přenesená",J765,0)</f>
        <v>0</v>
      </c>
      <c r="BI765" s="136">
        <f>IF(N765="nulová",J765,0)</f>
        <v>0</v>
      </c>
      <c r="BJ765" s="18" t="s">
        <v>86</v>
      </c>
      <c r="BK765" s="136">
        <f>ROUND(I765*H765,2)</f>
        <v>0</v>
      </c>
      <c r="BL765" s="18" t="s">
        <v>385</v>
      </c>
      <c r="BM765" s="135" t="s">
        <v>524</v>
      </c>
    </row>
    <row r="766" spans="2:65" s="12" customFormat="1">
      <c r="B766" s="137"/>
      <c r="D766" s="138" t="s">
        <v>140</v>
      </c>
      <c r="E766" s="139" t="s">
        <v>43</v>
      </c>
      <c r="F766" s="140" t="s">
        <v>306</v>
      </c>
      <c r="H766" s="139" t="s">
        <v>43</v>
      </c>
      <c r="I766" s="141"/>
      <c r="L766" s="137"/>
      <c r="M766" s="142"/>
      <c r="T766" s="143"/>
      <c r="AT766" s="139" t="s">
        <v>140</v>
      </c>
      <c r="AU766" s="139" t="s">
        <v>88</v>
      </c>
      <c r="AV766" s="12" t="s">
        <v>86</v>
      </c>
      <c r="AW766" s="12" t="s">
        <v>41</v>
      </c>
      <c r="AX766" s="12" t="s">
        <v>81</v>
      </c>
      <c r="AY766" s="139" t="s">
        <v>130</v>
      </c>
    </row>
    <row r="767" spans="2:65" s="12" customFormat="1">
      <c r="B767" s="137"/>
      <c r="D767" s="138" t="s">
        <v>140</v>
      </c>
      <c r="E767" s="139" t="s">
        <v>43</v>
      </c>
      <c r="F767" s="140" t="s">
        <v>307</v>
      </c>
      <c r="H767" s="139" t="s">
        <v>43</v>
      </c>
      <c r="I767" s="141"/>
      <c r="L767" s="137"/>
      <c r="M767" s="142"/>
      <c r="T767" s="143"/>
      <c r="AT767" s="139" t="s">
        <v>140</v>
      </c>
      <c r="AU767" s="139" t="s">
        <v>88</v>
      </c>
      <c r="AV767" s="12" t="s">
        <v>86</v>
      </c>
      <c r="AW767" s="12" t="s">
        <v>41</v>
      </c>
      <c r="AX767" s="12" t="s">
        <v>81</v>
      </c>
      <c r="AY767" s="139" t="s">
        <v>130</v>
      </c>
    </row>
    <row r="768" spans="2:65" s="12" customFormat="1">
      <c r="B768" s="137"/>
      <c r="D768" s="138" t="s">
        <v>140</v>
      </c>
      <c r="E768" s="139" t="s">
        <v>43</v>
      </c>
      <c r="F768" s="140" t="s">
        <v>525</v>
      </c>
      <c r="H768" s="139" t="s">
        <v>43</v>
      </c>
      <c r="I768" s="141"/>
      <c r="L768" s="137"/>
      <c r="M768" s="142"/>
      <c r="T768" s="143"/>
      <c r="AT768" s="139" t="s">
        <v>140</v>
      </c>
      <c r="AU768" s="139" t="s">
        <v>88</v>
      </c>
      <c r="AV768" s="12" t="s">
        <v>86</v>
      </c>
      <c r="AW768" s="12" t="s">
        <v>41</v>
      </c>
      <c r="AX768" s="12" t="s">
        <v>81</v>
      </c>
      <c r="AY768" s="139" t="s">
        <v>130</v>
      </c>
    </row>
    <row r="769" spans="2:65" s="13" customFormat="1">
      <c r="B769" s="144"/>
      <c r="D769" s="138" t="s">
        <v>140</v>
      </c>
      <c r="E769" s="145" t="s">
        <v>43</v>
      </c>
      <c r="F769" s="146" t="s">
        <v>526</v>
      </c>
      <c r="H769" s="147">
        <v>28.026</v>
      </c>
      <c r="I769" s="148"/>
      <c r="L769" s="144"/>
      <c r="M769" s="149"/>
      <c r="T769" s="150"/>
      <c r="AT769" s="145" t="s">
        <v>140</v>
      </c>
      <c r="AU769" s="145" t="s">
        <v>88</v>
      </c>
      <c r="AV769" s="13" t="s">
        <v>88</v>
      </c>
      <c r="AW769" s="13" t="s">
        <v>41</v>
      </c>
      <c r="AX769" s="13" t="s">
        <v>81</v>
      </c>
      <c r="AY769" s="145" t="s">
        <v>130</v>
      </c>
    </row>
    <row r="770" spans="2:65" s="13" customFormat="1">
      <c r="B770" s="144"/>
      <c r="D770" s="138" t="s">
        <v>140</v>
      </c>
      <c r="E770" s="145" t="s">
        <v>43</v>
      </c>
      <c r="F770" s="146" t="s">
        <v>527</v>
      </c>
      <c r="H770" s="147">
        <v>1.9379999999999999</v>
      </c>
      <c r="I770" s="148"/>
      <c r="L770" s="144"/>
      <c r="M770" s="149"/>
      <c r="T770" s="150"/>
      <c r="AT770" s="145" t="s">
        <v>140</v>
      </c>
      <c r="AU770" s="145" t="s">
        <v>88</v>
      </c>
      <c r="AV770" s="13" t="s">
        <v>88</v>
      </c>
      <c r="AW770" s="13" t="s">
        <v>41</v>
      </c>
      <c r="AX770" s="13" t="s">
        <v>81</v>
      </c>
      <c r="AY770" s="145" t="s">
        <v>130</v>
      </c>
    </row>
    <row r="771" spans="2:65" s="13" customFormat="1">
      <c r="B771" s="144"/>
      <c r="D771" s="138" t="s">
        <v>140</v>
      </c>
      <c r="E771" s="145" t="s">
        <v>43</v>
      </c>
      <c r="F771" s="146" t="s">
        <v>528</v>
      </c>
      <c r="H771" s="147">
        <v>6.3479999999999999</v>
      </c>
      <c r="I771" s="148"/>
      <c r="L771" s="144"/>
      <c r="M771" s="149"/>
      <c r="T771" s="150"/>
      <c r="AT771" s="145" t="s">
        <v>140</v>
      </c>
      <c r="AU771" s="145" t="s">
        <v>88</v>
      </c>
      <c r="AV771" s="13" t="s">
        <v>88</v>
      </c>
      <c r="AW771" s="13" t="s">
        <v>41</v>
      </c>
      <c r="AX771" s="13" t="s">
        <v>81</v>
      </c>
      <c r="AY771" s="145" t="s">
        <v>130</v>
      </c>
    </row>
    <row r="772" spans="2:65" s="13" customFormat="1">
      <c r="B772" s="144"/>
      <c r="D772" s="138" t="s">
        <v>140</v>
      </c>
      <c r="E772" s="145" t="s">
        <v>43</v>
      </c>
      <c r="F772" s="146" t="s">
        <v>529</v>
      </c>
      <c r="H772" s="147">
        <v>4.968</v>
      </c>
      <c r="I772" s="148"/>
      <c r="L772" s="144"/>
      <c r="M772" s="149"/>
      <c r="T772" s="150"/>
      <c r="AT772" s="145" t="s">
        <v>140</v>
      </c>
      <c r="AU772" s="145" t="s">
        <v>88</v>
      </c>
      <c r="AV772" s="13" t="s">
        <v>88</v>
      </c>
      <c r="AW772" s="13" t="s">
        <v>41</v>
      </c>
      <c r="AX772" s="13" t="s">
        <v>81</v>
      </c>
      <c r="AY772" s="145" t="s">
        <v>130</v>
      </c>
    </row>
    <row r="773" spans="2:65" s="13" customFormat="1">
      <c r="B773" s="144"/>
      <c r="D773" s="138" t="s">
        <v>140</v>
      </c>
      <c r="E773" s="145" t="s">
        <v>43</v>
      </c>
      <c r="F773" s="146" t="s">
        <v>530</v>
      </c>
      <c r="H773" s="147">
        <v>1.528</v>
      </c>
      <c r="I773" s="148"/>
      <c r="L773" s="144"/>
      <c r="M773" s="149"/>
      <c r="T773" s="150"/>
      <c r="AT773" s="145" t="s">
        <v>140</v>
      </c>
      <c r="AU773" s="145" t="s">
        <v>88</v>
      </c>
      <c r="AV773" s="13" t="s">
        <v>88</v>
      </c>
      <c r="AW773" s="13" t="s">
        <v>41</v>
      </c>
      <c r="AX773" s="13" t="s">
        <v>81</v>
      </c>
      <c r="AY773" s="145" t="s">
        <v>130</v>
      </c>
    </row>
    <row r="774" spans="2:65" s="12" customFormat="1">
      <c r="B774" s="137"/>
      <c r="D774" s="138" t="s">
        <v>140</v>
      </c>
      <c r="E774" s="139" t="s">
        <v>43</v>
      </c>
      <c r="F774" s="140" t="s">
        <v>531</v>
      </c>
      <c r="H774" s="139" t="s">
        <v>43</v>
      </c>
      <c r="I774" s="141"/>
      <c r="L774" s="137"/>
      <c r="M774" s="142"/>
      <c r="T774" s="143"/>
      <c r="AT774" s="139" t="s">
        <v>140</v>
      </c>
      <c r="AU774" s="139" t="s">
        <v>88</v>
      </c>
      <c r="AV774" s="12" t="s">
        <v>86</v>
      </c>
      <c r="AW774" s="12" t="s">
        <v>41</v>
      </c>
      <c r="AX774" s="12" t="s">
        <v>81</v>
      </c>
      <c r="AY774" s="139" t="s">
        <v>130</v>
      </c>
    </row>
    <row r="775" spans="2:65" s="13" customFormat="1">
      <c r="B775" s="144"/>
      <c r="D775" s="138" t="s">
        <v>140</v>
      </c>
      <c r="E775" s="145" t="s">
        <v>43</v>
      </c>
      <c r="F775" s="146" t="s">
        <v>532</v>
      </c>
      <c r="H775" s="147">
        <v>2.3290000000000002</v>
      </c>
      <c r="I775" s="148"/>
      <c r="L775" s="144"/>
      <c r="M775" s="149"/>
      <c r="T775" s="150"/>
      <c r="AT775" s="145" t="s">
        <v>140</v>
      </c>
      <c r="AU775" s="145" t="s">
        <v>88</v>
      </c>
      <c r="AV775" s="13" t="s">
        <v>88</v>
      </c>
      <c r="AW775" s="13" t="s">
        <v>41</v>
      </c>
      <c r="AX775" s="13" t="s">
        <v>81</v>
      </c>
      <c r="AY775" s="145" t="s">
        <v>130</v>
      </c>
    </row>
    <row r="776" spans="2:65" s="13" customFormat="1">
      <c r="B776" s="144"/>
      <c r="D776" s="138" t="s">
        <v>140</v>
      </c>
      <c r="E776" s="145" t="s">
        <v>43</v>
      </c>
      <c r="F776" s="146" t="s">
        <v>533</v>
      </c>
      <c r="H776" s="147">
        <v>40.176000000000002</v>
      </c>
      <c r="I776" s="148"/>
      <c r="L776" s="144"/>
      <c r="M776" s="149"/>
      <c r="T776" s="150"/>
      <c r="AT776" s="145" t="s">
        <v>140</v>
      </c>
      <c r="AU776" s="145" t="s">
        <v>88</v>
      </c>
      <c r="AV776" s="13" t="s">
        <v>88</v>
      </c>
      <c r="AW776" s="13" t="s">
        <v>41</v>
      </c>
      <c r="AX776" s="13" t="s">
        <v>81</v>
      </c>
      <c r="AY776" s="145" t="s">
        <v>130</v>
      </c>
    </row>
    <row r="777" spans="2:65" s="14" customFormat="1">
      <c r="B777" s="151"/>
      <c r="D777" s="138" t="s">
        <v>140</v>
      </c>
      <c r="E777" s="152" t="s">
        <v>43</v>
      </c>
      <c r="F777" s="153" t="s">
        <v>534</v>
      </c>
      <c r="H777" s="154">
        <v>85.313000000000002</v>
      </c>
      <c r="I777" s="155"/>
      <c r="L777" s="151"/>
      <c r="M777" s="156"/>
      <c r="T777" s="157"/>
      <c r="AT777" s="152" t="s">
        <v>140</v>
      </c>
      <c r="AU777" s="152" t="s">
        <v>88</v>
      </c>
      <c r="AV777" s="14" t="s">
        <v>147</v>
      </c>
      <c r="AW777" s="14" t="s">
        <v>41</v>
      </c>
      <c r="AX777" s="14" t="s">
        <v>81</v>
      </c>
      <c r="AY777" s="152" t="s">
        <v>130</v>
      </c>
    </row>
    <row r="778" spans="2:65" s="15" customFormat="1">
      <c r="B778" s="158"/>
      <c r="D778" s="138" t="s">
        <v>140</v>
      </c>
      <c r="E778" s="159" t="s">
        <v>43</v>
      </c>
      <c r="F778" s="160" t="s">
        <v>209</v>
      </c>
      <c r="H778" s="161">
        <v>85.313000000000002</v>
      </c>
      <c r="I778" s="162"/>
      <c r="L778" s="158"/>
      <c r="M778" s="163"/>
      <c r="T778" s="164"/>
      <c r="AT778" s="159" t="s">
        <v>140</v>
      </c>
      <c r="AU778" s="159" t="s">
        <v>88</v>
      </c>
      <c r="AV778" s="15" t="s">
        <v>138</v>
      </c>
      <c r="AW778" s="15" t="s">
        <v>41</v>
      </c>
      <c r="AX778" s="15" t="s">
        <v>86</v>
      </c>
      <c r="AY778" s="159" t="s">
        <v>130</v>
      </c>
    </row>
    <row r="779" spans="2:65" s="1" customFormat="1" ht="21.75" customHeight="1">
      <c r="B779" s="34"/>
      <c r="C779" s="165" t="s">
        <v>535</v>
      </c>
      <c r="D779" s="165" t="s">
        <v>323</v>
      </c>
      <c r="E779" s="166" t="s">
        <v>536</v>
      </c>
      <c r="F779" s="167" t="s">
        <v>537</v>
      </c>
      <c r="G779" s="168" t="s">
        <v>538</v>
      </c>
      <c r="H779" s="169">
        <v>10.067</v>
      </c>
      <c r="I779" s="170"/>
      <c r="J779" s="171">
        <f>ROUND(I779*H779,2)</f>
        <v>0</v>
      </c>
      <c r="K779" s="167" t="s">
        <v>137</v>
      </c>
      <c r="L779" s="172"/>
      <c r="M779" s="173" t="s">
        <v>43</v>
      </c>
      <c r="N779" s="174" t="s">
        <v>52</v>
      </c>
      <c r="P779" s="133">
        <f>O779*H779</f>
        <v>0</v>
      </c>
      <c r="Q779" s="133">
        <v>1E-3</v>
      </c>
      <c r="R779" s="133">
        <f>Q779*H779</f>
        <v>1.0067E-2</v>
      </c>
      <c r="S779" s="133">
        <v>0</v>
      </c>
      <c r="T779" s="134">
        <f>S779*H779</f>
        <v>0</v>
      </c>
      <c r="AR779" s="135" t="s">
        <v>470</v>
      </c>
      <c r="AT779" s="135" t="s">
        <v>323</v>
      </c>
      <c r="AU779" s="135" t="s">
        <v>88</v>
      </c>
      <c r="AY779" s="18" t="s">
        <v>130</v>
      </c>
      <c r="BE779" s="136">
        <f>IF(N779="základní",J779,0)</f>
        <v>0</v>
      </c>
      <c r="BF779" s="136">
        <f>IF(N779="snížená",J779,0)</f>
        <v>0</v>
      </c>
      <c r="BG779" s="136">
        <f>IF(N779="zákl. přenesená",J779,0)</f>
        <v>0</v>
      </c>
      <c r="BH779" s="136">
        <f>IF(N779="sníž. přenesená",J779,0)</f>
        <v>0</v>
      </c>
      <c r="BI779" s="136">
        <f>IF(N779="nulová",J779,0)</f>
        <v>0</v>
      </c>
      <c r="BJ779" s="18" t="s">
        <v>86</v>
      </c>
      <c r="BK779" s="136">
        <f>ROUND(I779*H779,2)</f>
        <v>0</v>
      </c>
      <c r="BL779" s="18" t="s">
        <v>385</v>
      </c>
      <c r="BM779" s="135" t="s">
        <v>539</v>
      </c>
    </row>
    <row r="780" spans="2:65" s="13" customFormat="1">
      <c r="B780" s="144"/>
      <c r="D780" s="138" t="s">
        <v>140</v>
      </c>
      <c r="F780" s="146" t="s">
        <v>540</v>
      </c>
      <c r="H780" s="147">
        <v>10.067</v>
      </c>
      <c r="I780" s="148"/>
      <c r="L780" s="144"/>
      <c r="M780" s="149"/>
      <c r="T780" s="150"/>
      <c r="AT780" s="145" t="s">
        <v>140</v>
      </c>
      <c r="AU780" s="145" t="s">
        <v>88</v>
      </c>
      <c r="AV780" s="13" t="s">
        <v>88</v>
      </c>
      <c r="AW780" s="13" t="s">
        <v>4</v>
      </c>
      <c r="AX780" s="13" t="s">
        <v>86</v>
      </c>
      <c r="AY780" s="145" t="s">
        <v>130</v>
      </c>
    </row>
    <row r="781" spans="2:65" s="1" customFormat="1" ht="33" customHeight="1">
      <c r="B781" s="34"/>
      <c r="C781" s="124" t="s">
        <v>541</v>
      </c>
      <c r="D781" s="124" t="s">
        <v>133</v>
      </c>
      <c r="E781" s="125" t="s">
        <v>542</v>
      </c>
      <c r="F781" s="126" t="s">
        <v>543</v>
      </c>
      <c r="G781" s="127" t="s">
        <v>136</v>
      </c>
      <c r="H781" s="128">
        <v>85.313000000000002</v>
      </c>
      <c r="I781" s="129"/>
      <c r="J781" s="130">
        <f>ROUND(I781*H781,2)</f>
        <v>0</v>
      </c>
      <c r="K781" s="126" t="s">
        <v>137</v>
      </c>
      <c r="L781" s="34"/>
      <c r="M781" s="131" t="s">
        <v>43</v>
      </c>
      <c r="N781" s="132" t="s">
        <v>52</v>
      </c>
      <c r="P781" s="133">
        <f>O781*H781</f>
        <v>0</v>
      </c>
      <c r="Q781" s="133">
        <v>0</v>
      </c>
      <c r="R781" s="133">
        <f>Q781*H781</f>
        <v>0</v>
      </c>
      <c r="S781" s="133">
        <v>0</v>
      </c>
      <c r="T781" s="134">
        <f>S781*H781</f>
        <v>0</v>
      </c>
      <c r="AR781" s="135" t="s">
        <v>385</v>
      </c>
      <c r="AT781" s="135" t="s">
        <v>133</v>
      </c>
      <c r="AU781" s="135" t="s">
        <v>88</v>
      </c>
      <c r="AY781" s="18" t="s">
        <v>130</v>
      </c>
      <c r="BE781" s="136">
        <f>IF(N781="základní",J781,0)</f>
        <v>0</v>
      </c>
      <c r="BF781" s="136">
        <f>IF(N781="snížená",J781,0)</f>
        <v>0</v>
      </c>
      <c r="BG781" s="136">
        <f>IF(N781="zákl. přenesená",J781,0)</f>
        <v>0</v>
      </c>
      <c r="BH781" s="136">
        <f>IF(N781="sníž. přenesená",J781,0)</f>
        <v>0</v>
      </c>
      <c r="BI781" s="136">
        <f>IF(N781="nulová",J781,0)</f>
        <v>0</v>
      </c>
      <c r="BJ781" s="18" t="s">
        <v>86</v>
      </c>
      <c r="BK781" s="136">
        <f>ROUND(I781*H781,2)</f>
        <v>0</v>
      </c>
      <c r="BL781" s="18" t="s">
        <v>385</v>
      </c>
      <c r="BM781" s="135" t="s">
        <v>544</v>
      </c>
    </row>
    <row r="782" spans="2:65" s="1" customFormat="1" ht="16.5" customHeight="1">
      <c r="B782" s="34"/>
      <c r="C782" s="165" t="s">
        <v>545</v>
      </c>
      <c r="D782" s="165" t="s">
        <v>323</v>
      </c>
      <c r="E782" s="166" t="s">
        <v>546</v>
      </c>
      <c r="F782" s="167" t="s">
        <v>547</v>
      </c>
      <c r="G782" s="168" t="s">
        <v>538</v>
      </c>
      <c r="H782" s="169">
        <v>383.90899999999999</v>
      </c>
      <c r="I782" s="170"/>
      <c r="J782" s="171">
        <f>ROUND(I782*H782,2)</f>
        <v>0</v>
      </c>
      <c r="K782" s="167" t="s">
        <v>137</v>
      </c>
      <c r="L782" s="172"/>
      <c r="M782" s="173" t="s">
        <v>43</v>
      </c>
      <c r="N782" s="174" t="s">
        <v>52</v>
      </c>
      <c r="P782" s="133">
        <f>O782*H782</f>
        <v>0</v>
      </c>
      <c r="Q782" s="133">
        <v>1E-3</v>
      </c>
      <c r="R782" s="133">
        <f>Q782*H782</f>
        <v>0.383909</v>
      </c>
      <c r="S782" s="133">
        <v>0</v>
      </c>
      <c r="T782" s="134">
        <f>S782*H782</f>
        <v>0</v>
      </c>
      <c r="AR782" s="135" t="s">
        <v>470</v>
      </c>
      <c r="AT782" s="135" t="s">
        <v>323</v>
      </c>
      <c r="AU782" s="135" t="s">
        <v>88</v>
      </c>
      <c r="AY782" s="18" t="s">
        <v>130</v>
      </c>
      <c r="BE782" s="136">
        <f>IF(N782="základní",J782,0)</f>
        <v>0</v>
      </c>
      <c r="BF782" s="136">
        <f>IF(N782="snížená",J782,0)</f>
        <v>0</v>
      </c>
      <c r="BG782" s="136">
        <f>IF(N782="zákl. přenesená",J782,0)</f>
        <v>0</v>
      </c>
      <c r="BH782" s="136">
        <f>IF(N782="sníž. přenesená",J782,0)</f>
        <v>0</v>
      </c>
      <c r="BI782" s="136">
        <f>IF(N782="nulová",J782,0)</f>
        <v>0</v>
      </c>
      <c r="BJ782" s="18" t="s">
        <v>86</v>
      </c>
      <c r="BK782" s="136">
        <f>ROUND(I782*H782,2)</f>
        <v>0</v>
      </c>
      <c r="BL782" s="18" t="s">
        <v>385</v>
      </c>
      <c r="BM782" s="135" t="s">
        <v>548</v>
      </c>
    </row>
    <row r="783" spans="2:65" s="13" customFormat="1">
      <c r="B783" s="144"/>
      <c r="D783" s="138" t="s">
        <v>140</v>
      </c>
      <c r="F783" s="146" t="s">
        <v>549</v>
      </c>
      <c r="H783" s="147">
        <v>383.90899999999999</v>
      </c>
      <c r="I783" s="148"/>
      <c r="L783" s="144"/>
      <c r="M783" s="149"/>
      <c r="T783" s="150"/>
      <c r="AT783" s="145" t="s">
        <v>140</v>
      </c>
      <c r="AU783" s="145" t="s">
        <v>88</v>
      </c>
      <c r="AV783" s="13" t="s">
        <v>88</v>
      </c>
      <c r="AW783" s="13" t="s">
        <v>4</v>
      </c>
      <c r="AX783" s="13" t="s">
        <v>86</v>
      </c>
      <c r="AY783" s="145" t="s">
        <v>130</v>
      </c>
    </row>
    <row r="784" spans="2:65" s="1" customFormat="1" ht="49.15" customHeight="1">
      <c r="B784" s="34"/>
      <c r="C784" s="124" t="s">
        <v>550</v>
      </c>
      <c r="D784" s="124" t="s">
        <v>133</v>
      </c>
      <c r="E784" s="125" t="s">
        <v>551</v>
      </c>
      <c r="F784" s="126" t="s">
        <v>552</v>
      </c>
      <c r="G784" s="127" t="s">
        <v>460</v>
      </c>
      <c r="H784" s="128">
        <v>0.39400000000000002</v>
      </c>
      <c r="I784" s="129"/>
      <c r="J784" s="130">
        <f>ROUND(I784*H784,2)</f>
        <v>0</v>
      </c>
      <c r="K784" s="126" t="s">
        <v>137</v>
      </c>
      <c r="L784" s="34"/>
      <c r="M784" s="131" t="s">
        <v>43</v>
      </c>
      <c r="N784" s="132" t="s">
        <v>52</v>
      </c>
      <c r="P784" s="133">
        <f>O784*H784</f>
        <v>0</v>
      </c>
      <c r="Q784" s="133">
        <v>0</v>
      </c>
      <c r="R784" s="133">
        <f>Q784*H784</f>
        <v>0</v>
      </c>
      <c r="S784" s="133">
        <v>0</v>
      </c>
      <c r="T784" s="134">
        <f>S784*H784</f>
        <v>0</v>
      </c>
      <c r="AR784" s="135" t="s">
        <v>385</v>
      </c>
      <c r="AT784" s="135" t="s">
        <v>133</v>
      </c>
      <c r="AU784" s="135" t="s">
        <v>88</v>
      </c>
      <c r="AY784" s="18" t="s">
        <v>130</v>
      </c>
      <c r="BE784" s="136">
        <f>IF(N784="základní",J784,0)</f>
        <v>0</v>
      </c>
      <c r="BF784" s="136">
        <f>IF(N784="snížená",J784,0)</f>
        <v>0</v>
      </c>
      <c r="BG784" s="136">
        <f>IF(N784="zákl. přenesená",J784,0)</f>
        <v>0</v>
      </c>
      <c r="BH784" s="136">
        <f>IF(N784="sníž. přenesená",J784,0)</f>
        <v>0</v>
      </c>
      <c r="BI784" s="136">
        <f>IF(N784="nulová",J784,0)</f>
        <v>0</v>
      </c>
      <c r="BJ784" s="18" t="s">
        <v>86</v>
      </c>
      <c r="BK784" s="136">
        <f>ROUND(I784*H784,2)</f>
        <v>0</v>
      </c>
      <c r="BL784" s="18" t="s">
        <v>385</v>
      </c>
      <c r="BM784" s="135" t="s">
        <v>553</v>
      </c>
    </row>
    <row r="785" spans="2:65" s="1" customFormat="1" ht="55.5" customHeight="1">
      <c r="B785" s="34"/>
      <c r="C785" s="124" t="s">
        <v>554</v>
      </c>
      <c r="D785" s="124" t="s">
        <v>133</v>
      </c>
      <c r="E785" s="125" t="s">
        <v>555</v>
      </c>
      <c r="F785" s="126" t="s">
        <v>556</v>
      </c>
      <c r="G785" s="127" t="s">
        <v>460</v>
      </c>
      <c r="H785" s="128">
        <v>0.39400000000000002</v>
      </c>
      <c r="I785" s="129"/>
      <c r="J785" s="130">
        <f>ROUND(I785*H785,2)</f>
        <v>0</v>
      </c>
      <c r="K785" s="126" t="s">
        <v>137</v>
      </c>
      <c r="L785" s="34"/>
      <c r="M785" s="131" t="s">
        <v>43</v>
      </c>
      <c r="N785" s="132" t="s">
        <v>52</v>
      </c>
      <c r="P785" s="133">
        <f>O785*H785</f>
        <v>0</v>
      </c>
      <c r="Q785" s="133">
        <v>0</v>
      </c>
      <c r="R785" s="133">
        <f>Q785*H785</f>
        <v>0</v>
      </c>
      <c r="S785" s="133">
        <v>0</v>
      </c>
      <c r="T785" s="134">
        <f>S785*H785</f>
        <v>0</v>
      </c>
      <c r="AR785" s="135" t="s">
        <v>385</v>
      </c>
      <c r="AT785" s="135" t="s">
        <v>133</v>
      </c>
      <c r="AU785" s="135" t="s">
        <v>88</v>
      </c>
      <c r="AY785" s="18" t="s">
        <v>130</v>
      </c>
      <c r="BE785" s="136">
        <f>IF(N785="základní",J785,0)</f>
        <v>0</v>
      </c>
      <c r="BF785" s="136">
        <f>IF(N785="snížená",J785,0)</f>
        <v>0</v>
      </c>
      <c r="BG785" s="136">
        <f>IF(N785="zákl. přenesená",J785,0)</f>
        <v>0</v>
      </c>
      <c r="BH785" s="136">
        <f>IF(N785="sníž. přenesená",J785,0)</f>
        <v>0</v>
      </c>
      <c r="BI785" s="136">
        <f>IF(N785="nulová",J785,0)</f>
        <v>0</v>
      </c>
      <c r="BJ785" s="18" t="s">
        <v>86</v>
      </c>
      <c r="BK785" s="136">
        <f>ROUND(I785*H785,2)</f>
        <v>0</v>
      </c>
      <c r="BL785" s="18" t="s">
        <v>385</v>
      </c>
      <c r="BM785" s="135" t="s">
        <v>557</v>
      </c>
    </row>
    <row r="786" spans="2:65" s="11" customFormat="1" ht="22.9" customHeight="1">
      <c r="B786" s="112"/>
      <c r="D786" s="113" t="s">
        <v>80</v>
      </c>
      <c r="E786" s="122" t="s">
        <v>558</v>
      </c>
      <c r="F786" s="122" t="s">
        <v>559</v>
      </c>
      <c r="I786" s="115"/>
      <c r="J786" s="123">
        <f>BK786</f>
        <v>0</v>
      </c>
      <c r="L786" s="112"/>
      <c r="M786" s="117"/>
      <c r="P786" s="118">
        <f>SUM(P787:P819)</f>
        <v>0</v>
      </c>
      <c r="R786" s="118">
        <f>SUM(R787:R819)</f>
        <v>0.47239163000000006</v>
      </c>
      <c r="T786" s="119">
        <f>SUM(T787:T819)</f>
        <v>0.17356932000000003</v>
      </c>
      <c r="AR786" s="113" t="s">
        <v>88</v>
      </c>
      <c r="AT786" s="120" t="s">
        <v>80</v>
      </c>
      <c r="AU786" s="120" t="s">
        <v>86</v>
      </c>
      <c r="AY786" s="113" t="s">
        <v>130</v>
      </c>
      <c r="BK786" s="121">
        <f>SUM(BK787:BK819)</f>
        <v>0</v>
      </c>
    </row>
    <row r="787" spans="2:65" s="1" customFormat="1" ht="24.2" customHeight="1">
      <c r="B787" s="34"/>
      <c r="C787" s="124" t="s">
        <v>560</v>
      </c>
      <c r="D787" s="124" t="s">
        <v>133</v>
      </c>
      <c r="E787" s="125" t="s">
        <v>561</v>
      </c>
      <c r="F787" s="126" t="s">
        <v>562</v>
      </c>
      <c r="G787" s="127" t="s">
        <v>136</v>
      </c>
      <c r="H787" s="128">
        <v>18.309000000000001</v>
      </c>
      <c r="I787" s="129"/>
      <c r="J787" s="130">
        <f>ROUND(I787*H787,2)</f>
        <v>0</v>
      </c>
      <c r="K787" s="126" t="s">
        <v>563</v>
      </c>
      <c r="L787" s="34"/>
      <c r="M787" s="131" t="s">
        <v>43</v>
      </c>
      <c r="N787" s="132" t="s">
        <v>52</v>
      </c>
      <c r="P787" s="133">
        <f>O787*H787</f>
        <v>0</v>
      </c>
      <c r="Q787" s="133">
        <v>6.9999999999999994E-5</v>
      </c>
      <c r="R787" s="133">
        <f>Q787*H787</f>
        <v>1.28163E-3</v>
      </c>
      <c r="S787" s="133">
        <v>0</v>
      </c>
      <c r="T787" s="134">
        <f>S787*H787</f>
        <v>0</v>
      </c>
      <c r="AR787" s="135" t="s">
        <v>385</v>
      </c>
      <c r="AT787" s="135" t="s">
        <v>133</v>
      </c>
      <c r="AU787" s="135" t="s">
        <v>88</v>
      </c>
      <c r="AY787" s="18" t="s">
        <v>130</v>
      </c>
      <c r="BE787" s="136">
        <f>IF(N787="základní",J787,0)</f>
        <v>0</v>
      </c>
      <c r="BF787" s="136">
        <f>IF(N787="snížená",J787,0)</f>
        <v>0</v>
      </c>
      <c r="BG787" s="136">
        <f>IF(N787="zákl. přenesená",J787,0)</f>
        <v>0</v>
      </c>
      <c r="BH787" s="136">
        <f>IF(N787="sníž. přenesená",J787,0)</f>
        <v>0</v>
      </c>
      <c r="BI787" s="136">
        <f>IF(N787="nulová",J787,0)</f>
        <v>0</v>
      </c>
      <c r="BJ787" s="18" t="s">
        <v>86</v>
      </c>
      <c r="BK787" s="136">
        <f>ROUND(I787*H787,2)</f>
        <v>0</v>
      </c>
      <c r="BL787" s="18" t="s">
        <v>385</v>
      </c>
      <c r="BM787" s="135" t="s">
        <v>564</v>
      </c>
    </row>
    <row r="788" spans="2:65" s="12" customFormat="1">
      <c r="B788" s="137"/>
      <c r="D788" s="138" t="s">
        <v>140</v>
      </c>
      <c r="E788" s="139" t="s">
        <v>43</v>
      </c>
      <c r="F788" s="140" t="s">
        <v>277</v>
      </c>
      <c r="H788" s="139" t="s">
        <v>43</v>
      </c>
      <c r="I788" s="141"/>
      <c r="L788" s="137"/>
      <c r="M788" s="142"/>
      <c r="T788" s="143"/>
      <c r="AT788" s="139" t="s">
        <v>140</v>
      </c>
      <c r="AU788" s="139" t="s">
        <v>88</v>
      </c>
      <c r="AV788" s="12" t="s">
        <v>86</v>
      </c>
      <c r="AW788" s="12" t="s">
        <v>41</v>
      </c>
      <c r="AX788" s="12" t="s">
        <v>81</v>
      </c>
      <c r="AY788" s="139" t="s">
        <v>130</v>
      </c>
    </row>
    <row r="789" spans="2:65" s="12" customFormat="1" ht="22.5">
      <c r="B789" s="137"/>
      <c r="D789" s="138" t="s">
        <v>140</v>
      </c>
      <c r="E789" s="139" t="s">
        <v>43</v>
      </c>
      <c r="F789" s="140" t="s">
        <v>565</v>
      </c>
      <c r="H789" s="139" t="s">
        <v>43</v>
      </c>
      <c r="I789" s="141"/>
      <c r="L789" s="137"/>
      <c r="M789" s="142"/>
      <c r="T789" s="143"/>
      <c r="AT789" s="139" t="s">
        <v>140</v>
      </c>
      <c r="AU789" s="139" t="s">
        <v>88</v>
      </c>
      <c r="AV789" s="12" t="s">
        <v>86</v>
      </c>
      <c r="AW789" s="12" t="s">
        <v>41</v>
      </c>
      <c r="AX789" s="12" t="s">
        <v>81</v>
      </c>
      <c r="AY789" s="139" t="s">
        <v>130</v>
      </c>
    </row>
    <row r="790" spans="2:65" s="13" customFormat="1">
      <c r="B790" s="144"/>
      <c r="D790" s="138" t="s">
        <v>140</v>
      </c>
      <c r="E790" s="145" t="s">
        <v>43</v>
      </c>
      <c r="F790" s="146" t="s">
        <v>566</v>
      </c>
      <c r="H790" s="147">
        <v>2.5880000000000001</v>
      </c>
      <c r="I790" s="148"/>
      <c r="L790" s="144"/>
      <c r="M790" s="149"/>
      <c r="T790" s="150"/>
      <c r="AT790" s="145" t="s">
        <v>140</v>
      </c>
      <c r="AU790" s="145" t="s">
        <v>88</v>
      </c>
      <c r="AV790" s="13" t="s">
        <v>88</v>
      </c>
      <c r="AW790" s="13" t="s">
        <v>41</v>
      </c>
      <c r="AX790" s="13" t="s">
        <v>81</v>
      </c>
      <c r="AY790" s="145" t="s">
        <v>130</v>
      </c>
    </row>
    <row r="791" spans="2:65" s="13" customFormat="1">
      <c r="B791" s="144"/>
      <c r="D791" s="138" t="s">
        <v>140</v>
      </c>
      <c r="E791" s="145" t="s">
        <v>43</v>
      </c>
      <c r="F791" s="146" t="s">
        <v>567</v>
      </c>
      <c r="H791" s="147">
        <v>2.34</v>
      </c>
      <c r="I791" s="148"/>
      <c r="L791" s="144"/>
      <c r="M791" s="149"/>
      <c r="T791" s="150"/>
      <c r="AT791" s="145" t="s">
        <v>140</v>
      </c>
      <c r="AU791" s="145" t="s">
        <v>88</v>
      </c>
      <c r="AV791" s="13" t="s">
        <v>88</v>
      </c>
      <c r="AW791" s="13" t="s">
        <v>41</v>
      </c>
      <c r="AX791" s="13" t="s">
        <v>81</v>
      </c>
      <c r="AY791" s="145" t="s">
        <v>130</v>
      </c>
    </row>
    <row r="792" spans="2:65" s="13" customFormat="1">
      <c r="B792" s="144"/>
      <c r="D792" s="138" t="s">
        <v>140</v>
      </c>
      <c r="E792" s="145" t="s">
        <v>43</v>
      </c>
      <c r="F792" s="146" t="s">
        <v>568</v>
      </c>
      <c r="H792" s="147">
        <v>2.2799999999999998</v>
      </c>
      <c r="I792" s="148"/>
      <c r="L792" s="144"/>
      <c r="M792" s="149"/>
      <c r="T792" s="150"/>
      <c r="AT792" s="145" t="s">
        <v>140</v>
      </c>
      <c r="AU792" s="145" t="s">
        <v>88</v>
      </c>
      <c r="AV792" s="13" t="s">
        <v>88</v>
      </c>
      <c r="AW792" s="13" t="s">
        <v>41</v>
      </c>
      <c r="AX792" s="13" t="s">
        <v>81</v>
      </c>
      <c r="AY792" s="145" t="s">
        <v>130</v>
      </c>
    </row>
    <row r="793" spans="2:65" s="13" customFormat="1">
      <c r="B793" s="144"/>
      <c r="D793" s="138" t="s">
        <v>140</v>
      </c>
      <c r="E793" s="145" t="s">
        <v>43</v>
      </c>
      <c r="F793" s="146" t="s">
        <v>569</v>
      </c>
      <c r="H793" s="147">
        <v>3.5870000000000002</v>
      </c>
      <c r="I793" s="148"/>
      <c r="L793" s="144"/>
      <c r="M793" s="149"/>
      <c r="T793" s="150"/>
      <c r="AT793" s="145" t="s">
        <v>140</v>
      </c>
      <c r="AU793" s="145" t="s">
        <v>88</v>
      </c>
      <c r="AV793" s="13" t="s">
        <v>88</v>
      </c>
      <c r="AW793" s="13" t="s">
        <v>41</v>
      </c>
      <c r="AX793" s="13" t="s">
        <v>81</v>
      </c>
      <c r="AY793" s="145" t="s">
        <v>130</v>
      </c>
    </row>
    <row r="794" spans="2:65" s="13" customFormat="1">
      <c r="B794" s="144"/>
      <c r="D794" s="138" t="s">
        <v>140</v>
      </c>
      <c r="E794" s="145" t="s">
        <v>43</v>
      </c>
      <c r="F794" s="146" t="s">
        <v>570</v>
      </c>
      <c r="H794" s="147">
        <v>0.374</v>
      </c>
      <c r="I794" s="148"/>
      <c r="L794" s="144"/>
      <c r="M794" s="149"/>
      <c r="T794" s="150"/>
      <c r="AT794" s="145" t="s">
        <v>140</v>
      </c>
      <c r="AU794" s="145" t="s">
        <v>88</v>
      </c>
      <c r="AV794" s="13" t="s">
        <v>88</v>
      </c>
      <c r="AW794" s="13" t="s">
        <v>41</v>
      </c>
      <c r="AX794" s="13" t="s">
        <v>81</v>
      </c>
      <c r="AY794" s="145" t="s">
        <v>130</v>
      </c>
    </row>
    <row r="795" spans="2:65" s="13" customFormat="1">
      <c r="B795" s="144"/>
      <c r="D795" s="138" t="s">
        <v>140</v>
      </c>
      <c r="E795" s="145" t="s">
        <v>43</v>
      </c>
      <c r="F795" s="146" t="s">
        <v>571</v>
      </c>
      <c r="H795" s="147">
        <v>1.44</v>
      </c>
      <c r="I795" s="148"/>
      <c r="L795" s="144"/>
      <c r="M795" s="149"/>
      <c r="T795" s="150"/>
      <c r="AT795" s="145" t="s">
        <v>140</v>
      </c>
      <c r="AU795" s="145" t="s">
        <v>88</v>
      </c>
      <c r="AV795" s="13" t="s">
        <v>88</v>
      </c>
      <c r="AW795" s="13" t="s">
        <v>41</v>
      </c>
      <c r="AX795" s="13" t="s">
        <v>81</v>
      </c>
      <c r="AY795" s="145" t="s">
        <v>130</v>
      </c>
    </row>
    <row r="796" spans="2:65" s="13" customFormat="1">
      <c r="B796" s="144"/>
      <c r="D796" s="138" t="s">
        <v>140</v>
      </c>
      <c r="E796" s="145" t="s">
        <v>43</v>
      </c>
      <c r="F796" s="146" t="s">
        <v>572</v>
      </c>
      <c r="H796" s="147">
        <v>3.12</v>
      </c>
      <c r="I796" s="148"/>
      <c r="L796" s="144"/>
      <c r="M796" s="149"/>
      <c r="T796" s="150"/>
      <c r="AT796" s="145" t="s">
        <v>140</v>
      </c>
      <c r="AU796" s="145" t="s">
        <v>88</v>
      </c>
      <c r="AV796" s="13" t="s">
        <v>88</v>
      </c>
      <c r="AW796" s="13" t="s">
        <v>41</v>
      </c>
      <c r="AX796" s="13" t="s">
        <v>81</v>
      </c>
      <c r="AY796" s="145" t="s">
        <v>130</v>
      </c>
    </row>
    <row r="797" spans="2:65" s="13" customFormat="1">
      <c r="B797" s="144"/>
      <c r="D797" s="138" t="s">
        <v>140</v>
      </c>
      <c r="E797" s="145" t="s">
        <v>43</v>
      </c>
      <c r="F797" s="146" t="s">
        <v>573</v>
      </c>
      <c r="H797" s="147">
        <v>2.58</v>
      </c>
      <c r="I797" s="148"/>
      <c r="L797" s="144"/>
      <c r="M797" s="149"/>
      <c r="T797" s="150"/>
      <c r="AT797" s="145" t="s">
        <v>140</v>
      </c>
      <c r="AU797" s="145" t="s">
        <v>88</v>
      </c>
      <c r="AV797" s="13" t="s">
        <v>88</v>
      </c>
      <c r="AW797" s="13" t="s">
        <v>41</v>
      </c>
      <c r="AX797" s="13" t="s">
        <v>81</v>
      </c>
      <c r="AY797" s="145" t="s">
        <v>130</v>
      </c>
    </row>
    <row r="798" spans="2:65" s="15" customFormat="1">
      <c r="B798" s="158"/>
      <c r="D798" s="138" t="s">
        <v>140</v>
      </c>
      <c r="E798" s="159" t="s">
        <v>43</v>
      </c>
      <c r="F798" s="160" t="s">
        <v>209</v>
      </c>
      <c r="H798" s="161">
        <v>18.308999999999997</v>
      </c>
      <c r="I798" s="162"/>
      <c r="L798" s="158"/>
      <c r="M798" s="163"/>
      <c r="T798" s="164"/>
      <c r="AT798" s="159" t="s">
        <v>140</v>
      </c>
      <c r="AU798" s="159" t="s">
        <v>88</v>
      </c>
      <c r="AV798" s="15" t="s">
        <v>138</v>
      </c>
      <c r="AW798" s="15" t="s">
        <v>41</v>
      </c>
      <c r="AX798" s="15" t="s">
        <v>86</v>
      </c>
      <c r="AY798" s="159" t="s">
        <v>130</v>
      </c>
    </row>
    <row r="799" spans="2:65" s="1" customFormat="1" ht="21.75" customHeight="1">
      <c r="B799" s="34"/>
      <c r="C799" s="165" t="s">
        <v>574</v>
      </c>
      <c r="D799" s="165" t="s">
        <v>323</v>
      </c>
      <c r="E799" s="166" t="s">
        <v>575</v>
      </c>
      <c r="F799" s="167" t="s">
        <v>576</v>
      </c>
      <c r="G799" s="168" t="s">
        <v>136</v>
      </c>
      <c r="H799" s="169">
        <v>20.14</v>
      </c>
      <c r="I799" s="170"/>
      <c r="J799" s="171">
        <f>ROUND(I799*H799,2)</f>
        <v>0</v>
      </c>
      <c r="K799" s="167" t="s">
        <v>137</v>
      </c>
      <c r="L799" s="172"/>
      <c r="M799" s="173" t="s">
        <v>43</v>
      </c>
      <c r="N799" s="174" t="s">
        <v>52</v>
      </c>
      <c r="P799" s="133">
        <f>O799*H799</f>
        <v>0</v>
      </c>
      <c r="Q799" s="133">
        <v>8.9999999999999993E-3</v>
      </c>
      <c r="R799" s="133">
        <f>Q799*H799</f>
        <v>0.18126</v>
      </c>
      <c r="S799" s="133">
        <v>0</v>
      </c>
      <c r="T799" s="134">
        <f>S799*H799</f>
        <v>0</v>
      </c>
      <c r="AR799" s="135" t="s">
        <v>470</v>
      </c>
      <c r="AT799" s="135" t="s">
        <v>323</v>
      </c>
      <c r="AU799" s="135" t="s">
        <v>88</v>
      </c>
      <c r="AY799" s="18" t="s">
        <v>130</v>
      </c>
      <c r="BE799" s="136">
        <f>IF(N799="základní",J799,0)</f>
        <v>0</v>
      </c>
      <c r="BF799" s="136">
        <f>IF(N799="snížená",J799,0)</f>
        <v>0</v>
      </c>
      <c r="BG799" s="136">
        <f>IF(N799="zákl. přenesená",J799,0)</f>
        <v>0</v>
      </c>
      <c r="BH799" s="136">
        <f>IF(N799="sníž. přenesená",J799,0)</f>
        <v>0</v>
      </c>
      <c r="BI799" s="136">
        <f>IF(N799="nulová",J799,0)</f>
        <v>0</v>
      </c>
      <c r="BJ799" s="18" t="s">
        <v>86</v>
      </c>
      <c r="BK799" s="136">
        <f>ROUND(I799*H799,2)</f>
        <v>0</v>
      </c>
      <c r="BL799" s="18" t="s">
        <v>385</v>
      </c>
      <c r="BM799" s="135" t="s">
        <v>577</v>
      </c>
    </row>
    <row r="800" spans="2:65" s="13" customFormat="1">
      <c r="B800" s="144"/>
      <c r="D800" s="138" t="s">
        <v>140</v>
      </c>
      <c r="F800" s="146" t="s">
        <v>578</v>
      </c>
      <c r="H800" s="147">
        <v>20.14</v>
      </c>
      <c r="I800" s="148"/>
      <c r="L800" s="144"/>
      <c r="M800" s="149"/>
      <c r="T800" s="150"/>
      <c r="AT800" s="145" t="s">
        <v>140</v>
      </c>
      <c r="AU800" s="145" t="s">
        <v>88</v>
      </c>
      <c r="AV800" s="13" t="s">
        <v>88</v>
      </c>
      <c r="AW800" s="13" t="s">
        <v>4</v>
      </c>
      <c r="AX800" s="13" t="s">
        <v>86</v>
      </c>
      <c r="AY800" s="145" t="s">
        <v>130</v>
      </c>
    </row>
    <row r="801" spans="2:65" s="1" customFormat="1" ht="44.25" customHeight="1">
      <c r="B801" s="34"/>
      <c r="C801" s="124" t="s">
        <v>579</v>
      </c>
      <c r="D801" s="124" t="s">
        <v>133</v>
      </c>
      <c r="E801" s="125" t="s">
        <v>580</v>
      </c>
      <c r="F801" s="126" t="s">
        <v>581</v>
      </c>
      <c r="G801" s="127" t="s">
        <v>291</v>
      </c>
      <c r="H801" s="128">
        <v>74.88</v>
      </c>
      <c r="I801" s="129"/>
      <c r="J801" s="130">
        <f>ROUND(I801*H801,2)</f>
        <v>0</v>
      </c>
      <c r="K801" s="126" t="s">
        <v>137</v>
      </c>
      <c r="L801" s="34"/>
      <c r="M801" s="131" t="s">
        <v>43</v>
      </c>
      <c r="N801" s="132" t="s">
        <v>52</v>
      </c>
      <c r="P801" s="133">
        <f>O801*H801</f>
        <v>0</v>
      </c>
      <c r="Q801" s="133">
        <v>0</v>
      </c>
      <c r="R801" s="133">
        <f>Q801*H801</f>
        <v>0</v>
      </c>
      <c r="S801" s="133">
        <v>0</v>
      </c>
      <c r="T801" s="134">
        <f>S801*H801</f>
        <v>0</v>
      </c>
      <c r="AR801" s="135" t="s">
        <v>385</v>
      </c>
      <c r="AT801" s="135" t="s">
        <v>133</v>
      </c>
      <c r="AU801" s="135" t="s">
        <v>88</v>
      </c>
      <c r="AY801" s="18" t="s">
        <v>130</v>
      </c>
      <c r="BE801" s="136">
        <f>IF(N801="základní",J801,0)</f>
        <v>0</v>
      </c>
      <c r="BF801" s="136">
        <f>IF(N801="snížená",J801,0)</f>
        <v>0</v>
      </c>
      <c r="BG801" s="136">
        <f>IF(N801="zákl. přenesená",J801,0)</f>
        <v>0</v>
      </c>
      <c r="BH801" s="136">
        <f>IF(N801="sníž. přenesená",J801,0)</f>
        <v>0</v>
      </c>
      <c r="BI801" s="136">
        <f>IF(N801="nulová",J801,0)</f>
        <v>0</v>
      </c>
      <c r="BJ801" s="18" t="s">
        <v>86</v>
      </c>
      <c r="BK801" s="136">
        <f>ROUND(I801*H801,2)</f>
        <v>0</v>
      </c>
      <c r="BL801" s="18" t="s">
        <v>385</v>
      </c>
      <c r="BM801" s="135" t="s">
        <v>582</v>
      </c>
    </row>
    <row r="802" spans="2:65" s="12" customFormat="1">
      <c r="B802" s="137"/>
      <c r="D802" s="138" t="s">
        <v>140</v>
      </c>
      <c r="E802" s="139" t="s">
        <v>43</v>
      </c>
      <c r="F802" s="140" t="s">
        <v>277</v>
      </c>
      <c r="H802" s="139" t="s">
        <v>43</v>
      </c>
      <c r="I802" s="141"/>
      <c r="L802" s="137"/>
      <c r="M802" s="142"/>
      <c r="T802" s="143"/>
      <c r="AT802" s="139" t="s">
        <v>140</v>
      </c>
      <c r="AU802" s="139" t="s">
        <v>88</v>
      </c>
      <c r="AV802" s="12" t="s">
        <v>86</v>
      </c>
      <c r="AW802" s="12" t="s">
        <v>41</v>
      </c>
      <c r="AX802" s="12" t="s">
        <v>81</v>
      </c>
      <c r="AY802" s="139" t="s">
        <v>130</v>
      </c>
    </row>
    <row r="803" spans="2:65" s="12" customFormat="1" ht="22.5">
      <c r="B803" s="137"/>
      <c r="D803" s="138" t="s">
        <v>140</v>
      </c>
      <c r="E803" s="139" t="s">
        <v>43</v>
      </c>
      <c r="F803" s="140" t="s">
        <v>565</v>
      </c>
      <c r="H803" s="139" t="s">
        <v>43</v>
      </c>
      <c r="I803" s="141"/>
      <c r="L803" s="137"/>
      <c r="M803" s="142"/>
      <c r="T803" s="143"/>
      <c r="AT803" s="139" t="s">
        <v>140</v>
      </c>
      <c r="AU803" s="139" t="s">
        <v>88</v>
      </c>
      <c r="AV803" s="12" t="s">
        <v>86</v>
      </c>
      <c r="AW803" s="12" t="s">
        <v>41</v>
      </c>
      <c r="AX803" s="12" t="s">
        <v>81</v>
      </c>
      <c r="AY803" s="139" t="s">
        <v>130</v>
      </c>
    </row>
    <row r="804" spans="2:65" s="13" customFormat="1">
      <c r="B804" s="144"/>
      <c r="D804" s="138" t="s">
        <v>140</v>
      </c>
      <c r="E804" s="145" t="s">
        <v>43</v>
      </c>
      <c r="F804" s="146" t="s">
        <v>583</v>
      </c>
      <c r="H804" s="147">
        <v>10.199999999999999</v>
      </c>
      <c r="I804" s="148"/>
      <c r="L804" s="144"/>
      <c r="M804" s="149"/>
      <c r="T804" s="150"/>
      <c r="AT804" s="145" t="s">
        <v>140</v>
      </c>
      <c r="AU804" s="145" t="s">
        <v>88</v>
      </c>
      <c r="AV804" s="13" t="s">
        <v>88</v>
      </c>
      <c r="AW804" s="13" t="s">
        <v>41</v>
      </c>
      <c r="AX804" s="13" t="s">
        <v>81</v>
      </c>
      <c r="AY804" s="145" t="s">
        <v>130</v>
      </c>
    </row>
    <row r="805" spans="2:65" s="13" customFormat="1">
      <c r="B805" s="144"/>
      <c r="D805" s="138" t="s">
        <v>140</v>
      </c>
      <c r="E805" s="145" t="s">
        <v>43</v>
      </c>
      <c r="F805" s="146" t="s">
        <v>584</v>
      </c>
      <c r="H805" s="147">
        <v>9.4499999999999993</v>
      </c>
      <c r="I805" s="148"/>
      <c r="L805" s="144"/>
      <c r="M805" s="149"/>
      <c r="T805" s="150"/>
      <c r="AT805" s="145" t="s">
        <v>140</v>
      </c>
      <c r="AU805" s="145" t="s">
        <v>88</v>
      </c>
      <c r="AV805" s="13" t="s">
        <v>88</v>
      </c>
      <c r="AW805" s="13" t="s">
        <v>41</v>
      </c>
      <c r="AX805" s="13" t="s">
        <v>81</v>
      </c>
      <c r="AY805" s="145" t="s">
        <v>130</v>
      </c>
    </row>
    <row r="806" spans="2:65" s="13" customFormat="1">
      <c r="B806" s="144"/>
      <c r="D806" s="138" t="s">
        <v>140</v>
      </c>
      <c r="E806" s="145" t="s">
        <v>43</v>
      </c>
      <c r="F806" s="146" t="s">
        <v>585</v>
      </c>
      <c r="H806" s="147">
        <v>9.3000000000000007</v>
      </c>
      <c r="I806" s="148"/>
      <c r="L806" s="144"/>
      <c r="M806" s="149"/>
      <c r="T806" s="150"/>
      <c r="AT806" s="145" t="s">
        <v>140</v>
      </c>
      <c r="AU806" s="145" t="s">
        <v>88</v>
      </c>
      <c r="AV806" s="13" t="s">
        <v>88</v>
      </c>
      <c r="AW806" s="13" t="s">
        <v>41</v>
      </c>
      <c r="AX806" s="13" t="s">
        <v>81</v>
      </c>
      <c r="AY806" s="145" t="s">
        <v>130</v>
      </c>
    </row>
    <row r="807" spans="2:65" s="13" customFormat="1">
      <c r="B807" s="144"/>
      <c r="D807" s="138" t="s">
        <v>140</v>
      </c>
      <c r="E807" s="145" t="s">
        <v>43</v>
      </c>
      <c r="F807" s="146" t="s">
        <v>586</v>
      </c>
      <c r="H807" s="147">
        <v>11.64</v>
      </c>
      <c r="I807" s="148"/>
      <c r="L807" s="144"/>
      <c r="M807" s="149"/>
      <c r="T807" s="150"/>
      <c r="AT807" s="145" t="s">
        <v>140</v>
      </c>
      <c r="AU807" s="145" t="s">
        <v>88</v>
      </c>
      <c r="AV807" s="13" t="s">
        <v>88</v>
      </c>
      <c r="AW807" s="13" t="s">
        <v>41</v>
      </c>
      <c r="AX807" s="13" t="s">
        <v>81</v>
      </c>
      <c r="AY807" s="145" t="s">
        <v>130</v>
      </c>
    </row>
    <row r="808" spans="2:65" s="13" customFormat="1">
      <c r="B808" s="144"/>
      <c r="D808" s="138" t="s">
        <v>140</v>
      </c>
      <c r="E808" s="145" t="s">
        <v>43</v>
      </c>
      <c r="F808" s="146" t="s">
        <v>587</v>
      </c>
      <c r="H808" s="147">
        <v>3.84</v>
      </c>
      <c r="I808" s="148"/>
      <c r="L808" s="144"/>
      <c r="M808" s="149"/>
      <c r="T808" s="150"/>
      <c r="AT808" s="145" t="s">
        <v>140</v>
      </c>
      <c r="AU808" s="145" t="s">
        <v>88</v>
      </c>
      <c r="AV808" s="13" t="s">
        <v>88</v>
      </c>
      <c r="AW808" s="13" t="s">
        <v>41</v>
      </c>
      <c r="AX808" s="13" t="s">
        <v>81</v>
      </c>
      <c r="AY808" s="145" t="s">
        <v>130</v>
      </c>
    </row>
    <row r="809" spans="2:65" s="13" customFormat="1">
      <c r="B809" s="144"/>
      <c r="D809" s="138" t="s">
        <v>140</v>
      </c>
      <c r="E809" s="145" t="s">
        <v>43</v>
      </c>
      <c r="F809" s="146" t="s">
        <v>588</v>
      </c>
      <c r="H809" s="147">
        <v>9</v>
      </c>
      <c r="I809" s="148"/>
      <c r="L809" s="144"/>
      <c r="M809" s="149"/>
      <c r="T809" s="150"/>
      <c r="AT809" s="145" t="s">
        <v>140</v>
      </c>
      <c r="AU809" s="145" t="s">
        <v>88</v>
      </c>
      <c r="AV809" s="13" t="s">
        <v>88</v>
      </c>
      <c r="AW809" s="13" t="s">
        <v>41</v>
      </c>
      <c r="AX809" s="13" t="s">
        <v>81</v>
      </c>
      <c r="AY809" s="145" t="s">
        <v>130</v>
      </c>
    </row>
    <row r="810" spans="2:65" s="13" customFormat="1">
      <c r="B810" s="144"/>
      <c r="D810" s="138" t="s">
        <v>140</v>
      </c>
      <c r="E810" s="145" t="s">
        <v>43</v>
      </c>
      <c r="F810" s="146" t="s">
        <v>589</v>
      </c>
      <c r="H810" s="147">
        <v>11.4</v>
      </c>
      <c r="I810" s="148"/>
      <c r="L810" s="144"/>
      <c r="M810" s="149"/>
      <c r="T810" s="150"/>
      <c r="AT810" s="145" t="s">
        <v>140</v>
      </c>
      <c r="AU810" s="145" t="s">
        <v>88</v>
      </c>
      <c r="AV810" s="13" t="s">
        <v>88</v>
      </c>
      <c r="AW810" s="13" t="s">
        <v>41</v>
      </c>
      <c r="AX810" s="13" t="s">
        <v>81</v>
      </c>
      <c r="AY810" s="145" t="s">
        <v>130</v>
      </c>
    </row>
    <row r="811" spans="2:65" s="13" customFormat="1">
      <c r="B811" s="144"/>
      <c r="D811" s="138" t="s">
        <v>140</v>
      </c>
      <c r="E811" s="145" t="s">
        <v>43</v>
      </c>
      <c r="F811" s="146" t="s">
        <v>590</v>
      </c>
      <c r="H811" s="147">
        <v>10.050000000000001</v>
      </c>
      <c r="I811" s="148"/>
      <c r="L811" s="144"/>
      <c r="M811" s="149"/>
      <c r="T811" s="150"/>
      <c r="AT811" s="145" t="s">
        <v>140</v>
      </c>
      <c r="AU811" s="145" t="s">
        <v>88</v>
      </c>
      <c r="AV811" s="13" t="s">
        <v>88</v>
      </c>
      <c r="AW811" s="13" t="s">
        <v>41</v>
      </c>
      <c r="AX811" s="13" t="s">
        <v>81</v>
      </c>
      <c r="AY811" s="145" t="s">
        <v>130</v>
      </c>
    </row>
    <row r="812" spans="2:65" s="15" customFormat="1">
      <c r="B812" s="158"/>
      <c r="D812" s="138" t="s">
        <v>140</v>
      </c>
      <c r="E812" s="159" t="s">
        <v>43</v>
      </c>
      <c r="F812" s="160" t="s">
        <v>209</v>
      </c>
      <c r="H812" s="161">
        <v>74.88000000000001</v>
      </c>
      <c r="I812" s="162"/>
      <c r="L812" s="158"/>
      <c r="M812" s="163"/>
      <c r="T812" s="164"/>
      <c r="AT812" s="159" t="s">
        <v>140</v>
      </c>
      <c r="AU812" s="159" t="s">
        <v>88</v>
      </c>
      <c r="AV812" s="15" t="s">
        <v>138</v>
      </c>
      <c r="AW812" s="15" t="s">
        <v>41</v>
      </c>
      <c r="AX812" s="15" t="s">
        <v>86</v>
      </c>
      <c r="AY812" s="159" t="s">
        <v>130</v>
      </c>
    </row>
    <row r="813" spans="2:65" s="1" customFormat="1" ht="21.75" customHeight="1">
      <c r="B813" s="34"/>
      <c r="C813" s="165" t="s">
        <v>591</v>
      </c>
      <c r="D813" s="165" t="s">
        <v>323</v>
      </c>
      <c r="E813" s="166" t="s">
        <v>592</v>
      </c>
      <c r="F813" s="167" t="s">
        <v>593</v>
      </c>
      <c r="G813" s="168" t="s">
        <v>326</v>
      </c>
      <c r="H813" s="169">
        <v>0.52700000000000002</v>
      </c>
      <c r="I813" s="170"/>
      <c r="J813" s="171">
        <f>ROUND(I813*H813,2)</f>
        <v>0</v>
      </c>
      <c r="K813" s="167" t="s">
        <v>137</v>
      </c>
      <c r="L813" s="172"/>
      <c r="M813" s="173" t="s">
        <v>43</v>
      </c>
      <c r="N813" s="174" t="s">
        <v>52</v>
      </c>
      <c r="P813" s="133">
        <f>O813*H813</f>
        <v>0</v>
      </c>
      <c r="Q813" s="133">
        <v>0.55000000000000004</v>
      </c>
      <c r="R813" s="133">
        <f>Q813*H813</f>
        <v>0.28985000000000005</v>
      </c>
      <c r="S813" s="133">
        <v>0</v>
      </c>
      <c r="T813" s="134">
        <f>S813*H813</f>
        <v>0</v>
      </c>
      <c r="AR813" s="135" t="s">
        <v>470</v>
      </c>
      <c r="AT813" s="135" t="s">
        <v>323</v>
      </c>
      <c r="AU813" s="135" t="s">
        <v>88</v>
      </c>
      <c r="AY813" s="18" t="s">
        <v>130</v>
      </c>
      <c r="BE813" s="136">
        <f>IF(N813="základní",J813,0)</f>
        <v>0</v>
      </c>
      <c r="BF813" s="136">
        <f>IF(N813="snížená",J813,0)</f>
        <v>0</v>
      </c>
      <c r="BG813" s="136">
        <f>IF(N813="zákl. přenesená",J813,0)</f>
        <v>0</v>
      </c>
      <c r="BH813" s="136">
        <f>IF(N813="sníž. přenesená",J813,0)</f>
        <v>0</v>
      </c>
      <c r="BI813" s="136">
        <f>IF(N813="nulová",J813,0)</f>
        <v>0</v>
      </c>
      <c r="BJ813" s="18" t="s">
        <v>86</v>
      </c>
      <c r="BK813" s="136">
        <f>ROUND(I813*H813,2)</f>
        <v>0</v>
      </c>
      <c r="BL813" s="18" t="s">
        <v>385</v>
      </c>
      <c r="BM813" s="135" t="s">
        <v>594</v>
      </c>
    </row>
    <row r="814" spans="2:65" s="13" customFormat="1">
      <c r="B814" s="144"/>
      <c r="D814" s="138" t="s">
        <v>140</v>
      </c>
      <c r="E814" s="145" t="s">
        <v>43</v>
      </c>
      <c r="F814" s="146" t="s">
        <v>595</v>
      </c>
      <c r="H814" s="147">
        <v>0.47899999999999998</v>
      </c>
      <c r="I814" s="148"/>
      <c r="L814" s="144"/>
      <c r="M814" s="149"/>
      <c r="T814" s="150"/>
      <c r="AT814" s="145" t="s">
        <v>140</v>
      </c>
      <c r="AU814" s="145" t="s">
        <v>88</v>
      </c>
      <c r="AV814" s="13" t="s">
        <v>88</v>
      </c>
      <c r="AW814" s="13" t="s">
        <v>41</v>
      </c>
      <c r="AX814" s="13" t="s">
        <v>86</v>
      </c>
      <c r="AY814" s="145" t="s">
        <v>130</v>
      </c>
    </row>
    <row r="815" spans="2:65" s="13" customFormat="1">
      <c r="B815" s="144"/>
      <c r="D815" s="138" t="s">
        <v>140</v>
      </c>
      <c r="F815" s="146" t="s">
        <v>596</v>
      </c>
      <c r="H815" s="147">
        <v>0.52700000000000002</v>
      </c>
      <c r="I815" s="148"/>
      <c r="L815" s="144"/>
      <c r="M815" s="149"/>
      <c r="T815" s="150"/>
      <c r="AT815" s="145" t="s">
        <v>140</v>
      </c>
      <c r="AU815" s="145" t="s">
        <v>88</v>
      </c>
      <c r="AV815" s="13" t="s">
        <v>88</v>
      </c>
      <c r="AW815" s="13" t="s">
        <v>4</v>
      </c>
      <c r="AX815" s="13" t="s">
        <v>86</v>
      </c>
      <c r="AY815" s="145" t="s">
        <v>130</v>
      </c>
    </row>
    <row r="816" spans="2:65" s="1" customFormat="1" ht="37.9" customHeight="1">
      <c r="B816" s="34"/>
      <c r="C816" s="124" t="s">
        <v>597</v>
      </c>
      <c r="D816" s="124" t="s">
        <v>133</v>
      </c>
      <c r="E816" s="125" t="s">
        <v>598</v>
      </c>
      <c r="F816" s="126" t="s">
        <v>599</v>
      </c>
      <c r="G816" s="127" t="s">
        <v>136</v>
      </c>
      <c r="H816" s="128">
        <v>18.309000000000001</v>
      </c>
      <c r="I816" s="129"/>
      <c r="J816" s="130">
        <f>ROUND(I816*H816,2)</f>
        <v>0</v>
      </c>
      <c r="K816" s="126" t="s">
        <v>563</v>
      </c>
      <c r="L816" s="34"/>
      <c r="M816" s="131" t="s">
        <v>43</v>
      </c>
      <c r="N816" s="132" t="s">
        <v>52</v>
      </c>
      <c r="P816" s="133">
        <f>O816*H816</f>
        <v>0</v>
      </c>
      <c r="Q816" s="133">
        <v>0</v>
      </c>
      <c r="R816" s="133">
        <f>Q816*H816</f>
        <v>0</v>
      </c>
      <c r="S816" s="133">
        <v>9.4800000000000006E-3</v>
      </c>
      <c r="T816" s="134">
        <f>S816*H816</f>
        <v>0.17356932000000003</v>
      </c>
      <c r="AR816" s="135" t="s">
        <v>385</v>
      </c>
      <c r="AT816" s="135" t="s">
        <v>133</v>
      </c>
      <c r="AU816" s="135" t="s">
        <v>88</v>
      </c>
      <c r="AY816" s="18" t="s">
        <v>130</v>
      </c>
      <c r="BE816" s="136">
        <f>IF(N816="základní",J816,0)</f>
        <v>0</v>
      </c>
      <c r="BF816" s="136">
        <f>IF(N816="snížená",J816,0)</f>
        <v>0</v>
      </c>
      <c r="BG816" s="136">
        <f>IF(N816="zákl. přenesená",J816,0)</f>
        <v>0</v>
      </c>
      <c r="BH816" s="136">
        <f>IF(N816="sníž. přenesená",J816,0)</f>
        <v>0</v>
      </c>
      <c r="BI816" s="136">
        <f>IF(N816="nulová",J816,0)</f>
        <v>0</v>
      </c>
      <c r="BJ816" s="18" t="s">
        <v>86</v>
      </c>
      <c r="BK816" s="136">
        <f>ROUND(I816*H816,2)</f>
        <v>0</v>
      </c>
      <c r="BL816" s="18" t="s">
        <v>385</v>
      </c>
      <c r="BM816" s="135" t="s">
        <v>600</v>
      </c>
    </row>
    <row r="817" spans="2:65" s="13" customFormat="1">
      <c r="B817" s="144"/>
      <c r="D817" s="138" t="s">
        <v>140</v>
      </c>
      <c r="E817" s="145" t="s">
        <v>43</v>
      </c>
      <c r="F817" s="146" t="s">
        <v>601</v>
      </c>
      <c r="H817" s="147">
        <v>18.309000000000001</v>
      </c>
      <c r="I817" s="148"/>
      <c r="L817" s="144"/>
      <c r="M817" s="149"/>
      <c r="T817" s="150"/>
      <c r="AT817" s="145" t="s">
        <v>140</v>
      </c>
      <c r="AU817" s="145" t="s">
        <v>88</v>
      </c>
      <c r="AV817" s="13" t="s">
        <v>88</v>
      </c>
      <c r="AW817" s="13" t="s">
        <v>41</v>
      </c>
      <c r="AX817" s="13" t="s">
        <v>86</v>
      </c>
      <c r="AY817" s="145" t="s">
        <v>130</v>
      </c>
    </row>
    <row r="818" spans="2:65" s="1" customFormat="1" ht="49.15" customHeight="1">
      <c r="B818" s="34"/>
      <c r="C818" s="124" t="s">
        <v>602</v>
      </c>
      <c r="D818" s="124" t="s">
        <v>133</v>
      </c>
      <c r="E818" s="125" t="s">
        <v>603</v>
      </c>
      <c r="F818" s="126" t="s">
        <v>604</v>
      </c>
      <c r="G818" s="127" t="s">
        <v>460</v>
      </c>
      <c r="H818" s="128">
        <v>0.47199999999999998</v>
      </c>
      <c r="I818" s="129"/>
      <c r="J818" s="130">
        <f>ROUND(I818*H818,2)</f>
        <v>0</v>
      </c>
      <c r="K818" s="126" t="s">
        <v>137</v>
      </c>
      <c r="L818" s="34"/>
      <c r="M818" s="131" t="s">
        <v>43</v>
      </c>
      <c r="N818" s="132" t="s">
        <v>52</v>
      </c>
      <c r="P818" s="133">
        <f>O818*H818</f>
        <v>0</v>
      </c>
      <c r="Q818" s="133">
        <v>0</v>
      </c>
      <c r="R818" s="133">
        <f>Q818*H818</f>
        <v>0</v>
      </c>
      <c r="S818" s="133">
        <v>0</v>
      </c>
      <c r="T818" s="134">
        <f>S818*H818</f>
        <v>0</v>
      </c>
      <c r="AR818" s="135" t="s">
        <v>385</v>
      </c>
      <c r="AT818" s="135" t="s">
        <v>133</v>
      </c>
      <c r="AU818" s="135" t="s">
        <v>88</v>
      </c>
      <c r="AY818" s="18" t="s">
        <v>130</v>
      </c>
      <c r="BE818" s="136">
        <f>IF(N818="základní",J818,0)</f>
        <v>0</v>
      </c>
      <c r="BF818" s="136">
        <f>IF(N818="snížená",J818,0)</f>
        <v>0</v>
      </c>
      <c r="BG818" s="136">
        <f>IF(N818="zákl. přenesená",J818,0)</f>
        <v>0</v>
      </c>
      <c r="BH818" s="136">
        <f>IF(N818="sníž. přenesená",J818,0)</f>
        <v>0</v>
      </c>
      <c r="BI818" s="136">
        <f>IF(N818="nulová",J818,0)</f>
        <v>0</v>
      </c>
      <c r="BJ818" s="18" t="s">
        <v>86</v>
      </c>
      <c r="BK818" s="136">
        <f>ROUND(I818*H818,2)</f>
        <v>0</v>
      </c>
      <c r="BL818" s="18" t="s">
        <v>385</v>
      </c>
      <c r="BM818" s="135" t="s">
        <v>605</v>
      </c>
    </row>
    <row r="819" spans="2:65" s="1" customFormat="1" ht="49.15" customHeight="1">
      <c r="B819" s="34"/>
      <c r="C819" s="124" t="s">
        <v>606</v>
      </c>
      <c r="D819" s="124" t="s">
        <v>133</v>
      </c>
      <c r="E819" s="125" t="s">
        <v>607</v>
      </c>
      <c r="F819" s="126" t="s">
        <v>608</v>
      </c>
      <c r="G819" s="127" t="s">
        <v>460</v>
      </c>
      <c r="H819" s="128">
        <v>0.47199999999999998</v>
      </c>
      <c r="I819" s="129"/>
      <c r="J819" s="130">
        <f>ROUND(I819*H819,2)</f>
        <v>0</v>
      </c>
      <c r="K819" s="126" t="s">
        <v>137</v>
      </c>
      <c r="L819" s="34"/>
      <c r="M819" s="131" t="s">
        <v>43</v>
      </c>
      <c r="N819" s="132" t="s">
        <v>52</v>
      </c>
      <c r="P819" s="133">
        <f>O819*H819</f>
        <v>0</v>
      </c>
      <c r="Q819" s="133">
        <v>0</v>
      </c>
      <c r="R819" s="133">
        <f>Q819*H819</f>
        <v>0</v>
      </c>
      <c r="S819" s="133">
        <v>0</v>
      </c>
      <c r="T819" s="134">
        <f>S819*H819</f>
        <v>0</v>
      </c>
      <c r="AR819" s="135" t="s">
        <v>385</v>
      </c>
      <c r="AT819" s="135" t="s">
        <v>133</v>
      </c>
      <c r="AU819" s="135" t="s">
        <v>88</v>
      </c>
      <c r="AY819" s="18" t="s">
        <v>130</v>
      </c>
      <c r="BE819" s="136">
        <f>IF(N819="základní",J819,0)</f>
        <v>0</v>
      </c>
      <c r="BF819" s="136">
        <f>IF(N819="snížená",J819,0)</f>
        <v>0</v>
      </c>
      <c r="BG819" s="136">
        <f>IF(N819="zákl. přenesená",J819,0)</f>
        <v>0</v>
      </c>
      <c r="BH819" s="136">
        <f>IF(N819="sníž. přenesená",J819,0)</f>
        <v>0</v>
      </c>
      <c r="BI819" s="136">
        <f>IF(N819="nulová",J819,0)</f>
        <v>0</v>
      </c>
      <c r="BJ819" s="18" t="s">
        <v>86</v>
      </c>
      <c r="BK819" s="136">
        <f>ROUND(I819*H819,2)</f>
        <v>0</v>
      </c>
      <c r="BL819" s="18" t="s">
        <v>385</v>
      </c>
      <c r="BM819" s="135" t="s">
        <v>609</v>
      </c>
    </row>
    <row r="820" spans="2:65" s="11" customFormat="1" ht="22.9" customHeight="1">
      <c r="B820" s="112"/>
      <c r="D820" s="113" t="s">
        <v>80</v>
      </c>
      <c r="E820" s="122" t="s">
        <v>610</v>
      </c>
      <c r="F820" s="122" t="s">
        <v>611</v>
      </c>
      <c r="I820" s="115"/>
      <c r="J820" s="123">
        <f>BK820</f>
        <v>0</v>
      </c>
      <c r="L820" s="112"/>
      <c r="M820" s="117"/>
      <c r="P820" s="118">
        <f>SUM(P821:P923)</f>
        <v>0</v>
      </c>
      <c r="R820" s="118">
        <f>SUM(R821:R923)</f>
        <v>0.52108409999999994</v>
      </c>
      <c r="T820" s="119">
        <f>SUM(T821:T923)</f>
        <v>1.0809075000000001</v>
      </c>
      <c r="AR820" s="113" t="s">
        <v>88</v>
      </c>
      <c r="AT820" s="120" t="s">
        <v>80</v>
      </c>
      <c r="AU820" s="120" t="s">
        <v>86</v>
      </c>
      <c r="AY820" s="113" t="s">
        <v>130</v>
      </c>
      <c r="BK820" s="121">
        <f>SUM(BK821:BK923)</f>
        <v>0</v>
      </c>
    </row>
    <row r="821" spans="2:65" s="1" customFormat="1" ht="24.2" customHeight="1">
      <c r="B821" s="34"/>
      <c r="C821" s="124" t="s">
        <v>612</v>
      </c>
      <c r="D821" s="124" t="s">
        <v>133</v>
      </c>
      <c r="E821" s="125" t="s">
        <v>613</v>
      </c>
      <c r="F821" s="126" t="s">
        <v>614</v>
      </c>
      <c r="G821" s="127" t="s">
        <v>291</v>
      </c>
      <c r="H821" s="128">
        <v>647.25</v>
      </c>
      <c r="I821" s="129"/>
      <c r="J821" s="130">
        <f>ROUND(I821*H821,2)</f>
        <v>0</v>
      </c>
      <c r="K821" s="126" t="s">
        <v>137</v>
      </c>
      <c r="L821" s="34"/>
      <c r="M821" s="131" t="s">
        <v>43</v>
      </c>
      <c r="N821" s="132" t="s">
        <v>52</v>
      </c>
      <c r="P821" s="133">
        <f>O821*H821</f>
        <v>0</v>
      </c>
      <c r="Q821" s="133">
        <v>0</v>
      </c>
      <c r="R821" s="133">
        <f>Q821*H821</f>
        <v>0</v>
      </c>
      <c r="S821" s="133">
        <v>1.67E-3</v>
      </c>
      <c r="T821" s="134">
        <f>S821*H821</f>
        <v>1.0809075000000001</v>
      </c>
      <c r="AR821" s="135" t="s">
        <v>385</v>
      </c>
      <c r="AT821" s="135" t="s">
        <v>133</v>
      </c>
      <c r="AU821" s="135" t="s">
        <v>88</v>
      </c>
      <c r="AY821" s="18" t="s">
        <v>130</v>
      </c>
      <c r="BE821" s="136">
        <f>IF(N821="základní",J821,0)</f>
        <v>0</v>
      </c>
      <c r="BF821" s="136">
        <f>IF(N821="snížená",J821,0)</f>
        <v>0</v>
      </c>
      <c r="BG821" s="136">
        <f>IF(N821="zákl. přenesená",J821,0)</f>
        <v>0</v>
      </c>
      <c r="BH821" s="136">
        <f>IF(N821="sníž. přenesená",J821,0)</f>
        <v>0</v>
      </c>
      <c r="BI821" s="136">
        <f>IF(N821="nulová",J821,0)</f>
        <v>0</v>
      </c>
      <c r="BJ821" s="18" t="s">
        <v>86</v>
      </c>
      <c r="BK821" s="136">
        <f>ROUND(I821*H821,2)</f>
        <v>0</v>
      </c>
      <c r="BL821" s="18" t="s">
        <v>385</v>
      </c>
      <c r="BM821" s="135" t="s">
        <v>615</v>
      </c>
    </row>
    <row r="822" spans="2:65" s="12" customFormat="1">
      <c r="B822" s="137"/>
      <c r="D822" s="138" t="s">
        <v>140</v>
      </c>
      <c r="E822" s="139" t="s">
        <v>43</v>
      </c>
      <c r="F822" s="140" t="s">
        <v>443</v>
      </c>
      <c r="H822" s="139" t="s">
        <v>43</v>
      </c>
      <c r="I822" s="141"/>
      <c r="L822" s="137"/>
      <c r="M822" s="142"/>
      <c r="T822" s="143"/>
      <c r="AT822" s="139" t="s">
        <v>140</v>
      </c>
      <c r="AU822" s="139" t="s">
        <v>88</v>
      </c>
      <c r="AV822" s="12" t="s">
        <v>86</v>
      </c>
      <c r="AW822" s="12" t="s">
        <v>41</v>
      </c>
      <c r="AX822" s="12" t="s">
        <v>81</v>
      </c>
      <c r="AY822" s="139" t="s">
        <v>130</v>
      </c>
    </row>
    <row r="823" spans="2:65" s="12" customFormat="1">
      <c r="B823" s="137"/>
      <c r="D823" s="138" t="s">
        <v>140</v>
      </c>
      <c r="E823" s="139" t="s">
        <v>43</v>
      </c>
      <c r="F823" s="140" t="s">
        <v>444</v>
      </c>
      <c r="H823" s="139" t="s">
        <v>43</v>
      </c>
      <c r="I823" s="141"/>
      <c r="L823" s="137"/>
      <c r="M823" s="142"/>
      <c r="T823" s="143"/>
      <c r="AT823" s="139" t="s">
        <v>140</v>
      </c>
      <c r="AU823" s="139" t="s">
        <v>88</v>
      </c>
      <c r="AV823" s="12" t="s">
        <v>86</v>
      </c>
      <c r="AW823" s="12" t="s">
        <v>41</v>
      </c>
      <c r="AX823" s="12" t="s">
        <v>81</v>
      </c>
      <c r="AY823" s="139" t="s">
        <v>130</v>
      </c>
    </row>
    <row r="824" spans="2:65" s="13" customFormat="1">
      <c r="B824" s="144"/>
      <c r="D824" s="138" t="s">
        <v>140</v>
      </c>
      <c r="E824" s="145" t="s">
        <v>43</v>
      </c>
      <c r="F824" s="146" t="s">
        <v>308</v>
      </c>
      <c r="H824" s="147">
        <v>6</v>
      </c>
      <c r="I824" s="148"/>
      <c r="L824" s="144"/>
      <c r="M824" s="149"/>
      <c r="T824" s="150"/>
      <c r="AT824" s="145" t="s">
        <v>140</v>
      </c>
      <c r="AU824" s="145" t="s">
        <v>88</v>
      </c>
      <c r="AV824" s="13" t="s">
        <v>88</v>
      </c>
      <c r="AW824" s="13" t="s">
        <v>41</v>
      </c>
      <c r="AX824" s="13" t="s">
        <v>81</v>
      </c>
      <c r="AY824" s="145" t="s">
        <v>130</v>
      </c>
    </row>
    <row r="825" spans="2:65" s="14" customFormat="1">
      <c r="B825" s="151"/>
      <c r="D825" s="138" t="s">
        <v>140</v>
      </c>
      <c r="E825" s="152" t="s">
        <v>43</v>
      </c>
      <c r="F825" s="153" t="s">
        <v>146</v>
      </c>
      <c r="H825" s="154">
        <v>6</v>
      </c>
      <c r="I825" s="155"/>
      <c r="L825" s="151"/>
      <c r="M825" s="156"/>
      <c r="T825" s="157"/>
      <c r="AT825" s="152" t="s">
        <v>140</v>
      </c>
      <c r="AU825" s="152" t="s">
        <v>88</v>
      </c>
      <c r="AV825" s="14" t="s">
        <v>147</v>
      </c>
      <c r="AW825" s="14" t="s">
        <v>41</v>
      </c>
      <c r="AX825" s="14" t="s">
        <v>81</v>
      </c>
      <c r="AY825" s="152" t="s">
        <v>130</v>
      </c>
    </row>
    <row r="826" spans="2:65" s="13" customFormat="1">
      <c r="B826" s="144"/>
      <c r="D826" s="138" t="s">
        <v>140</v>
      </c>
      <c r="E826" s="145" t="s">
        <v>43</v>
      </c>
      <c r="F826" s="146" t="s">
        <v>311</v>
      </c>
      <c r="H826" s="147">
        <v>18</v>
      </c>
      <c r="I826" s="148"/>
      <c r="L826" s="144"/>
      <c r="M826" s="149"/>
      <c r="T826" s="150"/>
      <c r="AT826" s="145" t="s">
        <v>140</v>
      </c>
      <c r="AU826" s="145" t="s">
        <v>88</v>
      </c>
      <c r="AV826" s="13" t="s">
        <v>88</v>
      </c>
      <c r="AW826" s="13" t="s">
        <v>41</v>
      </c>
      <c r="AX826" s="13" t="s">
        <v>81</v>
      </c>
      <c r="AY826" s="145" t="s">
        <v>130</v>
      </c>
    </row>
    <row r="827" spans="2:65" s="13" customFormat="1">
      <c r="B827" s="144"/>
      <c r="D827" s="138" t="s">
        <v>140</v>
      </c>
      <c r="E827" s="145" t="s">
        <v>43</v>
      </c>
      <c r="F827" s="146" t="s">
        <v>312</v>
      </c>
      <c r="H827" s="147">
        <v>17.25</v>
      </c>
      <c r="I827" s="148"/>
      <c r="L827" s="144"/>
      <c r="M827" s="149"/>
      <c r="T827" s="150"/>
      <c r="AT827" s="145" t="s">
        <v>140</v>
      </c>
      <c r="AU827" s="145" t="s">
        <v>88</v>
      </c>
      <c r="AV827" s="13" t="s">
        <v>88</v>
      </c>
      <c r="AW827" s="13" t="s">
        <v>41</v>
      </c>
      <c r="AX827" s="13" t="s">
        <v>81</v>
      </c>
      <c r="AY827" s="145" t="s">
        <v>130</v>
      </c>
    </row>
    <row r="828" spans="2:65" s="13" customFormat="1">
      <c r="B828" s="144"/>
      <c r="D828" s="138" t="s">
        <v>140</v>
      </c>
      <c r="E828" s="145" t="s">
        <v>43</v>
      </c>
      <c r="F828" s="146" t="s">
        <v>310</v>
      </c>
      <c r="H828" s="147">
        <v>0.6</v>
      </c>
      <c r="I828" s="148"/>
      <c r="L828" s="144"/>
      <c r="M828" s="149"/>
      <c r="T828" s="150"/>
      <c r="AT828" s="145" t="s">
        <v>140</v>
      </c>
      <c r="AU828" s="145" t="s">
        <v>88</v>
      </c>
      <c r="AV828" s="13" t="s">
        <v>88</v>
      </c>
      <c r="AW828" s="13" t="s">
        <v>41</v>
      </c>
      <c r="AX828" s="13" t="s">
        <v>81</v>
      </c>
      <c r="AY828" s="145" t="s">
        <v>130</v>
      </c>
    </row>
    <row r="829" spans="2:65" s="14" customFormat="1">
      <c r="B829" s="151"/>
      <c r="D829" s="138" t="s">
        <v>140</v>
      </c>
      <c r="E829" s="152" t="s">
        <v>43</v>
      </c>
      <c r="F829" s="153" t="s">
        <v>157</v>
      </c>
      <c r="H829" s="154">
        <v>35.85</v>
      </c>
      <c r="I829" s="155"/>
      <c r="L829" s="151"/>
      <c r="M829" s="156"/>
      <c r="T829" s="157"/>
      <c r="AT829" s="152" t="s">
        <v>140</v>
      </c>
      <c r="AU829" s="152" t="s">
        <v>88</v>
      </c>
      <c r="AV829" s="14" t="s">
        <v>147</v>
      </c>
      <c r="AW829" s="14" t="s">
        <v>41</v>
      </c>
      <c r="AX829" s="14" t="s">
        <v>81</v>
      </c>
      <c r="AY829" s="152" t="s">
        <v>130</v>
      </c>
    </row>
    <row r="830" spans="2:65" s="13" customFormat="1">
      <c r="B830" s="144"/>
      <c r="D830" s="138" t="s">
        <v>140</v>
      </c>
      <c r="E830" s="145" t="s">
        <v>43</v>
      </c>
      <c r="F830" s="146" t="s">
        <v>314</v>
      </c>
      <c r="H830" s="147">
        <v>85.2</v>
      </c>
      <c r="I830" s="148"/>
      <c r="L830" s="144"/>
      <c r="M830" s="149"/>
      <c r="T830" s="150"/>
      <c r="AT830" s="145" t="s">
        <v>140</v>
      </c>
      <c r="AU830" s="145" t="s">
        <v>88</v>
      </c>
      <c r="AV830" s="13" t="s">
        <v>88</v>
      </c>
      <c r="AW830" s="13" t="s">
        <v>41</v>
      </c>
      <c r="AX830" s="13" t="s">
        <v>81</v>
      </c>
      <c r="AY830" s="145" t="s">
        <v>130</v>
      </c>
    </row>
    <row r="831" spans="2:65" s="13" customFormat="1">
      <c r="B831" s="144"/>
      <c r="D831" s="138" t="s">
        <v>140</v>
      </c>
      <c r="E831" s="145" t="s">
        <v>43</v>
      </c>
      <c r="F831" s="146" t="s">
        <v>315</v>
      </c>
      <c r="H831" s="147">
        <v>4.5599999999999996</v>
      </c>
      <c r="I831" s="148"/>
      <c r="L831" s="144"/>
      <c r="M831" s="149"/>
      <c r="T831" s="150"/>
      <c r="AT831" s="145" t="s">
        <v>140</v>
      </c>
      <c r="AU831" s="145" t="s">
        <v>88</v>
      </c>
      <c r="AV831" s="13" t="s">
        <v>88</v>
      </c>
      <c r="AW831" s="13" t="s">
        <v>41</v>
      </c>
      <c r="AX831" s="13" t="s">
        <v>81</v>
      </c>
      <c r="AY831" s="145" t="s">
        <v>130</v>
      </c>
    </row>
    <row r="832" spans="2:65" s="13" customFormat="1">
      <c r="B832" s="144"/>
      <c r="D832" s="138" t="s">
        <v>140</v>
      </c>
      <c r="E832" s="145" t="s">
        <v>43</v>
      </c>
      <c r="F832" s="146" t="s">
        <v>313</v>
      </c>
      <c r="H832" s="147">
        <v>46.8</v>
      </c>
      <c r="I832" s="148"/>
      <c r="L832" s="144"/>
      <c r="M832" s="149"/>
      <c r="T832" s="150"/>
      <c r="AT832" s="145" t="s">
        <v>140</v>
      </c>
      <c r="AU832" s="145" t="s">
        <v>88</v>
      </c>
      <c r="AV832" s="13" t="s">
        <v>88</v>
      </c>
      <c r="AW832" s="13" t="s">
        <v>41</v>
      </c>
      <c r="AX832" s="13" t="s">
        <v>81</v>
      </c>
      <c r="AY832" s="145" t="s">
        <v>130</v>
      </c>
    </row>
    <row r="833" spans="2:51" s="13" customFormat="1">
      <c r="B833" s="144"/>
      <c r="D833" s="138" t="s">
        <v>140</v>
      </c>
      <c r="E833" s="145" t="s">
        <v>43</v>
      </c>
      <c r="F833" s="146" t="s">
        <v>310</v>
      </c>
      <c r="H833" s="147">
        <v>0.6</v>
      </c>
      <c r="I833" s="148"/>
      <c r="L833" s="144"/>
      <c r="M833" s="149"/>
      <c r="T833" s="150"/>
      <c r="AT833" s="145" t="s">
        <v>140</v>
      </c>
      <c r="AU833" s="145" t="s">
        <v>88</v>
      </c>
      <c r="AV833" s="13" t="s">
        <v>88</v>
      </c>
      <c r="AW833" s="13" t="s">
        <v>41</v>
      </c>
      <c r="AX833" s="13" t="s">
        <v>81</v>
      </c>
      <c r="AY833" s="145" t="s">
        <v>130</v>
      </c>
    </row>
    <row r="834" spans="2:51" s="14" customFormat="1">
      <c r="B834" s="151"/>
      <c r="D834" s="138" t="s">
        <v>140</v>
      </c>
      <c r="E834" s="152" t="s">
        <v>43</v>
      </c>
      <c r="F834" s="153" t="s">
        <v>170</v>
      </c>
      <c r="H834" s="154">
        <v>137.16</v>
      </c>
      <c r="I834" s="155"/>
      <c r="L834" s="151"/>
      <c r="M834" s="156"/>
      <c r="T834" s="157"/>
      <c r="AT834" s="152" t="s">
        <v>140</v>
      </c>
      <c r="AU834" s="152" t="s">
        <v>88</v>
      </c>
      <c r="AV834" s="14" t="s">
        <v>147</v>
      </c>
      <c r="AW834" s="14" t="s">
        <v>41</v>
      </c>
      <c r="AX834" s="14" t="s">
        <v>81</v>
      </c>
      <c r="AY834" s="152" t="s">
        <v>130</v>
      </c>
    </row>
    <row r="835" spans="2:51" s="13" customFormat="1">
      <c r="B835" s="144"/>
      <c r="D835" s="138" t="s">
        <v>140</v>
      </c>
      <c r="E835" s="145" t="s">
        <v>43</v>
      </c>
      <c r="F835" s="146" t="s">
        <v>317</v>
      </c>
      <c r="H835" s="147">
        <v>86.4</v>
      </c>
      <c r="I835" s="148"/>
      <c r="L835" s="144"/>
      <c r="M835" s="149"/>
      <c r="T835" s="150"/>
      <c r="AT835" s="145" t="s">
        <v>140</v>
      </c>
      <c r="AU835" s="145" t="s">
        <v>88</v>
      </c>
      <c r="AV835" s="13" t="s">
        <v>88</v>
      </c>
      <c r="AW835" s="13" t="s">
        <v>41</v>
      </c>
      <c r="AX835" s="13" t="s">
        <v>81</v>
      </c>
      <c r="AY835" s="145" t="s">
        <v>130</v>
      </c>
    </row>
    <row r="836" spans="2:51" s="13" customFormat="1">
      <c r="B836" s="144"/>
      <c r="D836" s="138" t="s">
        <v>140</v>
      </c>
      <c r="E836" s="145" t="s">
        <v>43</v>
      </c>
      <c r="F836" s="146" t="s">
        <v>348</v>
      </c>
      <c r="H836" s="147">
        <v>45.6</v>
      </c>
      <c r="I836" s="148"/>
      <c r="L836" s="144"/>
      <c r="M836" s="149"/>
      <c r="T836" s="150"/>
      <c r="AT836" s="145" t="s">
        <v>140</v>
      </c>
      <c r="AU836" s="145" t="s">
        <v>88</v>
      </c>
      <c r="AV836" s="13" t="s">
        <v>88</v>
      </c>
      <c r="AW836" s="13" t="s">
        <v>41</v>
      </c>
      <c r="AX836" s="13" t="s">
        <v>81</v>
      </c>
      <c r="AY836" s="145" t="s">
        <v>130</v>
      </c>
    </row>
    <row r="837" spans="2:51" s="13" customFormat="1">
      <c r="B837" s="144"/>
      <c r="D837" s="138" t="s">
        <v>140</v>
      </c>
      <c r="E837" s="145" t="s">
        <v>43</v>
      </c>
      <c r="F837" s="146" t="s">
        <v>315</v>
      </c>
      <c r="H837" s="147">
        <v>4.5599999999999996</v>
      </c>
      <c r="I837" s="148"/>
      <c r="L837" s="144"/>
      <c r="M837" s="149"/>
      <c r="T837" s="150"/>
      <c r="AT837" s="145" t="s">
        <v>140</v>
      </c>
      <c r="AU837" s="145" t="s">
        <v>88</v>
      </c>
      <c r="AV837" s="13" t="s">
        <v>88</v>
      </c>
      <c r="AW837" s="13" t="s">
        <v>41</v>
      </c>
      <c r="AX837" s="13" t="s">
        <v>81</v>
      </c>
      <c r="AY837" s="145" t="s">
        <v>130</v>
      </c>
    </row>
    <row r="838" spans="2:51" s="13" customFormat="1">
      <c r="B838" s="144"/>
      <c r="D838" s="138" t="s">
        <v>140</v>
      </c>
      <c r="E838" s="145" t="s">
        <v>43</v>
      </c>
      <c r="F838" s="146" t="s">
        <v>316</v>
      </c>
      <c r="H838" s="147">
        <v>2.4</v>
      </c>
      <c r="I838" s="148"/>
      <c r="L838" s="144"/>
      <c r="M838" s="149"/>
      <c r="T838" s="150"/>
      <c r="AT838" s="145" t="s">
        <v>140</v>
      </c>
      <c r="AU838" s="145" t="s">
        <v>88</v>
      </c>
      <c r="AV838" s="13" t="s">
        <v>88</v>
      </c>
      <c r="AW838" s="13" t="s">
        <v>41</v>
      </c>
      <c r="AX838" s="13" t="s">
        <v>81</v>
      </c>
      <c r="AY838" s="145" t="s">
        <v>130</v>
      </c>
    </row>
    <row r="839" spans="2:51" s="13" customFormat="1">
      <c r="B839" s="144"/>
      <c r="D839" s="138" t="s">
        <v>140</v>
      </c>
      <c r="E839" s="145" t="s">
        <v>43</v>
      </c>
      <c r="F839" s="146" t="s">
        <v>310</v>
      </c>
      <c r="H839" s="147">
        <v>0.6</v>
      </c>
      <c r="I839" s="148"/>
      <c r="L839" s="144"/>
      <c r="M839" s="149"/>
      <c r="T839" s="150"/>
      <c r="AT839" s="145" t="s">
        <v>140</v>
      </c>
      <c r="AU839" s="145" t="s">
        <v>88</v>
      </c>
      <c r="AV839" s="13" t="s">
        <v>88</v>
      </c>
      <c r="AW839" s="13" t="s">
        <v>41</v>
      </c>
      <c r="AX839" s="13" t="s">
        <v>81</v>
      </c>
      <c r="AY839" s="145" t="s">
        <v>130</v>
      </c>
    </row>
    <row r="840" spans="2:51" s="14" customFormat="1">
      <c r="B840" s="151"/>
      <c r="D840" s="138" t="s">
        <v>140</v>
      </c>
      <c r="E840" s="152" t="s">
        <v>43</v>
      </c>
      <c r="F840" s="153" t="s">
        <v>180</v>
      </c>
      <c r="H840" s="154">
        <v>139.56</v>
      </c>
      <c r="I840" s="155"/>
      <c r="L840" s="151"/>
      <c r="M840" s="156"/>
      <c r="T840" s="157"/>
      <c r="AT840" s="152" t="s">
        <v>140</v>
      </c>
      <c r="AU840" s="152" t="s">
        <v>88</v>
      </c>
      <c r="AV840" s="14" t="s">
        <v>147</v>
      </c>
      <c r="AW840" s="14" t="s">
        <v>41</v>
      </c>
      <c r="AX840" s="14" t="s">
        <v>81</v>
      </c>
      <c r="AY840" s="152" t="s">
        <v>130</v>
      </c>
    </row>
    <row r="841" spans="2:51" s="13" customFormat="1">
      <c r="B841" s="144"/>
      <c r="D841" s="138" t="s">
        <v>140</v>
      </c>
      <c r="E841" s="145" t="s">
        <v>43</v>
      </c>
      <c r="F841" s="146" t="s">
        <v>319</v>
      </c>
      <c r="H841" s="147">
        <v>82.8</v>
      </c>
      <c r="I841" s="148"/>
      <c r="L841" s="144"/>
      <c r="M841" s="149"/>
      <c r="T841" s="150"/>
      <c r="AT841" s="145" t="s">
        <v>140</v>
      </c>
      <c r="AU841" s="145" t="s">
        <v>88</v>
      </c>
      <c r="AV841" s="13" t="s">
        <v>88</v>
      </c>
      <c r="AW841" s="13" t="s">
        <v>41</v>
      </c>
      <c r="AX841" s="13" t="s">
        <v>81</v>
      </c>
      <c r="AY841" s="145" t="s">
        <v>130</v>
      </c>
    </row>
    <row r="842" spans="2:51" s="13" customFormat="1">
      <c r="B842" s="144"/>
      <c r="D842" s="138" t="s">
        <v>140</v>
      </c>
      <c r="E842" s="145" t="s">
        <v>43</v>
      </c>
      <c r="F842" s="146" t="s">
        <v>349</v>
      </c>
      <c r="H842" s="147">
        <v>54</v>
      </c>
      <c r="I842" s="148"/>
      <c r="L842" s="144"/>
      <c r="M842" s="149"/>
      <c r="T842" s="150"/>
      <c r="AT842" s="145" t="s">
        <v>140</v>
      </c>
      <c r="AU842" s="145" t="s">
        <v>88</v>
      </c>
      <c r="AV842" s="13" t="s">
        <v>88</v>
      </c>
      <c r="AW842" s="13" t="s">
        <v>41</v>
      </c>
      <c r="AX842" s="13" t="s">
        <v>81</v>
      </c>
      <c r="AY842" s="145" t="s">
        <v>130</v>
      </c>
    </row>
    <row r="843" spans="2:51" s="13" customFormat="1">
      <c r="B843" s="144"/>
      <c r="D843" s="138" t="s">
        <v>140</v>
      </c>
      <c r="E843" s="145" t="s">
        <v>43</v>
      </c>
      <c r="F843" s="146" t="s">
        <v>315</v>
      </c>
      <c r="H843" s="147">
        <v>4.5599999999999996</v>
      </c>
      <c r="I843" s="148"/>
      <c r="L843" s="144"/>
      <c r="M843" s="149"/>
      <c r="T843" s="150"/>
      <c r="AT843" s="145" t="s">
        <v>140</v>
      </c>
      <c r="AU843" s="145" t="s">
        <v>88</v>
      </c>
      <c r="AV843" s="13" t="s">
        <v>88</v>
      </c>
      <c r="AW843" s="13" t="s">
        <v>41</v>
      </c>
      <c r="AX843" s="13" t="s">
        <v>81</v>
      </c>
      <c r="AY843" s="145" t="s">
        <v>130</v>
      </c>
    </row>
    <row r="844" spans="2:51" s="13" customFormat="1">
      <c r="B844" s="144"/>
      <c r="D844" s="138" t="s">
        <v>140</v>
      </c>
      <c r="E844" s="145" t="s">
        <v>43</v>
      </c>
      <c r="F844" s="146" t="s">
        <v>318</v>
      </c>
      <c r="H844" s="147">
        <v>1.2</v>
      </c>
      <c r="I844" s="148"/>
      <c r="L844" s="144"/>
      <c r="M844" s="149"/>
      <c r="T844" s="150"/>
      <c r="AT844" s="145" t="s">
        <v>140</v>
      </c>
      <c r="AU844" s="145" t="s">
        <v>88</v>
      </c>
      <c r="AV844" s="13" t="s">
        <v>88</v>
      </c>
      <c r="AW844" s="13" t="s">
        <v>41</v>
      </c>
      <c r="AX844" s="13" t="s">
        <v>81</v>
      </c>
      <c r="AY844" s="145" t="s">
        <v>130</v>
      </c>
    </row>
    <row r="845" spans="2:51" s="13" customFormat="1">
      <c r="B845" s="144"/>
      <c r="D845" s="138" t="s">
        <v>140</v>
      </c>
      <c r="E845" s="145" t="s">
        <v>43</v>
      </c>
      <c r="F845" s="146" t="s">
        <v>310</v>
      </c>
      <c r="H845" s="147">
        <v>0.6</v>
      </c>
      <c r="I845" s="148"/>
      <c r="L845" s="144"/>
      <c r="M845" s="149"/>
      <c r="T845" s="150"/>
      <c r="AT845" s="145" t="s">
        <v>140</v>
      </c>
      <c r="AU845" s="145" t="s">
        <v>88</v>
      </c>
      <c r="AV845" s="13" t="s">
        <v>88</v>
      </c>
      <c r="AW845" s="13" t="s">
        <v>41</v>
      </c>
      <c r="AX845" s="13" t="s">
        <v>81</v>
      </c>
      <c r="AY845" s="145" t="s">
        <v>130</v>
      </c>
    </row>
    <row r="846" spans="2:51" s="14" customFormat="1">
      <c r="B846" s="151"/>
      <c r="D846" s="138" t="s">
        <v>140</v>
      </c>
      <c r="E846" s="152" t="s">
        <v>43</v>
      </c>
      <c r="F846" s="153" t="s">
        <v>191</v>
      </c>
      <c r="H846" s="154">
        <v>143.16</v>
      </c>
      <c r="I846" s="155"/>
      <c r="L846" s="151"/>
      <c r="M846" s="156"/>
      <c r="T846" s="157"/>
      <c r="AT846" s="152" t="s">
        <v>140</v>
      </c>
      <c r="AU846" s="152" t="s">
        <v>88</v>
      </c>
      <c r="AV846" s="14" t="s">
        <v>147</v>
      </c>
      <c r="AW846" s="14" t="s">
        <v>41</v>
      </c>
      <c r="AX846" s="14" t="s">
        <v>81</v>
      </c>
      <c r="AY846" s="152" t="s">
        <v>130</v>
      </c>
    </row>
    <row r="847" spans="2:51" s="13" customFormat="1">
      <c r="B847" s="144"/>
      <c r="D847" s="138" t="s">
        <v>140</v>
      </c>
      <c r="E847" s="145" t="s">
        <v>43</v>
      </c>
      <c r="F847" s="146" t="s">
        <v>320</v>
      </c>
      <c r="H847" s="147">
        <v>9.6</v>
      </c>
      <c r="I847" s="148"/>
      <c r="L847" s="144"/>
      <c r="M847" s="149"/>
      <c r="T847" s="150"/>
      <c r="AT847" s="145" t="s">
        <v>140</v>
      </c>
      <c r="AU847" s="145" t="s">
        <v>88</v>
      </c>
      <c r="AV847" s="13" t="s">
        <v>88</v>
      </c>
      <c r="AW847" s="13" t="s">
        <v>41</v>
      </c>
      <c r="AX847" s="13" t="s">
        <v>81</v>
      </c>
      <c r="AY847" s="145" t="s">
        <v>130</v>
      </c>
    </row>
    <row r="848" spans="2:51" s="13" customFormat="1">
      <c r="B848" s="144"/>
      <c r="D848" s="138" t="s">
        <v>140</v>
      </c>
      <c r="E848" s="145" t="s">
        <v>43</v>
      </c>
      <c r="F848" s="146" t="s">
        <v>349</v>
      </c>
      <c r="H848" s="147">
        <v>54</v>
      </c>
      <c r="I848" s="148"/>
      <c r="L848" s="144"/>
      <c r="M848" s="149"/>
      <c r="T848" s="150"/>
      <c r="AT848" s="145" t="s">
        <v>140</v>
      </c>
      <c r="AU848" s="145" t="s">
        <v>88</v>
      </c>
      <c r="AV848" s="13" t="s">
        <v>88</v>
      </c>
      <c r="AW848" s="13" t="s">
        <v>41</v>
      </c>
      <c r="AX848" s="13" t="s">
        <v>81</v>
      </c>
      <c r="AY848" s="145" t="s">
        <v>130</v>
      </c>
    </row>
    <row r="849" spans="2:65" s="13" customFormat="1">
      <c r="B849" s="144"/>
      <c r="D849" s="138" t="s">
        <v>140</v>
      </c>
      <c r="E849" s="145" t="s">
        <v>43</v>
      </c>
      <c r="F849" s="146" t="s">
        <v>315</v>
      </c>
      <c r="H849" s="147">
        <v>4.5599999999999996</v>
      </c>
      <c r="I849" s="148"/>
      <c r="L849" s="144"/>
      <c r="M849" s="149"/>
      <c r="T849" s="150"/>
      <c r="AT849" s="145" t="s">
        <v>140</v>
      </c>
      <c r="AU849" s="145" t="s">
        <v>88</v>
      </c>
      <c r="AV849" s="13" t="s">
        <v>88</v>
      </c>
      <c r="AW849" s="13" t="s">
        <v>41</v>
      </c>
      <c r="AX849" s="13" t="s">
        <v>81</v>
      </c>
      <c r="AY849" s="145" t="s">
        <v>130</v>
      </c>
    </row>
    <row r="850" spans="2:65" s="14" customFormat="1">
      <c r="B850" s="151"/>
      <c r="D850" s="138" t="s">
        <v>140</v>
      </c>
      <c r="E850" s="152" t="s">
        <v>43</v>
      </c>
      <c r="F850" s="153" t="s">
        <v>197</v>
      </c>
      <c r="H850" s="154">
        <v>68.16</v>
      </c>
      <c r="I850" s="155"/>
      <c r="L850" s="151"/>
      <c r="M850" s="156"/>
      <c r="T850" s="157"/>
      <c r="AT850" s="152" t="s">
        <v>140</v>
      </c>
      <c r="AU850" s="152" t="s">
        <v>88</v>
      </c>
      <c r="AV850" s="14" t="s">
        <v>147</v>
      </c>
      <c r="AW850" s="14" t="s">
        <v>41</v>
      </c>
      <c r="AX850" s="14" t="s">
        <v>81</v>
      </c>
      <c r="AY850" s="152" t="s">
        <v>130</v>
      </c>
    </row>
    <row r="851" spans="2:65" s="13" customFormat="1">
      <c r="B851" s="144"/>
      <c r="D851" s="138" t="s">
        <v>140</v>
      </c>
      <c r="E851" s="145" t="s">
        <v>43</v>
      </c>
      <c r="F851" s="146" t="s">
        <v>320</v>
      </c>
      <c r="H851" s="147">
        <v>9.6</v>
      </c>
      <c r="I851" s="148"/>
      <c r="L851" s="144"/>
      <c r="M851" s="149"/>
      <c r="T851" s="150"/>
      <c r="AT851" s="145" t="s">
        <v>140</v>
      </c>
      <c r="AU851" s="145" t="s">
        <v>88</v>
      </c>
      <c r="AV851" s="13" t="s">
        <v>88</v>
      </c>
      <c r="AW851" s="13" t="s">
        <v>41</v>
      </c>
      <c r="AX851" s="13" t="s">
        <v>81</v>
      </c>
      <c r="AY851" s="145" t="s">
        <v>130</v>
      </c>
    </row>
    <row r="852" spans="2:65" s="13" customFormat="1">
      <c r="B852" s="144"/>
      <c r="D852" s="138" t="s">
        <v>140</v>
      </c>
      <c r="E852" s="145" t="s">
        <v>43</v>
      </c>
      <c r="F852" s="146" t="s">
        <v>349</v>
      </c>
      <c r="H852" s="147">
        <v>54</v>
      </c>
      <c r="I852" s="148"/>
      <c r="L852" s="144"/>
      <c r="M852" s="149"/>
      <c r="T852" s="150"/>
      <c r="AT852" s="145" t="s">
        <v>140</v>
      </c>
      <c r="AU852" s="145" t="s">
        <v>88</v>
      </c>
      <c r="AV852" s="13" t="s">
        <v>88</v>
      </c>
      <c r="AW852" s="13" t="s">
        <v>41</v>
      </c>
      <c r="AX852" s="13" t="s">
        <v>81</v>
      </c>
      <c r="AY852" s="145" t="s">
        <v>130</v>
      </c>
    </row>
    <row r="853" spans="2:65" s="13" customFormat="1">
      <c r="B853" s="144"/>
      <c r="D853" s="138" t="s">
        <v>140</v>
      </c>
      <c r="E853" s="145" t="s">
        <v>43</v>
      </c>
      <c r="F853" s="146" t="s">
        <v>315</v>
      </c>
      <c r="H853" s="147">
        <v>4.5599999999999996</v>
      </c>
      <c r="I853" s="148"/>
      <c r="L853" s="144"/>
      <c r="M853" s="149"/>
      <c r="T853" s="150"/>
      <c r="AT853" s="145" t="s">
        <v>140</v>
      </c>
      <c r="AU853" s="145" t="s">
        <v>88</v>
      </c>
      <c r="AV853" s="13" t="s">
        <v>88</v>
      </c>
      <c r="AW853" s="13" t="s">
        <v>41</v>
      </c>
      <c r="AX853" s="13" t="s">
        <v>81</v>
      </c>
      <c r="AY853" s="145" t="s">
        <v>130</v>
      </c>
    </row>
    <row r="854" spans="2:65" s="14" customFormat="1">
      <c r="B854" s="151"/>
      <c r="D854" s="138" t="s">
        <v>140</v>
      </c>
      <c r="E854" s="152" t="s">
        <v>43</v>
      </c>
      <c r="F854" s="153" t="s">
        <v>202</v>
      </c>
      <c r="H854" s="154">
        <v>68.16</v>
      </c>
      <c r="I854" s="155"/>
      <c r="L854" s="151"/>
      <c r="M854" s="156"/>
      <c r="T854" s="157"/>
      <c r="AT854" s="152" t="s">
        <v>140</v>
      </c>
      <c r="AU854" s="152" t="s">
        <v>88</v>
      </c>
      <c r="AV854" s="14" t="s">
        <v>147</v>
      </c>
      <c r="AW854" s="14" t="s">
        <v>41</v>
      </c>
      <c r="AX854" s="14" t="s">
        <v>81</v>
      </c>
      <c r="AY854" s="152" t="s">
        <v>130</v>
      </c>
    </row>
    <row r="855" spans="2:65" s="13" customFormat="1">
      <c r="B855" s="144"/>
      <c r="D855" s="138" t="s">
        <v>140</v>
      </c>
      <c r="E855" s="145" t="s">
        <v>43</v>
      </c>
      <c r="F855" s="146" t="s">
        <v>321</v>
      </c>
      <c r="H855" s="147">
        <v>49.2</v>
      </c>
      <c r="I855" s="148"/>
      <c r="L855" s="144"/>
      <c r="M855" s="149"/>
      <c r="T855" s="150"/>
      <c r="AT855" s="145" t="s">
        <v>140</v>
      </c>
      <c r="AU855" s="145" t="s">
        <v>88</v>
      </c>
      <c r="AV855" s="13" t="s">
        <v>88</v>
      </c>
      <c r="AW855" s="13" t="s">
        <v>41</v>
      </c>
      <c r="AX855" s="13" t="s">
        <v>81</v>
      </c>
      <c r="AY855" s="145" t="s">
        <v>130</v>
      </c>
    </row>
    <row r="856" spans="2:65" s="14" customFormat="1">
      <c r="B856" s="151"/>
      <c r="D856" s="138" t="s">
        <v>140</v>
      </c>
      <c r="E856" s="152" t="s">
        <v>43</v>
      </c>
      <c r="F856" s="153" t="s">
        <v>208</v>
      </c>
      <c r="H856" s="154">
        <v>49.2</v>
      </c>
      <c r="I856" s="155"/>
      <c r="L856" s="151"/>
      <c r="M856" s="156"/>
      <c r="T856" s="157"/>
      <c r="AT856" s="152" t="s">
        <v>140</v>
      </c>
      <c r="AU856" s="152" t="s">
        <v>88</v>
      </c>
      <c r="AV856" s="14" t="s">
        <v>147</v>
      </c>
      <c r="AW856" s="14" t="s">
        <v>41</v>
      </c>
      <c r="AX856" s="14" t="s">
        <v>81</v>
      </c>
      <c r="AY856" s="152" t="s">
        <v>130</v>
      </c>
    </row>
    <row r="857" spans="2:65" s="15" customFormat="1">
      <c r="B857" s="158"/>
      <c r="D857" s="138" t="s">
        <v>140</v>
      </c>
      <c r="E857" s="159" t="s">
        <v>43</v>
      </c>
      <c r="F857" s="160" t="s">
        <v>209</v>
      </c>
      <c r="H857" s="161">
        <v>647.25</v>
      </c>
      <c r="I857" s="162"/>
      <c r="L857" s="158"/>
      <c r="M857" s="163"/>
      <c r="T857" s="164"/>
      <c r="AT857" s="159" t="s">
        <v>140</v>
      </c>
      <c r="AU857" s="159" t="s">
        <v>88</v>
      </c>
      <c r="AV857" s="15" t="s">
        <v>138</v>
      </c>
      <c r="AW857" s="15" t="s">
        <v>41</v>
      </c>
      <c r="AX857" s="15" t="s">
        <v>86</v>
      </c>
      <c r="AY857" s="159" t="s">
        <v>130</v>
      </c>
    </row>
    <row r="858" spans="2:65" s="1" customFormat="1" ht="33" customHeight="1">
      <c r="B858" s="34"/>
      <c r="C858" s="124" t="s">
        <v>616</v>
      </c>
      <c r="D858" s="124" t="s">
        <v>133</v>
      </c>
      <c r="E858" s="125" t="s">
        <v>617</v>
      </c>
      <c r="F858" s="126" t="s">
        <v>618</v>
      </c>
      <c r="G858" s="127" t="s">
        <v>291</v>
      </c>
      <c r="H858" s="128">
        <v>314.85000000000002</v>
      </c>
      <c r="I858" s="129"/>
      <c r="J858" s="130">
        <f>ROUND(I858*H858,2)</f>
        <v>0</v>
      </c>
      <c r="K858" s="126" t="s">
        <v>137</v>
      </c>
      <c r="L858" s="34"/>
      <c r="M858" s="131" t="s">
        <v>43</v>
      </c>
      <c r="N858" s="132" t="s">
        <v>52</v>
      </c>
      <c r="P858" s="133">
        <f>O858*H858</f>
        <v>0</v>
      </c>
      <c r="Q858" s="133">
        <v>4.4999999999999999E-4</v>
      </c>
      <c r="R858" s="133">
        <f>Q858*H858</f>
        <v>0.14168250000000002</v>
      </c>
      <c r="S858" s="133">
        <v>0</v>
      </c>
      <c r="T858" s="134">
        <f>S858*H858</f>
        <v>0</v>
      </c>
      <c r="AR858" s="135" t="s">
        <v>385</v>
      </c>
      <c r="AT858" s="135" t="s">
        <v>133</v>
      </c>
      <c r="AU858" s="135" t="s">
        <v>88</v>
      </c>
      <c r="AY858" s="18" t="s">
        <v>130</v>
      </c>
      <c r="BE858" s="136">
        <f>IF(N858="základní",J858,0)</f>
        <v>0</v>
      </c>
      <c r="BF858" s="136">
        <f>IF(N858="snížená",J858,0)</f>
        <v>0</v>
      </c>
      <c r="BG858" s="136">
        <f>IF(N858="zákl. přenesená",J858,0)</f>
        <v>0</v>
      </c>
      <c r="BH858" s="136">
        <f>IF(N858="sníž. přenesená",J858,0)</f>
        <v>0</v>
      </c>
      <c r="BI858" s="136">
        <f>IF(N858="nulová",J858,0)</f>
        <v>0</v>
      </c>
      <c r="BJ858" s="18" t="s">
        <v>86</v>
      </c>
      <c r="BK858" s="136">
        <f>ROUND(I858*H858,2)</f>
        <v>0</v>
      </c>
      <c r="BL858" s="18" t="s">
        <v>385</v>
      </c>
      <c r="BM858" s="135" t="s">
        <v>619</v>
      </c>
    </row>
    <row r="859" spans="2:65" s="12" customFormat="1">
      <c r="B859" s="137"/>
      <c r="D859" s="138" t="s">
        <v>140</v>
      </c>
      <c r="E859" s="139" t="s">
        <v>43</v>
      </c>
      <c r="F859" s="140" t="s">
        <v>306</v>
      </c>
      <c r="H859" s="139" t="s">
        <v>43</v>
      </c>
      <c r="I859" s="141"/>
      <c r="L859" s="137"/>
      <c r="M859" s="142"/>
      <c r="T859" s="143"/>
      <c r="AT859" s="139" t="s">
        <v>140</v>
      </c>
      <c r="AU859" s="139" t="s">
        <v>88</v>
      </c>
      <c r="AV859" s="12" t="s">
        <v>86</v>
      </c>
      <c r="AW859" s="12" t="s">
        <v>41</v>
      </c>
      <c r="AX859" s="12" t="s">
        <v>81</v>
      </c>
      <c r="AY859" s="139" t="s">
        <v>130</v>
      </c>
    </row>
    <row r="860" spans="2:65" s="12" customFormat="1">
      <c r="B860" s="137"/>
      <c r="D860" s="138" t="s">
        <v>140</v>
      </c>
      <c r="E860" s="139" t="s">
        <v>43</v>
      </c>
      <c r="F860" s="140" t="s">
        <v>307</v>
      </c>
      <c r="H860" s="139" t="s">
        <v>43</v>
      </c>
      <c r="I860" s="141"/>
      <c r="L860" s="137"/>
      <c r="M860" s="142"/>
      <c r="T860" s="143"/>
      <c r="AT860" s="139" t="s">
        <v>140</v>
      </c>
      <c r="AU860" s="139" t="s">
        <v>88</v>
      </c>
      <c r="AV860" s="12" t="s">
        <v>86</v>
      </c>
      <c r="AW860" s="12" t="s">
        <v>41</v>
      </c>
      <c r="AX860" s="12" t="s">
        <v>81</v>
      </c>
      <c r="AY860" s="139" t="s">
        <v>130</v>
      </c>
    </row>
    <row r="861" spans="2:65" s="13" customFormat="1">
      <c r="B861" s="144"/>
      <c r="D861" s="138" t="s">
        <v>140</v>
      </c>
      <c r="E861" s="145" t="s">
        <v>43</v>
      </c>
      <c r="F861" s="146" t="s">
        <v>308</v>
      </c>
      <c r="H861" s="147">
        <v>6</v>
      </c>
      <c r="I861" s="148"/>
      <c r="L861" s="144"/>
      <c r="M861" s="149"/>
      <c r="T861" s="150"/>
      <c r="AT861" s="145" t="s">
        <v>140</v>
      </c>
      <c r="AU861" s="145" t="s">
        <v>88</v>
      </c>
      <c r="AV861" s="13" t="s">
        <v>88</v>
      </c>
      <c r="AW861" s="13" t="s">
        <v>41</v>
      </c>
      <c r="AX861" s="13" t="s">
        <v>81</v>
      </c>
      <c r="AY861" s="145" t="s">
        <v>130</v>
      </c>
    </row>
    <row r="862" spans="2:65" s="14" customFormat="1">
      <c r="B862" s="151"/>
      <c r="D862" s="138" t="s">
        <v>140</v>
      </c>
      <c r="E862" s="152" t="s">
        <v>43</v>
      </c>
      <c r="F862" s="153" t="s">
        <v>146</v>
      </c>
      <c r="H862" s="154">
        <v>6</v>
      </c>
      <c r="I862" s="155"/>
      <c r="L862" s="151"/>
      <c r="M862" s="156"/>
      <c r="T862" s="157"/>
      <c r="AT862" s="152" t="s">
        <v>140</v>
      </c>
      <c r="AU862" s="152" t="s">
        <v>88</v>
      </c>
      <c r="AV862" s="14" t="s">
        <v>147</v>
      </c>
      <c r="AW862" s="14" t="s">
        <v>41</v>
      </c>
      <c r="AX862" s="14" t="s">
        <v>81</v>
      </c>
      <c r="AY862" s="152" t="s">
        <v>130</v>
      </c>
    </row>
    <row r="863" spans="2:65" s="13" customFormat="1">
      <c r="B863" s="144"/>
      <c r="D863" s="138" t="s">
        <v>140</v>
      </c>
      <c r="E863" s="145" t="s">
        <v>43</v>
      </c>
      <c r="F863" s="146" t="s">
        <v>311</v>
      </c>
      <c r="H863" s="147">
        <v>18</v>
      </c>
      <c r="I863" s="148"/>
      <c r="L863" s="144"/>
      <c r="M863" s="149"/>
      <c r="T863" s="150"/>
      <c r="AT863" s="145" t="s">
        <v>140</v>
      </c>
      <c r="AU863" s="145" t="s">
        <v>88</v>
      </c>
      <c r="AV863" s="13" t="s">
        <v>88</v>
      </c>
      <c r="AW863" s="13" t="s">
        <v>41</v>
      </c>
      <c r="AX863" s="13" t="s">
        <v>81</v>
      </c>
      <c r="AY863" s="145" t="s">
        <v>130</v>
      </c>
    </row>
    <row r="864" spans="2:65" s="13" customFormat="1">
      <c r="B864" s="144"/>
      <c r="D864" s="138" t="s">
        <v>140</v>
      </c>
      <c r="E864" s="145" t="s">
        <v>43</v>
      </c>
      <c r="F864" s="146" t="s">
        <v>312</v>
      </c>
      <c r="H864" s="147">
        <v>17.25</v>
      </c>
      <c r="I864" s="148"/>
      <c r="L864" s="144"/>
      <c r="M864" s="149"/>
      <c r="T864" s="150"/>
      <c r="AT864" s="145" t="s">
        <v>140</v>
      </c>
      <c r="AU864" s="145" t="s">
        <v>88</v>
      </c>
      <c r="AV864" s="13" t="s">
        <v>88</v>
      </c>
      <c r="AW864" s="13" t="s">
        <v>41</v>
      </c>
      <c r="AX864" s="13" t="s">
        <v>81</v>
      </c>
      <c r="AY864" s="145" t="s">
        <v>130</v>
      </c>
    </row>
    <row r="865" spans="2:65" s="14" customFormat="1">
      <c r="B865" s="151"/>
      <c r="D865" s="138" t="s">
        <v>140</v>
      </c>
      <c r="E865" s="152" t="s">
        <v>43</v>
      </c>
      <c r="F865" s="153" t="s">
        <v>157</v>
      </c>
      <c r="H865" s="154">
        <v>35.25</v>
      </c>
      <c r="I865" s="155"/>
      <c r="L865" s="151"/>
      <c r="M865" s="156"/>
      <c r="T865" s="157"/>
      <c r="AT865" s="152" t="s">
        <v>140</v>
      </c>
      <c r="AU865" s="152" t="s">
        <v>88</v>
      </c>
      <c r="AV865" s="14" t="s">
        <v>147</v>
      </c>
      <c r="AW865" s="14" t="s">
        <v>41</v>
      </c>
      <c r="AX865" s="14" t="s">
        <v>81</v>
      </c>
      <c r="AY865" s="152" t="s">
        <v>130</v>
      </c>
    </row>
    <row r="866" spans="2:65" s="13" customFormat="1">
      <c r="B866" s="144"/>
      <c r="D866" s="138" t="s">
        <v>140</v>
      </c>
      <c r="E866" s="145" t="s">
        <v>43</v>
      </c>
      <c r="F866" s="146" t="s">
        <v>314</v>
      </c>
      <c r="H866" s="147">
        <v>85.2</v>
      </c>
      <c r="I866" s="148"/>
      <c r="L866" s="144"/>
      <c r="M866" s="149"/>
      <c r="T866" s="150"/>
      <c r="AT866" s="145" t="s">
        <v>140</v>
      </c>
      <c r="AU866" s="145" t="s">
        <v>88</v>
      </c>
      <c r="AV866" s="13" t="s">
        <v>88</v>
      </c>
      <c r="AW866" s="13" t="s">
        <v>41</v>
      </c>
      <c r="AX866" s="13" t="s">
        <v>81</v>
      </c>
      <c r="AY866" s="145" t="s">
        <v>130</v>
      </c>
    </row>
    <row r="867" spans="2:65" s="14" customFormat="1">
      <c r="B867" s="151"/>
      <c r="D867" s="138" t="s">
        <v>140</v>
      </c>
      <c r="E867" s="152" t="s">
        <v>43</v>
      </c>
      <c r="F867" s="153" t="s">
        <v>170</v>
      </c>
      <c r="H867" s="154">
        <v>85.2</v>
      </c>
      <c r="I867" s="155"/>
      <c r="L867" s="151"/>
      <c r="M867" s="156"/>
      <c r="T867" s="157"/>
      <c r="AT867" s="152" t="s">
        <v>140</v>
      </c>
      <c r="AU867" s="152" t="s">
        <v>88</v>
      </c>
      <c r="AV867" s="14" t="s">
        <v>147</v>
      </c>
      <c r="AW867" s="14" t="s">
        <v>41</v>
      </c>
      <c r="AX867" s="14" t="s">
        <v>81</v>
      </c>
      <c r="AY867" s="152" t="s">
        <v>130</v>
      </c>
    </row>
    <row r="868" spans="2:65" s="13" customFormat="1">
      <c r="B868" s="144"/>
      <c r="D868" s="138" t="s">
        <v>140</v>
      </c>
      <c r="E868" s="145" t="s">
        <v>43</v>
      </c>
      <c r="F868" s="146" t="s">
        <v>317</v>
      </c>
      <c r="H868" s="147">
        <v>86.4</v>
      </c>
      <c r="I868" s="148"/>
      <c r="L868" s="144"/>
      <c r="M868" s="149"/>
      <c r="T868" s="150"/>
      <c r="AT868" s="145" t="s">
        <v>140</v>
      </c>
      <c r="AU868" s="145" t="s">
        <v>88</v>
      </c>
      <c r="AV868" s="13" t="s">
        <v>88</v>
      </c>
      <c r="AW868" s="13" t="s">
        <v>41</v>
      </c>
      <c r="AX868" s="13" t="s">
        <v>81</v>
      </c>
      <c r="AY868" s="145" t="s">
        <v>130</v>
      </c>
    </row>
    <row r="869" spans="2:65" s="14" customFormat="1">
      <c r="B869" s="151"/>
      <c r="D869" s="138" t="s">
        <v>140</v>
      </c>
      <c r="E869" s="152" t="s">
        <v>43</v>
      </c>
      <c r="F869" s="153" t="s">
        <v>180</v>
      </c>
      <c r="H869" s="154">
        <v>86.4</v>
      </c>
      <c r="I869" s="155"/>
      <c r="L869" s="151"/>
      <c r="M869" s="156"/>
      <c r="T869" s="157"/>
      <c r="AT869" s="152" t="s">
        <v>140</v>
      </c>
      <c r="AU869" s="152" t="s">
        <v>88</v>
      </c>
      <c r="AV869" s="14" t="s">
        <v>147</v>
      </c>
      <c r="AW869" s="14" t="s">
        <v>41</v>
      </c>
      <c r="AX869" s="14" t="s">
        <v>81</v>
      </c>
      <c r="AY869" s="152" t="s">
        <v>130</v>
      </c>
    </row>
    <row r="870" spans="2:65" s="13" customFormat="1">
      <c r="B870" s="144"/>
      <c r="D870" s="138" t="s">
        <v>140</v>
      </c>
      <c r="E870" s="145" t="s">
        <v>43</v>
      </c>
      <c r="F870" s="146" t="s">
        <v>319</v>
      </c>
      <c r="H870" s="147">
        <v>82.8</v>
      </c>
      <c r="I870" s="148"/>
      <c r="L870" s="144"/>
      <c r="M870" s="149"/>
      <c r="T870" s="150"/>
      <c r="AT870" s="145" t="s">
        <v>140</v>
      </c>
      <c r="AU870" s="145" t="s">
        <v>88</v>
      </c>
      <c r="AV870" s="13" t="s">
        <v>88</v>
      </c>
      <c r="AW870" s="13" t="s">
        <v>41</v>
      </c>
      <c r="AX870" s="13" t="s">
        <v>81</v>
      </c>
      <c r="AY870" s="145" t="s">
        <v>130</v>
      </c>
    </row>
    <row r="871" spans="2:65" s="14" customFormat="1">
      <c r="B871" s="151"/>
      <c r="D871" s="138" t="s">
        <v>140</v>
      </c>
      <c r="E871" s="152" t="s">
        <v>43</v>
      </c>
      <c r="F871" s="153" t="s">
        <v>191</v>
      </c>
      <c r="H871" s="154">
        <v>82.8</v>
      </c>
      <c r="I871" s="155"/>
      <c r="L871" s="151"/>
      <c r="M871" s="156"/>
      <c r="T871" s="157"/>
      <c r="AT871" s="152" t="s">
        <v>140</v>
      </c>
      <c r="AU871" s="152" t="s">
        <v>88</v>
      </c>
      <c r="AV871" s="14" t="s">
        <v>147</v>
      </c>
      <c r="AW871" s="14" t="s">
        <v>41</v>
      </c>
      <c r="AX871" s="14" t="s">
        <v>81</v>
      </c>
      <c r="AY871" s="152" t="s">
        <v>130</v>
      </c>
    </row>
    <row r="872" spans="2:65" s="13" customFormat="1">
      <c r="B872" s="144"/>
      <c r="D872" s="138" t="s">
        <v>140</v>
      </c>
      <c r="E872" s="145" t="s">
        <v>43</v>
      </c>
      <c r="F872" s="146" t="s">
        <v>320</v>
      </c>
      <c r="H872" s="147">
        <v>9.6</v>
      </c>
      <c r="I872" s="148"/>
      <c r="L872" s="144"/>
      <c r="M872" s="149"/>
      <c r="T872" s="150"/>
      <c r="AT872" s="145" t="s">
        <v>140</v>
      </c>
      <c r="AU872" s="145" t="s">
        <v>88</v>
      </c>
      <c r="AV872" s="13" t="s">
        <v>88</v>
      </c>
      <c r="AW872" s="13" t="s">
        <v>41</v>
      </c>
      <c r="AX872" s="13" t="s">
        <v>81</v>
      </c>
      <c r="AY872" s="145" t="s">
        <v>130</v>
      </c>
    </row>
    <row r="873" spans="2:65" s="14" customFormat="1">
      <c r="B873" s="151"/>
      <c r="D873" s="138" t="s">
        <v>140</v>
      </c>
      <c r="E873" s="152" t="s">
        <v>43</v>
      </c>
      <c r="F873" s="153" t="s">
        <v>197</v>
      </c>
      <c r="H873" s="154">
        <v>9.6</v>
      </c>
      <c r="I873" s="155"/>
      <c r="L873" s="151"/>
      <c r="M873" s="156"/>
      <c r="T873" s="157"/>
      <c r="AT873" s="152" t="s">
        <v>140</v>
      </c>
      <c r="AU873" s="152" t="s">
        <v>88</v>
      </c>
      <c r="AV873" s="14" t="s">
        <v>147</v>
      </c>
      <c r="AW873" s="14" t="s">
        <v>41</v>
      </c>
      <c r="AX873" s="14" t="s">
        <v>81</v>
      </c>
      <c r="AY873" s="152" t="s">
        <v>130</v>
      </c>
    </row>
    <row r="874" spans="2:65" s="13" customFormat="1">
      <c r="B874" s="144"/>
      <c r="D874" s="138" t="s">
        <v>140</v>
      </c>
      <c r="E874" s="145" t="s">
        <v>43</v>
      </c>
      <c r="F874" s="146" t="s">
        <v>320</v>
      </c>
      <c r="H874" s="147">
        <v>9.6</v>
      </c>
      <c r="I874" s="148"/>
      <c r="L874" s="144"/>
      <c r="M874" s="149"/>
      <c r="T874" s="150"/>
      <c r="AT874" s="145" t="s">
        <v>140</v>
      </c>
      <c r="AU874" s="145" t="s">
        <v>88</v>
      </c>
      <c r="AV874" s="13" t="s">
        <v>88</v>
      </c>
      <c r="AW874" s="13" t="s">
        <v>41</v>
      </c>
      <c r="AX874" s="13" t="s">
        <v>81</v>
      </c>
      <c r="AY874" s="145" t="s">
        <v>130</v>
      </c>
    </row>
    <row r="875" spans="2:65" s="14" customFormat="1">
      <c r="B875" s="151"/>
      <c r="D875" s="138" t="s">
        <v>140</v>
      </c>
      <c r="E875" s="152" t="s">
        <v>43</v>
      </c>
      <c r="F875" s="153" t="s">
        <v>202</v>
      </c>
      <c r="H875" s="154">
        <v>9.6</v>
      </c>
      <c r="I875" s="155"/>
      <c r="L875" s="151"/>
      <c r="M875" s="156"/>
      <c r="T875" s="157"/>
      <c r="AT875" s="152" t="s">
        <v>140</v>
      </c>
      <c r="AU875" s="152" t="s">
        <v>88</v>
      </c>
      <c r="AV875" s="14" t="s">
        <v>147</v>
      </c>
      <c r="AW875" s="14" t="s">
        <v>41</v>
      </c>
      <c r="AX875" s="14" t="s">
        <v>81</v>
      </c>
      <c r="AY875" s="152" t="s">
        <v>130</v>
      </c>
    </row>
    <row r="876" spans="2:65" s="15" customFormat="1">
      <c r="B876" s="158"/>
      <c r="D876" s="138" t="s">
        <v>140</v>
      </c>
      <c r="E876" s="159" t="s">
        <v>43</v>
      </c>
      <c r="F876" s="160" t="s">
        <v>209</v>
      </c>
      <c r="H876" s="161">
        <v>314.85000000000002</v>
      </c>
      <c r="I876" s="162"/>
      <c r="L876" s="158"/>
      <c r="M876" s="163"/>
      <c r="T876" s="164"/>
      <c r="AT876" s="159" t="s">
        <v>140</v>
      </c>
      <c r="AU876" s="159" t="s">
        <v>88</v>
      </c>
      <c r="AV876" s="15" t="s">
        <v>138</v>
      </c>
      <c r="AW876" s="15" t="s">
        <v>41</v>
      </c>
      <c r="AX876" s="15" t="s">
        <v>86</v>
      </c>
      <c r="AY876" s="159" t="s">
        <v>130</v>
      </c>
    </row>
    <row r="877" spans="2:65" s="1" customFormat="1" ht="33" customHeight="1">
      <c r="B877" s="34"/>
      <c r="C877" s="124" t="s">
        <v>620</v>
      </c>
      <c r="D877" s="124" t="s">
        <v>133</v>
      </c>
      <c r="E877" s="125" t="s">
        <v>621</v>
      </c>
      <c r="F877" s="126" t="s">
        <v>622</v>
      </c>
      <c r="G877" s="127" t="s">
        <v>291</v>
      </c>
      <c r="H877" s="128">
        <v>22.8</v>
      </c>
      <c r="I877" s="129"/>
      <c r="J877" s="130">
        <f>ROUND(I877*H877,2)</f>
        <v>0</v>
      </c>
      <c r="K877" s="126" t="s">
        <v>137</v>
      </c>
      <c r="L877" s="34"/>
      <c r="M877" s="131" t="s">
        <v>43</v>
      </c>
      <c r="N877" s="132" t="s">
        <v>52</v>
      </c>
      <c r="P877" s="133">
        <f>O877*H877</f>
        <v>0</v>
      </c>
      <c r="Q877" s="133">
        <v>8.7000000000000001E-4</v>
      </c>
      <c r="R877" s="133">
        <f>Q877*H877</f>
        <v>1.9835999999999999E-2</v>
      </c>
      <c r="S877" s="133">
        <v>0</v>
      </c>
      <c r="T877" s="134">
        <f>S877*H877</f>
        <v>0</v>
      </c>
      <c r="AR877" s="135" t="s">
        <v>385</v>
      </c>
      <c r="AT877" s="135" t="s">
        <v>133</v>
      </c>
      <c r="AU877" s="135" t="s">
        <v>88</v>
      </c>
      <c r="AY877" s="18" t="s">
        <v>130</v>
      </c>
      <c r="BE877" s="136">
        <f>IF(N877="základní",J877,0)</f>
        <v>0</v>
      </c>
      <c r="BF877" s="136">
        <f>IF(N877="snížená",J877,0)</f>
        <v>0</v>
      </c>
      <c r="BG877" s="136">
        <f>IF(N877="zákl. přenesená",J877,0)</f>
        <v>0</v>
      </c>
      <c r="BH877" s="136">
        <f>IF(N877="sníž. přenesená",J877,0)</f>
        <v>0</v>
      </c>
      <c r="BI877" s="136">
        <f>IF(N877="nulová",J877,0)</f>
        <v>0</v>
      </c>
      <c r="BJ877" s="18" t="s">
        <v>86</v>
      </c>
      <c r="BK877" s="136">
        <f>ROUND(I877*H877,2)</f>
        <v>0</v>
      </c>
      <c r="BL877" s="18" t="s">
        <v>385</v>
      </c>
      <c r="BM877" s="135" t="s">
        <v>623</v>
      </c>
    </row>
    <row r="878" spans="2:65" s="12" customFormat="1">
      <c r="B878" s="137"/>
      <c r="D878" s="138" t="s">
        <v>140</v>
      </c>
      <c r="E878" s="139" t="s">
        <v>43</v>
      </c>
      <c r="F878" s="140" t="s">
        <v>306</v>
      </c>
      <c r="H878" s="139" t="s">
        <v>43</v>
      </c>
      <c r="I878" s="141"/>
      <c r="L878" s="137"/>
      <c r="M878" s="142"/>
      <c r="T878" s="143"/>
      <c r="AT878" s="139" t="s">
        <v>140</v>
      </c>
      <c r="AU878" s="139" t="s">
        <v>88</v>
      </c>
      <c r="AV878" s="12" t="s">
        <v>86</v>
      </c>
      <c r="AW878" s="12" t="s">
        <v>41</v>
      </c>
      <c r="AX878" s="12" t="s">
        <v>81</v>
      </c>
      <c r="AY878" s="139" t="s">
        <v>130</v>
      </c>
    </row>
    <row r="879" spans="2:65" s="12" customFormat="1">
      <c r="B879" s="137"/>
      <c r="D879" s="138" t="s">
        <v>140</v>
      </c>
      <c r="E879" s="139" t="s">
        <v>43</v>
      </c>
      <c r="F879" s="140" t="s">
        <v>307</v>
      </c>
      <c r="H879" s="139" t="s">
        <v>43</v>
      </c>
      <c r="I879" s="141"/>
      <c r="L879" s="137"/>
      <c r="M879" s="142"/>
      <c r="T879" s="143"/>
      <c r="AT879" s="139" t="s">
        <v>140</v>
      </c>
      <c r="AU879" s="139" t="s">
        <v>88</v>
      </c>
      <c r="AV879" s="12" t="s">
        <v>86</v>
      </c>
      <c r="AW879" s="12" t="s">
        <v>41</v>
      </c>
      <c r="AX879" s="12" t="s">
        <v>81</v>
      </c>
      <c r="AY879" s="139" t="s">
        <v>130</v>
      </c>
    </row>
    <row r="880" spans="2:65" s="13" customFormat="1">
      <c r="B880" s="144"/>
      <c r="D880" s="138" t="s">
        <v>140</v>
      </c>
      <c r="E880" s="145" t="s">
        <v>43</v>
      </c>
      <c r="F880" s="146" t="s">
        <v>315</v>
      </c>
      <c r="H880" s="147">
        <v>4.5599999999999996</v>
      </c>
      <c r="I880" s="148"/>
      <c r="L880" s="144"/>
      <c r="M880" s="149"/>
      <c r="T880" s="150"/>
      <c r="AT880" s="145" t="s">
        <v>140</v>
      </c>
      <c r="AU880" s="145" t="s">
        <v>88</v>
      </c>
      <c r="AV880" s="13" t="s">
        <v>88</v>
      </c>
      <c r="AW880" s="13" t="s">
        <v>41</v>
      </c>
      <c r="AX880" s="13" t="s">
        <v>81</v>
      </c>
      <c r="AY880" s="145" t="s">
        <v>130</v>
      </c>
    </row>
    <row r="881" spans="2:65" s="14" customFormat="1">
      <c r="B881" s="151"/>
      <c r="D881" s="138" t="s">
        <v>140</v>
      </c>
      <c r="E881" s="152" t="s">
        <v>43</v>
      </c>
      <c r="F881" s="153" t="s">
        <v>170</v>
      </c>
      <c r="H881" s="154">
        <v>4.5599999999999996</v>
      </c>
      <c r="I881" s="155"/>
      <c r="L881" s="151"/>
      <c r="M881" s="156"/>
      <c r="T881" s="157"/>
      <c r="AT881" s="152" t="s">
        <v>140</v>
      </c>
      <c r="AU881" s="152" t="s">
        <v>88</v>
      </c>
      <c r="AV881" s="14" t="s">
        <v>147</v>
      </c>
      <c r="AW881" s="14" t="s">
        <v>41</v>
      </c>
      <c r="AX881" s="14" t="s">
        <v>81</v>
      </c>
      <c r="AY881" s="152" t="s">
        <v>130</v>
      </c>
    </row>
    <row r="882" spans="2:65" s="13" customFormat="1">
      <c r="B882" s="144"/>
      <c r="D882" s="138" t="s">
        <v>140</v>
      </c>
      <c r="E882" s="145" t="s">
        <v>43</v>
      </c>
      <c r="F882" s="146" t="s">
        <v>315</v>
      </c>
      <c r="H882" s="147">
        <v>4.5599999999999996</v>
      </c>
      <c r="I882" s="148"/>
      <c r="L882" s="144"/>
      <c r="M882" s="149"/>
      <c r="T882" s="150"/>
      <c r="AT882" s="145" t="s">
        <v>140</v>
      </c>
      <c r="AU882" s="145" t="s">
        <v>88</v>
      </c>
      <c r="AV882" s="13" t="s">
        <v>88</v>
      </c>
      <c r="AW882" s="13" t="s">
        <v>41</v>
      </c>
      <c r="AX882" s="13" t="s">
        <v>81</v>
      </c>
      <c r="AY882" s="145" t="s">
        <v>130</v>
      </c>
    </row>
    <row r="883" spans="2:65" s="14" customFormat="1">
      <c r="B883" s="151"/>
      <c r="D883" s="138" t="s">
        <v>140</v>
      </c>
      <c r="E883" s="152" t="s">
        <v>43</v>
      </c>
      <c r="F883" s="153" t="s">
        <v>180</v>
      </c>
      <c r="H883" s="154">
        <v>4.5599999999999996</v>
      </c>
      <c r="I883" s="155"/>
      <c r="L883" s="151"/>
      <c r="M883" s="156"/>
      <c r="T883" s="157"/>
      <c r="AT883" s="152" t="s">
        <v>140</v>
      </c>
      <c r="AU883" s="152" t="s">
        <v>88</v>
      </c>
      <c r="AV883" s="14" t="s">
        <v>147</v>
      </c>
      <c r="AW883" s="14" t="s">
        <v>41</v>
      </c>
      <c r="AX883" s="14" t="s">
        <v>81</v>
      </c>
      <c r="AY883" s="152" t="s">
        <v>130</v>
      </c>
    </row>
    <row r="884" spans="2:65" s="13" customFormat="1">
      <c r="B884" s="144"/>
      <c r="D884" s="138" t="s">
        <v>140</v>
      </c>
      <c r="E884" s="145" t="s">
        <v>43</v>
      </c>
      <c r="F884" s="146" t="s">
        <v>315</v>
      </c>
      <c r="H884" s="147">
        <v>4.5599999999999996</v>
      </c>
      <c r="I884" s="148"/>
      <c r="L884" s="144"/>
      <c r="M884" s="149"/>
      <c r="T884" s="150"/>
      <c r="AT884" s="145" t="s">
        <v>140</v>
      </c>
      <c r="AU884" s="145" t="s">
        <v>88</v>
      </c>
      <c r="AV884" s="13" t="s">
        <v>88</v>
      </c>
      <c r="AW884" s="13" t="s">
        <v>41</v>
      </c>
      <c r="AX884" s="13" t="s">
        <v>81</v>
      </c>
      <c r="AY884" s="145" t="s">
        <v>130</v>
      </c>
    </row>
    <row r="885" spans="2:65" s="14" customFormat="1">
      <c r="B885" s="151"/>
      <c r="D885" s="138" t="s">
        <v>140</v>
      </c>
      <c r="E885" s="152" t="s">
        <v>43</v>
      </c>
      <c r="F885" s="153" t="s">
        <v>191</v>
      </c>
      <c r="H885" s="154">
        <v>4.5599999999999996</v>
      </c>
      <c r="I885" s="155"/>
      <c r="L885" s="151"/>
      <c r="M885" s="156"/>
      <c r="T885" s="157"/>
      <c r="AT885" s="152" t="s">
        <v>140</v>
      </c>
      <c r="AU885" s="152" t="s">
        <v>88</v>
      </c>
      <c r="AV885" s="14" t="s">
        <v>147</v>
      </c>
      <c r="AW885" s="14" t="s">
        <v>41</v>
      </c>
      <c r="AX885" s="14" t="s">
        <v>81</v>
      </c>
      <c r="AY885" s="152" t="s">
        <v>130</v>
      </c>
    </row>
    <row r="886" spans="2:65" s="13" customFormat="1">
      <c r="B886" s="144"/>
      <c r="D886" s="138" t="s">
        <v>140</v>
      </c>
      <c r="E886" s="145" t="s">
        <v>43</v>
      </c>
      <c r="F886" s="146" t="s">
        <v>315</v>
      </c>
      <c r="H886" s="147">
        <v>4.5599999999999996</v>
      </c>
      <c r="I886" s="148"/>
      <c r="L886" s="144"/>
      <c r="M886" s="149"/>
      <c r="T886" s="150"/>
      <c r="AT886" s="145" t="s">
        <v>140</v>
      </c>
      <c r="AU886" s="145" t="s">
        <v>88</v>
      </c>
      <c r="AV886" s="13" t="s">
        <v>88</v>
      </c>
      <c r="AW886" s="13" t="s">
        <v>41</v>
      </c>
      <c r="AX886" s="13" t="s">
        <v>81</v>
      </c>
      <c r="AY886" s="145" t="s">
        <v>130</v>
      </c>
    </row>
    <row r="887" spans="2:65" s="14" customFormat="1">
      <c r="B887" s="151"/>
      <c r="D887" s="138" t="s">
        <v>140</v>
      </c>
      <c r="E887" s="152" t="s">
        <v>43</v>
      </c>
      <c r="F887" s="153" t="s">
        <v>197</v>
      </c>
      <c r="H887" s="154">
        <v>4.5599999999999996</v>
      </c>
      <c r="I887" s="155"/>
      <c r="L887" s="151"/>
      <c r="M887" s="156"/>
      <c r="T887" s="157"/>
      <c r="AT887" s="152" t="s">
        <v>140</v>
      </c>
      <c r="AU887" s="152" t="s">
        <v>88</v>
      </c>
      <c r="AV887" s="14" t="s">
        <v>147</v>
      </c>
      <c r="AW887" s="14" t="s">
        <v>41</v>
      </c>
      <c r="AX887" s="14" t="s">
        <v>81</v>
      </c>
      <c r="AY887" s="152" t="s">
        <v>130</v>
      </c>
    </row>
    <row r="888" spans="2:65" s="13" customFormat="1">
      <c r="B888" s="144"/>
      <c r="D888" s="138" t="s">
        <v>140</v>
      </c>
      <c r="E888" s="145" t="s">
        <v>43</v>
      </c>
      <c r="F888" s="146" t="s">
        <v>315</v>
      </c>
      <c r="H888" s="147">
        <v>4.5599999999999996</v>
      </c>
      <c r="I888" s="148"/>
      <c r="L888" s="144"/>
      <c r="M888" s="149"/>
      <c r="T888" s="150"/>
      <c r="AT888" s="145" t="s">
        <v>140</v>
      </c>
      <c r="AU888" s="145" t="s">
        <v>88</v>
      </c>
      <c r="AV888" s="13" t="s">
        <v>88</v>
      </c>
      <c r="AW888" s="13" t="s">
        <v>41</v>
      </c>
      <c r="AX888" s="13" t="s">
        <v>81</v>
      </c>
      <c r="AY888" s="145" t="s">
        <v>130</v>
      </c>
    </row>
    <row r="889" spans="2:65" s="14" customFormat="1">
      <c r="B889" s="151"/>
      <c r="D889" s="138" t="s">
        <v>140</v>
      </c>
      <c r="E889" s="152" t="s">
        <v>43</v>
      </c>
      <c r="F889" s="153" t="s">
        <v>202</v>
      </c>
      <c r="H889" s="154">
        <v>4.5599999999999996</v>
      </c>
      <c r="I889" s="155"/>
      <c r="L889" s="151"/>
      <c r="M889" s="156"/>
      <c r="T889" s="157"/>
      <c r="AT889" s="152" t="s">
        <v>140</v>
      </c>
      <c r="AU889" s="152" t="s">
        <v>88</v>
      </c>
      <c r="AV889" s="14" t="s">
        <v>147</v>
      </c>
      <c r="AW889" s="14" t="s">
        <v>41</v>
      </c>
      <c r="AX889" s="14" t="s">
        <v>81</v>
      </c>
      <c r="AY889" s="152" t="s">
        <v>130</v>
      </c>
    </row>
    <row r="890" spans="2:65" s="15" customFormat="1">
      <c r="B890" s="158"/>
      <c r="D890" s="138" t="s">
        <v>140</v>
      </c>
      <c r="E890" s="159" t="s">
        <v>43</v>
      </c>
      <c r="F890" s="160" t="s">
        <v>209</v>
      </c>
      <c r="H890" s="161">
        <v>22.8</v>
      </c>
      <c r="I890" s="162"/>
      <c r="L890" s="158"/>
      <c r="M890" s="163"/>
      <c r="T890" s="164"/>
      <c r="AT890" s="159" t="s">
        <v>140</v>
      </c>
      <c r="AU890" s="159" t="s">
        <v>88</v>
      </c>
      <c r="AV890" s="15" t="s">
        <v>138</v>
      </c>
      <c r="AW890" s="15" t="s">
        <v>41</v>
      </c>
      <c r="AX890" s="15" t="s">
        <v>86</v>
      </c>
      <c r="AY890" s="159" t="s">
        <v>130</v>
      </c>
    </row>
    <row r="891" spans="2:65" s="1" customFormat="1" ht="33" customHeight="1">
      <c r="B891" s="34"/>
      <c r="C891" s="124" t="s">
        <v>624</v>
      </c>
      <c r="D891" s="124" t="s">
        <v>133</v>
      </c>
      <c r="E891" s="125" t="s">
        <v>625</v>
      </c>
      <c r="F891" s="126" t="s">
        <v>626</v>
      </c>
      <c r="G891" s="127" t="s">
        <v>291</v>
      </c>
      <c r="H891" s="128">
        <v>259.2</v>
      </c>
      <c r="I891" s="129"/>
      <c r="J891" s="130">
        <f>ROUND(I891*H891,2)</f>
        <v>0</v>
      </c>
      <c r="K891" s="126" t="s">
        <v>137</v>
      </c>
      <c r="L891" s="34"/>
      <c r="M891" s="131" t="s">
        <v>43</v>
      </c>
      <c r="N891" s="132" t="s">
        <v>52</v>
      </c>
      <c r="P891" s="133">
        <f>O891*H891</f>
        <v>0</v>
      </c>
      <c r="Q891" s="133">
        <v>1.08E-3</v>
      </c>
      <c r="R891" s="133">
        <f>Q891*H891</f>
        <v>0.27993600000000002</v>
      </c>
      <c r="S891" s="133">
        <v>0</v>
      </c>
      <c r="T891" s="134">
        <f>S891*H891</f>
        <v>0</v>
      </c>
      <c r="AR891" s="135" t="s">
        <v>385</v>
      </c>
      <c r="AT891" s="135" t="s">
        <v>133</v>
      </c>
      <c r="AU891" s="135" t="s">
        <v>88</v>
      </c>
      <c r="AY891" s="18" t="s">
        <v>130</v>
      </c>
      <c r="BE891" s="136">
        <f>IF(N891="základní",J891,0)</f>
        <v>0</v>
      </c>
      <c r="BF891" s="136">
        <f>IF(N891="snížená",J891,0)</f>
        <v>0</v>
      </c>
      <c r="BG891" s="136">
        <f>IF(N891="zákl. přenesená",J891,0)</f>
        <v>0</v>
      </c>
      <c r="BH891" s="136">
        <f>IF(N891="sníž. přenesená",J891,0)</f>
        <v>0</v>
      </c>
      <c r="BI891" s="136">
        <f>IF(N891="nulová",J891,0)</f>
        <v>0</v>
      </c>
      <c r="BJ891" s="18" t="s">
        <v>86</v>
      </c>
      <c r="BK891" s="136">
        <f>ROUND(I891*H891,2)</f>
        <v>0</v>
      </c>
      <c r="BL891" s="18" t="s">
        <v>385</v>
      </c>
      <c r="BM891" s="135" t="s">
        <v>627</v>
      </c>
    </row>
    <row r="892" spans="2:65" s="12" customFormat="1">
      <c r="B892" s="137"/>
      <c r="D892" s="138" t="s">
        <v>140</v>
      </c>
      <c r="E892" s="139" t="s">
        <v>43</v>
      </c>
      <c r="F892" s="140" t="s">
        <v>306</v>
      </c>
      <c r="H892" s="139" t="s">
        <v>43</v>
      </c>
      <c r="I892" s="141"/>
      <c r="L892" s="137"/>
      <c r="M892" s="142"/>
      <c r="T892" s="143"/>
      <c r="AT892" s="139" t="s">
        <v>140</v>
      </c>
      <c r="AU892" s="139" t="s">
        <v>88</v>
      </c>
      <c r="AV892" s="12" t="s">
        <v>86</v>
      </c>
      <c r="AW892" s="12" t="s">
        <v>41</v>
      </c>
      <c r="AX892" s="12" t="s">
        <v>81</v>
      </c>
      <c r="AY892" s="139" t="s">
        <v>130</v>
      </c>
    </row>
    <row r="893" spans="2:65" s="12" customFormat="1">
      <c r="B893" s="137"/>
      <c r="D893" s="138" t="s">
        <v>140</v>
      </c>
      <c r="E893" s="139" t="s">
        <v>43</v>
      </c>
      <c r="F893" s="140" t="s">
        <v>307</v>
      </c>
      <c r="H893" s="139" t="s">
        <v>43</v>
      </c>
      <c r="I893" s="141"/>
      <c r="L893" s="137"/>
      <c r="M893" s="142"/>
      <c r="T893" s="143"/>
      <c r="AT893" s="139" t="s">
        <v>140</v>
      </c>
      <c r="AU893" s="139" t="s">
        <v>88</v>
      </c>
      <c r="AV893" s="12" t="s">
        <v>86</v>
      </c>
      <c r="AW893" s="12" t="s">
        <v>41</v>
      </c>
      <c r="AX893" s="12" t="s">
        <v>81</v>
      </c>
      <c r="AY893" s="139" t="s">
        <v>130</v>
      </c>
    </row>
    <row r="894" spans="2:65" s="13" customFormat="1">
      <c r="B894" s="144"/>
      <c r="D894" s="138" t="s">
        <v>140</v>
      </c>
      <c r="E894" s="145" t="s">
        <v>43</v>
      </c>
      <c r="F894" s="146" t="s">
        <v>310</v>
      </c>
      <c r="H894" s="147">
        <v>0.6</v>
      </c>
      <c r="I894" s="148"/>
      <c r="L894" s="144"/>
      <c r="M894" s="149"/>
      <c r="T894" s="150"/>
      <c r="AT894" s="145" t="s">
        <v>140</v>
      </c>
      <c r="AU894" s="145" t="s">
        <v>88</v>
      </c>
      <c r="AV894" s="13" t="s">
        <v>88</v>
      </c>
      <c r="AW894" s="13" t="s">
        <v>41</v>
      </c>
      <c r="AX894" s="13" t="s">
        <v>81</v>
      </c>
      <c r="AY894" s="145" t="s">
        <v>130</v>
      </c>
    </row>
    <row r="895" spans="2:65" s="14" customFormat="1">
      <c r="B895" s="151"/>
      <c r="D895" s="138" t="s">
        <v>140</v>
      </c>
      <c r="E895" s="152" t="s">
        <v>43</v>
      </c>
      <c r="F895" s="153" t="s">
        <v>157</v>
      </c>
      <c r="H895" s="154">
        <v>0.6</v>
      </c>
      <c r="I895" s="155"/>
      <c r="L895" s="151"/>
      <c r="M895" s="156"/>
      <c r="T895" s="157"/>
      <c r="AT895" s="152" t="s">
        <v>140</v>
      </c>
      <c r="AU895" s="152" t="s">
        <v>88</v>
      </c>
      <c r="AV895" s="14" t="s">
        <v>147</v>
      </c>
      <c r="AW895" s="14" t="s">
        <v>41</v>
      </c>
      <c r="AX895" s="14" t="s">
        <v>81</v>
      </c>
      <c r="AY895" s="152" t="s">
        <v>130</v>
      </c>
    </row>
    <row r="896" spans="2:65" s="13" customFormat="1">
      <c r="B896" s="144"/>
      <c r="D896" s="138" t="s">
        <v>140</v>
      </c>
      <c r="E896" s="145" t="s">
        <v>43</v>
      </c>
      <c r="F896" s="146" t="s">
        <v>310</v>
      </c>
      <c r="H896" s="147">
        <v>0.6</v>
      </c>
      <c r="I896" s="148"/>
      <c r="L896" s="144"/>
      <c r="M896" s="149"/>
      <c r="T896" s="150"/>
      <c r="AT896" s="145" t="s">
        <v>140</v>
      </c>
      <c r="AU896" s="145" t="s">
        <v>88</v>
      </c>
      <c r="AV896" s="13" t="s">
        <v>88</v>
      </c>
      <c r="AW896" s="13" t="s">
        <v>41</v>
      </c>
      <c r="AX896" s="13" t="s">
        <v>81</v>
      </c>
      <c r="AY896" s="145" t="s">
        <v>130</v>
      </c>
    </row>
    <row r="897" spans="2:65" s="14" customFormat="1">
      <c r="B897" s="151"/>
      <c r="D897" s="138" t="s">
        <v>140</v>
      </c>
      <c r="E897" s="152" t="s">
        <v>43</v>
      </c>
      <c r="F897" s="153" t="s">
        <v>170</v>
      </c>
      <c r="H897" s="154">
        <v>0.6</v>
      </c>
      <c r="I897" s="155"/>
      <c r="L897" s="151"/>
      <c r="M897" s="156"/>
      <c r="T897" s="157"/>
      <c r="AT897" s="152" t="s">
        <v>140</v>
      </c>
      <c r="AU897" s="152" t="s">
        <v>88</v>
      </c>
      <c r="AV897" s="14" t="s">
        <v>147</v>
      </c>
      <c r="AW897" s="14" t="s">
        <v>41</v>
      </c>
      <c r="AX897" s="14" t="s">
        <v>81</v>
      </c>
      <c r="AY897" s="152" t="s">
        <v>130</v>
      </c>
    </row>
    <row r="898" spans="2:65" s="13" customFormat="1">
      <c r="B898" s="144"/>
      <c r="D898" s="138" t="s">
        <v>140</v>
      </c>
      <c r="E898" s="145" t="s">
        <v>43</v>
      </c>
      <c r="F898" s="146" t="s">
        <v>348</v>
      </c>
      <c r="H898" s="147">
        <v>45.6</v>
      </c>
      <c r="I898" s="148"/>
      <c r="L898" s="144"/>
      <c r="M898" s="149"/>
      <c r="T898" s="150"/>
      <c r="AT898" s="145" t="s">
        <v>140</v>
      </c>
      <c r="AU898" s="145" t="s">
        <v>88</v>
      </c>
      <c r="AV898" s="13" t="s">
        <v>88</v>
      </c>
      <c r="AW898" s="13" t="s">
        <v>41</v>
      </c>
      <c r="AX898" s="13" t="s">
        <v>81</v>
      </c>
      <c r="AY898" s="145" t="s">
        <v>130</v>
      </c>
    </row>
    <row r="899" spans="2:65" s="13" customFormat="1">
      <c r="B899" s="144"/>
      <c r="D899" s="138" t="s">
        <v>140</v>
      </c>
      <c r="E899" s="145" t="s">
        <v>43</v>
      </c>
      <c r="F899" s="146" t="s">
        <v>310</v>
      </c>
      <c r="H899" s="147">
        <v>0.6</v>
      </c>
      <c r="I899" s="148"/>
      <c r="L899" s="144"/>
      <c r="M899" s="149"/>
      <c r="T899" s="150"/>
      <c r="AT899" s="145" t="s">
        <v>140</v>
      </c>
      <c r="AU899" s="145" t="s">
        <v>88</v>
      </c>
      <c r="AV899" s="13" t="s">
        <v>88</v>
      </c>
      <c r="AW899" s="13" t="s">
        <v>41</v>
      </c>
      <c r="AX899" s="13" t="s">
        <v>81</v>
      </c>
      <c r="AY899" s="145" t="s">
        <v>130</v>
      </c>
    </row>
    <row r="900" spans="2:65" s="14" customFormat="1">
      <c r="B900" s="151"/>
      <c r="D900" s="138" t="s">
        <v>140</v>
      </c>
      <c r="E900" s="152" t="s">
        <v>43</v>
      </c>
      <c r="F900" s="153" t="s">
        <v>180</v>
      </c>
      <c r="H900" s="154">
        <v>46.2</v>
      </c>
      <c r="I900" s="155"/>
      <c r="L900" s="151"/>
      <c r="M900" s="156"/>
      <c r="T900" s="157"/>
      <c r="AT900" s="152" t="s">
        <v>140</v>
      </c>
      <c r="AU900" s="152" t="s">
        <v>88</v>
      </c>
      <c r="AV900" s="14" t="s">
        <v>147</v>
      </c>
      <c r="AW900" s="14" t="s">
        <v>41</v>
      </c>
      <c r="AX900" s="14" t="s">
        <v>81</v>
      </c>
      <c r="AY900" s="152" t="s">
        <v>130</v>
      </c>
    </row>
    <row r="901" spans="2:65" s="13" customFormat="1">
      <c r="B901" s="144"/>
      <c r="D901" s="138" t="s">
        <v>140</v>
      </c>
      <c r="E901" s="145" t="s">
        <v>43</v>
      </c>
      <c r="F901" s="146" t="s">
        <v>349</v>
      </c>
      <c r="H901" s="147">
        <v>54</v>
      </c>
      <c r="I901" s="148"/>
      <c r="L901" s="144"/>
      <c r="M901" s="149"/>
      <c r="T901" s="150"/>
      <c r="AT901" s="145" t="s">
        <v>140</v>
      </c>
      <c r="AU901" s="145" t="s">
        <v>88</v>
      </c>
      <c r="AV901" s="13" t="s">
        <v>88</v>
      </c>
      <c r="AW901" s="13" t="s">
        <v>41</v>
      </c>
      <c r="AX901" s="13" t="s">
        <v>81</v>
      </c>
      <c r="AY901" s="145" t="s">
        <v>130</v>
      </c>
    </row>
    <row r="902" spans="2:65" s="13" customFormat="1">
      <c r="B902" s="144"/>
      <c r="D902" s="138" t="s">
        <v>140</v>
      </c>
      <c r="E902" s="145" t="s">
        <v>43</v>
      </c>
      <c r="F902" s="146" t="s">
        <v>310</v>
      </c>
      <c r="H902" s="147">
        <v>0.6</v>
      </c>
      <c r="I902" s="148"/>
      <c r="L902" s="144"/>
      <c r="M902" s="149"/>
      <c r="T902" s="150"/>
      <c r="AT902" s="145" t="s">
        <v>140</v>
      </c>
      <c r="AU902" s="145" t="s">
        <v>88</v>
      </c>
      <c r="AV902" s="13" t="s">
        <v>88</v>
      </c>
      <c r="AW902" s="13" t="s">
        <v>41</v>
      </c>
      <c r="AX902" s="13" t="s">
        <v>81</v>
      </c>
      <c r="AY902" s="145" t="s">
        <v>130</v>
      </c>
    </row>
    <row r="903" spans="2:65" s="14" customFormat="1">
      <c r="B903" s="151"/>
      <c r="D903" s="138" t="s">
        <v>140</v>
      </c>
      <c r="E903" s="152" t="s">
        <v>43</v>
      </c>
      <c r="F903" s="153" t="s">
        <v>191</v>
      </c>
      <c r="H903" s="154">
        <v>54.6</v>
      </c>
      <c r="I903" s="155"/>
      <c r="L903" s="151"/>
      <c r="M903" s="156"/>
      <c r="T903" s="157"/>
      <c r="AT903" s="152" t="s">
        <v>140</v>
      </c>
      <c r="AU903" s="152" t="s">
        <v>88</v>
      </c>
      <c r="AV903" s="14" t="s">
        <v>147</v>
      </c>
      <c r="AW903" s="14" t="s">
        <v>41</v>
      </c>
      <c r="AX903" s="14" t="s">
        <v>81</v>
      </c>
      <c r="AY903" s="152" t="s">
        <v>130</v>
      </c>
    </row>
    <row r="904" spans="2:65" s="13" customFormat="1">
      <c r="B904" s="144"/>
      <c r="D904" s="138" t="s">
        <v>140</v>
      </c>
      <c r="E904" s="145" t="s">
        <v>43</v>
      </c>
      <c r="F904" s="146" t="s">
        <v>349</v>
      </c>
      <c r="H904" s="147">
        <v>54</v>
      </c>
      <c r="I904" s="148"/>
      <c r="L904" s="144"/>
      <c r="M904" s="149"/>
      <c r="T904" s="150"/>
      <c r="AT904" s="145" t="s">
        <v>140</v>
      </c>
      <c r="AU904" s="145" t="s">
        <v>88</v>
      </c>
      <c r="AV904" s="13" t="s">
        <v>88</v>
      </c>
      <c r="AW904" s="13" t="s">
        <v>41</v>
      </c>
      <c r="AX904" s="13" t="s">
        <v>81</v>
      </c>
      <c r="AY904" s="145" t="s">
        <v>130</v>
      </c>
    </row>
    <row r="905" spans="2:65" s="14" customFormat="1">
      <c r="B905" s="151"/>
      <c r="D905" s="138" t="s">
        <v>140</v>
      </c>
      <c r="E905" s="152" t="s">
        <v>43</v>
      </c>
      <c r="F905" s="153" t="s">
        <v>197</v>
      </c>
      <c r="H905" s="154">
        <v>54</v>
      </c>
      <c r="I905" s="155"/>
      <c r="L905" s="151"/>
      <c r="M905" s="156"/>
      <c r="T905" s="157"/>
      <c r="AT905" s="152" t="s">
        <v>140</v>
      </c>
      <c r="AU905" s="152" t="s">
        <v>88</v>
      </c>
      <c r="AV905" s="14" t="s">
        <v>147</v>
      </c>
      <c r="AW905" s="14" t="s">
        <v>41</v>
      </c>
      <c r="AX905" s="14" t="s">
        <v>81</v>
      </c>
      <c r="AY905" s="152" t="s">
        <v>130</v>
      </c>
    </row>
    <row r="906" spans="2:65" s="13" customFormat="1">
      <c r="B906" s="144"/>
      <c r="D906" s="138" t="s">
        <v>140</v>
      </c>
      <c r="E906" s="145" t="s">
        <v>43</v>
      </c>
      <c r="F906" s="146" t="s">
        <v>349</v>
      </c>
      <c r="H906" s="147">
        <v>54</v>
      </c>
      <c r="I906" s="148"/>
      <c r="L906" s="144"/>
      <c r="M906" s="149"/>
      <c r="T906" s="150"/>
      <c r="AT906" s="145" t="s">
        <v>140</v>
      </c>
      <c r="AU906" s="145" t="s">
        <v>88</v>
      </c>
      <c r="AV906" s="13" t="s">
        <v>88</v>
      </c>
      <c r="AW906" s="13" t="s">
        <v>41</v>
      </c>
      <c r="AX906" s="13" t="s">
        <v>81</v>
      </c>
      <c r="AY906" s="145" t="s">
        <v>130</v>
      </c>
    </row>
    <row r="907" spans="2:65" s="14" customFormat="1">
      <c r="B907" s="151"/>
      <c r="D907" s="138" t="s">
        <v>140</v>
      </c>
      <c r="E907" s="152" t="s">
        <v>43</v>
      </c>
      <c r="F907" s="153" t="s">
        <v>202</v>
      </c>
      <c r="H907" s="154">
        <v>54</v>
      </c>
      <c r="I907" s="155"/>
      <c r="L907" s="151"/>
      <c r="M907" s="156"/>
      <c r="T907" s="157"/>
      <c r="AT907" s="152" t="s">
        <v>140</v>
      </c>
      <c r="AU907" s="152" t="s">
        <v>88</v>
      </c>
      <c r="AV907" s="14" t="s">
        <v>147</v>
      </c>
      <c r="AW907" s="14" t="s">
        <v>41</v>
      </c>
      <c r="AX907" s="14" t="s">
        <v>81</v>
      </c>
      <c r="AY907" s="152" t="s">
        <v>130</v>
      </c>
    </row>
    <row r="908" spans="2:65" s="13" customFormat="1">
      <c r="B908" s="144"/>
      <c r="D908" s="138" t="s">
        <v>140</v>
      </c>
      <c r="E908" s="145" t="s">
        <v>43</v>
      </c>
      <c r="F908" s="146" t="s">
        <v>321</v>
      </c>
      <c r="H908" s="147">
        <v>49.2</v>
      </c>
      <c r="I908" s="148"/>
      <c r="L908" s="144"/>
      <c r="M908" s="149"/>
      <c r="T908" s="150"/>
      <c r="AT908" s="145" t="s">
        <v>140</v>
      </c>
      <c r="AU908" s="145" t="s">
        <v>88</v>
      </c>
      <c r="AV908" s="13" t="s">
        <v>88</v>
      </c>
      <c r="AW908" s="13" t="s">
        <v>41</v>
      </c>
      <c r="AX908" s="13" t="s">
        <v>81</v>
      </c>
      <c r="AY908" s="145" t="s">
        <v>130</v>
      </c>
    </row>
    <row r="909" spans="2:65" s="14" customFormat="1">
      <c r="B909" s="151"/>
      <c r="D909" s="138" t="s">
        <v>140</v>
      </c>
      <c r="E909" s="152" t="s">
        <v>43</v>
      </c>
      <c r="F909" s="153" t="s">
        <v>208</v>
      </c>
      <c r="H909" s="154">
        <v>49.2</v>
      </c>
      <c r="I909" s="155"/>
      <c r="L909" s="151"/>
      <c r="M909" s="156"/>
      <c r="T909" s="157"/>
      <c r="AT909" s="152" t="s">
        <v>140</v>
      </c>
      <c r="AU909" s="152" t="s">
        <v>88</v>
      </c>
      <c r="AV909" s="14" t="s">
        <v>147</v>
      </c>
      <c r="AW909" s="14" t="s">
        <v>41</v>
      </c>
      <c r="AX909" s="14" t="s">
        <v>81</v>
      </c>
      <c r="AY909" s="152" t="s">
        <v>130</v>
      </c>
    </row>
    <row r="910" spans="2:65" s="15" customFormat="1">
      <c r="B910" s="158"/>
      <c r="D910" s="138" t="s">
        <v>140</v>
      </c>
      <c r="E910" s="159" t="s">
        <v>43</v>
      </c>
      <c r="F910" s="160" t="s">
        <v>209</v>
      </c>
      <c r="H910" s="161">
        <v>259.2</v>
      </c>
      <c r="I910" s="162"/>
      <c r="L910" s="158"/>
      <c r="M910" s="163"/>
      <c r="T910" s="164"/>
      <c r="AT910" s="159" t="s">
        <v>140</v>
      </c>
      <c r="AU910" s="159" t="s">
        <v>88</v>
      </c>
      <c r="AV910" s="15" t="s">
        <v>138</v>
      </c>
      <c r="AW910" s="15" t="s">
        <v>41</v>
      </c>
      <c r="AX910" s="15" t="s">
        <v>86</v>
      </c>
      <c r="AY910" s="159" t="s">
        <v>130</v>
      </c>
    </row>
    <row r="911" spans="2:65" s="1" customFormat="1" ht="33" customHeight="1">
      <c r="B911" s="34"/>
      <c r="C911" s="124" t="s">
        <v>628</v>
      </c>
      <c r="D911" s="124" t="s">
        <v>133</v>
      </c>
      <c r="E911" s="125" t="s">
        <v>629</v>
      </c>
      <c r="F911" s="126" t="s">
        <v>630</v>
      </c>
      <c r="G911" s="127" t="s">
        <v>291</v>
      </c>
      <c r="H911" s="128">
        <v>49.2</v>
      </c>
      <c r="I911" s="129"/>
      <c r="J911" s="130">
        <f>ROUND(I911*H911,2)</f>
        <v>0</v>
      </c>
      <c r="K911" s="126" t="s">
        <v>137</v>
      </c>
      <c r="L911" s="34"/>
      <c r="M911" s="131" t="s">
        <v>43</v>
      </c>
      <c r="N911" s="132" t="s">
        <v>52</v>
      </c>
      <c r="P911" s="133">
        <f>O911*H911</f>
        <v>0</v>
      </c>
      <c r="Q911" s="133">
        <v>1.4599999999999999E-3</v>
      </c>
      <c r="R911" s="133">
        <f>Q911*H911</f>
        <v>7.1832000000000007E-2</v>
      </c>
      <c r="S911" s="133">
        <v>0</v>
      </c>
      <c r="T911" s="134">
        <f>S911*H911</f>
        <v>0</v>
      </c>
      <c r="AR911" s="135" t="s">
        <v>385</v>
      </c>
      <c r="AT911" s="135" t="s">
        <v>133</v>
      </c>
      <c r="AU911" s="135" t="s">
        <v>88</v>
      </c>
      <c r="AY911" s="18" t="s">
        <v>130</v>
      </c>
      <c r="BE911" s="136">
        <f>IF(N911="základní",J911,0)</f>
        <v>0</v>
      </c>
      <c r="BF911" s="136">
        <f>IF(N911="snížená",J911,0)</f>
        <v>0</v>
      </c>
      <c r="BG911" s="136">
        <f>IF(N911="zákl. přenesená",J911,0)</f>
        <v>0</v>
      </c>
      <c r="BH911" s="136">
        <f>IF(N911="sníž. přenesená",J911,0)</f>
        <v>0</v>
      </c>
      <c r="BI911" s="136">
        <f>IF(N911="nulová",J911,0)</f>
        <v>0</v>
      </c>
      <c r="BJ911" s="18" t="s">
        <v>86</v>
      </c>
      <c r="BK911" s="136">
        <f>ROUND(I911*H911,2)</f>
        <v>0</v>
      </c>
      <c r="BL911" s="18" t="s">
        <v>385</v>
      </c>
      <c r="BM911" s="135" t="s">
        <v>631</v>
      </c>
    </row>
    <row r="912" spans="2:65" s="12" customFormat="1">
      <c r="B912" s="137"/>
      <c r="D912" s="138" t="s">
        <v>140</v>
      </c>
      <c r="E912" s="139" t="s">
        <v>43</v>
      </c>
      <c r="F912" s="140" t="s">
        <v>307</v>
      </c>
      <c r="H912" s="139" t="s">
        <v>43</v>
      </c>
      <c r="I912" s="141"/>
      <c r="L912" s="137"/>
      <c r="M912" s="142"/>
      <c r="T912" s="143"/>
      <c r="AT912" s="139" t="s">
        <v>140</v>
      </c>
      <c r="AU912" s="139" t="s">
        <v>88</v>
      </c>
      <c r="AV912" s="12" t="s">
        <v>86</v>
      </c>
      <c r="AW912" s="12" t="s">
        <v>41</v>
      </c>
      <c r="AX912" s="12" t="s">
        <v>81</v>
      </c>
      <c r="AY912" s="139" t="s">
        <v>130</v>
      </c>
    </row>
    <row r="913" spans="2:65" s="13" customFormat="1">
      <c r="B913" s="144"/>
      <c r="D913" s="138" t="s">
        <v>140</v>
      </c>
      <c r="E913" s="145" t="s">
        <v>43</v>
      </c>
      <c r="F913" s="146" t="s">
        <v>632</v>
      </c>
      <c r="H913" s="147">
        <v>21.6</v>
      </c>
      <c r="I913" s="148"/>
      <c r="L913" s="144"/>
      <c r="M913" s="149"/>
      <c r="T913" s="150"/>
      <c r="AT913" s="145" t="s">
        <v>140</v>
      </c>
      <c r="AU913" s="145" t="s">
        <v>88</v>
      </c>
      <c r="AV913" s="13" t="s">
        <v>88</v>
      </c>
      <c r="AW913" s="13" t="s">
        <v>41</v>
      </c>
      <c r="AX913" s="13" t="s">
        <v>81</v>
      </c>
      <c r="AY913" s="145" t="s">
        <v>130</v>
      </c>
    </row>
    <row r="914" spans="2:65" s="13" customFormat="1">
      <c r="B914" s="144"/>
      <c r="D914" s="138" t="s">
        <v>140</v>
      </c>
      <c r="E914" s="145" t="s">
        <v>43</v>
      </c>
      <c r="F914" s="146" t="s">
        <v>633</v>
      </c>
      <c r="H914" s="147">
        <v>27.6</v>
      </c>
      <c r="I914" s="148"/>
      <c r="L914" s="144"/>
      <c r="M914" s="149"/>
      <c r="T914" s="150"/>
      <c r="AT914" s="145" t="s">
        <v>140</v>
      </c>
      <c r="AU914" s="145" t="s">
        <v>88</v>
      </c>
      <c r="AV914" s="13" t="s">
        <v>88</v>
      </c>
      <c r="AW914" s="13" t="s">
        <v>41</v>
      </c>
      <c r="AX914" s="13" t="s">
        <v>81</v>
      </c>
      <c r="AY914" s="145" t="s">
        <v>130</v>
      </c>
    </row>
    <row r="915" spans="2:65" s="14" customFormat="1">
      <c r="B915" s="151"/>
      <c r="D915" s="138" t="s">
        <v>140</v>
      </c>
      <c r="E915" s="152" t="s">
        <v>43</v>
      </c>
      <c r="F915" s="153" t="s">
        <v>157</v>
      </c>
      <c r="H915" s="154">
        <v>49.2</v>
      </c>
      <c r="I915" s="155"/>
      <c r="L915" s="151"/>
      <c r="M915" s="156"/>
      <c r="T915" s="157"/>
      <c r="AT915" s="152" t="s">
        <v>140</v>
      </c>
      <c r="AU915" s="152" t="s">
        <v>88</v>
      </c>
      <c r="AV915" s="14" t="s">
        <v>147</v>
      </c>
      <c r="AW915" s="14" t="s">
        <v>41</v>
      </c>
      <c r="AX915" s="14" t="s">
        <v>81</v>
      </c>
      <c r="AY915" s="152" t="s">
        <v>130</v>
      </c>
    </row>
    <row r="916" spans="2:65" s="15" customFormat="1">
      <c r="B916" s="158"/>
      <c r="D916" s="138" t="s">
        <v>140</v>
      </c>
      <c r="E916" s="159" t="s">
        <v>43</v>
      </c>
      <c r="F916" s="160" t="s">
        <v>209</v>
      </c>
      <c r="H916" s="161">
        <v>49.2</v>
      </c>
      <c r="I916" s="162"/>
      <c r="L916" s="158"/>
      <c r="M916" s="163"/>
      <c r="T916" s="164"/>
      <c r="AT916" s="159" t="s">
        <v>140</v>
      </c>
      <c r="AU916" s="159" t="s">
        <v>88</v>
      </c>
      <c r="AV916" s="15" t="s">
        <v>138</v>
      </c>
      <c r="AW916" s="15" t="s">
        <v>41</v>
      </c>
      <c r="AX916" s="15" t="s">
        <v>86</v>
      </c>
      <c r="AY916" s="159" t="s">
        <v>130</v>
      </c>
    </row>
    <row r="917" spans="2:65" s="1" customFormat="1" ht="33" customHeight="1">
      <c r="B917" s="34"/>
      <c r="C917" s="124" t="s">
        <v>634</v>
      </c>
      <c r="D917" s="124" t="s">
        <v>133</v>
      </c>
      <c r="E917" s="125" t="s">
        <v>635</v>
      </c>
      <c r="F917" s="126" t="s">
        <v>636</v>
      </c>
      <c r="G917" s="127" t="s">
        <v>291</v>
      </c>
      <c r="H917" s="128">
        <v>4.5599999999999996</v>
      </c>
      <c r="I917" s="129"/>
      <c r="J917" s="130">
        <f>ROUND(I917*H917,2)</f>
        <v>0</v>
      </c>
      <c r="K917" s="126" t="s">
        <v>137</v>
      </c>
      <c r="L917" s="34"/>
      <c r="M917" s="131" t="s">
        <v>43</v>
      </c>
      <c r="N917" s="132" t="s">
        <v>52</v>
      </c>
      <c r="P917" s="133">
        <f>O917*H917</f>
        <v>0</v>
      </c>
      <c r="Q917" s="133">
        <v>1.7099999999999999E-3</v>
      </c>
      <c r="R917" s="133">
        <f>Q917*H917</f>
        <v>7.7975999999999991E-3</v>
      </c>
      <c r="S917" s="133">
        <v>0</v>
      </c>
      <c r="T917" s="134">
        <f>S917*H917</f>
        <v>0</v>
      </c>
      <c r="AR917" s="135" t="s">
        <v>385</v>
      </c>
      <c r="AT917" s="135" t="s">
        <v>133</v>
      </c>
      <c r="AU917" s="135" t="s">
        <v>88</v>
      </c>
      <c r="AY917" s="18" t="s">
        <v>130</v>
      </c>
      <c r="BE917" s="136">
        <f>IF(N917="základní",J917,0)</f>
        <v>0</v>
      </c>
      <c r="BF917" s="136">
        <f>IF(N917="snížená",J917,0)</f>
        <v>0</v>
      </c>
      <c r="BG917" s="136">
        <f>IF(N917="zákl. přenesená",J917,0)</f>
        <v>0</v>
      </c>
      <c r="BH917" s="136">
        <f>IF(N917="sníž. přenesená",J917,0)</f>
        <v>0</v>
      </c>
      <c r="BI917" s="136">
        <f>IF(N917="nulová",J917,0)</f>
        <v>0</v>
      </c>
      <c r="BJ917" s="18" t="s">
        <v>86</v>
      </c>
      <c r="BK917" s="136">
        <f>ROUND(I917*H917,2)</f>
        <v>0</v>
      </c>
      <c r="BL917" s="18" t="s">
        <v>385</v>
      </c>
      <c r="BM917" s="135" t="s">
        <v>637</v>
      </c>
    </row>
    <row r="918" spans="2:65" s="12" customFormat="1">
      <c r="B918" s="137"/>
      <c r="D918" s="138" t="s">
        <v>140</v>
      </c>
      <c r="E918" s="139" t="s">
        <v>43</v>
      </c>
      <c r="F918" s="140" t="s">
        <v>307</v>
      </c>
      <c r="H918" s="139" t="s">
        <v>43</v>
      </c>
      <c r="I918" s="141"/>
      <c r="L918" s="137"/>
      <c r="M918" s="142"/>
      <c r="T918" s="143"/>
      <c r="AT918" s="139" t="s">
        <v>140</v>
      </c>
      <c r="AU918" s="139" t="s">
        <v>88</v>
      </c>
      <c r="AV918" s="12" t="s">
        <v>86</v>
      </c>
      <c r="AW918" s="12" t="s">
        <v>41</v>
      </c>
      <c r="AX918" s="12" t="s">
        <v>81</v>
      </c>
      <c r="AY918" s="139" t="s">
        <v>130</v>
      </c>
    </row>
    <row r="919" spans="2:65" s="13" customFormat="1">
      <c r="B919" s="144"/>
      <c r="D919" s="138" t="s">
        <v>140</v>
      </c>
      <c r="E919" s="145" t="s">
        <v>43</v>
      </c>
      <c r="F919" s="146" t="s">
        <v>347</v>
      </c>
      <c r="H919" s="147">
        <v>4.5599999999999996</v>
      </c>
      <c r="I919" s="148"/>
      <c r="L919" s="144"/>
      <c r="M919" s="149"/>
      <c r="T919" s="150"/>
      <c r="AT919" s="145" t="s">
        <v>140</v>
      </c>
      <c r="AU919" s="145" t="s">
        <v>88</v>
      </c>
      <c r="AV919" s="13" t="s">
        <v>88</v>
      </c>
      <c r="AW919" s="13" t="s">
        <v>41</v>
      </c>
      <c r="AX919" s="13" t="s">
        <v>81</v>
      </c>
      <c r="AY919" s="145" t="s">
        <v>130</v>
      </c>
    </row>
    <row r="920" spans="2:65" s="14" customFormat="1">
      <c r="B920" s="151"/>
      <c r="D920" s="138" t="s">
        <v>140</v>
      </c>
      <c r="E920" s="152" t="s">
        <v>43</v>
      </c>
      <c r="F920" s="153" t="s">
        <v>157</v>
      </c>
      <c r="H920" s="154">
        <v>4.5599999999999996</v>
      </c>
      <c r="I920" s="155"/>
      <c r="L920" s="151"/>
      <c r="M920" s="156"/>
      <c r="T920" s="157"/>
      <c r="AT920" s="152" t="s">
        <v>140</v>
      </c>
      <c r="AU920" s="152" t="s">
        <v>88</v>
      </c>
      <c r="AV920" s="14" t="s">
        <v>147</v>
      </c>
      <c r="AW920" s="14" t="s">
        <v>41</v>
      </c>
      <c r="AX920" s="14" t="s">
        <v>81</v>
      </c>
      <c r="AY920" s="152" t="s">
        <v>130</v>
      </c>
    </row>
    <row r="921" spans="2:65" s="15" customFormat="1">
      <c r="B921" s="158"/>
      <c r="D921" s="138" t="s">
        <v>140</v>
      </c>
      <c r="E921" s="159" t="s">
        <v>43</v>
      </c>
      <c r="F921" s="160" t="s">
        <v>209</v>
      </c>
      <c r="H921" s="161">
        <v>4.5599999999999996</v>
      </c>
      <c r="I921" s="162"/>
      <c r="L921" s="158"/>
      <c r="M921" s="163"/>
      <c r="T921" s="164"/>
      <c r="AT921" s="159" t="s">
        <v>140</v>
      </c>
      <c r="AU921" s="159" t="s">
        <v>88</v>
      </c>
      <c r="AV921" s="15" t="s">
        <v>138</v>
      </c>
      <c r="AW921" s="15" t="s">
        <v>41</v>
      </c>
      <c r="AX921" s="15" t="s">
        <v>86</v>
      </c>
      <c r="AY921" s="159" t="s">
        <v>130</v>
      </c>
    </row>
    <row r="922" spans="2:65" s="1" customFormat="1" ht="49.15" customHeight="1">
      <c r="B922" s="34"/>
      <c r="C922" s="124" t="s">
        <v>638</v>
      </c>
      <c r="D922" s="124" t="s">
        <v>133</v>
      </c>
      <c r="E922" s="125" t="s">
        <v>639</v>
      </c>
      <c r="F922" s="126" t="s">
        <v>640</v>
      </c>
      <c r="G922" s="127" t="s">
        <v>460</v>
      </c>
      <c r="H922" s="128">
        <v>0.52100000000000002</v>
      </c>
      <c r="I922" s="129"/>
      <c r="J922" s="130">
        <f>ROUND(I922*H922,2)</f>
        <v>0</v>
      </c>
      <c r="K922" s="126" t="s">
        <v>137</v>
      </c>
      <c r="L922" s="34"/>
      <c r="M922" s="131" t="s">
        <v>43</v>
      </c>
      <c r="N922" s="132" t="s">
        <v>52</v>
      </c>
      <c r="P922" s="133">
        <f>O922*H922</f>
        <v>0</v>
      </c>
      <c r="Q922" s="133">
        <v>0</v>
      </c>
      <c r="R922" s="133">
        <f>Q922*H922</f>
        <v>0</v>
      </c>
      <c r="S922" s="133">
        <v>0</v>
      </c>
      <c r="T922" s="134">
        <f>S922*H922</f>
        <v>0</v>
      </c>
      <c r="AR922" s="135" t="s">
        <v>385</v>
      </c>
      <c r="AT922" s="135" t="s">
        <v>133</v>
      </c>
      <c r="AU922" s="135" t="s">
        <v>88</v>
      </c>
      <c r="AY922" s="18" t="s">
        <v>130</v>
      </c>
      <c r="BE922" s="136">
        <f>IF(N922="základní",J922,0)</f>
        <v>0</v>
      </c>
      <c r="BF922" s="136">
        <f>IF(N922="snížená",J922,0)</f>
        <v>0</v>
      </c>
      <c r="BG922" s="136">
        <f>IF(N922="zákl. přenesená",J922,0)</f>
        <v>0</v>
      </c>
      <c r="BH922" s="136">
        <f>IF(N922="sníž. přenesená",J922,0)</f>
        <v>0</v>
      </c>
      <c r="BI922" s="136">
        <f>IF(N922="nulová",J922,0)</f>
        <v>0</v>
      </c>
      <c r="BJ922" s="18" t="s">
        <v>86</v>
      </c>
      <c r="BK922" s="136">
        <f>ROUND(I922*H922,2)</f>
        <v>0</v>
      </c>
      <c r="BL922" s="18" t="s">
        <v>385</v>
      </c>
      <c r="BM922" s="135" t="s">
        <v>641</v>
      </c>
    </row>
    <row r="923" spans="2:65" s="1" customFormat="1" ht="55.5" customHeight="1">
      <c r="B923" s="34"/>
      <c r="C923" s="124" t="s">
        <v>642</v>
      </c>
      <c r="D923" s="124" t="s">
        <v>133</v>
      </c>
      <c r="E923" s="125" t="s">
        <v>643</v>
      </c>
      <c r="F923" s="126" t="s">
        <v>644</v>
      </c>
      <c r="G923" s="127" t="s">
        <v>460</v>
      </c>
      <c r="H923" s="128">
        <v>0.52100000000000002</v>
      </c>
      <c r="I923" s="129"/>
      <c r="J923" s="130">
        <f>ROUND(I923*H923,2)</f>
        <v>0</v>
      </c>
      <c r="K923" s="126" t="s">
        <v>137</v>
      </c>
      <c r="L923" s="34"/>
      <c r="M923" s="131" t="s">
        <v>43</v>
      </c>
      <c r="N923" s="132" t="s">
        <v>52</v>
      </c>
      <c r="P923" s="133">
        <f>O923*H923</f>
        <v>0</v>
      </c>
      <c r="Q923" s="133">
        <v>0</v>
      </c>
      <c r="R923" s="133">
        <f>Q923*H923</f>
        <v>0</v>
      </c>
      <c r="S923" s="133">
        <v>0</v>
      </c>
      <c r="T923" s="134">
        <f>S923*H923</f>
        <v>0</v>
      </c>
      <c r="AR923" s="135" t="s">
        <v>385</v>
      </c>
      <c r="AT923" s="135" t="s">
        <v>133</v>
      </c>
      <c r="AU923" s="135" t="s">
        <v>88</v>
      </c>
      <c r="AY923" s="18" t="s">
        <v>130</v>
      </c>
      <c r="BE923" s="136">
        <f>IF(N923="základní",J923,0)</f>
        <v>0</v>
      </c>
      <c r="BF923" s="136">
        <f>IF(N923="snížená",J923,0)</f>
        <v>0</v>
      </c>
      <c r="BG923" s="136">
        <f>IF(N923="zákl. přenesená",J923,0)</f>
        <v>0</v>
      </c>
      <c r="BH923" s="136">
        <f>IF(N923="sníž. přenesená",J923,0)</f>
        <v>0</v>
      </c>
      <c r="BI923" s="136">
        <f>IF(N923="nulová",J923,0)</f>
        <v>0</v>
      </c>
      <c r="BJ923" s="18" t="s">
        <v>86</v>
      </c>
      <c r="BK923" s="136">
        <f>ROUND(I923*H923,2)</f>
        <v>0</v>
      </c>
      <c r="BL923" s="18" t="s">
        <v>385</v>
      </c>
      <c r="BM923" s="135" t="s">
        <v>645</v>
      </c>
    </row>
    <row r="924" spans="2:65" s="11" customFormat="1" ht="22.9" customHeight="1">
      <c r="B924" s="112"/>
      <c r="D924" s="113" t="s">
        <v>80</v>
      </c>
      <c r="E924" s="122" t="s">
        <v>646</v>
      </c>
      <c r="F924" s="122" t="s">
        <v>647</v>
      </c>
      <c r="I924" s="115"/>
      <c r="J924" s="123">
        <f>BK924</f>
        <v>0</v>
      </c>
      <c r="L924" s="112"/>
      <c r="M924" s="117"/>
      <c r="P924" s="118">
        <f>SUM(P925:P1026)</f>
        <v>0</v>
      </c>
      <c r="R924" s="118">
        <f>SUM(R925:R1026)</f>
        <v>46.514563840000008</v>
      </c>
      <c r="T924" s="119">
        <f>SUM(T925:T1026)</f>
        <v>0.252</v>
      </c>
      <c r="AR924" s="113" t="s">
        <v>88</v>
      </c>
      <c r="AT924" s="120" t="s">
        <v>80</v>
      </c>
      <c r="AU924" s="120" t="s">
        <v>86</v>
      </c>
      <c r="AY924" s="113" t="s">
        <v>130</v>
      </c>
      <c r="BK924" s="121">
        <f>SUM(BK925:BK1026)</f>
        <v>0</v>
      </c>
    </row>
    <row r="925" spans="2:65" s="1" customFormat="1" ht="24.2" customHeight="1">
      <c r="B925" s="34"/>
      <c r="C925" s="124" t="s">
        <v>648</v>
      </c>
      <c r="D925" s="124" t="s">
        <v>133</v>
      </c>
      <c r="E925" s="125" t="s">
        <v>649</v>
      </c>
      <c r="F925" s="126" t="s">
        <v>650</v>
      </c>
      <c r="G925" s="127" t="s">
        <v>394</v>
      </c>
      <c r="H925" s="128">
        <v>42</v>
      </c>
      <c r="I925" s="129"/>
      <c r="J925" s="130">
        <f>ROUND(I925*H925,2)</f>
        <v>0</v>
      </c>
      <c r="K925" s="126" t="s">
        <v>137</v>
      </c>
      <c r="L925" s="34"/>
      <c r="M925" s="131" t="s">
        <v>43</v>
      </c>
      <c r="N925" s="132" t="s">
        <v>52</v>
      </c>
      <c r="P925" s="133">
        <f>O925*H925</f>
        <v>0</v>
      </c>
      <c r="Q925" s="133">
        <v>0</v>
      </c>
      <c r="R925" s="133">
        <f>Q925*H925</f>
        <v>0</v>
      </c>
      <c r="S925" s="133">
        <v>6.0000000000000001E-3</v>
      </c>
      <c r="T925" s="134">
        <f>S925*H925</f>
        <v>0.252</v>
      </c>
      <c r="AR925" s="135" t="s">
        <v>385</v>
      </c>
      <c r="AT925" s="135" t="s">
        <v>133</v>
      </c>
      <c r="AU925" s="135" t="s">
        <v>88</v>
      </c>
      <c r="AY925" s="18" t="s">
        <v>130</v>
      </c>
      <c r="BE925" s="136">
        <f>IF(N925="základní",J925,0)</f>
        <v>0</v>
      </c>
      <c r="BF925" s="136">
        <f>IF(N925="snížená",J925,0)</f>
        <v>0</v>
      </c>
      <c r="BG925" s="136">
        <f>IF(N925="zákl. přenesená",J925,0)</f>
        <v>0</v>
      </c>
      <c r="BH925" s="136">
        <f>IF(N925="sníž. přenesená",J925,0)</f>
        <v>0</v>
      </c>
      <c r="BI925" s="136">
        <f>IF(N925="nulová",J925,0)</f>
        <v>0</v>
      </c>
      <c r="BJ925" s="18" t="s">
        <v>86</v>
      </c>
      <c r="BK925" s="136">
        <f>ROUND(I925*H925,2)</f>
        <v>0</v>
      </c>
      <c r="BL925" s="18" t="s">
        <v>385</v>
      </c>
      <c r="BM925" s="135" t="s">
        <v>651</v>
      </c>
    </row>
    <row r="926" spans="2:65" s="12" customFormat="1">
      <c r="B926" s="137"/>
      <c r="D926" s="138" t="s">
        <v>140</v>
      </c>
      <c r="E926" s="139" t="s">
        <v>43</v>
      </c>
      <c r="F926" s="140" t="s">
        <v>652</v>
      </c>
      <c r="H926" s="139" t="s">
        <v>43</v>
      </c>
      <c r="I926" s="141"/>
      <c r="L926" s="137"/>
      <c r="M926" s="142"/>
      <c r="T926" s="143"/>
      <c r="AT926" s="139" t="s">
        <v>140</v>
      </c>
      <c r="AU926" s="139" t="s">
        <v>88</v>
      </c>
      <c r="AV926" s="12" t="s">
        <v>86</v>
      </c>
      <c r="AW926" s="12" t="s">
        <v>41</v>
      </c>
      <c r="AX926" s="12" t="s">
        <v>81</v>
      </c>
      <c r="AY926" s="139" t="s">
        <v>130</v>
      </c>
    </row>
    <row r="927" spans="2:65" s="13" customFormat="1">
      <c r="B927" s="144"/>
      <c r="D927" s="138" t="s">
        <v>140</v>
      </c>
      <c r="E927" s="145" t="s">
        <v>43</v>
      </c>
      <c r="F927" s="146" t="s">
        <v>653</v>
      </c>
      <c r="H927" s="147">
        <v>39</v>
      </c>
      <c r="I927" s="148"/>
      <c r="L927" s="144"/>
      <c r="M927" s="149"/>
      <c r="T927" s="150"/>
      <c r="AT927" s="145" t="s">
        <v>140</v>
      </c>
      <c r="AU927" s="145" t="s">
        <v>88</v>
      </c>
      <c r="AV927" s="13" t="s">
        <v>88</v>
      </c>
      <c r="AW927" s="13" t="s">
        <v>41</v>
      </c>
      <c r="AX927" s="13" t="s">
        <v>81</v>
      </c>
      <c r="AY927" s="145" t="s">
        <v>130</v>
      </c>
    </row>
    <row r="928" spans="2:65" s="14" customFormat="1">
      <c r="B928" s="151"/>
      <c r="D928" s="138" t="s">
        <v>140</v>
      </c>
      <c r="E928" s="152" t="s">
        <v>43</v>
      </c>
      <c r="F928" s="153" t="s">
        <v>170</v>
      </c>
      <c r="H928" s="154">
        <v>39</v>
      </c>
      <c r="I928" s="155"/>
      <c r="L928" s="151"/>
      <c r="M928" s="156"/>
      <c r="T928" s="157"/>
      <c r="AT928" s="152" t="s">
        <v>140</v>
      </c>
      <c r="AU928" s="152" t="s">
        <v>88</v>
      </c>
      <c r="AV928" s="14" t="s">
        <v>147</v>
      </c>
      <c r="AW928" s="14" t="s">
        <v>41</v>
      </c>
      <c r="AX928" s="14" t="s">
        <v>81</v>
      </c>
      <c r="AY928" s="152" t="s">
        <v>130</v>
      </c>
    </row>
    <row r="929" spans="2:65" s="13" customFormat="1">
      <c r="B929" s="144"/>
      <c r="D929" s="138" t="s">
        <v>140</v>
      </c>
      <c r="E929" s="145" t="s">
        <v>43</v>
      </c>
      <c r="F929" s="146" t="s">
        <v>654</v>
      </c>
      <c r="H929" s="147">
        <v>2</v>
      </c>
      <c r="I929" s="148"/>
      <c r="L929" s="144"/>
      <c r="M929" s="149"/>
      <c r="T929" s="150"/>
      <c r="AT929" s="145" t="s">
        <v>140</v>
      </c>
      <c r="AU929" s="145" t="s">
        <v>88</v>
      </c>
      <c r="AV929" s="13" t="s">
        <v>88</v>
      </c>
      <c r="AW929" s="13" t="s">
        <v>41</v>
      </c>
      <c r="AX929" s="13" t="s">
        <v>81</v>
      </c>
      <c r="AY929" s="145" t="s">
        <v>130</v>
      </c>
    </row>
    <row r="930" spans="2:65" s="14" customFormat="1">
      <c r="B930" s="151"/>
      <c r="D930" s="138" t="s">
        <v>140</v>
      </c>
      <c r="E930" s="152" t="s">
        <v>43</v>
      </c>
      <c r="F930" s="153" t="s">
        <v>180</v>
      </c>
      <c r="H930" s="154">
        <v>2</v>
      </c>
      <c r="I930" s="155"/>
      <c r="L930" s="151"/>
      <c r="M930" s="156"/>
      <c r="T930" s="157"/>
      <c r="AT930" s="152" t="s">
        <v>140</v>
      </c>
      <c r="AU930" s="152" t="s">
        <v>88</v>
      </c>
      <c r="AV930" s="14" t="s">
        <v>147</v>
      </c>
      <c r="AW930" s="14" t="s">
        <v>41</v>
      </c>
      <c r="AX930" s="14" t="s">
        <v>81</v>
      </c>
      <c r="AY930" s="152" t="s">
        <v>130</v>
      </c>
    </row>
    <row r="931" spans="2:65" s="13" customFormat="1">
      <c r="B931" s="144"/>
      <c r="D931" s="138" t="s">
        <v>140</v>
      </c>
      <c r="E931" s="145" t="s">
        <v>43</v>
      </c>
      <c r="F931" s="146" t="s">
        <v>655</v>
      </c>
      <c r="H931" s="147">
        <v>1</v>
      </c>
      <c r="I931" s="148"/>
      <c r="L931" s="144"/>
      <c r="M931" s="149"/>
      <c r="T931" s="150"/>
      <c r="AT931" s="145" t="s">
        <v>140</v>
      </c>
      <c r="AU931" s="145" t="s">
        <v>88</v>
      </c>
      <c r="AV931" s="13" t="s">
        <v>88</v>
      </c>
      <c r="AW931" s="13" t="s">
        <v>41</v>
      </c>
      <c r="AX931" s="13" t="s">
        <v>81</v>
      </c>
      <c r="AY931" s="145" t="s">
        <v>130</v>
      </c>
    </row>
    <row r="932" spans="2:65" s="14" customFormat="1">
      <c r="B932" s="151"/>
      <c r="D932" s="138" t="s">
        <v>140</v>
      </c>
      <c r="E932" s="152" t="s">
        <v>43</v>
      </c>
      <c r="F932" s="153" t="s">
        <v>191</v>
      </c>
      <c r="H932" s="154">
        <v>1</v>
      </c>
      <c r="I932" s="155"/>
      <c r="L932" s="151"/>
      <c r="M932" s="156"/>
      <c r="T932" s="157"/>
      <c r="AT932" s="152" t="s">
        <v>140</v>
      </c>
      <c r="AU932" s="152" t="s">
        <v>88</v>
      </c>
      <c r="AV932" s="14" t="s">
        <v>147</v>
      </c>
      <c r="AW932" s="14" t="s">
        <v>41</v>
      </c>
      <c r="AX932" s="14" t="s">
        <v>81</v>
      </c>
      <c r="AY932" s="152" t="s">
        <v>130</v>
      </c>
    </row>
    <row r="933" spans="2:65" s="15" customFormat="1">
      <c r="B933" s="158"/>
      <c r="D933" s="138" t="s">
        <v>140</v>
      </c>
      <c r="E933" s="159" t="s">
        <v>43</v>
      </c>
      <c r="F933" s="160" t="s">
        <v>209</v>
      </c>
      <c r="H933" s="161">
        <v>42</v>
      </c>
      <c r="I933" s="162"/>
      <c r="L933" s="158"/>
      <c r="M933" s="163"/>
      <c r="T933" s="164"/>
      <c r="AT933" s="159" t="s">
        <v>140</v>
      </c>
      <c r="AU933" s="159" t="s">
        <v>88</v>
      </c>
      <c r="AV933" s="15" t="s">
        <v>138</v>
      </c>
      <c r="AW933" s="15" t="s">
        <v>41</v>
      </c>
      <c r="AX933" s="15" t="s">
        <v>86</v>
      </c>
      <c r="AY933" s="159" t="s">
        <v>130</v>
      </c>
    </row>
    <row r="934" spans="2:65" s="1" customFormat="1" ht="33" customHeight="1">
      <c r="B934" s="34"/>
      <c r="C934" s="124" t="s">
        <v>656</v>
      </c>
      <c r="D934" s="124" t="s">
        <v>133</v>
      </c>
      <c r="E934" s="125" t="s">
        <v>657</v>
      </c>
      <c r="F934" s="126" t="s">
        <v>658</v>
      </c>
      <c r="G934" s="127" t="s">
        <v>136</v>
      </c>
      <c r="H934" s="128">
        <v>1282.4839999999999</v>
      </c>
      <c r="I934" s="129"/>
      <c r="J934" s="130">
        <f>ROUND(I934*H934,2)</f>
        <v>0</v>
      </c>
      <c r="K934" s="126" t="s">
        <v>137</v>
      </c>
      <c r="L934" s="34"/>
      <c r="M934" s="131" t="s">
        <v>43</v>
      </c>
      <c r="N934" s="132" t="s">
        <v>52</v>
      </c>
      <c r="P934" s="133">
        <f>O934*H934</f>
        <v>0</v>
      </c>
      <c r="Q934" s="133">
        <v>2.5999999999999998E-4</v>
      </c>
      <c r="R934" s="133">
        <f>Q934*H934</f>
        <v>0.33344583999999994</v>
      </c>
      <c r="S934" s="133">
        <v>0</v>
      </c>
      <c r="T934" s="134">
        <f>S934*H934</f>
        <v>0</v>
      </c>
      <c r="AR934" s="135" t="s">
        <v>385</v>
      </c>
      <c r="AT934" s="135" t="s">
        <v>133</v>
      </c>
      <c r="AU934" s="135" t="s">
        <v>88</v>
      </c>
      <c r="AY934" s="18" t="s">
        <v>130</v>
      </c>
      <c r="BE934" s="136">
        <f>IF(N934="základní",J934,0)</f>
        <v>0</v>
      </c>
      <c r="BF934" s="136">
        <f>IF(N934="snížená",J934,0)</f>
        <v>0</v>
      </c>
      <c r="BG934" s="136">
        <f>IF(N934="zákl. přenesená",J934,0)</f>
        <v>0</v>
      </c>
      <c r="BH934" s="136">
        <f>IF(N934="sníž. přenesená",J934,0)</f>
        <v>0</v>
      </c>
      <c r="BI934" s="136">
        <f>IF(N934="nulová",J934,0)</f>
        <v>0</v>
      </c>
      <c r="BJ934" s="18" t="s">
        <v>86</v>
      </c>
      <c r="BK934" s="136">
        <f>ROUND(I934*H934,2)</f>
        <v>0</v>
      </c>
      <c r="BL934" s="18" t="s">
        <v>385</v>
      </c>
      <c r="BM934" s="135" t="s">
        <v>659</v>
      </c>
    </row>
    <row r="935" spans="2:65" s="12" customFormat="1">
      <c r="B935" s="137"/>
      <c r="D935" s="138" t="s">
        <v>140</v>
      </c>
      <c r="E935" s="139" t="s">
        <v>43</v>
      </c>
      <c r="F935" s="140" t="s">
        <v>277</v>
      </c>
      <c r="H935" s="139" t="s">
        <v>43</v>
      </c>
      <c r="I935" s="141"/>
      <c r="L935" s="137"/>
      <c r="M935" s="142"/>
      <c r="T935" s="143"/>
      <c r="AT935" s="139" t="s">
        <v>140</v>
      </c>
      <c r="AU935" s="139" t="s">
        <v>88</v>
      </c>
      <c r="AV935" s="12" t="s">
        <v>86</v>
      </c>
      <c r="AW935" s="12" t="s">
        <v>41</v>
      </c>
      <c r="AX935" s="12" t="s">
        <v>81</v>
      </c>
      <c r="AY935" s="139" t="s">
        <v>130</v>
      </c>
    </row>
    <row r="936" spans="2:65" s="13" customFormat="1">
      <c r="B936" s="144"/>
      <c r="D936" s="138" t="s">
        <v>140</v>
      </c>
      <c r="E936" s="145" t="s">
        <v>43</v>
      </c>
      <c r="F936" s="146" t="s">
        <v>278</v>
      </c>
      <c r="H936" s="147">
        <v>113.02200000000001</v>
      </c>
      <c r="I936" s="148"/>
      <c r="L936" s="144"/>
      <c r="M936" s="149"/>
      <c r="T936" s="150"/>
      <c r="AT936" s="145" t="s">
        <v>140</v>
      </c>
      <c r="AU936" s="145" t="s">
        <v>88</v>
      </c>
      <c r="AV936" s="13" t="s">
        <v>88</v>
      </c>
      <c r="AW936" s="13" t="s">
        <v>41</v>
      </c>
      <c r="AX936" s="13" t="s">
        <v>81</v>
      </c>
      <c r="AY936" s="145" t="s">
        <v>130</v>
      </c>
    </row>
    <row r="937" spans="2:65" s="13" customFormat="1">
      <c r="B937" s="144"/>
      <c r="D937" s="138" t="s">
        <v>140</v>
      </c>
      <c r="E937" s="145" t="s">
        <v>43</v>
      </c>
      <c r="F937" s="146" t="s">
        <v>279</v>
      </c>
      <c r="H937" s="147">
        <v>294.83999999999997</v>
      </c>
      <c r="I937" s="148"/>
      <c r="L937" s="144"/>
      <c r="M937" s="149"/>
      <c r="T937" s="150"/>
      <c r="AT937" s="145" t="s">
        <v>140</v>
      </c>
      <c r="AU937" s="145" t="s">
        <v>88</v>
      </c>
      <c r="AV937" s="13" t="s">
        <v>88</v>
      </c>
      <c r="AW937" s="13" t="s">
        <v>41</v>
      </c>
      <c r="AX937" s="13" t="s">
        <v>81</v>
      </c>
      <c r="AY937" s="145" t="s">
        <v>130</v>
      </c>
    </row>
    <row r="938" spans="2:65" s="13" customFormat="1">
      <c r="B938" s="144"/>
      <c r="D938" s="138" t="s">
        <v>140</v>
      </c>
      <c r="E938" s="145" t="s">
        <v>43</v>
      </c>
      <c r="F938" s="146" t="s">
        <v>280</v>
      </c>
      <c r="H938" s="147">
        <v>804.84</v>
      </c>
      <c r="I938" s="148"/>
      <c r="L938" s="144"/>
      <c r="M938" s="149"/>
      <c r="T938" s="150"/>
      <c r="AT938" s="145" t="s">
        <v>140</v>
      </c>
      <c r="AU938" s="145" t="s">
        <v>88</v>
      </c>
      <c r="AV938" s="13" t="s">
        <v>88</v>
      </c>
      <c r="AW938" s="13" t="s">
        <v>41</v>
      </c>
      <c r="AX938" s="13" t="s">
        <v>81</v>
      </c>
      <c r="AY938" s="145" t="s">
        <v>130</v>
      </c>
    </row>
    <row r="939" spans="2:65" s="13" customFormat="1">
      <c r="B939" s="144"/>
      <c r="D939" s="138" t="s">
        <v>140</v>
      </c>
      <c r="E939" s="145" t="s">
        <v>43</v>
      </c>
      <c r="F939" s="146" t="s">
        <v>281</v>
      </c>
      <c r="H939" s="147">
        <v>64.022000000000006</v>
      </c>
      <c r="I939" s="148"/>
      <c r="L939" s="144"/>
      <c r="M939" s="149"/>
      <c r="T939" s="150"/>
      <c r="AT939" s="145" t="s">
        <v>140</v>
      </c>
      <c r="AU939" s="145" t="s">
        <v>88</v>
      </c>
      <c r="AV939" s="13" t="s">
        <v>88</v>
      </c>
      <c r="AW939" s="13" t="s">
        <v>41</v>
      </c>
      <c r="AX939" s="13" t="s">
        <v>81</v>
      </c>
      <c r="AY939" s="145" t="s">
        <v>130</v>
      </c>
    </row>
    <row r="940" spans="2:65" s="13" customFormat="1">
      <c r="B940" s="144"/>
      <c r="D940" s="138" t="s">
        <v>140</v>
      </c>
      <c r="E940" s="145" t="s">
        <v>43</v>
      </c>
      <c r="F940" s="146" t="s">
        <v>283</v>
      </c>
      <c r="H940" s="147">
        <v>5.76</v>
      </c>
      <c r="I940" s="148"/>
      <c r="L940" s="144"/>
      <c r="M940" s="149"/>
      <c r="T940" s="150"/>
      <c r="AT940" s="145" t="s">
        <v>140</v>
      </c>
      <c r="AU940" s="145" t="s">
        <v>88</v>
      </c>
      <c r="AV940" s="13" t="s">
        <v>88</v>
      </c>
      <c r="AW940" s="13" t="s">
        <v>41</v>
      </c>
      <c r="AX940" s="13" t="s">
        <v>81</v>
      </c>
      <c r="AY940" s="145" t="s">
        <v>130</v>
      </c>
    </row>
    <row r="941" spans="2:65" s="15" customFormat="1">
      <c r="B941" s="158"/>
      <c r="D941" s="138" t="s">
        <v>140</v>
      </c>
      <c r="E941" s="159" t="s">
        <v>43</v>
      </c>
      <c r="F941" s="160" t="s">
        <v>209</v>
      </c>
      <c r="H941" s="161">
        <v>1282.4839999999999</v>
      </c>
      <c r="I941" s="162"/>
      <c r="L941" s="158"/>
      <c r="M941" s="163"/>
      <c r="T941" s="164"/>
      <c r="AT941" s="159" t="s">
        <v>140</v>
      </c>
      <c r="AU941" s="159" t="s">
        <v>88</v>
      </c>
      <c r="AV941" s="15" t="s">
        <v>138</v>
      </c>
      <c r="AW941" s="15" t="s">
        <v>41</v>
      </c>
      <c r="AX941" s="15" t="s">
        <v>86</v>
      </c>
      <c r="AY941" s="159" t="s">
        <v>130</v>
      </c>
    </row>
    <row r="942" spans="2:65" s="1" customFormat="1" ht="24.2" customHeight="1">
      <c r="B942" s="34"/>
      <c r="C942" s="124" t="s">
        <v>660</v>
      </c>
      <c r="D942" s="124" t="s">
        <v>133</v>
      </c>
      <c r="E942" s="125" t="s">
        <v>661</v>
      </c>
      <c r="F942" s="126" t="s">
        <v>662</v>
      </c>
      <c r="G942" s="127" t="s">
        <v>394</v>
      </c>
      <c r="H942" s="128">
        <v>18</v>
      </c>
      <c r="I942" s="129"/>
      <c r="J942" s="130">
        <f>ROUND(I942*H942,2)</f>
        <v>0</v>
      </c>
      <c r="K942" s="126" t="s">
        <v>137</v>
      </c>
      <c r="L942" s="34"/>
      <c r="M942" s="131" t="s">
        <v>43</v>
      </c>
      <c r="N942" s="132" t="s">
        <v>52</v>
      </c>
      <c r="P942" s="133">
        <f>O942*H942</f>
        <v>0</v>
      </c>
      <c r="Q942" s="133">
        <v>2.7E-4</v>
      </c>
      <c r="R942" s="133">
        <f>Q942*H942</f>
        <v>4.8599999999999997E-3</v>
      </c>
      <c r="S942" s="133">
        <v>0</v>
      </c>
      <c r="T942" s="134">
        <f>S942*H942</f>
        <v>0</v>
      </c>
      <c r="AR942" s="135" t="s">
        <v>385</v>
      </c>
      <c r="AT942" s="135" t="s">
        <v>133</v>
      </c>
      <c r="AU942" s="135" t="s">
        <v>88</v>
      </c>
      <c r="AY942" s="18" t="s">
        <v>130</v>
      </c>
      <c r="BE942" s="136">
        <f>IF(N942="základní",J942,0)</f>
        <v>0</v>
      </c>
      <c r="BF942" s="136">
        <f>IF(N942="snížená",J942,0)</f>
        <v>0</v>
      </c>
      <c r="BG942" s="136">
        <f>IF(N942="zákl. přenesená",J942,0)</f>
        <v>0</v>
      </c>
      <c r="BH942" s="136">
        <f>IF(N942="sníž. přenesená",J942,0)</f>
        <v>0</v>
      </c>
      <c r="BI942" s="136">
        <f>IF(N942="nulová",J942,0)</f>
        <v>0</v>
      </c>
      <c r="BJ942" s="18" t="s">
        <v>86</v>
      </c>
      <c r="BK942" s="136">
        <f>ROUND(I942*H942,2)</f>
        <v>0</v>
      </c>
      <c r="BL942" s="18" t="s">
        <v>385</v>
      </c>
      <c r="BM942" s="135" t="s">
        <v>663</v>
      </c>
    </row>
    <row r="943" spans="2:65" s="12" customFormat="1">
      <c r="B943" s="137"/>
      <c r="D943" s="138" t="s">
        <v>140</v>
      </c>
      <c r="E943" s="139" t="s">
        <v>43</v>
      </c>
      <c r="F943" s="140" t="s">
        <v>277</v>
      </c>
      <c r="H943" s="139" t="s">
        <v>43</v>
      </c>
      <c r="I943" s="141"/>
      <c r="L943" s="137"/>
      <c r="M943" s="142"/>
      <c r="T943" s="143"/>
      <c r="AT943" s="139" t="s">
        <v>140</v>
      </c>
      <c r="AU943" s="139" t="s">
        <v>88</v>
      </c>
      <c r="AV943" s="12" t="s">
        <v>86</v>
      </c>
      <c r="AW943" s="12" t="s">
        <v>41</v>
      </c>
      <c r="AX943" s="12" t="s">
        <v>81</v>
      </c>
      <c r="AY943" s="139" t="s">
        <v>130</v>
      </c>
    </row>
    <row r="944" spans="2:65" s="13" customFormat="1">
      <c r="B944" s="144"/>
      <c r="D944" s="138" t="s">
        <v>140</v>
      </c>
      <c r="E944" s="145" t="s">
        <v>43</v>
      </c>
      <c r="F944" s="146" t="s">
        <v>664</v>
      </c>
      <c r="H944" s="147">
        <v>18</v>
      </c>
      <c r="I944" s="148"/>
      <c r="L944" s="144"/>
      <c r="M944" s="149"/>
      <c r="T944" s="150"/>
      <c r="AT944" s="145" t="s">
        <v>140</v>
      </c>
      <c r="AU944" s="145" t="s">
        <v>88</v>
      </c>
      <c r="AV944" s="13" t="s">
        <v>88</v>
      </c>
      <c r="AW944" s="13" t="s">
        <v>41</v>
      </c>
      <c r="AX944" s="13" t="s">
        <v>81</v>
      </c>
      <c r="AY944" s="145" t="s">
        <v>130</v>
      </c>
    </row>
    <row r="945" spans="2:65" s="15" customFormat="1">
      <c r="B945" s="158"/>
      <c r="D945" s="138" t="s">
        <v>140</v>
      </c>
      <c r="E945" s="159" t="s">
        <v>43</v>
      </c>
      <c r="F945" s="160" t="s">
        <v>209</v>
      </c>
      <c r="H945" s="161">
        <v>18</v>
      </c>
      <c r="I945" s="162"/>
      <c r="L945" s="158"/>
      <c r="M945" s="163"/>
      <c r="T945" s="164"/>
      <c r="AT945" s="159" t="s">
        <v>140</v>
      </c>
      <c r="AU945" s="159" t="s">
        <v>88</v>
      </c>
      <c r="AV945" s="15" t="s">
        <v>138</v>
      </c>
      <c r="AW945" s="15" t="s">
        <v>41</v>
      </c>
      <c r="AX945" s="15" t="s">
        <v>86</v>
      </c>
      <c r="AY945" s="159" t="s">
        <v>130</v>
      </c>
    </row>
    <row r="946" spans="2:65" s="1" customFormat="1" ht="44.25" customHeight="1">
      <c r="B946" s="34"/>
      <c r="C946" s="124" t="s">
        <v>665</v>
      </c>
      <c r="D946" s="124" t="s">
        <v>133</v>
      </c>
      <c r="E946" s="125" t="s">
        <v>666</v>
      </c>
      <c r="F946" s="126" t="s">
        <v>667</v>
      </c>
      <c r="G946" s="127" t="s">
        <v>291</v>
      </c>
      <c r="H946" s="128">
        <v>3802.7</v>
      </c>
      <c r="I946" s="129"/>
      <c r="J946" s="130">
        <f>ROUND(I946*H946,2)</f>
        <v>0</v>
      </c>
      <c r="K946" s="126" t="s">
        <v>137</v>
      </c>
      <c r="L946" s="34"/>
      <c r="M946" s="131" t="s">
        <v>43</v>
      </c>
      <c r="N946" s="132" t="s">
        <v>52</v>
      </c>
      <c r="P946" s="133">
        <f>O946*H946</f>
        <v>0</v>
      </c>
      <c r="Q946" s="133">
        <v>2.7999999999999998E-4</v>
      </c>
      <c r="R946" s="133">
        <f>Q946*H946</f>
        <v>1.0647559999999998</v>
      </c>
      <c r="S946" s="133">
        <v>0</v>
      </c>
      <c r="T946" s="134">
        <f>S946*H946</f>
        <v>0</v>
      </c>
      <c r="AR946" s="135" t="s">
        <v>385</v>
      </c>
      <c r="AT946" s="135" t="s">
        <v>133</v>
      </c>
      <c r="AU946" s="135" t="s">
        <v>88</v>
      </c>
      <c r="AY946" s="18" t="s">
        <v>130</v>
      </c>
      <c r="BE946" s="136">
        <f>IF(N946="základní",J946,0)</f>
        <v>0</v>
      </c>
      <c r="BF946" s="136">
        <f>IF(N946="snížená",J946,0)</f>
        <v>0</v>
      </c>
      <c r="BG946" s="136">
        <f>IF(N946="zákl. přenesená",J946,0)</f>
        <v>0</v>
      </c>
      <c r="BH946" s="136">
        <f>IF(N946="sníž. přenesená",J946,0)</f>
        <v>0</v>
      </c>
      <c r="BI946" s="136">
        <f>IF(N946="nulová",J946,0)</f>
        <v>0</v>
      </c>
      <c r="BJ946" s="18" t="s">
        <v>86</v>
      </c>
      <c r="BK946" s="136">
        <f>ROUND(I946*H946,2)</f>
        <v>0</v>
      </c>
      <c r="BL946" s="18" t="s">
        <v>385</v>
      </c>
      <c r="BM946" s="135" t="s">
        <v>668</v>
      </c>
    </row>
    <row r="947" spans="2:65" s="1" customFormat="1" ht="29.25">
      <c r="B947" s="34"/>
      <c r="D947" s="138" t="s">
        <v>669</v>
      </c>
      <c r="F947" s="175" t="s">
        <v>670</v>
      </c>
      <c r="I947" s="176"/>
      <c r="L947" s="34"/>
      <c r="M947" s="177"/>
      <c r="T947" s="55"/>
      <c r="AT947" s="18" t="s">
        <v>669</v>
      </c>
      <c r="AU947" s="18" t="s">
        <v>88</v>
      </c>
    </row>
    <row r="948" spans="2:65" s="12" customFormat="1">
      <c r="B948" s="137"/>
      <c r="D948" s="138" t="s">
        <v>140</v>
      </c>
      <c r="E948" s="139" t="s">
        <v>43</v>
      </c>
      <c r="F948" s="140" t="s">
        <v>277</v>
      </c>
      <c r="H948" s="139" t="s">
        <v>43</v>
      </c>
      <c r="I948" s="141"/>
      <c r="L948" s="137"/>
      <c r="M948" s="142"/>
      <c r="T948" s="143"/>
      <c r="AT948" s="139" t="s">
        <v>140</v>
      </c>
      <c r="AU948" s="139" t="s">
        <v>88</v>
      </c>
      <c r="AV948" s="12" t="s">
        <v>86</v>
      </c>
      <c r="AW948" s="12" t="s">
        <v>41</v>
      </c>
      <c r="AX948" s="12" t="s">
        <v>81</v>
      </c>
      <c r="AY948" s="139" t="s">
        <v>130</v>
      </c>
    </row>
    <row r="949" spans="2:65" s="13" customFormat="1">
      <c r="B949" s="144"/>
      <c r="D949" s="138" t="s">
        <v>140</v>
      </c>
      <c r="E949" s="145" t="s">
        <v>43</v>
      </c>
      <c r="F949" s="146" t="s">
        <v>362</v>
      </c>
      <c r="H949" s="147">
        <v>286.26</v>
      </c>
      <c r="I949" s="148"/>
      <c r="L949" s="144"/>
      <c r="M949" s="149"/>
      <c r="T949" s="150"/>
      <c r="AT949" s="145" t="s">
        <v>140</v>
      </c>
      <c r="AU949" s="145" t="s">
        <v>88</v>
      </c>
      <c r="AV949" s="13" t="s">
        <v>88</v>
      </c>
      <c r="AW949" s="13" t="s">
        <v>41</v>
      </c>
      <c r="AX949" s="13" t="s">
        <v>81</v>
      </c>
      <c r="AY949" s="145" t="s">
        <v>130</v>
      </c>
    </row>
    <row r="950" spans="2:65" s="13" customFormat="1">
      <c r="B950" s="144"/>
      <c r="D950" s="138" t="s">
        <v>140</v>
      </c>
      <c r="E950" s="145" t="s">
        <v>43</v>
      </c>
      <c r="F950" s="146" t="s">
        <v>363</v>
      </c>
      <c r="H950" s="147">
        <v>793.8</v>
      </c>
      <c r="I950" s="148"/>
      <c r="L950" s="144"/>
      <c r="M950" s="149"/>
      <c r="T950" s="150"/>
      <c r="AT950" s="145" t="s">
        <v>140</v>
      </c>
      <c r="AU950" s="145" t="s">
        <v>88</v>
      </c>
      <c r="AV950" s="13" t="s">
        <v>88</v>
      </c>
      <c r="AW950" s="13" t="s">
        <v>41</v>
      </c>
      <c r="AX950" s="13" t="s">
        <v>81</v>
      </c>
      <c r="AY950" s="145" t="s">
        <v>130</v>
      </c>
    </row>
    <row r="951" spans="2:65" s="13" customFormat="1">
      <c r="B951" s="144"/>
      <c r="D951" s="138" t="s">
        <v>140</v>
      </c>
      <c r="E951" s="145" t="s">
        <v>43</v>
      </c>
      <c r="F951" s="146" t="s">
        <v>364</v>
      </c>
      <c r="H951" s="147">
        <v>2188.6</v>
      </c>
      <c r="I951" s="148"/>
      <c r="L951" s="144"/>
      <c r="M951" s="149"/>
      <c r="T951" s="150"/>
      <c r="AT951" s="145" t="s">
        <v>140</v>
      </c>
      <c r="AU951" s="145" t="s">
        <v>88</v>
      </c>
      <c r="AV951" s="13" t="s">
        <v>88</v>
      </c>
      <c r="AW951" s="13" t="s">
        <v>41</v>
      </c>
      <c r="AX951" s="13" t="s">
        <v>81</v>
      </c>
      <c r="AY951" s="145" t="s">
        <v>130</v>
      </c>
    </row>
    <row r="952" spans="2:65" s="13" customFormat="1">
      <c r="B952" s="144"/>
      <c r="D952" s="138" t="s">
        <v>140</v>
      </c>
      <c r="E952" s="145" t="s">
        <v>43</v>
      </c>
      <c r="F952" s="146" t="s">
        <v>365</v>
      </c>
      <c r="H952" s="147">
        <v>138.96</v>
      </c>
      <c r="I952" s="148"/>
      <c r="L952" s="144"/>
      <c r="M952" s="149"/>
      <c r="T952" s="150"/>
      <c r="AT952" s="145" t="s">
        <v>140</v>
      </c>
      <c r="AU952" s="145" t="s">
        <v>88</v>
      </c>
      <c r="AV952" s="13" t="s">
        <v>88</v>
      </c>
      <c r="AW952" s="13" t="s">
        <v>41</v>
      </c>
      <c r="AX952" s="13" t="s">
        <v>81</v>
      </c>
      <c r="AY952" s="145" t="s">
        <v>130</v>
      </c>
    </row>
    <row r="953" spans="2:65" s="13" customFormat="1">
      <c r="B953" s="144"/>
      <c r="D953" s="138" t="s">
        <v>140</v>
      </c>
      <c r="E953" s="145" t="s">
        <v>43</v>
      </c>
      <c r="F953" s="146" t="s">
        <v>366</v>
      </c>
      <c r="H953" s="147">
        <v>46.08</v>
      </c>
      <c r="I953" s="148"/>
      <c r="L953" s="144"/>
      <c r="M953" s="149"/>
      <c r="T953" s="150"/>
      <c r="AT953" s="145" t="s">
        <v>140</v>
      </c>
      <c r="AU953" s="145" t="s">
        <v>88</v>
      </c>
      <c r="AV953" s="13" t="s">
        <v>88</v>
      </c>
      <c r="AW953" s="13" t="s">
        <v>41</v>
      </c>
      <c r="AX953" s="13" t="s">
        <v>81</v>
      </c>
      <c r="AY953" s="145" t="s">
        <v>130</v>
      </c>
    </row>
    <row r="954" spans="2:65" s="13" customFormat="1">
      <c r="B954" s="144"/>
      <c r="D954" s="138" t="s">
        <v>140</v>
      </c>
      <c r="E954" s="145" t="s">
        <v>43</v>
      </c>
      <c r="F954" s="146" t="s">
        <v>367</v>
      </c>
      <c r="H954" s="147">
        <v>24</v>
      </c>
      <c r="I954" s="148"/>
      <c r="L954" s="144"/>
      <c r="M954" s="149"/>
      <c r="T954" s="150"/>
      <c r="AT954" s="145" t="s">
        <v>140</v>
      </c>
      <c r="AU954" s="145" t="s">
        <v>88</v>
      </c>
      <c r="AV954" s="13" t="s">
        <v>88</v>
      </c>
      <c r="AW954" s="13" t="s">
        <v>41</v>
      </c>
      <c r="AX954" s="13" t="s">
        <v>81</v>
      </c>
      <c r="AY954" s="145" t="s">
        <v>130</v>
      </c>
    </row>
    <row r="955" spans="2:65" s="14" customFormat="1">
      <c r="B955" s="151"/>
      <c r="D955" s="138" t="s">
        <v>140</v>
      </c>
      <c r="E955" s="152" t="s">
        <v>43</v>
      </c>
      <c r="F955" s="153" t="s">
        <v>284</v>
      </c>
      <c r="H955" s="154">
        <v>3477.7</v>
      </c>
      <c r="I955" s="155"/>
      <c r="L955" s="151"/>
      <c r="M955" s="156"/>
      <c r="T955" s="157"/>
      <c r="AT955" s="152" t="s">
        <v>140</v>
      </c>
      <c r="AU955" s="152" t="s">
        <v>88</v>
      </c>
      <c r="AV955" s="14" t="s">
        <v>147</v>
      </c>
      <c r="AW955" s="14" t="s">
        <v>41</v>
      </c>
      <c r="AX955" s="14" t="s">
        <v>81</v>
      </c>
      <c r="AY955" s="152" t="s">
        <v>130</v>
      </c>
    </row>
    <row r="956" spans="2:65" s="13" customFormat="1">
      <c r="B956" s="144"/>
      <c r="D956" s="138" t="s">
        <v>140</v>
      </c>
      <c r="E956" s="145" t="s">
        <v>43</v>
      </c>
      <c r="F956" s="146" t="s">
        <v>671</v>
      </c>
      <c r="H956" s="147">
        <v>311.60000000000002</v>
      </c>
      <c r="I956" s="148"/>
      <c r="L956" s="144"/>
      <c r="M956" s="149"/>
      <c r="T956" s="150"/>
      <c r="AT956" s="145" t="s">
        <v>140</v>
      </c>
      <c r="AU956" s="145" t="s">
        <v>88</v>
      </c>
      <c r="AV956" s="13" t="s">
        <v>88</v>
      </c>
      <c r="AW956" s="13" t="s">
        <v>41</v>
      </c>
      <c r="AX956" s="13" t="s">
        <v>81</v>
      </c>
      <c r="AY956" s="145" t="s">
        <v>130</v>
      </c>
    </row>
    <row r="957" spans="2:65" s="13" customFormat="1">
      <c r="B957" s="144"/>
      <c r="D957" s="138" t="s">
        <v>140</v>
      </c>
      <c r="E957" s="145" t="s">
        <v>43</v>
      </c>
      <c r="F957" s="146" t="s">
        <v>672</v>
      </c>
      <c r="H957" s="147">
        <v>13.4</v>
      </c>
      <c r="I957" s="148"/>
      <c r="L957" s="144"/>
      <c r="M957" s="149"/>
      <c r="T957" s="150"/>
      <c r="AT957" s="145" t="s">
        <v>140</v>
      </c>
      <c r="AU957" s="145" t="s">
        <v>88</v>
      </c>
      <c r="AV957" s="13" t="s">
        <v>88</v>
      </c>
      <c r="AW957" s="13" t="s">
        <v>41</v>
      </c>
      <c r="AX957" s="13" t="s">
        <v>81</v>
      </c>
      <c r="AY957" s="145" t="s">
        <v>130</v>
      </c>
    </row>
    <row r="958" spans="2:65" s="14" customFormat="1">
      <c r="B958" s="151"/>
      <c r="D958" s="138" t="s">
        <v>140</v>
      </c>
      <c r="E958" s="152" t="s">
        <v>43</v>
      </c>
      <c r="F958" s="153" t="s">
        <v>301</v>
      </c>
      <c r="H958" s="154">
        <v>325</v>
      </c>
      <c r="I958" s="155"/>
      <c r="L958" s="151"/>
      <c r="M958" s="156"/>
      <c r="T958" s="157"/>
      <c r="AT958" s="152" t="s">
        <v>140</v>
      </c>
      <c r="AU958" s="152" t="s">
        <v>88</v>
      </c>
      <c r="AV958" s="14" t="s">
        <v>147</v>
      </c>
      <c r="AW958" s="14" t="s">
        <v>41</v>
      </c>
      <c r="AX958" s="14" t="s">
        <v>81</v>
      </c>
      <c r="AY958" s="152" t="s">
        <v>130</v>
      </c>
    </row>
    <row r="959" spans="2:65" s="15" customFormat="1">
      <c r="B959" s="158"/>
      <c r="D959" s="138" t="s">
        <v>140</v>
      </c>
      <c r="E959" s="159" t="s">
        <v>43</v>
      </c>
      <c r="F959" s="160" t="s">
        <v>209</v>
      </c>
      <c r="H959" s="161">
        <v>3802.7</v>
      </c>
      <c r="I959" s="162"/>
      <c r="L959" s="158"/>
      <c r="M959" s="163"/>
      <c r="T959" s="164"/>
      <c r="AT959" s="159" t="s">
        <v>140</v>
      </c>
      <c r="AU959" s="159" t="s">
        <v>88</v>
      </c>
      <c r="AV959" s="15" t="s">
        <v>138</v>
      </c>
      <c r="AW959" s="15" t="s">
        <v>41</v>
      </c>
      <c r="AX959" s="15" t="s">
        <v>86</v>
      </c>
      <c r="AY959" s="159" t="s">
        <v>130</v>
      </c>
    </row>
    <row r="960" spans="2:65" s="1" customFormat="1" ht="24.2" customHeight="1">
      <c r="B960" s="34"/>
      <c r="C960" s="165" t="s">
        <v>673</v>
      </c>
      <c r="D960" s="165" t="s">
        <v>323</v>
      </c>
      <c r="E960" s="166" t="s">
        <v>674</v>
      </c>
      <c r="F960" s="167" t="s">
        <v>675</v>
      </c>
      <c r="G960" s="168" t="s">
        <v>394</v>
      </c>
      <c r="H960" s="169">
        <v>39</v>
      </c>
      <c r="I960" s="170"/>
      <c r="J960" s="171">
        <f>ROUND(I960*H960,2)</f>
        <v>0</v>
      </c>
      <c r="K960" s="167" t="s">
        <v>563</v>
      </c>
      <c r="L960" s="172"/>
      <c r="M960" s="173" t="s">
        <v>43</v>
      </c>
      <c r="N960" s="174" t="s">
        <v>52</v>
      </c>
      <c r="P960" s="133">
        <f>O960*H960</f>
        <v>0</v>
      </c>
      <c r="Q960" s="133">
        <v>8.856E-2</v>
      </c>
      <c r="R960" s="133">
        <f>Q960*H960</f>
        <v>3.45384</v>
      </c>
      <c r="S960" s="133">
        <v>0</v>
      </c>
      <c r="T960" s="134">
        <f>S960*H960</f>
        <v>0</v>
      </c>
      <c r="AR960" s="135" t="s">
        <v>470</v>
      </c>
      <c r="AT960" s="135" t="s">
        <v>323</v>
      </c>
      <c r="AU960" s="135" t="s">
        <v>88</v>
      </c>
      <c r="AY960" s="18" t="s">
        <v>130</v>
      </c>
      <c r="BE960" s="136">
        <f>IF(N960="základní",J960,0)</f>
        <v>0</v>
      </c>
      <c r="BF960" s="136">
        <f>IF(N960="snížená",J960,0)</f>
        <v>0</v>
      </c>
      <c r="BG960" s="136">
        <f>IF(N960="zákl. přenesená",J960,0)</f>
        <v>0</v>
      </c>
      <c r="BH960" s="136">
        <f>IF(N960="sníž. přenesená",J960,0)</f>
        <v>0</v>
      </c>
      <c r="BI960" s="136">
        <f>IF(N960="nulová",J960,0)</f>
        <v>0</v>
      </c>
      <c r="BJ960" s="18" t="s">
        <v>86</v>
      </c>
      <c r="BK960" s="136">
        <f>ROUND(I960*H960,2)</f>
        <v>0</v>
      </c>
      <c r="BL960" s="18" t="s">
        <v>385</v>
      </c>
      <c r="BM960" s="135" t="s">
        <v>676</v>
      </c>
    </row>
    <row r="961" spans="2:65" s="1" customFormat="1" ht="39">
      <c r="B961" s="34"/>
      <c r="D961" s="138" t="s">
        <v>669</v>
      </c>
      <c r="F961" s="263" t="s">
        <v>1254</v>
      </c>
      <c r="I961" s="176"/>
      <c r="L961" s="34"/>
      <c r="M961" s="177"/>
      <c r="T961" s="55"/>
      <c r="AT961" s="18" t="s">
        <v>669</v>
      </c>
      <c r="AU961" s="18" t="s">
        <v>88</v>
      </c>
    </row>
    <row r="962" spans="2:65" s="1" customFormat="1" ht="24.2" customHeight="1">
      <c r="B962" s="34"/>
      <c r="C962" s="165" t="s">
        <v>677</v>
      </c>
      <c r="D962" s="165" t="s">
        <v>323</v>
      </c>
      <c r="E962" s="166" t="s">
        <v>678</v>
      </c>
      <c r="F962" s="167" t="s">
        <v>679</v>
      </c>
      <c r="G962" s="168" t="s">
        <v>394</v>
      </c>
      <c r="H962" s="169">
        <v>126</v>
      </c>
      <c r="I962" s="170"/>
      <c r="J962" s="171">
        <f>ROUND(I962*H962,2)</f>
        <v>0</v>
      </c>
      <c r="K962" s="167" t="s">
        <v>563</v>
      </c>
      <c r="L962" s="172"/>
      <c r="M962" s="173" t="s">
        <v>43</v>
      </c>
      <c r="N962" s="174" t="s">
        <v>52</v>
      </c>
      <c r="P962" s="133">
        <f>O962*H962</f>
        <v>0</v>
      </c>
      <c r="Q962" s="133">
        <v>7.1510000000000004E-2</v>
      </c>
      <c r="R962" s="133">
        <f>Q962*H962</f>
        <v>9.0102600000000006</v>
      </c>
      <c r="S962" s="133">
        <v>0</v>
      </c>
      <c r="T962" s="134">
        <f>S962*H962</f>
        <v>0</v>
      </c>
      <c r="AR962" s="135" t="s">
        <v>470</v>
      </c>
      <c r="AT962" s="135" t="s">
        <v>323</v>
      </c>
      <c r="AU962" s="135" t="s">
        <v>88</v>
      </c>
      <c r="AY962" s="18" t="s">
        <v>130</v>
      </c>
      <c r="BE962" s="136">
        <f>IF(N962="základní",J962,0)</f>
        <v>0</v>
      </c>
      <c r="BF962" s="136">
        <f>IF(N962="snížená",J962,0)</f>
        <v>0</v>
      </c>
      <c r="BG962" s="136">
        <f>IF(N962="zákl. přenesená",J962,0)</f>
        <v>0</v>
      </c>
      <c r="BH962" s="136">
        <f>IF(N962="sníž. přenesená",J962,0)</f>
        <v>0</v>
      </c>
      <c r="BI962" s="136">
        <f>IF(N962="nulová",J962,0)</f>
        <v>0</v>
      </c>
      <c r="BJ962" s="18" t="s">
        <v>86</v>
      </c>
      <c r="BK962" s="136">
        <f>ROUND(I962*H962,2)</f>
        <v>0</v>
      </c>
      <c r="BL962" s="18" t="s">
        <v>385</v>
      </c>
      <c r="BM962" s="135" t="s">
        <v>680</v>
      </c>
    </row>
    <row r="963" spans="2:65" s="1" customFormat="1" ht="39">
      <c r="B963" s="34"/>
      <c r="D963" s="138" t="s">
        <v>669</v>
      </c>
      <c r="F963" s="263" t="s">
        <v>1254</v>
      </c>
      <c r="I963" s="176"/>
      <c r="L963" s="34"/>
      <c r="M963" s="177"/>
      <c r="T963" s="55"/>
      <c r="AT963" s="18" t="s">
        <v>669</v>
      </c>
      <c r="AU963" s="18" t="s">
        <v>88</v>
      </c>
    </row>
    <row r="964" spans="2:65" s="1" customFormat="1" ht="24.2" customHeight="1">
      <c r="B964" s="34"/>
      <c r="C964" s="165" t="s">
        <v>681</v>
      </c>
      <c r="D964" s="165" t="s">
        <v>323</v>
      </c>
      <c r="E964" s="166" t="s">
        <v>682</v>
      </c>
      <c r="F964" s="167" t="s">
        <v>683</v>
      </c>
      <c r="G964" s="168" t="s">
        <v>394</v>
      </c>
      <c r="H964" s="169">
        <v>353</v>
      </c>
      <c r="I964" s="170"/>
      <c r="J964" s="171">
        <f>ROUND(I964*H964,2)</f>
        <v>0</v>
      </c>
      <c r="K964" s="167" t="s">
        <v>563</v>
      </c>
      <c r="L964" s="172"/>
      <c r="M964" s="173" t="s">
        <v>43</v>
      </c>
      <c r="N964" s="174" t="s">
        <v>52</v>
      </c>
      <c r="P964" s="133">
        <f>O964*H964</f>
        <v>0</v>
      </c>
      <c r="Q964" s="133">
        <v>6.9680000000000006E-2</v>
      </c>
      <c r="R964" s="133">
        <f>Q964*H964</f>
        <v>24.597040000000003</v>
      </c>
      <c r="S964" s="133">
        <v>0</v>
      </c>
      <c r="T964" s="134">
        <f>S964*H964</f>
        <v>0</v>
      </c>
      <c r="AR964" s="135" t="s">
        <v>470</v>
      </c>
      <c r="AT964" s="135" t="s">
        <v>323</v>
      </c>
      <c r="AU964" s="135" t="s">
        <v>88</v>
      </c>
      <c r="AY964" s="18" t="s">
        <v>130</v>
      </c>
      <c r="BE964" s="136">
        <f>IF(N964="základní",J964,0)</f>
        <v>0</v>
      </c>
      <c r="BF964" s="136">
        <f>IF(N964="snížená",J964,0)</f>
        <v>0</v>
      </c>
      <c r="BG964" s="136">
        <f>IF(N964="zákl. přenesená",J964,0)</f>
        <v>0</v>
      </c>
      <c r="BH964" s="136">
        <f>IF(N964="sníž. přenesená",J964,0)</f>
        <v>0</v>
      </c>
      <c r="BI964" s="136">
        <f>IF(N964="nulová",J964,0)</f>
        <v>0</v>
      </c>
      <c r="BJ964" s="18" t="s">
        <v>86</v>
      </c>
      <c r="BK964" s="136">
        <f>ROUND(I964*H964,2)</f>
        <v>0</v>
      </c>
      <c r="BL964" s="18" t="s">
        <v>385</v>
      </c>
      <c r="BM964" s="135" t="s">
        <v>684</v>
      </c>
    </row>
    <row r="965" spans="2:65" s="1" customFormat="1" ht="39">
      <c r="B965" s="34"/>
      <c r="D965" s="138" t="s">
        <v>669</v>
      </c>
      <c r="F965" s="263" t="s">
        <v>1254</v>
      </c>
      <c r="I965" s="176"/>
      <c r="L965" s="34"/>
      <c r="M965" s="177"/>
      <c r="T965" s="55"/>
      <c r="AT965" s="18" t="s">
        <v>669</v>
      </c>
      <c r="AU965" s="18" t="s">
        <v>88</v>
      </c>
    </row>
    <row r="966" spans="2:65" s="1" customFormat="1" ht="24.2" customHeight="1">
      <c r="B966" s="34"/>
      <c r="C966" s="165" t="s">
        <v>685</v>
      </c>
      <c r="D966" s="165" t="s">
        <v>323</v>
      </c>
      <c r="E966" s="166" t="s">
        <v>686</v>
      </c>
      <c r="F966" s="167" t="s">
        <v>687</v>
      </c>
      <c r="G966" s="168" t="s">
        <v>394</v>
      </c>
      <c r="H966" s="169">
        <v>18</v>
      </c>
      <c r="I966" s="170"/>
      <c r="J966" s="171">
        <f>ROUND(I966*H966,2)</f>
        <v>0</v>
      </c>
      <c r="K966" s="167" t="s">
        <v>563</v>
      </c>
      <c r="L966" s="172"/>
      <c r="M966" s="173" t="s">
        <v>43</v>
      </c>
      <c r="N966" s="174" t="s">
        <v>52</v>
      </c>
      <c r="P966" s="133">
        <f>O966*H966</f>
        <v>0</v>
      </c>
      <c r="Q966" s="133">
        <v>0.10962</v>
      </c>
      <c r="R966" s="133">
        <f>Q966*H966</f>
        <v>1.97316</v>
      </c>
      <c r="S966" s="133">
        <v>0</v>
      </c>
      <c r="T966" s="134">
        <f>S966*H966</f>
        <v>0</v>
      </c>
      <c r="AR966" s="135" t="s">
        <v>470</v>
      </c>
      <c r="AT966" s="135" t="s">
        <v>323</v>
      </c>
      <c r="AU966" s="135" t="s">
        <v>88</v>
      </c>
      <c r="AY966" s="18" t="s">
        <v>130</v>
      </c>
      <c r="BE966" s="136">
        <f>IF(N966="základní",J966,0)</f>
        <v>0</v>
      </c>
      <c r="BF966" s="136">
        <f>IF(N966="snížená",J966,0)</f>
        <v>0</v>
      </c>
      <c r="BG966" s="136">
        <f>IF(N966="zákl. přenesená",J966,0)</f>
        <v>0</v>
      </c>
      <c r="BH966" s="136">
        <f>IF(N966="sníž. přenesená",J966,0)</f>
        <v>0</v>
      </c>
      <c r="BI966" s="136">
        <f>IF(N966="nulová",J966,0)</f>
        <v>0</v>
      </c>
      <c r="BJ966" s="18" t="s">
        <v>86</v>
      </c>
      <c r="BK966" s="136">
        <f>ROUND(I966*H966,2)</f>
        <v>0</v>
      </c>
      <c r="BL966" s="18" t="s">
        <v>385</v>
      </c>
      <c r="BM966" s="135" t="s">
        <v>688</v>
      </c>
    </row>
    <row r="967" spans="2:65" s="1" customFormat="1" ht="39">
      <c r="B967" s="34"/>
      <c r="D967" s="138" t="s">
        <v>669</v>
      </c>
      <c r="F967" s="263" t="s">
        <v>1254</v>
      </c>
      <c r="I967" s="176"/>
      <c r="L967" s="34"/>
      <c r="M967" s="177"/>
      <c r="T967" s="55"/>
      <c r="AT967" s="18" t="s">
        <v>669</v>
      </c>
      <c r="AU967" s="18" t="s">
        <v>88</v>
      </c>
    </row>
    <row r="968" spans="2:65" s="1" customFormat="1" ht="24.2" customHeight="1">
      <c r="B968" s="34"/>
      <c r="C968" s="165" t="s">
        <v>689</v>
      </c>
      <c r="D968" s="165" t="s">
        <v>323</v>
      </c>
      <c r="E968" s="166" t="s">
        <v>690</v>
      </c>
      <c r="F968" s="167" t="s">
        <v>691</v>
      </c>
      <c r="G968" s="168" t="s">
        <v>394</v>
      </c>
      <c r="H968" s="169">
        <v>18</v>
      </c>
      <c r="I968" s="170"/>
      <c r="J968" s="171">
        <f>ROUND(I968*H968,2)</f>
        <v>0</v>
      </c>
      <c r="K968" s="167" t="s">
        <v>563</v>
      </c>
      <c r="L968" s="172"/>
      <c r="M968" s="173" t="s">
        <v>43</v>
      </c>
      <c r="N968" s="174" t="s">
        <v>52</v>
      </c>
      <c r="P968" s="133">
        <f>O968*H968</f>
        <v>0</v>
      </c>
      <c r="Q968" s="133">
        <v>1.141E-2</v>
      </c>
      <c r="R968" s="133">
        <f>Q968*H968</f>
        <v>0.20538000000000001</v>
      </c>
      <c r="S968" s="133">
        <v>0</v>
      </c>
      <c r="T968" s="134">
        <f>S968*H968</f>
        <v>0</v>
      </c>
      <c r="AR968" s="135" t="s">
        <v>470</v>
      </c>
      <c r="AT968" s="135" t="s">
        <v>323</v>
      </c>
      <c r="AU968" s="135" t="s">
        <v>88</v>
      </c>
      <c r="AY968" s="18" t="s">
        <v>130</v>
      </c>
      <c r="BE968" s="136">
        <f>IF(N968="základní",J968,0)</f>
        <v>0</v>
      </c>
      <c r="BF968" s="136">
        <f>IF(N968="snížená",J968,0)</f>
        <v>0</v>
      </c>
      <c r="BG968" s="136">
        <f>IF(N968="zákl. přenesená",J968,0)</f>
        <v>0</v>
      </c>
      <c r="BH968" s="136">
        <f>IF(N968="sníž. přenesená",J968,0)</f>
        <v>0</v>
      </c>
      <c r="BI968" s="136">
        <f>IF(N968="nulová",J968,0)</f>
        <v>0</v>
      </c>
      <c r="BJ968" s="18" t="s">
        <v>86</v>
      </c>
      <c r="BK968" s="136">
        <f>ROUND(I968*H968,2)</f>
        <v>0</v>
      </c>
      <c r="BL968" s="18" t="s">
        <v>385</v>
      </c>
      <c r="BM968" s="135" t="s">
        <v>692</v>
      </c>
    </row>
    <row r="969" spans="2:65" s="1" customFormat="1" ht="39">
      <c r="B969" s="34"/>
      <c r="D969" s="138" t="s">
        <v>669</v>
      </c>
      <c r="F969" s="263" t="s">
        <v>1254</v>
      </c>
      <c r="I969" s="176"/>
      <c r="L969" s="34"/>
      <c r="M969" s="177"/>
      <c r="T969" s="55"/>
      <c r="AT969" s="18" t="s">
        <v>669</v>
      </c>
      <c r="AU969" s="18" t="s">
        <v>88</v>
      </c>
    </row>
    <row r="970" spans="2:65" s="1" customFormat="1" ht="24.2" customHeight="1">
      <c r="B970" s="34"/>
      <c r="C970" s="165" t="s">
        <v>693</v>
      </c>
      <c r="D970" s="165" t="s">
        <v>323</v>
      </c>
      <c r="E970" s="166" t="s">
        <v>694</v>
      </c>
      <c r="F970" s="167" t="s">
        <v>695</v>
      </c>
      <c r="G970" s="168" t="s">
        <v>394</v>
      </c>
      <c r="H970" s="169">
        <v>4</v>
      </c>
      <c r="I970" s="170"/>
      <c r="J970" s="171">
        <f>ROUND(I970*H970,2)</f>
        <v>0</v>
      </c>
      <c r="K970" s="167" t="s">
        <v>563</v>
      </c>
      <c r="L970" s="172"/>
      <c r="M970" s="173" t="s">
        <v>43</v>
      </c>
      <c r="N970" s="174" t="s">
        <v>52</v>
      </c>
      <c r="P970" s="133">
        <f>O970*H970</f>
        <v>0</v>
      </c>
      <c r="Q970" s="133">
        <v>4.4010000000000001E-2</v>
      </c>
      <c r="R970" s="133">
        <f>Q970*H970</f>
        <v>0.17604</v>
      </c>
      <c r="S970" s="133">
        <v>0</v>
      </c>
      <c r="T970" s="134">
        <f>S970*H970</f>
        <v>0</v>
      </c>
      <c r="AR970" s="135" t="s">
        <v>470</v>
      </c>
      <c r="AT970" s="135" t="s">
        <v>323</v>
      </c>
      <c r="AU970" s="135" t="s">
        <v>88</v>
      </c>
      <c r="AY970" s="18" t="s">
        <v>130</v>
      </c>
      <c r="BE970" s="136">
        <f>IF(N970="základní",J970,0)</f>
        <v>0</v>
      </c>
      <c r="BF970" s="136">
        <f>IF(N970="snížená",J970,0)</f>
        <v>0</v>
      </c>
      <c r="BG970" s="136">
        <f>IF(N970="zákl. přenesená",J970,0)</f>
        <v>0</v>
      </c>
      <c r="BH970" s="136">
        <f>IF(N970="sníž. přenesená",J970,0)</f>
        <v>0</v>
      </c>
      <c r="BI970" s="136">
        <f>IF(N970="nulová",J970,0)</f>
        <v>0</v>
      </c>
      <c r="BJ970" s="18" t="s">
        <v>86</v>
      </c>
      <c r="BK970" s="136">
        <f>ROUND(I970*H970,2)</f>
        <v>0</v>
      </c>
      <c r="BL970" s="18" t="s">
        <v>385</v>
      </c>
      <c r="BM970" s="135" t="s">
        <v>696</v>
      </c>
    </row>
    <row r="971" spans="2:65" s="1" customFormat="1" ht="39">
      <c r="B971" s="34"/>
      <c r="D971" s="138" t="s">
        <v>669</v>
      </c>
      <c r="F971" s="263" t="s">
        <v>1254</v>
      </c>
      <c r="I971" s="176"/>
      <c r="L971" s="34"/>
      <c r="M971" s="177"/>
      <c r="T971" s="55"/>
      <c r="AT971" s="18" t="s">
        <v>669</v>
      </c>
      <c r="AU971" s="18" t="s">
        <v>88</v>
      </c>
    </row>
    <row r="972" spans="2:65" s="1" customFormat="1" ht="37.9" customHeight="1">
      <c r="B972" s="34"/>
      <c r="C972" s="124" t="s">
        <v>697</v>
      </c>
      <c r="D972" s="124" t="s">
        <v>133</v>
      </c>
      <c r="E972" s="125" t="s">
        <v>698</v>
      </c>
      <c r="F972" s="126" t="s">
        <v>699</v>
      </c>
      <c r="G972" s="127" t="s">
        <v>394</v>
      </c>
      <c r="H972" s="128">
        <v>2</v>
      </c>
      <c r="I972" s="129"/>
      <c r="J972" s="130">
        <f>ROUND(I972*H972,2)</f>
        <v>0</v>
      </c>
      <c r="K972" s="126" t="s">
        <v>137</v>
      </c>
      <c r="L972" s="34"/>
      <c r="M972" s="131" t="s">
        <v>43</v>
      </c>
      <c r="N972" s="132" t="s">
        <v>52</v>
      </c>
      <c r="P972" s="133">
        <f>O972*H972</f>
        <v>0</v>
      </c>
      <c r="Q972" s="133">
        <v>2.5999999999999998E-4</v>
      </c>
      <c r="R972" s="133">
        <f>Q972*H972</f>
        <v>5.1999999999999995E-4</v>
      </c>
      <c r="S972" s="133">
        <v>0</v>
      </c>
      <c r="T972" s="134">
        <f>S972*H972</f>
        <v>0</v>
      </c>
      <c r="AR972" s="135" t="s">
        <v>385</v>
      </c>
      <c r="AT972" s="135" t="s">
        <v>133</v>
      </c>
      <c r="AU972" s="135" t="s">
        <v>88</v>
      </c>
      <c r="AY972" s="18" t="s">
        <v>130</v>
      </c>
      <c r="BE972" s="136">
        <f>IF(N972="základní",J972,0)</f>
        <v>0</v>
      </c>
      <c r="BF972" s="136">
        <f>IF(N972="snížená",J972,0)</f>
        <v>0</v>
      </c>
      <c r="BG972" s="136">
        <f>IF(N972="zákl. přenesená",J972,0)</f>
        <v>0</v>
      </c>
      <c r="BH972" s="136">
        <f>IF(N972="sníž. přenesená",J972,0)</f>
        <v>0</v>
      </c>
      <c r="BI972" s="136">
        <f>IF(N972="nulová",J972,0)</f>
        <v>0</v>
      </c>
      <c r="BJ972" s="18" t="s">
        <v>86</v>
      </c>
      <c r="BK972" s="136">
        <f>ROUND(I972*H972,2)</f>
        <v>0</v>
      </c>
      <c r="BL972" s="18" t="s">
        <v>385</v>
      </c>
      <c r="BM972" s="135" t="s">
        <v>700</v>
      </c>
    </row>
    <row r="973" spans="2:65" s="12" customFormat="1">
      <c r="B973" s="137"/>
      <c r="D973" s="138" t="s">
        <v>140</v>
      </c>
      <c r="E973" s="139" t="s">
        <v>43</v>
      </c>
      <c r="F973" s="140" t="s">
        <v>277</v>
      </c>
      <c r="H973" s="139" t="s">
        <v>43</v>
      </c>
      <c r="I973" s="141"/>
      <c r="L973" s="137"/>
      <c r="M973" s="142"/>
      <c r="T973" s="143"/>
      <c r="AT973" s="139" t="s">
        <v>140</v>
      </c>
      <c r="AU973" s="139" t="s">
        <v>88</v>
      </c>
      <c r="AV973" s="12" t="s">
        <v>86</v>
      </c>
      <c r="AW973" s="12" t="s">
        <v>41</v>
      </c>
      <c r="AX973" s="12" t="s">
        <v>81</v>
      </c>
      <c r="AY973" s="139" t="s">
        <v>130</v>
      </c>
    </row>
    <row r="974" spans="2:65" s="13" customFormat="1">
      <c r="B974" s="144"/>
      <c r="D974" s="138" t="s">
        <v>140</v>
      </c>
      <c r="E974" s="145" t="s">
        <v>43</v>
      </c>
      <c r="F974" s="146" t="s">
        <v>701</v>
      </c>
      <c r="H974" s="147">
        <v>2</v>
      </c>
      <c r="I974" s="148"/>
      <c r="L974" s="144"/>
      <c r="M974" s="149"/>
      <c r="T974" s="150"/>
      <c r="AT974" s="145" t="s">
        <v>140</v>
      </c>
      <c r="AU974" s="145" t="s">
        <v>88</v>
      </c>
      <c r="AV974" s="13" t="s">
        <v>88</v>
      </c>
      <c r="AW974" s="13" t="s">
        <v>41</v>
      </c>
      <c r="AX974" s="13" t="s">
        <v>81</v>
      </c>
      <c r="AY974" s="145" t="s">
        <v>130</v>
      </c>
    </row>
    <row r="975" spans="2:65" s="15" customFormat="1">
      <c r="B975" s="158"/>
      <c r="D975" s="138" t="s">
        <v>140</v>
      </c>
      <c r="E975" s="159" t="s">
        <v>43</v>
      </c>
      <c r="F975" s="160" t="s">
        <v>209</v>
      </c>
      <c r="H975" s="161">
        <v>2</v>
      </c>
      <c r="I975" s="162"/>
      <c r="L975" s="158"/>
      <c r="M975" s="163"/>
      <c r="T975" s="164"/>
      <c r="AT975" s="159" t="s">
        <v>140</v>
      </c>
      <c r="AU975" s="159" t="s">
        <v>88</v>
      </c>
      <c r="AV975" s="15" t="s">
        <v>138</v>
      </c>
      <c r="AW975" s="15" t="s">
        <v>41</v>
      </c>
      <c r="AX975" s="15" t="s">
        <v>86</v>
      </c>
      <c r="AY975" s="159" t="s">
        <v>130</v>
      </c>
    </row>
    <row r="976" spans="2:65" s="1" customFormat="1" ht="37.9" customHeight="1">
      <c r="B976" s="34"/>
      <c r="C976" s="124" t="s">
        <v>702</v>
      </c>
      <c r="D976" s="124" t="s">
        <v>133</v>
      </c>
      <c r="E976" s="125" t="s">
        <v>703</v>
      </c>
      <c r="F976" s="126" t="s">
        <v>704</v>
      </c>
      <c r="G976" s="127" t="s">
        <v>394</v>
      </c>
      <c r="H976" s="128">
        <v>41</v>
      </c>
      <c r="I976" s="129"/>
      <c r="J976" s="130">
        <f>ROUND(I976*H976,2)</f>
        <v>0</v>
      </c>
      <c r="K976" s="126" t="s">
        <v>137</v>
      </c>
      <c r="L976" s="34"/>
      <c r="M976" s="131" t="s">
        <v>43</v>
      </c>
      <c r="N976" s="132" t="s">
        <v>52</v>
      </c>
      <c r="P976" s="133">
        <f>O976*H976</f>
        <v>0</v>
      </c>
      <c r="Q976" s="133">
        <v>2.5999999999999998E-4</v>
      </c>
      <c r="R976" s="133">
        <f>Q976*H976</f>
        <v>1.0659999999999999E-2</v>
      </c>
      <c r="S976" s="133">
        <v>0</v>
      </c>
      <c r="T976" s="134">
        <f>S976*H976</f>
        <v>0</v>
      </c>
      <c r="AR976" s="135" t="s">
        <v>385</v>
      </c>
      <c r="AT976" s="135" t="s">
        <v>133</v>
      </c>
      <c r="AU976" s="135" t="s">
        <v>88</v>
      </c>
      <c r="AY976" s="18" t="s">
        <v>130</v>
      </c>
      <c r="BE976" s="136">
        <f>IF(N976="základní",J976,0)</f>
        <v>0</v>
      </c>
      <c r="BF976" s="136">
        <f>IF(N976="snížená",J976,0)</f>
        <v>0</v>
      </c>
      <c r="BG976" s="136">
        <f>IF(N976="zákl. přenesená",J976,0)</f>
        <v>0</v>
      </c>
      <c r="BH976" s="136">
        <f>IF(N976="sníž. přenesená",J976,0)</f>
        <v>0</v>
      </c>
      <c r="BI976" s="136">
        <f>IF(N976="nulová",J976,0)</f>
        <v>0</v>
      </c>
      <c r="BJ976" s="18" t="s">
        <v>86</v>
      </c>
      <c r="BK976" s="136">
        <f>ROUND(I976*H976,2)</f>
        <v>0</v>
      </c>
      <c r="BL976" s="18" t="s">
        <v>385</v>
      </c>
      <c r="BM976" s="135" t="s">
        <v>705</v>
      </c>
    </row>
    <row r="977" spans="2:65" s="12" customFormat="1">
      <c r="B977" s="137"/>
      <c r="D977" s="138" t="s">
        <v>140</v>
      </c>
      <c r="E977" s="139" t="s">
        <v>43</v>
      </c>
      <c r="F977" s="140" t="s">
        <v>277</v>
      </c>
      <c r="H977" s="139" t="s">
        <v>43</v>
      </c>
      <c r="I977" s="141"/>
      <c r="L977" s="137"/>
      <c r="M977" s="142"/>
      <c r="T977" s="143"/>
      <c r="AT977" s="139" t="s">
        <v>140</v>
      </c>
      <c r="AU977" s="139" t="s">
        <v>88</v>
      </c>
      <c r="AV977" s="12" t="s">
        <v>86</v>
      </c>
      <c r="AW977" s="12" t="s">
        <v>41</v>
      </c>
      <c r="AX977" s="12" t="s">
        <v>81</v>
      </c>
      <c r="AY977" s="139" t="s">
        <v>130</v>
      </c>
    </row>
    <row r="978" spans="2:65" s="13" customFormat="1">
      <c r="B978" s="144"/>
      <c r="D978" s="138" t="s">
        <v>140</v>
      </c>
      <c r="E978" s="145" t="s">
        <v>43</v>
      </c>
      <c r="F978" s="146" t="s">
        <v>706</v>
      </c>
      <c r="H978" s="147">
        <v>41</v>
      </c>
      <c r="I978" s="148"/>
      <c r="L978" s="144"/>
      <c r="M978" s="149"/>
      <c r="T978" s="150"/>
      <c r="AT978" s="145" t="s">
        <v>140</v>
      </c>
      <c r="AU978" s="145" t="s">
        <v>88</v>
      </c>
      <c r="AV978" s="13" t="s">
        <v>88</v>
      </c>
      <c r="AW978" s="13" t="s">
        <v>41</v>
      </c>
      <c r="AX978" s="13" t="s">
        <v>81</v>
      </c>
      <c r="AY978" s="145" t="s">
        <v>130</v>
      </c>
    </row>
    <row r="979" spans="2:65" s="15" customFormat="1">
      <c r="B979" s="158"/>
      <c r="D979" s="138" t="s">
        <v>140</v>
      </c>
      <c r="E979" s="159" t="s">
        <v>43</v>
      </c>
      <c r="F979" s="160" t="s">
        <v>209</v>
      </c>
      <c r="H979" s="161">
        <v>41</v>
      </c>
      <c r="I979" s="162"/>
      <c r="L979" s="158"/>
      <c r="M979" s="163"/>
      <c r="T979" s="164"/>
      <c r="AT979" s="159" t="s">
        <v>140</v>
      </c>
      <c r="AU979" s="159" t="s">
        <v>88</v>
      </c>
      <c r="AV979" s="15" t="s">
        <v>138</v>
      </c>
      <c r="AW979" s="15" t="s">
        <v>41</v>
      </c>
      <c r="AX979" s="15" t="s">
        <v>86</v>
      </c>
      <c r="AY979" s="159" t="s">
        <v>130</v>
      </c>
    </row>
    <row r="980" spans="2:65" s="1" customFormat="1" ht="24.2" customHeight="1">
      <c r="B980" s="34"/>
      <c r="C980" s="165" t="s">
        <v>707</v>
      </c>
      <c r="D980" s="165" t="s">
        <v>323</v>
      </c>
      <c r="E980" s="166" t="s">
        <v>708</v>
      </c>
      <c r="F980" s="167" t="s">
        <v>709</v>
      </c>
      <c r="G980" s="168" t="s">
        <v>394</v>
      </c>
      <c r="H980" s="169">
        <v>41</v>
      </c>
      <c r="I980" s="170"/>
      <c r="J980" s="171">
        <f>ROUND(I980*H980,2)</f>
        <v>0</v>
      </c>
      <c r="K980" s="167" t="s">
        <v>563</v>
      </c>
      <c r="L980" s="172"/>
      <c r="M980" s="173" t="s">
        <v>43</v>
      </c>
      <c r="N980" s="174" t="s">
        <v>52</v>
      </c>
      <c r="P980" s="133">
        <f>O980*H980</f>
        <v>0</v>
      </c>
      <c r="Q980" s="133">
        <v>0.104</v>
      </c>
      <c r="R980" s="133">
        <f>Q980*H980</f>
        <v>4.2640000000000002</v>
      </c>
      <c r="S980" s="133">
        <v>0</v>
      </c>
      <c r="T980" s="134">
        <f>S980*H980</f>
        <v>0</v>
      </c>
      <c r="AR980" s="135" t="s">
        <v>470</v>
      </c>
      <c r="AT980" s="135" t="s">
        <v>323</v>
      </c>
      <c r="AU980" s="135" t="s">
        <v>88</v>
      </c>
      <c r="AY980" s="18" t="s">
        <v>130</v>
      </c>
      <c r="BE980" s="136">
        <f>IF(N980="základní",J980,0)</f>
        <v>0</v>
      </c>
      <c r="BF980" s="136">
        <f>IF(N980="snížená",J980,0)</f>
        <v>0</v>
      </c>
      <c r="BG980" s="136">
        <f>IF(N980="zákl. přenesená",J980,0)</f>
        <v>0</v>
      </c>
      <c r="BH980" s="136">
        <f>IF(N980="sníž. přenesená",J980,0)</f>
        <v>0</v>
      </c>
      <c r="BI980" s="136">
        <f>IF(N980="nulová",J980,0)</f>
        <v>0</v>
      </c>
      <c r="BJ980" s="18" t="s">
        <v>86</v>
      </c>
      <c r="BK980" s="136">
        <f>ROUND(I980*H980,2)</f>
        <v>0</v>
      </c>
      <c r="BL980" s="18" t="s">
        <v>385</v>
      </c>
      <c r="BM980" s="135" t="s">
        <v>710</v>
      </c>
    </row>
    <row r="981" spans="2:65" s="1" customFormat="1" ht="39">
      <c r="B981" s="34"/>
      <c r="D981" s="138" t="s">
        <v>669</v>
      </c>
      <c r="F981" s="263" t="s">
        <v>1254</v>
      </c>
      <c r="I981" s="176"/>
      <c r="L981" s="34"/>
      <c r="M981" s="177"/>
      <c r="T981" s="55"/>
      <c r="AT981" s="18" t="s">
        <v>669</v>
      </c>
      <c r="AU981" s="18" t="s">
        <v>88</v>
      </c>
    </row>
    <row r="982" spans="2:65" s="1" customFormat="1" ht="24.2" customHeight="1">
      <c r="B982" s="34"/>
      <c r="C982" s="165" t="s">
        <v>711</v>
      </c>
      <c r="D982" s="165" t="s">
        <v>323</v>
      </c>
      <c r="E982" s="166" t="s">
        <v>712</v>
      </c>
      <c r="F982" s="167" t="s">
        <v>713</v>
      </c>
      <c r="G982" s="168" t="s">
        <v>394</v>
      </c>
      <c r="H982" s="169">
        <v>2</v>
      </c>
      <c r="I982" s="170"/>
      <c r="J982" s="171">
        <f>ROUND(I982*H982,2)</f>
        <v>0</v>
      </c>
      <c r="K982" s="167" t="s">
        <v>563</v>
      </c>
      <c r="L982" s="172"/>
      <c r="M982" s="173" t="s">
        <v>43</v>
      </c>
      <c r="N982" s="174" t="s">
        <v>52</v>
      </c>
      <c r="P982" s="133">
        <f>O982*H982</f>
        <v>0</v>
      </c>
      <c r="Q982" s="133">
        <v>8.5999999999999993E-2</v>
      </c>
      <c r="R982" s="133">
        <f>Q982*H982</f>
        <v>0.17199999999999999</v>
      </c>
      <c r="S982" s="133">
        <v>0</v>
      </c>
      <c r="T982" s="134">
        <f>S982*H982</f>
        <v>0</v>
      </c>
      <c r="AR982" s="135" t="s">
        <v>470</v>
      </c>
      <c r="AT982" s="135" t="s">
        <v>323</v>
      </c>
      <c r="AU982" s="135" t="s">
        <v>88</v>
      </c>
      <c r="AY982" s="18" t="s">
        <v>130</v>
      </c>
      <c r="BE982" s="136">
        <f>IF(N982="základní",J982,0)</f>
        <v>0</v>
      </c>
      <c r="BF982" s="136">
        <f>IF(N982="snížená",J982,0)</f>
        <v>0</v>
      </c>
      <c r="BG982" s="136">
        <f>IF(N982="zákl. přenesená",J982,0)</f>
        <v>0</v>
      </c>
      <c r="BH982" s="136">
        <f>IF(N982="sníž. přenesená",J982,0)</f>
        <v>0</v>
      </c>
      <c r="BI982" s="136">
        <f>IF(N982="nulová",J982,0)</f>
        <v>0</v>
      </c>
      <c r="BJ982" s="18" t="s">
        <v>86</v>
      </c>
      <c r="BK982" s="136">
        <f>ROUND(I982*H982,2)</f>
        <v>0</v>
      </c>
      <c r="BL982" s="18" t="s">
        <v>385</v>
      </c>
      <c r="BM982" s="135" t="s">
        <v>714</v>
      </c>
    </row>
    <row r="983" spans="2:65" s="1" customFormat="1" ht="39">
      <c r="B983" s="34"/>
      <c r="D983" s="138" t="s">
        <v>669</v>
      </c>
      <c r="F983" s="263" t="s">
        <v>1254</v>
      </c>
      <c r="I983" s="176"/>
      <c r="L983" s="34"/>
      <c r="M983" s="177"/>
      <c r="T983" s="55"/>
      <c r="AT983" s="18" t="s">
        <v>669</v>
      </c>
      <c r="AU983" s="18" t="s">
        <v>88</v>
      </c>
    </row>
    <row r="984" spans="2:65" s="1" customFormat="1" ht="49.15" customHeight="1">
      <c r="B984" s="34"/>
      <c r="C984" s="124" t="s">
        <v>715</v>
      </c>
      <c r="D984" s="124" t="s">
        <v>133</v>
      </c>
      <c r="E984" s="125" t="s">
        <v>716</v>
      </c>
      <c r="F984" s="126" t="s">
        <v>717</v>
      </c>
      <c r="G984" s="127" t="s">
        <v>291</v>
      </c>
      <c r="H984" s="128">
        <v>3751.1</v>
      </c>
      <c r="I984" s="129"/>
      <c r="J984" s="130">
        <f>ROUND(I984*H984,2)</f>
        <v>0</v>
      </c>
      <c r="K984" s="126" t="s">
        <v>137</v>
      </c>
      <c r="L984" s="34"/>
      <c r="M984" s="131" t="s">
        <v>43</v>
      </c>
      <c r="N984" s="132" t="s">
        <v>52</v>
      </c>
      <c r="P984" s="133">
        <f>O984*H984</f>
        <v>0</v>
      </c>
      <c r="Q984" s="133">
        <v>0</v>
      </c>
      <c r="R984" s="133">
        <f>Q984*H984</f>
        <v>0</v>
      </c>
      <c r="S984" s="133">
        <v>0</v>
      </c>
      <c r="T984" s="134">
        <f>S984*H984</f>
        <v>0</v>
      </c>
      <c r="AR984" s="135" t="s">
        <v>385</v>
      </c>
      <c r="AT984" s="135" t="s">
        <v>133</v>
      </c>
      <c r="AU984" s="135" t="s">
        <v>88</v>
      </c>
      <c r="AY984" s="18" t="s">
        <v>130</v>
      </c>
      <c r="BE984" s="136">
        <f>IF(N984="základní",J984,0)</f>
        <v>0</v>
      </c>
      <c r="BF984" s="136">
        <f>IF(N984="snížená",J984,0)</f>
        <v>0</v>
      </c>
      <c r="BG984" s="136">
        <f>IF(N984="zákl. přenesená",J984,0)</f>
        <v>0</v>
      </c>
      <c r="BH984" s="136">
        <f>IF(N984="sníž. přenesená",J984,0)</f>
        <v>0</v>
      </c>
      <c r="BI984" s="136">
        <f>IF(N984="nulová",J984,0)</f>
        <v>0</v>
      </c>
      <c r="BJ984" s="18" t="s">
        <v>86</v>
      </c>
      <c r="BK984" s="136">
        <f>ROUND(I984*H984,2)</f>
        <v>0</v>
      </c>
      <c r="BL984" s="18" t="s">
        <v>385</v>
      </c>
      <c r="BM984" s="135" t="s">
        <v>718</v>
      </c>
    </row>
    <row r="985" spans="2:65" s="12" customFormat="1">
      <c r="B985" s="137"/>
      <c r="D985" s="138" t="s">
        <v>140</v>
      </c>
      <c r="E985" s="139" t="s">
        <v>43</v>
      </c>
      <c r="F985" s="140" t="s">
        <v>277</v>
      </c>
      <c r="H985" s="139" t="s">
        <v>43</v>
      </c>
      <c r="I985" s="141"/>
      <c r="L985" s="137"/>
      <c r="M985" s="142"/>
      <c r="T985" s="143"/>
      <c r="AT985" s="139" t="s">
        <v>140</v>
      </c>
      <c r="AU985" s="139" t="s">
        <v>88</v>
      </c>
      <c r="AV985" s="12" t="s">
        <v>86</v>
      </c>
      <c r="AW985" s="12" t="s">
        <v>41</v>
      </c>
      <c r="AX985" s="12" t="s">
        <v>81</v>
      </c>
      <c r="AY985" s="139" t="s">
        <v>130</v>
      </c>
    </row>
    <row r="986" spans="2:65" s="13" customFormat="1">
      <c r="B986" s="144"/>
      <c r="D986" s="138" t="s">
        <v>140</v>
      </c>
      <c r="E986" s="145" t="s">
        <v>43</v>
      </c>
      <c r="F986" s="146" t="s">
        <v>362</v>
      </c>
      <c r="H986" s="147">
        <v>286.26</v>
      </c>
      <c r="I986" s="148"/>
      <c r="L986" s="144"/>
      <c r="M986" s="149"/>
      <c r="T986" s="150"/>
      <c r="AT986" s="145" t="s">
        <v>140</v>
      </c>
      <c r="AU986" s="145" t="s">
        <v>88</v>
      </c>
      <c r="AV986" s="13" t="s">
        <v>88</v>
      </c>
      <c r="AW986" s="13" t="s">
        <v>41</v>
      </c>
      <c r="AX986" s="13" t="s">
        <v>81</v>
      </c>
      <c r="AY986" s="145" t="s">
        <v>130</v>
      </c>
    </row>
    <row r="987" spans="2:65" s="13" customFormat="1">
      <c r="B987" s="144"/>
      <c r="D987" s="138" t="s">
        <v>140</v>
      </c>
      <c r="E987" s="145" t="s">
        <v>43</v>
      </c>
      <c r="F987" s="146" t="s">
        <v>363</v>
      </c>
      <c r="H987" s="147">
        <v>793.8</v>
      </c>
      <c r="I987" s="148"/>
      <c r="L987" s="144"/>
      <c r="M987" s="149"/>
      <c r="T987" s="150"/>
      <c r="AT987" s="145" t="s">
        <v>140</v>
      </c>
      <c r="AU987" s="145" t="s">
        <v>88</v>
      </c>
      <c r="AV987" s="13" t="s">
        <v>88</v>
      </c>
      <c r="AW987" s="13" t="s">
        <v>41</v>
      </c>
      <c r="AX987" s="13" t="s">
        <v>81</v>
      </c>
      <c r="AY987" s="145" t="s">
        <v>130</v>
      </c>
    </row>
    <row r="988" spans="2:65" s="13" customFormat="1">
      <c r="B988" s="144"/>
      <c r="D988" s="138" t="s">
        <v>140</v>
      </c>
      <c r="E988" s="145" t="s">
        <v>43</v>
      </c>
      <c r="F988" s="146" t="s">
        <v>364</v>
      </c>
      <c r="H988" s="147">
        <v>2188.6</v>
      </c>
      <c r="I988" s="148"/>
      <c r="L988" s="144"/>
      <c r="M988" s="149"/>
      <c r="T988" s="150"/>
      <c r="AT988" s="145" t="s">
        <v>140</v>
      </c>
      <c r="AU988" s="145" t="s">
        <v>88</v>
      </c>
      <c r="AV988" s="13" t="s">
        <v>88</v>
      </c>
      <c r="AW988" s="13" t="s">
        <v>41</v>
      </c>
      <c r="AX988" s="13" t="s">
        <v>81</v>
      </c>
      <c r="AY988" s="145" t="s">
        <v>130</v>
      </c>
    </row>
    <row r="989" spans="2:65" s="13" customFormat="1">
      <c r="B989" s="144"/>
      <c r="D989" s="138" t="s">
        <v>140</v>
      </c>
      <c r="E989" s="145" t="s">
        <v>43</v>
      </c>
      <c r="F989" s="146" t="s">
        <v>365</v>
      </c>
      <c r="H989" s="147">
        <v>138.96</v>
      </c>
      <c r="I989" s="148"/>
      <c r="L989" s="144"/>
      <c r="M989" s="149"/>
      <c r="T989" s="150"/>
      <c r="AT989" s="145" t="s">
        <v>140</v>
      </c>
      <c r="AU989" s="145" t="s">
        <v>88</v>
      </c>
      <c r="AV989" s="13" t="s">
        <v>88</v>
      </c>
      <c r="AW989" s="13" t="s">
        <v>41</v>
      </c>
      <c r="AX989" s="13" t="s">
        <v>81</v>
      </c>
      <c r="AY989" s="145" t="s">
        <v>130</v>
      </c>
    </row>
    <row r="990" spans="2:65" s="13" customFormat="1">
      <c r="B990" s="144"/>
      <c r="D990" s="138" t="s">
        <v>140</v>
      </c>
      <c r="E990" s="145" t="s">
        <v>43</v>
      </c>
      <c r="F990" s="146" t="s">
        <v>366</v>
      </c>
      <c r="H990" s="147">
        <v>46.08</v>
      </c>
      <c r="I990" s="148"/>
      <c r="L990" s="144"/>
      <c r="M990" s="149"/>
      <c r="T990" s="150"/>
      <c r="AT990" s="145" t="s">
        <v>140</v>
      </c>
      <c r="AU990" s="145" t="s">
        <v>88</v>
      </c>
      <c r="AV990" s="13" t="s">
        <v>88</v>
      </c>
      <c r="AW990" s="13" t="s">
        <v>41</v>
      </c>
      <c r="AX990" s="13" t="s">
        <v>81</v>
      </c>
      <c r="AY990" s="145" t="s">
        <v>130</v>
      </c>
    </row>
    <row r="991" spans="2:65" s="13" customFormat="1">
      <c r="B991" s="144"/>
      <c r="D991" s="138" t="s">
        <v>140</v>
      </c>
      <c r="E991" s="145" t="s">
        <v>43</v>
      </c>
      <c r="F991" s="146" t="s">
        <v>367</v>
      </c>
      <c r="H991" s="147">
        <v>24</v>
      </c>
      <c r="I991" s="148"/>
      <c r="L991" s="144"/>
      <c r="M991" s="149"/>
      <c r="T991" s="150"/>
      <c r="AT991" s="145" t="s">
        <v>140</v>
      </c>
      <c r="AU991" s="145" t="s">
        <v>88</v>
      </c>
      <c r="AV991" s="13" t="s">
        <v>88</v>
      </c>
      <c r="AW991" s="13" t="s">
        <v>41</v>
      </c>
      <c r="AX991" s="13" t="s">
        <v>81</v>
      </c>
      <c r="AY991" s="145" t="s">
        <v>130</v>
      </c>
    </row>
    <row r="992" spans="2:65" s="14" customFormat="1">
      <c r="B992" s="151"/>
      <c r="D992" s="138" t="s">
        <v>140</v>
      </c>
      <c r="E992" s="152" t="s">
        <v>43</v>
      </c>
      <c r="F992" s="153" t="s">
        <v>284</v>
      </c>
      <c r="H992" s="154">
        <v>3477.7</v>
      </c>
      <c r="I992" s="155"/>
      <c r="L992" s="151"/>
      <c r="M992" s="156"/>
      <c r="T992" s="157"/>
      <c r="AT992" s="152" t="s">
        <v>140</v>
      </c>
      <c r="AU992" s="152" t="s">
        <v>88</v>
      </c>
      <c r="AV992" s="14" t="s">
        <v>147</v>
      </c>
      <c r="AW992" s="14" t="s">
        <v>41</v>
      </c>
      <c r="AX992" s="14" t="s">
        <v>81</v>
      </c>
      <c r="AY992" s="152" t="s">
        <v>130</v>
      </c>
    </row>
    <row r="993" spans="2:65" s="13" customFormat="1">
      <c r="B993" s="144"/>
      <c r="D993" s="138" t="s">
        <v>140</v>
      </c>
      <c r="E993" s="145" t="s">
        <v>43</v>
      </c>
      <c r="F993" s="146" t="s">
        <v>299</v>
      </c>
      <c r="H993" s="147">
        <v>262.39999999999998</v>
      </c>
      <c r="I993" s="148"/>
      <c r="L993" s="144"/>
      <c r="M993" s="149"/>
      <c r="T993" s="150"/>
      <c r="AT993" s="145" t="s">
        <v>140</v>
      </c>
      <c r="AU993" s="145" t="s">
        <v>88</v>
      </c>
      <c r="AV993" s="13" t="s">
        <v>88</v>
      </c>
      <c r="AW993" s="13" t="s">
        <v>41</v>
      </c>
      <c r="AX993" s="13" t="s">
        <v>81</v>
      </c>
      <c r="AY993" s="145" t="s">
        <v>130</v>
      </c>
    </row>
    <row r="994" spans="2:65" s="13" customFormat="1">
      <c r="B994" s="144"/>
      <c r="D994" s="138" t="s">
        <v>140</v>
      </c>
      <c r="E994" s="145" t="s">
        <v>43</v>
      </c>
      <c r="F994" s="146" t="s">
        <v>300</v>
      </c>
      <c r="H994" s="147">
        <v>11</v>
      </c>
      <c r="I994" s="148"/>
      <c r="L994" s="144"/>
      <c r="M994" s="149"/>
      <c r="T994" s="150"/>
      <c r="AT994" s="145" t="s">
        <v>140</v>
      </c>
      <c r="AU994" s="145" t="s">
        <v>88</v>
      </c>
      <c r="AV994" s="13" t="s">
        <v>88</v>
      </c>
      <c r="AW994" s="13" t="s">
        <v>41</v>
      </c>
      <c r="AX994" s="13" t="s">
        <v>81</v>
      </c>
      <c r="AY994" s="145" t="s">
        <v>130</v>
      </c>
    </row>
    <row r="995" spans="2:65" s="14" customFormat="1">
      <c r="B995" s="151"/>
      <c r="D995" s="138" t="s">
        <v>140</v>
      </c>
      <c r="E995" s="152" t="s">
        <v>43</v>
      </c>
      <c r="F995" s="153" t="s">
        <v>301</v>
      </c>
      <c r="H995" s="154">
        <v>273.39999999999998</v>
      </c>
      <c r="I995" s="155"/>
      <c r="L995" s="151"/>
      <c r="M995" s="156"/>
      <c r="T995" s="157"/>
      <c r="AT995" s="152" t="s">
        <v>140</v>
      </c>
      <c r="AU995" s="152" t="s">
        <v>88</v>
      </c>
      <c r="AV995" s="14" t="s">
        <v>147</v>
      </c>
      <c r="AW995" s="14" t="s">
        <v>41</v>
      </c>
      <c r="AX995" s="14" t="s">
        <v>81</v>
      </c>
      <c r="AY995" s="152" t="s">
        <v>130</v>
      </c>
    </row>
    <row r="996" spans="2:65" s="15" customFormat="1">
      <c r="B996" s="158"/>
      <c r="D996" s="138" t="s">
        <v>140</v>
      </c>
      <c r="E996" s="159" t="s">
        <v>43</v>
      </c>
      <c r="F996" s="160" t="s">
        <v>209</v>
      </c>
      <c r="H996" s="161">
        <v>3751.1</v>
      </c>
      <c r="I996" s="162"/>
      <c r="L996" s="158"/>
      <c r="M996" s="163"/>
      <c r="T996" s="164"/>
      <c r="AT996" s="159" t="s">
        <v>140</v>
      </c>
      <c r="AU996" s="159" t="s">
        <v>88</v>
      </c>
      <c r="AV996" s="15" t="s">
        <v>138</v>
      </c>
      <c r="AW996" s="15" t="s">
        <v>41</v>
      </c>
      <c r="AX996" s="15" t="s">
        <v>86</v>
      </c>
      <c r="AY996" s="159" t="s">
        <v>130</v>
      </c>
    </row>
    <row r="997" spans="2:65" s="1" customFormat="1" ht="16.5" customHeight="1">
      <c r="B997" s="34"/>
      <c r="C997" s="165" t="s">
        <v>719</v>
      </c>
      <c r="D997" s="165" t="s">
        <v>323</v>
      </c>
      <c r="E997" s="166" t="s">
        <v>720</v>
      </c>
      <c r="F997" s="167" t="s">
        <v>721</v>
      </c>
      <c r="G997" s="168" t="s">
        <v>291</v>
      </c>
      <c r="H997" s="169">
        <v>4126.21</v>
      </c>
      <c r="I997" s="170"/>
      <c r="J997" s="171">
        <f>ROUND(I997*H997,2)</f>
        <v>0</v>
      </c>
      <c r="K997" s="167" t="s">
        <v>137</v>
      </c>
      <c r="L997" s="172"/>
      <c r="M997" s="173" t="s">
        <v>43</v>
      </c>
      <c r="N997" s="174" t="s">
        <v>52</v>
      </c>
      <c r="P997" s="133">
        <f>O997*H997</f>
        <v>0</v>
      </c>
      <c r="Q997" s="133">
        <v>2.0000000000000001E-4</v>
      </c>
      <c r="R997" s="133">
        <f>Q997*H997</f>
        <v>0.82524200000000003</v>
      </c>
      <c r="S997" s="133">
        <v>0</v>
      </c>
      <c r="T997" s="134">
        <f>S997*H997</f>
        <v>0</v>
      </c>
      <c r="AR997" s="135" t="s">
        <v>470</v>
      </c>
      <c r="AT997" s="135" t="s">
        <v>323</v>
      </c>
      <c r="AU997" s="135" t="s">
        <v>88</v>
      </c>
      <c r="AY997" s="18" t="s">
        <v>130</v>
      </c>
      <c r="BE997" s="136">
        <f>IF(N997="základní",J997,0)</f>
        <v>0</v>
      </c>
      <c r="BF997" s="136">
        <f>IF(N997="snížená",J997,0)</f>
        <v>0</v>
      </c>
      <c r="BG997" s="136">
        <f>IF(N997="zákl. přenesená",J997,0)</f>
        <v>0</v>
      </c>
      <c r="BH997" s="136">
        <f>IF(N997="sníž. přenesená",J997,0)</f>
        <v>0</v>
      </c>
      <c r="BI997" s="136">
        <f>IF(N997="nulová",J997,0)</f>
        <v>0</v>
      </c>
      <c r="BJ997" s="18" t="s">
        <v>86</v>
      </c>
      <c r="BK997" s="136">
        <f>ROUND(I997*H997,2)</f>
        <v>0</v>
      </c>
      <c r="BL997" s="18" t="s">
        <v>385</v>
      </c>
      <c r="BM997" s="135" t="s">
        <v>722</v>
      </c>
    </row>
    <row r="998" spans="2:65" s="13" customFormat="1">
      <c r="B998" s="144"/>
      <c r="D998" s="138" t="s">
        <v>140</v>
      </c>
      <c r="F998" s="146" t="s">
        <v>723</v>
      </c>
      <c r="H998" s="147">
        <v>4126.21</v>
      </c>
      <c r="I998" s="148"/>
      <c r="L998" s="144"/>
      <c r="M998" s="149"/>
      <c r="T998" s="150"/>
      <c r="AT998" s="145" t="s">
        <v>140</v>
      </c>
      <c r="AU998" s="145" t="s">
        <v>88</v>
      </c>
      <c r="AV998" s="13" t="s">
        <v>88</v>
      </c>
      <c r="AW998" s="13" t="s">
        <v>4</v>
      </c>
      <c r="AX998" s="13" t="s">
        <v>86</v>
      </c>
      <c r="AY998" s="145" t="s">
        <v>130</v>
      </c>
    </row>
    <row r="999" spans="2:65" s="1" customFormat="1" ht="24.2" customHeight="1">
      <c r="B999" s="34"/>
      <c r="C999" s="124" t="s">
        <v>724</v>
      </c>
      <c r="D999" s="124" t="s">
        <v>133</v>
      </c>
      <c r="E999" s="125" t="s">
        <v>725</v>
      </c>
      <c r="F999" s="126" t="s">
        <v>726</v>
      </c>
      <c r="G999" s="127" t="s">
        <v>394</v>
      </c>
      <c r="H999" s="128">
        <v>1149</v>
      </c>
      <c r="I999" s="129"/>
      <c r="J999" s="130">
        <f>ROUND(I999*H999,2)</f>
        <v>0</v>
      </c>
      <c r="K999" s="126" t="s">
        <v>137</v>
      </c>
      <c r="L999" s="34"/>
      <c r="M999" s="131" t="s">
        <v>43</v>
      </c>
      <c r="N999" s="132" t="s">
        <v>52</v>
      </c>
      <c r="P999" s="133">
        <f>O999*H999</f>
        <v>0</v>
      </c>
      <c r="Q999" s="133">
        <v>0</v>
      </c>
      <c r="R999" s="133">
        <f>Q999*H999</f>
        <v>0</v>
      </c>
      <c r="S999" s="133">
        <v>0</v>
      </c>
      <c r="T999" s="134">
        <f>S999*H999</f>
        <v>0</v>
      </c>
      <c r="AR999" s="135" t="s">
        <v>385</v>
      </c>
      <c r="AT999" s="135" t="s">
        <v>133</v>
      </c>
      <c r="AU999" s="135" t="s">
        <v>88</v>
      </c>
      <c r="AY999" s="18" t="s">
        <v>130</v>
      </c>
      <c r="BE999" s="136">
        <f>IF(N999="základní",J999,0)</f>
        <v>0</v>
      </c>
      <c r="BF999" s="136">
        <f>IF(N999="snížená",J999,0)</f>
        <v>0</v>
      </c>
      <c r="BG999" s="136">
        <f>IF(N999="zákl. přenesená",J999,0)</f>
        <v>0</v>
      </c>
      <c r="BH999" s="136">
        <f>IF(N999="sníž. přenesená",J999,0)</f>
        <v>0</v>
      </c>
      <c r="BI999" s="136">
        <f>IF(N999="nulová",J999,0)</f>
        <v>0</v>
      </c>
      <c r="BJ999" s="18" t="s">
        <v>86</v>
      </c>
      <c r="BK999" s="136">
        <f>ROUND(I999*H999,2)</f>
        <v>0</v>
      </c>
      <c r="BL999" s="18" t="s">
        <v>385</v>
      </c>
      <c r="BM999" s="135" t="s">
        <v>727</v>
      </c>
    </row>
    <row r="1000" spans="2:65" s="12" customFormat="1">
      <c r="B1000" s="137"/>
      <c r="D1000" s="138" t="s">
        <v>140</v>
      </c>
      <c r="E1000" s="139" t="s">
        <v>43</v>
      </c>
      <c r="F1000" s="140" t="s">
        <v>277</v>
      </c>
      <c r="H1000" s="139" t="s">
        <v>43</v>
      </c>
      <c r="I1000" s="141"/>
      <c r="L1000" s="137"/>
      <c r="M1000" s="142"/>
      <c r="T1000" s="143"/>
      <c r="AT1000" s="139" t="s">
        <v>140</v>
      </c>
      <c r="AU1000" s="139" t="s">
        <v>88</v>
      </c>
      <c r="AV1000" s="12" t="s">
        <v>86</v>
      </c>
      <c r="AW1000" s="12" t="s">
        <v>41</v>
      </c>
      <c r="AX1000" s="12" t="s">
        <v>81</v>
      </c>
      <c r="AY1000" s="139" t="s">
        <v>130</v>
      </c>
    </row>
    <row r="1001" spans="2:65" s="13" customFormat="1">
      <c r="B1001" s="144"/>
      <c r="D1001" s="138" t="s">
        <v>140</v>
      </c>
      <c r="E1001" s="145" t="s">
        <v>43</v>
      </c>
      <c r="F1001" s="146" t="s">
        <v>728</v>
      </c>
      <c r="H1001" s="147">
        <v>78</v>
      </c>
      <c r="I1001" s="148"/>
      <c r="L1001" s="144"/>
      <c r="M1001" s="149"/>
      <c r="T1001" s="150"/>
      <c r="AT1001" s="145" t="s">
        <v>140</v>
      </c>
      <c r="AU1001" s="145" t="s">
        <v>88</v>
      </c>
      <c r="AV1001" s="13" t="s">
        <v>88</v>
      </c>
      <c r="AW1001" s="13" t="s">
        <v>41</v>
      </c>
      <c r="AX1001" s="13" t="s">
        <v>81</v>
      </c>
      <c r="AY1001" s="145" t="s">
        <v>130</v>
      </c>
    </row>
    <row r="1002" spans="2:65" s="13" customFormat="1">
      <c r="B1002" s="144"/>
      <c r="D1002" s="138" t="s">
        <v>140</v>
      </c>
      <c r="E1002" s="145" t="s">
        <v>43</v>
      </c>
      <c r="F1002" s="146" t="s">
        <v>729</v>
      </c>
      <c r="H1002" s="147">
        <v>252</v>
      </c>
      <c r="I1002" s="148"/>
      <c r="L1002" s="144"/>
      <c r="M1002" s="149"/>
      <c r="T1002" s="150"/>
      <c r="AT1002" s="145" t="s">
        <v>140</v>
      </c>
      <c r="AU1002" s="145" t="s">
        <v>88</v>
      </c>
      <c r="AV1002" s="13" t="s">
        <v>88</v>
      </c>
      <c r="AW1002" s="13" t="s">
        <v>41</v>
      </c>
      <c r="AX1002" s="13" t="s">
        <v>81</v>
      </c>
      <c r="AY1002" s="145" t="s">
        <v>130</v>
      </c>
    </row>
    <row r="1003" spans="2:65" s="13" customFormat="1">
      <c r="B1003" s="144"/>
      <c r="D1003" s="138" t="s">
        <v>140</v>
      </c>
      <c r="E1003" s="145" t="s">
        <v>43</v>
      </c>
      <c r="F1003" s="146" t="s">
        <v>730</v>
      </c>
      <c r="H1003" s="147">
        <v>706</v>
      </c>
      <c r="I1003" s="148"/>
      <c r="L1003" s="144"/>
      <c r="M1003" s="149"/>
      <c r="T1003" s="150"/>
      <c r="AT1003" s="145" t="s">
        <v>140</v>
      </c>
      <c r="AU1003" s="145" t="s">
        <v>88</v>
      </c>
      <c r="AV1003" s="13" t="s">
        <v>88</v>
      </c>
      <c r="AW1003" s="13" t="s">
        <v>41</v>
      </c>
      <c r="AX1003" s="13" t="s">
        <v>81</v>
      </c>
      <c r="AY1003" s="145" t="s">
        <v>130</v>
      </c>
    </row>
    <row r="1004" spans="2:65" s="13" customFormat="1">
      <c r="B1004" s="144"/>
      <c r="D1004" s="138" t="s">
        <v>140</v>
      </c>
      <c r="E1004" s="145" t="s">
        <v>43</v>
      </c>
      <c r="F1004" s="146" t="s">
        <v>731</v>
      </c>
      <c r="H1004" s="147">
        <v>36</v>
      </c>
      <c r="I1004" s="148"/>
      <c r="L1004" s="144"/>
      <c r="M1004" s="149"/>
      <c r="T1004" s="150"/>
      <c r="AT1004" s="145" t="s">
        <v>140</v>
      </c>
      <c r="AU1004" s="145" t="s">
        <v>88</v>
      </c>
      <c r="AV1004" s="13" t="s">
        <v>88</v>
      </c>
      <c r="AW1004" s="13" t="s">
        <v>41</v>
      </c>
      <c r="AX1004" s="13" t="s">
        <v>81</v>
      </c>
      <c r="AY1004" s="145" t="s">
        <v>130</v>
      </c>
    </row>
    <row r="1005" spans="2:65" s="13" customFormat="1">
      <c r="B1005" s="144"/>
      <c r="D1005" s="138" t="s">
        <v>140</v>
      </c>
      <c r="E1005" s="145" t="s">
        <v>43</v>
      </c>
      <c r="F1005" s="146" t="s">
        <v>732</v>
      </c>
      <c r="H1005" s="147">
        <v>18</v>
      </c>
      <c r="I1005" s="148"/>
      <c r="L1005" s="144"/>
      <c r="M1005" s="149"/>
      <c r="T1005" s="150"/>
      <c r="AT1005" s="145" t="s">
        <v>140</v>
      </c>
      <c r="AU1005" s="145" t="s">
        <v>88</v>
      </c>
      <c r="AV1005" s="13" t="s">
        <v>88</v>
      </c>
      <c r="AW1005" s="13" t="s">
        <v>41</v>
      </c>
      <c r="AX1005" s="13" t="s">
        <v>81</v>
      </c>
      <c r="AY1005" s="145" t="s">
        <v>130</v>
      </c>
    </row>
    <row r="1006" spans="2:65" s="13" customFormat="1">
      <c r="B1006" s="144"/>
      <c r="D1006" s="138" t="s">
        <v>140</v>
      </c>
      <c r="E1006" s="145" t="s">
        <v>43</v>
      </c>
      <c r="F1006" s="146" t="s">
        <v>733</v>
      </c>
      <c r="H1006" s="147">
        <v>16</v>
      </c>
      <c r="I1006" s="148"/>
      <c r="L1006" s="144"/>
      <c r="M1006" s="149"/>
      <c r="T1006" s="150"/>
      <c r="AT1006" s="145" t="s">
        <v>140</v>
      </c>
      <c r="AU1006" s="145" t="s">
        <v>88</v>
      </c>
      <c r="AV1006" s="13" t="s">
        <v>88</v>
      </c>
      <c r="AW1006" s="13" t="s">
        <v>41</v>
      </c>
      <c r="AX1006" s="13" t="s">
        <v>81</v>
      </c>
      <c r="AY1006" s="145" t="s">
        <v>130</v>
      </c>
    </row>
    <row r="1007" spans="2:65" s="13" customFormat="1">
      <c r="B1007" s="144"/>
      <c r="D1007" s="138" t="s">
        <v>140</v>
      </c>
      <c r="E1007" s="145" t="s">
        <v>43</v>
      </c>
      <c r="F1007" s="146" t="s">
        <v>734</v>
      </c>
      <c r="H1007" s="147">
        <v>41</v>
      </c>
      <c r="I1007" s="148"/>
      <c r="L1007" s="144"/>
      <c r="M1007" s="149"/>
      <c r="T1007" s="150"/>
      <c r="AT1007" s="145" t="s">
        <v>140</v>
      </c>
      <c r="AU1007" s="145" t="s">
        <v>88</v>
      </c>
      <c r="AV1007" s="13" t="s">
        <v>88</v>
      </c>
      <c r="AW1007" s="13" t="s">
        <v>41</v>
      </c>
      <c r="AX1007" s="13" t="s">
        <v>81</v>
      </c>
      <c r="AY1007" s="145" t="s">
        <v>130</v>
      </c>
    </row>
    <row r="1008" spans="2:65" s="13" customFormat="1">
      <c r="B1008" s="144"/>
      <c r="D1008" s="138" t="s">
        <v>140</v>
      </c>
      <c r="E1008" s="145" t="s">
        <v>43</v>
      </c>
      <c r="F1008" s="146" t="s">
        <v>735</v>
      </c>
      <c r="H1008" s="147">
        <v>2</v>
      </c>
      <c r="I1008" s="148"/>
      <c r="L1008" s="144"/>
      <c r="M1008" s="149"/>
      <c r="T1008" s="150"/>
      <c r="AT1008" s="145" t="s">
        <v>140</v>
      </c>
      <c r="AU1008" s="145" t="s">
        <v>88</v>
      </c>
      <c r="AV1008" s="13" t="s">
        <v>88</v>
      </c>
      <c r="AW1008" s="13" t="s">
        <v>41</v>
      </c>
      <c r="AX1008" s="13" t="s">
        <v>81</v>
      </c>
      <c r="AY1008" s="145" t="s">
        <v>130</v>
      </c>
    </row>
    <row r="1009" spans="2:65" s="15" customFormat="1">
      <c r="B1009" s="158"/>
      <c r="D1009" s="138" t="s">
        <v>140</v>
      </c>
      <c r="E1009" s="159" t="s">
        <v>43</v>
      </c>
      <c r="F1009" s="160" t="s">
        <v>209</v>
      </c>
      <c r="H1009" s="161">
        <v>1149</v>
      </c>
      <c r="I1009" s="162"/>
      <c r="L1009" s="158"/>
      <c r="M1009" s="163"/>
      <c r="T1009" s="164"/>
      <c r="AT1009" s="159" t="s">
        <v>140</v>
      </c>
      <c r="AU1009" s="159" t="s">
        <v>88</v>
      </c>
      <c r="AV1009" s="15" t="s">
        <v>138</v>
      </c>
      <c r="AW1009" s="15" t="s">
        <v>41</v>
      </c>
      <c r="AX1009" s="15" t="s">
        <v>86</v>
      </c>
      <c r="AY1009" s="159" t="s">
        <v>130</v>
      </c>
    </row>
    <row r="1010" spans="2:65" s="1" customFormat="1" ht="44.25" customHeight="1">
      <c r="B1010" s="34"/>
      <c r="C1010" s="124" t="s">
        <v>736</v>
      </c>
      <c r="D1010" s="124" t="s">
        <v>133</v>
      </c>
      <c r="E1010" s="125" t="s">
        <v>737</v>
      </c>
      <c r="F1010" s="126" t="s">
        <v>738</v>
      </c>
      <c r="G1010" s="127" t="s">
        <v>394</v>
      </c>
      <c r="H1010" s="128">
        <v>42</v>
      </c>
      <c r="I1010" s="129"/>
      <c r="J1010" s="130">
        <f>ROUND(I1010*H1010,2)</f>
        <v>0</v>
      </c>
      <c r="K1010" s="126" t="s">
        <v>137</v>
      </c>
      <c r="L1010" s="34"/>
      <c r="M1010" s="131" t="s">
        <v>43</v>
      </c>
      <c r="N1010" s="132" t="s">
        <v>52</v>
      </c>
      <c r="P1010" s="133">
        <f>O1010*H1010</f>
        <v>0</v>
      </c>
      <c r="Q1010" s="133">
        <v>0</v>
      </c>
      <c r="R1010" s="133">
        <f>Q1010*H1010</f>
        <v>0</v>
      </c>
      <c r="S1010" s="133">
        <v>0</v>
      </c>
      <c r="T1010" s="134">
        <f>S1010*H1010</f>
        <v>0</v>
      </c>
      <c r="AR1010" s="135" t="s">
        <v>385</v>
      </c>
      <c r="AT1010" s="135" t="s">
        <v>133</v>
      </c>
      <c r="AU1010" s="135" t="s">
        <v>88</v>
      </c>
      <c r="AY1010" s="18" t="s">
        <v>130</v>
      </c>
      <c r="BE1010" s="136">
        <f>IF(N1010="základní",J1010,0)</f>
        <v>0</v>
      </c>
      <c r="BF1010" s="136">
        <f>IF(N1010="snížená",J1010,0)</f>
        <v>0</v>
      </c>
      <c r="BG1010" s="136">
        <f>IF(N1010="zákl. přenesená",J1010,0)</f>
        <v>0</v>
      </c>
      <c r="BH1010" s="136">
        <f>IF(N1010="sníž. přenesená",J1010,0)</f>
        <v>0</v>
      </c>
      <c r="BI1010" s="136">
        <f>IF(N1010="nulová",J1010,0)</f>
        <v>0</v>
      </c>
      <c r="BJ1010" s="18" t="s">
        <v>86</v>
      </c>
      <c r="BK1010" s="136">
        <f>ROUND(I1010*H1010,2)</f>
        <v>0</v>
      </c>
      <c r="BL1010" s="18" t="s">
        <v>385</v>
      </c>
      <c r="BM1010" s="135" t="s">
        <v>739</v>
      </c>
    </row>
    <row r="1011" spans="2:65" s="12" customFormat="1">
      <c r="B1011" s="137"/>
      <c r="D1011" s="138" t="s">
        <v>140</v>
      </c>
      <c r="E1011" s="139" t="s">
        <v>43</v>
      </c>
      <c r="F1011" s="140" t="s">
        <v>307</v>
      </c>
      <c r="H1011" s="139" t="s">
        <v>43</v>
      </c>
      <c r="I1011" s="141"/>
      <c r="L1011" s="137"/>
      <c r="M1011" s="142"/>
      <c r="T1011" s="143"/>
      <c r="AT1011" s="139" t="s">
        <v>140</v>
      </c>
      <c r="AU1011" s="139" t="s">
        <v>88</v>
      </c>
      <c r="AV1011" s="12" t="s">
        <v>86</v>
      </c>
      <c r="AW1011" s="12" t="s">
        <v>41</v>
      </c>
      <c r="AX1011" s="12" t="s">
        <v>81</v>
      </c>
      <c r="AY1011" s="139" t="s">
        <v>130</v>
      </c>
    </row>
    <row r="1012" spans="2:65" s="13" customFormat="1">
      <c r="B1012" s="144"/>
      <c r="D1012" s="138" t="s">
        <v>140</v>
      </c>
      <c r="E1012" s="145" t="s">
        <v>43</v>
      </c>
      <c r="F1012" s="146" t="s">
        <v>653</v>
      </c>
      <c r="H1012" s="147">
        <v>39</v>
      </c>
      <c r="I1012" s="148"/>
      <c r="L1012" s="144"/>
      <c r="M1012" s="149"/>
      <c r="T1012" s="150"/>
      <c r="AT1012" s="145" t="s">
        <v>140</v>
      </c>
      <c r="AU1012" s="145" t="s">
        <v>88</v>
      </c>
      <c r="AV1012" s="13" t="s">
        <v>88</v>
      </c>
      <c r="AW1012" s="13" t="s">
        <v>41</v>
      </c>
      <c r="AX1012" s="13" t="s">
        <v>81</v>
      </c>
      <c r="AY1012" s="145" t="s">
        <v>130</v>
      </c>
    </row>
    <row r="1013" spans="2:65" s="14" customFormat="1">
      <c r="B1013" s="151"/>
      <c r="D1013" s="138" t="s">
        <v>140</v>
      </c>
      <c r="E1013" s="152" t="s">
        <v>43</v>
      </c>
      <c r="F1013" s="153" t="s">
        <v>170</v>
      </c>
      <c r="H1013" s="154">
        <v>39</v>
      </c>
      <c r="I1013" s="155"/>
      <c r="L1013" s="151"/>
      <c r="M1013" s="156"/>
      <c r="T1013" s="157"/>
      <c r="AT1013" s="152" t="s">
        <v>140</v>
      </c>
      <c r="AU1013" s="152" t="s">
        <v>88</v>
      </c>
      <c r="AV1013" s="14" t="s">
        <v>147</v>
      </c>
      <c r="AW1013" s="14" t="s">
        <v>41</v>
      </c>
      <c r="AX1013" s="14" t="s">
        <v>81</v>
      </c>
      <c r="AY1013" s="152" t="s">
        <v>130</v>
      </c>
    </row>
    <row r="1014" spans="2:65" s="13" customFormat="1">
      <c r="B1014" s="144"/>
      <c r="D1014" s="138" t="s">
        <v>140</v>
      </c>
      <c r="E1014" s="145" t="s">
        <v>43</v>
      </c>
      <c r="F1014" s="146" t="s">
        <v>654</v>
      </c>
      <c r="H1014" s="147">
        <v>2</v>
      </c>
      <c r="I1014" s="148"/>
      <c r="L1014" s="144"/>
      <c r="M1014" s="149"/>
      <c r="T1014" s="150"/>
      <c r="AT1014" s="145" t="s">
        <v>140</v>
      </c>
      <c r="AU1014" s="145" t="s">
        <v>88</v>
      </c>
      <c r="AV1014" s="13" t="s">
        <v>88</v>
      </c>
      <c r="AW1014" s="13" t="s">
        <v>41</v>
      </c>
      <c r="AX1014" s="13" t="s">
        <v>81</v>
      </c>
      <c r="AY1014" s="145" t="s">
        <v>130</v>
      </c>
    </row>
    <row r="1015" spans="2:65" s="14" customFormat="1">
      <c r="B1015" s="151"/>
      <c r="D1015" s="138" t="s">
        <v>140</v>
      </c>
      <c r="E1015" s="152" t="s">
        <v>43</v>
      </c>
      <c r="F1015" s="153" t="s">
        <v>180</v>
      </c>
      <c r="H1015" s="154">
        <v>2</v>
      </c>
      <c r="I1015" s="155"/>
      <c r="L1015" s="151"/>
      <c r="M1015" s="156"/>
      <c r="T1015" s="157"/>
      <c r="AT1015" s="152" t="s">
        <v>140</v>
      </c>
      <c r="AU1015" s="152" t="s">
        <v>88</v>
      </c>
      <c r="AV1015" s="14" t="s">
        <v>147</v>
      </c>
      <c r="AW1015" s="14" t="s">
        <v>41</v>
      </c>
      <c r="AX1015" s="14" t="s">
        <v>81</v>
      </c>
      <c r="AY1015" s="152" t="s">
        <v>130</v>
      </c>
    </row>
    <row r="1016" spans="2:65" s="13" customFormat="1">
      <c r="B1016" s="144"/>
      <c r="D1016" s="138" t="s">
        <v>140</v>
      </c>
      <c r="E1016" s="145" t="s">
        <v>43</v>
      </c>
      <c r="F1016" s="146" t="s">
        <v>655</v>
      </c>
      <c r="H1016" s="147">
        <v>1</v>
      </c>
      <c r="I1016" s="148"/>
      <c r="L1016" s="144"/>
      <c r="M1016" s="149"/>
      <c r="T1016" s="150"/>
      <c r="AT1016" s="145" t="s">
        <v>140</v>
      </c>
      <c r="AU1016" s="145" t="s">
        <v>88</v>
      </c>
      <c r="AV1016" s="13" t="s">
        <v>88</v>
      </c>
      <c r="AW1016" s="13" t="s">
        <v>41</v>
      </c>
      <c r="AX1016" s="13" t="s">
        <v>81</v>
      </c>
      <c r="AY1016" s="145" t="s">
        <v>130</v>
      </c>
    </row>
    <row r="1017" spans="2:65" s="14" customFormat="1">
      <c r="B1017" s="151"/>
      <c r="D1017" s="138" t="s">
        <v>140</v>
      </c>
      <c r="E1017" s="152" t="s">
        <v>43</v>
      </c>
      <c r="F1017" s="153" t="s">
        <v>191</v>
      </c>
      <c r="H1017" s="154">
        <v>1</v>
      </c>
      <c r="I1017" s="155"/>
      <c r="L1017" s="151"/>
      <c r="M1017" s="156"/>
      <c r="T1017" s="157"/>
      <c r="AT1017" s="152" t="s">
        <v>140</v>
      </c>
      <c r="AU1017" s="152" t="s">
        <v>88</v>
      </c>
      <c r="AV1017" s="14" t="s">
        <v>147</v>
      </c>
      <c r="AW1017" s="14" t="s">
        <v>41</v>
      </c>
      <c r="AX1017" s="14" t="s">
        <v>81</v>
      </c>
      <c r="AY1017" s="152" t="s">
        <v>130</v>
      </c>
    </row>
    <row r="1018" spans="2:65" s="15" customFormat="1">
      <c r="B1018" s="158"/>
      <c r="D1018" s="138" t="s">
        <v>140</v>
      </c>
      <c r="E1018" s="159" t="s">
        <v>43</v>
      </c>
      <c r="F1018" s="160" t="s">
        <v>209</v>
      </c>
      <c r="H1018" s="161">
        <v>42</v>
      </c>
      <c r="I1018" s="162"/>
      <c r="L1018" s="158"/>
      <c r="M1018" s="163"/>
      <c r="T1018" s="164"/>
      <c r="AT1018" s="159" t="s">
        <v>140</v>
      </c>
      <c r="AU1018" s="159" t="s">
        <v>88</v>
      </c>
      <c r="AV1018" s="15" t="s">
        <v>138</v>
      </c>
      <c r="AW1018" s="15" t="s">
        <v>41</v>
      </c>
      <c r="AX1018" s="15" t="s">
        <v>86</v>
      </c>
      <c r="AY1018" s="159" t="s">
        <v>130</v>
      </c>
    </row>
    <row r="1019" spans="2:65" s="1" customFormat="1" ht="21.75" customHeight="1">
      <c r="B1019" s="34"/>
      <c r="C1019" s="165" t="s">
        <v>740</v>
      </c>
      <c r="D1019" s="165" t="s">
        <v>323</v>
      </c>
      <c r="E1019" s="166" t="s">
        <v>741</v>
      </c>
      <c r="F1019" s="167" t="s">
        <v>742</v>
      </c>
      <c r="G1019" s="168" t="s">
        <v>291</v>
      </c>
      <c r="H1019" s="169">
        <v>60.48</v>
      </c>
      <c r="I1019" s="170"/>
      <c r="J1019" s="171">
        <f>ROUND(I1019*H1019,2)</f>
        <v>0</v>
      </c>
      <c r="K1019" s="167" t="s">
        <v>137</v>
      </c>
      <c r="L1019" s="172"/>
      <c r="M1019" s="173" t="s">
        <v>43</v>
      </c>
      <c r="N1019" s="174" t="s">
        <v>52</v>
      </c>
      <c r="P1019" s="133">
        <f>O1019*H1019</f>
        <v>0</v>
      </c>
      <c r="Q1019" s="133">
        <v>7.0000000000000001E-3</v>
      </c>
      <c r="R1019" s="133">
        <f>Q1019*H1019</f>
        <v>0.42336000000000001</v>
      </c>
      <c r="S1019" s="133">
        <v>0</v>
      </c>
      <c r="T1019" s="134">
        <f>S1019*H1019</f>
        <v>0</v>
      </c>
      <c r="AR1019" s="135" t="s">
        <v>470</v>
      </c>
      <c r="AT1019" s="135" t="s">
        <v>323</v>
      </c>
      <c r="AU1019" s="135" t="s">
        <v>88</v>
      </c>
      <c r="AY1019" s="18" t="s">
        <v>130</v>
      </c>
      <c r="BE1019" s="136">
        <f>IF(N1019="základní",J1019,0)</f>
        <v>0</v>
      </c>
      <c r="BF1019" s="136">
        <f>IF(N1019="snížená",J1019,0)</f>
        <v>0</v>
      </c>
      <c r="BG1019" s="136">
        <f>IF(N1019="zákl. přenesená",J1019,0)</f>
        <v>0</v>
      </c>
      <c r="BH1019" s="136">
        <f>IF(N1019="sníž. přenesená",J1019,0)</f>
        <v>0</v>
      </c>
      <c r="BI1019" s="136">
        <f>IF(N1019="nulová",J1019,0)</f>
        <v>0</v>
      </c>
      <c r="BJ1019" s="18" t="s">
        <v>86</v>
      </c>
      <c r="BK1019" s="136">
        <f>ROUND(I1019*H1019,2)</f>
        <v>0</v>
      </c>
      <c r="BL1019" s="18" t="s">
        <v>385</v>
      </c>
      <c r="BM1019" s="135" t="s">
        <v>743</v>
      </c>
    </row>
    <row r="1020" spans="2:65" s="13" customFormat="1">
      <c r="B1020" s="144"/>
      <c r="D1020" s="138" t="s">
        <v>140</v>
      </c>
      <c r="E1020" s="145" t="s">
        <v>43</v>
      </c>
      <c r="F1020" s="146" t="s">
        <v>313</v>
      </c>
      <c r="H1020" s="147">
        <v>46.8</v>
      </c>
      <c r="I1020" s="148"/>
      <c r="L1020" s="144"/>
      <c r="M1020" s="149"/>
      <c r="T1020" s="150"/>
      <c r="AT1020" s="145" t="s">
        <v>140</v>
      </c>
      <c r="AU1020" s="145" t="s">
        <v>88</v>
      </c>
      <c r="AV1020" s="13" t="s">
        <v>88</v>
      </c>
      <c r="AW1020" s="13" t="s">
        <v>41</v>
      </c>
      <c r="AX1020" s="13" t="s">
        <v>81</v>
      </c>
      <c r="AY1020" s="145" t="s">
        <v>130</v>
      </c>
    </row>
    <row r="1021" spans="2:65" s="13" customFormat="1">
      <c r="B1021" s="144"/>
      <c r="D1021" s="138" t="s">
        <v>140</v>
      </c>
      <c r="E1021" s="145" t="s">
        <v>43</v>
      </c>
      <c r="F1021" s="146" t="s">
        <v>316</v>
      </c>
      <c r="H1021" s="147">
        <v>2.4</v>
      </c>
      <c r="I1021" s="148"/>
      <c r="L1021" s="144"/>
      <c r="M1021" s="149"/>
      <c r="T1021" s="150"/>
      <c r="AT1021" s="145" t="s">
        <v>140</v>
      </c>
      <c r="AU1021" s="145" t="s">
        <v>88</v>
      </c>
      <c r="AV1021" s="13" t="s">
        <v>88</v>
      </c>
      <c r="AW1021" s="13" t="s">
        <v>41</v>
      </c>
      <c r="AX1021" s="13" t="s">
        <v>81</v>
      </c>
      <c r="AY1021" s="145" t="s">
        <v>130</v>
      </c>
    </row>
    <row r="1022" spans="2:65" s="13" customFormat="1">
      <c r="B1022" s="144"/>
      <c r="D1022" s="138" t="s">
        <v>140</v>
      </c>
      <c r="E1022" s="145" t="s">
        <v>43</v>
      </c>
      <c r="F1022" s="146" t="s">
        <v>318</v>
      </c>
      <c r="H1022" s="147">
        <v>1.2</v>
      </c>
      <c r="I1022" s="148"/>
      <c r="L1022" s="144"/>
      <c r="M1022" s="149"/>
      <c r="T1022" s="150"/>
      <c r="AT1022" s="145" t="s">
        <v>140</v>
      </c>
      <c r="AU1022" s="145" t="s">
        <v>88</v>
      </c>
      <c r="AV1022" s="13" t="s">
        <v>88</v>
      </c>
      <c r="AW1022" s="13" t="s">
        <v>41</v>
      </c>
      <c r="AX1022" s="13" t="s">
        <v>81</v>
      </c>
      <c r="AY1022" s="145" t="s">
        <v>130</v>
      </c>
    </row>
    <row r="1023" spans="2:65" s="15" customFormat="1">
      <c r="B1023" s="158"/>
      <c r="D1023" s="138" t="s">
        <v>140</v>
      </c>
      <c r="E1023" s="159" t="s">
        <v>43</v>
      </c>
      <c r="F1023" s="160" t="s">
        <v>209</v>
      </c>
      <c r="H1023" s="161">
        <v>50.4</v>
      </c>
      <c r="I1023" s="162"/>
      <c r="L1023" s="158"/>
      <c r="M1023" s="163"/>
      <c r="T1023" s="164"/>
      <c r="AT1023" s="159" t="s">
        <v>140</v>
      </c>
      <c r="AU1023" s="159" t="s">
        <v>88</v>
      </c>
      <c r="AV1023" s="15" t="s">
        <v>138</v>
      </c>
      <c r="AW1023" s="15" t="s">
        <v>41</v>
      </c>
      <c r="AX1023" s="15" t="s">
        <v>86</v>
      </c>
      <c r="AY1023" s="159" t="s">
        <v>130</v>
      </c>
    </row>
    <row r="1024" spans="2:65" s="13" customFormat="1">
      <c r="B1024" s="144"/>
      <c r="D1024" s="138" t="s">
        <v>140</v>
      </c>
      <c r="F1024" s="146" t="s">
        <v>744</v>
      </c>
      <c r="H1024" s="147">
        <v>60.48</v>
      </c>
      <c r="I1024" s="148"/>
      <c r="L1024" s="144"/>
      <c r="M1024" s="149"/>
      <c r="T1024" s="150"/>
      <c r="AT1024" s="145" t="s">
        <v>140</v>
      </c>
      <c r="AU1024" s="145" t="s">
        <v>88</v>
      </c>
      <c r="AV1024" s="13" t="s">
        <v>88</v>
      </c>
      <c r="AW1024" s="13" t="s">
        <v>4</v>
      </c>
      <c r="AX1024" s="13" t="s">
        <v>86</v>
      </c>
      <c r="AY1024" s="145" t="s">
        <v>130</v>
      </c>
    </row>
    <row r="1025" spans="2:65" s="1" customFormat="1" ht="49.15" customHeight="1">
      <c r="B1025" s="34"/>
      <c r="C1025" s="124" t="s">
        <v>745</v>
      </c>
      <c r="D1025" s="124" t="s">
        <v>133</v>
      </c>
      <c r="E1025" s="125" t="s">
        <v>746</v>
      </c>
      <c r="F1025" s="126" t="s">
        <v>747</v>
      </c>
      <c r="G1025" s="127" t="s">
        <v>460</v>
      </c>
      <c r="H1025" s="128">
        <v>46.515000000000001</v>
      </c>
      <c r="I1025" s="129"/>
      <c r="J1025" s="130">
        <f>ROUND(I1025*H1025,2)</f>
        <v>0</v>
      </c>
      <c r="K1025" s="126" t="s">
        <v>137</v>
      </c>
      <c r="L1025" s="34"/>
      <c r="M1025" s="131" t="s">
        <v>43</v>
      </c>
      <c r="N1025" s="132" t="s">
        <v>52</v>
      </c>
      <c r="P1025" s="133">
        <f>O1025*H1025</f>
        <v>0</v>
      </c>
      <c r="Q1025" s="133">
        <v>0</v>
      </c>
      <c r="R1025" s="133">
        <f>Q1025*H1025</f>
        <v>0</v>
      </c>
      <c r="S1025" s="133">
        <v>0</v>
      </c>
      <c r="T1025" s="134">
        <f>S1025*H1025</f>
        <v>0</v>
      </c>
      <c r="AR1025" s="135" t="s">
        <v>385</v>
      </c>
      <c r="AT1025" s="135" t="s">
        <v>133</v>
      </c>
      <c r="AU1025" s="135" t="s">
        <v>88</v>
      </c>
      <c r="AY1025" s="18" t="s">
        <v>130</v>
      </c>
      <c r="BE1025" s="136">
        <f>IF(N1025="základní",J1025,0)</f>
        <v>0</v>
      </c>
      <c r="BF1025" s="136">
        <f>IF(N1025="snížená",J1025,0)</f>
        <v>0</v>
      </c>
      <c r="BG1025" s="136">
        <f>IF(N1025="zákl. přenesená",J1025,0)</f>
        <v>0</v>
      </c>
      <c r="BH1025" s="136">
        <f>IF(N1025="sníž. přenesená",J1025,0)</f>
        <v>0</v>
      </c>
      <c r="BI1025" s="136">
        <f>IF(N1025="nulová",J1025,0)</f>
        <v>0</v>
      </c>
      <c r="BJ1025" s="18" t="s">
        <v>86</v>
      </c>
      <c r="BK1025" s="136">
        <f>ROUND(I1025*H1025,2)</f>
        <v>0</v>
      </c>
      <c r="BL1025" s="18" t="s">
        <v>385</v>
      </c>
      <c r="BM1025" s="135" t="s">
        <v>748</v>
      </c>
    </row>
    <row r="1026" spans="2:65" s="1" customFormat="1" ht="49.15" customHeight="1">
      <c r="B1026" s="34"/>
      <c r="C1026" s="124" t="s">
        <v>749</v>
      </c>
      <c r="D1026" s="124" t="s">
        <v>133</v>
      </c>
      <c r="E1026" s="125" t="s">
        <v>750</v>
      </c>
      <c r="F1026" s="126" t="s">
        <v>751</v>
      </c>
      <c r="G1026" s="127" t="s">
        <v>460</v>
      </c>
      <c r="H1026" s="128">
        <v>46.515000000000001</v>
      </c>
      <c r="I1026" s="129"/>
      <c r="J1026" s="130">
        <f>ROUND(I1026*H1026,2)</f>
        <v>0</v>
      </c>
      <c r="K1026" s="126" t="s">
        <v>137</v>
      </c>
      <c r="L1026" s="34"/>
      <c r="M1026" s="131" t="s">
        <v>43</v>
      </c>
      <c r="N1026" s="132" t="s">
        <v>52</v>
      </c>
      <c r="P1026" s="133">
        <f>O1026*H1026</f>
        <v>0</v>
      </c>
      <c r="Q1026" s="133">
        <v>0</v>
      </c>
      <c r="R1026" s="133">
        <f>Q1026*H1026</f>
        <v>0</v>
      </c>
      <c r="S1026" s="133">
        <v>0</v>
      </c>
      <c r="T1026" s="134">
        <f>S1026*H1026</f>
        <v>0</v>
      </c>
      <c r="AR1026" s="135" t="s">
        <v>385</v>
      </c>
      <c r="AT1026" s="135" t="s">
        <v>133</v>
      </c>
      <c r="AU1026" s="135" t="s">
        <v>88</v>
      </c>
      <c r="AY1026" s="18" t="s">
        <v>130</v>
      </c>
      <c r="BE1026" s="136">
        <f>IF(N1026="základní",J1026,0)</f>
        <v>0</v>
      </c>
      <c r="BF1026" s="136">
        <f>IF(N1026="snížená",J1026,0)</f>
        <v>0</v>
      </c>
      <c r="BG1026" s="136">
        <f>IF(N1026="zákl. přenesená",J1026,0)</f>
        <v>0</v>
      </c>
      <c r="BH1026" s="136">
        <f>IF(N1026="sníž. přenesená",J1026,0)</f>
        <v>0</v>
      </c>
      <c r="BI1026" s="136">
        <f>IF(N1026="nulová",J1026,0)</f>
        <v>0</v>
      </c>
      <c r="BJ1026" s="18" t="s">
        <v>86</v>
      </c>
      <c r="BK1026" s="136">
        <f>ROUND(I1026*H1026,2)</f>
        <v>0</v>
      </c>
      <c r="BL1026" s="18" t="s">
        <v>385</v>
      </c>
      <c r="BM1026" s="135" t="s">
        <v>752</v>
      </c>
    </row>
    <row r="1027" spans="2:65" s="11" customFormat="1" ht="22.9" customHeight="1">
      <c r="B1027" s="112"/>
      <c r="D1027" s="113" t="s">
        <v>80</v>
      </c>
      <c r="E1027" s="122" t="s">
        <v>753</v>
      </c>
      <c r="F1027" s="122" t="s">
        <v>754</v>
      </c>
      <c r="I1027" s="115"/>
      <c r="J1027" s="123">
        <f>BK1027</f>
        <v>0</v>
      </c>
      <c r="L1027" s="112"/>
      <c r="M1027" s="117"/>
      <c r="P1027" s="118">
        <f>SUM(P1028:P1132)</f>
        <v>0</v>
      </c>
      <c r="R1027" s="118">
        <f>SUM(R1028:R1132)</f>
        <v>11.218119999999999</v>
      </c>
      <c r="T1027" s="119">
        <f>SUM(T1028:T1132)</f>
        <v>5.8340999999999994</v>
      </c>
      <c r="AR1027" s="113" t="s">
        <v>88</v>
      </c>
      <c r="AT1027" s="120" t="s">
        <v>80</v>
      </c>
      <c r="AU1027" s="120" t="s">
        <v>86</v>
      </c>
      <c r="AY1027" s="113" t="s">
        <v>130</v>
      </c>
      <c r="BK1027" s="121">
        <f>SUM(BK1028:BK1132)</f>
        <v>0</v>
      </c>
    </row>
    <row r="1028" spans="2:65" s="1" customFormat="1" ht="24.2" customHeight="1">
      <c r="B1028" s="34"/>
      <c r="C1028" s="124" t="s">
        <v>755</v>
      </c>
      <c r="D1028" s="124" t="s">
        <v>133</v>
      </c>
      <c r="E1028" s="125" t="s">
        <v>756</v>
      </c>
      <c r="F1028" s="126" t="s">
        <v>757</v>
      </c>
      <c r="G1028" s="127" t="s">
        <v>136</v>
      </c>
      <c r="H1028" s="128">
        <v>0.36</v>
      </c>
      <c r="I1028" s="129"/>
      <c r="J1028" s="130">
        <f>ROUND(I1028*H1028,2)</f>
        <v>0</v>
      </c>
      <c r="K1028" s="126" t="s">
        <v>137</v>
      </c>
      <c r="L1028" s="34"/>
      <c r="M1028" s="131" t="s">
        <v>43</v>
      </c>
      <c r="N1028" s="132" t="s">
        <v>52</v>
      </c>
      <c r="P1028" s="133">
        <f>O1028*H1028</f>
        <v>0</v>
      </c>
      <c r="Q1028" s="133">
        <v>0</v>
      </c>
      <c r="R1028" s="133">
        <f>Q1028*H1028</f>
        <v>0</v>
      </c>
      <c r="S1028" s="133">
        <v>0</v>
      </c>
      <c r="T1028" s="134">
        <f>S1028*H1028</f>
        <v>0</v>
      </c>
      <c r="AR1028" s="135" t="s">
        <v>385</v>
      </c>
      <c r="AT1028" s="135" t="s">
        <v>133</v>
      </c>
      <c r="AU1028" s="135" t="s">
        <v>88</v>
      </c>
      <c r="AY1028" s="18" t="s">
        <v>130</v>
      </c>
      <c r="BE1028" s="136">
        <f>IF(N1028="základní",J1028,0)</f>
        <v>0</v>
      </c>
      <c r="BF1028" s="136">
        <f>IF(N1028="snížená",J1028,0)</f>
        <v>0</v>
      </c>
      <c r="BG1028" s="136">
        <f>IF(N1028="zákl. přenesená",J1028,0)</f>
        <v>0</v>
      </c>
      <c r="BH1028" s="136">
        <f>IF(N1028="sníž. přenesená",J1028,0)</f>
        <v>0</v>
      </c>
      <c r="BI1028" s="136">
        <f>IF(N1028="nulová",J1028,0)</f>
        <v>0</v>
      </c>
      <c r="BJ1028" s="18" t="s">
        <v>86</v>
      </c>
      <c r="BK1028" s="136">
        <f>ROUND(I1028*H1028,2)</f>
        <v>0</v>
      </c>
      <c r="BL1028" s="18" t="s">
        <v>385</v>
      </c>
      <c r="BM1028" s="135" t="s">
        <v>758</v>
      </c>
    </row>
    <row r="1029" spans="2:65" s="12" customFormat="1">
      <c r="B1029" s="137"/>
      <c r="D1029" s="138" t="s">
        <v>140</v>
      </c>
      <c r="E1029" s="139" t="s">
        <v>43</v>
      </c>
      <c r="F1029" s="140" t="s">
        <v>307</v>
      </c>
      <c r="H1029" s="139" t="s">
        <v>43</v>
      </c>
      <c r="I1029" s="141"/>
      <c r="L1029" s="137"/>
      <c r="M1029" s="142"/>
      <c r="T1029" s="143"/>
      <c r="AT1029" s="139" t="s">
        <v>140</v>
      </c>
      <c r="AU1029" s="139" t="s">
        <v>88</v>
      </c>
      <c r="AV1029" s="12" t="s">
        <v>86</v>
      </c>
      <c r="AW1029" s="12" t="s">
        <v>41</v>
      </c>
      <c r="AX1029" s="12" t="s">
        <v>81</v>
      </c>
      <c r="AY1029" s="139" t="s">
        <v>130</v>
      </c>
    </row>
    <row r="1030" spans="2:65" s="13" customFormat="1">
      <c r="B1030" s="144"/>
      <c r="D1030" s="138" t="s">
        <v>140</v>
      </c>
      <c r="E1030" s="145" t="s">
        <v>43</v>
      </c>
      <c r="F1030" s="146" t="s">
        <v>759</v>
      </c>
      <c r="H1030" s="147">
        <v>0.09</v>
      </c>
      <c r="I1030" s="148"/>
      <c r="L1030" s="144"/>
      <c r="M1030" s="149"/>
      <c r="T1030" s="150"/>
      <c r="AT1030" s="145" t="s">
        <v>140</v>
      </c>
      <c r="AU1030" s="145" t="s">
        <v>88</v>
      </c>
      <c r="AV1030" s="13" t="s">
        <v>88</v>
      </c>
      <c r="AW1030" s="13" t="s">
        <v>41</v>
      </c>
      <c r="AX1030" s="13" t="s">
        <v>81</v>
      </c>
      <c r="AY1030" s="145" t="s">
        <v>130</v>
      </c>
    </row>
    <row r="1031" spans="2:65" s="14" customFormat="1">
      <c r="B1031" s="151"/>
      <c r="D1031" s="138" t="s">
        <v>140</v>
      </c>
      <c r="E1031" s="152" t="s">
        <v>43</v>
      </c>
      <c r="F1031" s="153" t="s">
        <v>157</v>
      </c>
      <c r="H1031" s="154">
        <v>0.09</v>
      </c>
      <c r="I1031" s="155"/>
      <c r="L1031" s="151"/>
      <c r="M1031" s="156"/>
      <c r="T1031" s="157"/>
      <c r="AT1031" s="152" t="s">
        <v>140</v>
      </c>
      <c r="AU1031" s="152" t="s">
        <v>88</v>
      </c>
      <c r="AV1031" s="14" t="s">
        <v>147</v>
      </c>
      <c r="AW1031" s="14" t="s">
        <v>41</v>
      </c>
      <c r="AX1031" s="14" t="s">
        <v>81</v>
      </c>
      <c r="AY1031" s="152" t="s">
        <v>130</v>
      </c>
    </row>
    <row r="1032" spans="2:65" s="13" customFormat="1">
      <c r="B1032" s="144"/>
      <c r="D1032" s="138" t="s">
        <v>140</v>
      </c>
      <c r="E1032" s="145" t="s">
        <v>43</v>
      </c>
      <c r="F1032" s="146" t="s">
        <v>759</v>
      </c>
      <c r="H1032" s="147">
        <v>0.09</v>
      </c>
      <c r="I1032" s="148"/>
      <c r="L1032" s="144"/>
      <c r="M1032" s="149"/>
      <c r="T1032" s="150"/>
      <c r="AT1032" s="145" t="s">
        <v>140</v>
      </c>
      <c r="AU1032" s="145" t="s">
        <v>88</v>
      </c>
      <c r="AV1032" s="13" t="s">
        <v>88</v>
      </c>
      <c r="AW1032" s="13" t="s">
        <v>41</v>
      </c>
      <c r="AX1032" s="13" t="s">
        <v>81</v>
      </c>
      <c r="AY1032" s="145" t="s">
        <v>130</v>
      </c>
    </row>
    <row r="1033" spans="2:65" s="14" customFormat="1">
      <c r="B1033" s="151"/>
      <c r="D1033" s="138" t="s">
        <v>140</v>
      </c>
      <c r="E1033" s="152" t="s">
        <v>43</v>
      </c>
      <c r="F1033" s="153" t="s">
        <v>170</v>
      </c>
      <c r="H1033" s="154">
        <v>0.09</v>
      </c>
      <c r="I1033" s="155"/>
      <c r="L1033" s="151"/>
      <c r="M1033" s="156"/>
      <c r="T1033" s="157"/>
      <c r="AT1033" s="152" t="s">
        <v>140</v>
      </c>
      <c r="AU1033" s="152" t="s">
        <v>88</v>
      </c>
      <c r="AV1033" s="14" t="s">
        <v>147</v>
      </c>
      <c r="AW1033" s="14" t="s">
        <v>41</v>
      </c>
      <c r="AX1033" s="14" t="s">
        <v>81</v>
      </c>
      <c r="AY1033" s="152" t="s">
        <v>130</v>
      </c>
    </row>
    <row r="1034" spans="2:65" s="13" customFormat="1">
      <c r="B1034" s="144"/>
      <c r="D1034" s="138" t="s">
        <v>140</v>
      </c>
      <c r="E1034" s="145" t="s">
        <v>43</v>
      </c>
      <c r="F1034" s="146" t="s">
        <v>759</v>
      </c>
      <c r="H1034" s="147">
        <v>0.09</v>
      </c>
      <c r="I1034" s="148"/>
      <c r="L1034" s="144"/>
      <c r="M1034" s="149"/>
      <c r="T1034" s="150"/>
      <c r="AT1034" s="145" t="s">
        <v>140</v>
      </c>
      <c r="AU1034" s="145" t="s">
        <v>88</v>
      </c>
      <c r="AV1034" s="13" t="s">
        <v>88</v>
      </c>
      <c r="AW1034" s="13" t="s">
        <v>41</v>
      </c>
      <c r="AX1034" s="13" t="s">
        <v>81</v>
      </c>
      <c r="AY1034" s="145" t="s">
        <v>130</v>
      </c>
    </row>
    <row r="1035" spans="2:65" s="14" customFormat="1">
      <c r="B1035" s="151"/>
      <c r="D1035" s="138" t="s">
        <v>140</v>
      </c>
      <c r="E1035" s="152" t="s">
        <v>43</v>
      </c>
      <c r="F1035" s="153" t="s">
        <v>180</v>
      </c>
      <c r="H1035" s="154">
        <v>0.09</v>
      </c>
      <c r="I1035" s="155"/>
      <c r="L1035" s="151"/>
      <c r="M1035" s="156"/>
      <c r="T1035" s="157"/>
      <c r="AT1035" s="152" t="s">
        <v>140</v>
      </c>
      <c r="AU1035" s="152" t="s">
        <v>88</v>
      </c>
      <c r="AV1035" s="14" t="s">
        <v>147</v>
      </c>
      <c r="AW1035" s="14" t="s">
        <v>41</v>
      </c>
      <c r="AX1035" s="14" t="s">
        <v>81</v>
      </c>
      <c r="AY1035" s="152" t="s">
        <v>130</v>
      </c>
    </row>
    <row r="1036" spans="2:65" s="13" customFormat="1">
      <c r="B1036" s="144"/>
      <c r="D1036" s="138" t="s">
        <v>140</v>
      </c>
      <c r="E1036" s="145" t="s">
        <v>43</v>
      </c>
      <c r="F1036" s="146" t="s">
        <v>759</v>
      </c>
      <c r="H1036" s="147">
        <v>0.09</v>
      </c>
      <c r="I1036" s="148"/>
      <c r="L1036" s="144"/>
      <c r="M1036" s="149"/>
      <c r="T1036" s="150"/>
      <c r="AT1036" s="145" t="s">
        <v>140</v>
      </c>
      <c r="AU1036" s="145" t="s">
        <v>88</v>
      </c>
      <c r="AV1036" s="13" t="s">
        <v>88</v>
      </c>
      <c r="AW1036" s="13" t="s">
        <v>41</v>
      </c>
      <c r="AX1036" s="13" t="s">
        <v>81</v>
      </c>
      <c r="AY1036" s="145" t="s">
        <v>130</v>
      </c>
    </row>
    <row r="1037" spans="2:65" s="14" customFormat="1">
      <c r="B1037" s="151"/>
      <c r="D1037" s="138" t="s">
        <v>140</v>
      </c>
      <c r="E1037" s="152" t="s">
        <v>43</v>
      </c>
      <c r="F1037" s="153" t="s">
        <v>191</v>
      </c>
      <c r="H1037" s="154">
        <v>0.09</v>
      </c>
      <c r="I1037" s="155"/>
      <c r="L1037" s="151"/>
      <c r="M1037" s="156"/>
      <c r="T1037" s="157"/>
      <c r="AT1037" s="152" t="s">
        <v>140</v>
      </c>
      <c r="AU1037" s="152" t="s">
        <v>88</v>
      </c>
      <c r="AV1037" s="14" t="s">
        <v>147</v>
      </c>
      <c r="AW1037" s="14" t="s">
        <v>41</v>
      </c>
      <c r="AX1037" s="14" t="s">
        <v>81</v>
      </c>
      <c r="AY1037" s="152" t="s">
        <v>130</v>
      </c>
    </row>
    <row r="1038" spans="2:65" s="15" customFormat="1">
      <c r="B1038" s="158"/>
      <c r="D1038" s="138" t="s">
        <v>140</v>
      </c>
      <c r="E1038" s="159" t="s">
        <v>43</v>
      </c>
      <c r="F1038" s="160" t="s">
        <v>209</v>
      </c>
      <c r="H1038" s="161">
        <v>0.36</v>
      </c>
      <c r="I1038" s="162"/>
      <c r="L1038" s="158"/>
      <c r="M1038" s="163"/>
      <c r="T1038" s="164"/>
      <c r="AT1038" s="159" t="s">
        <v>140</v>
      </c>
      <c r="AU1038" s="159" t="s">
        <v>88</v>
      </c>
      <c r="AV1038" s="15" t="s">
        <v>138</v>
      </c>
      <c r="AW1038" s="15" t="s">
        <v>41</v>
      </c>
      <c r="AX1038" s="15" t="s">
        <v>86</v>
      </c>
      <c r="AY1038" s="159" t="s">
        <v>130</v>
      </c>
    </row>
    <row r="1039" spans="2:65" s="1" customFormat="1" ht="24.2" customHeight="1">
      <c r="B1039" s="34"/>
      <c r="C1039" s="124" t="s">
        <v>760</v>
      </c>
      <c r="D1039" s="124" t="s">
        <v>133</v>
      </c>
      <c r="E1039" s="125" t="s">
        <v>761</v>
      </c>
      <c r="F1039" s="126" t="s">
        <v>762</v>
      </c>
      <c r="G1039" s="127" t="s">
        <v>136</v>
      </c>
      <c r="H1039" s="128">
        <v>0.36</v>
      </c>
      <c r="I1039" s="129"/>
      <c r="J1039" s="130">
        <f>ROUND(I1039*H1039,2)</f>
        <v>0</v>
      </c>
      <c r="K1039" s="126" t="s">
        <v>137</v>
      </c>
      <c r="L1039" s="34"/>
      <c r="M1039" s="131" t="s">
        <v>43</v>
      </c>
      <c r="N1039" s="132" t="s">
        <v>52</v>
      </c>
      <c r="P1039" s="133">
        <f>O1039*H1039</f>
        <v>0</v>
      </c>
      <c r="Q1039" s="133">
        <v>5.0000000000000001E-4</v>
      </c>
      <c r="R1039" s="133">
        <f>Q1039*H1039</f>
        <v>1.7999999999999998E-4</v>
      </c>
      <c r="S1039" s="133">
        <v>0</v>
      </c>
      <c r="T1039" s="134">
        <f>S1039*H1039</f>
        <v>0</v>
      </c>
      <c r="AR1039" s="135" t="s">
        <v>385</v>
      </c>
      <c r="AT1039" s="135" t="s">
        <v>133</v>
      </c>
      <c r="AU1039" s="135" t="s">
        <v>88</v>
      </c>
      <c r="AY1039" s="18" t="s">
        <v>130</v>
      </c>
      <c r="BE1039" s="136">
        <f>IF(N1039="základní",J1039,0)</f>
        <v>0</v>
      </c>
      <c r="BF1039" s="136">
        <f>IF(N1039="snížená",J1039,0)</f>
        <v>0</v>
      </c>
      <c r="BG1039" s="136">
        <f>IF(N1039="zákl. přenesená",J1039,0)</f>
        <v>0</v>
      </c>
      <c r="BH1039" s="136">
        <f>IF(N1039="sníž. přenesená",J1039,0)</f>
        <v>0</v>
      </c>
      <c r="BI1039" s="136">
        <f>IF(N1039="nulová",J1039,0)</f>
        <v>0</v>
      </c>
      <c r="BJ1039" s="18" t="s">
        <v>86</v>
      </c>
      <c r="BK1039" s="136">
        <f>ROUND(I1039*H1039,2)</f>
        <v>0</v>
      </c>
      <c r="BL1039" s="18" t="s">
        <v>385</v>
      </c>
      <c r="BM1039" s="135" t="s">
        <v>763</v>
      </c>
    </row>
    <row r="1040" spans="2:65" s="1" customFormat="1" ht="33" customHeight="1">
      <c r="B1040" s="34"/>
      <c r="C1040" s="124" t="s">
        <v>764</v>
      </c>
      <c r="D1040" s="124" t="s">
        <v>133</v>
      </c>
      <c r="E1040" s="125" t="s">
        <v>765</v>
      </c>
      <c r="F1040" s="126" t="s">
        <v>766</v>
      </c>
      <c r="G1040" s="127" t="s">
        <v>136</v>
      </c>
      <c r="H1040" s="128">
        <v>0.36</v>
      </c>
      <c r="I1040" s="129"/>
      <c r="J1040" s="130">
        <f>ROUND(I1040*H1040,2)</f>
        <v>0</v>
      </c>
      <c r="K1040" s="126" t="s">
        <v>137</v>
      </c>
      <c r="L1040" s="34"/>
      <c r="M1040" s="131" t="s">
        <v>43</v>
      </c>
      <c r="N1040" s="132" t="s">
        <v>52</v>
      </c>
      <c r="P1040" s="133">
        <f>O1040*H1040</f>
        <v>0</v>
      </c>
      <c r="Q1040" s="133">
        <v>4.4999999999999997E-3</v>
      </c>
      <c r="R1040" s="133">
        <f>Q1040*H1040</f>
        <v>1.6199999999999999E-3</v>
      </c>
      <c r="S1040" s="133">
        <v>0</v>
      </c>
      <c r="T1040" s="134">
        <f>S1040*H1040</f>
        <v>0</v>
      </c>
      <c r="AR1040" s="135" t="s">
        <v>385</v>
      </c>
      <c r="AT1040" s="135" t="s">
        <v>133</v>
      </c>
      <c r="AU1040" s="135" t="s">
        <v>88</v>
      </c>
      <c r="AY1040" s="18" t="s">
        <v>130</v>
      </c>
      <c r="BE1040" s="136">
        <f>IF(N1040="základní",J1040,0)</f>
        <v>0</v>
      </c>
      <c r="BF1040" s="136">
        <f>IF(N1040="snížená",J1040,0)</f>
        <v>0</v>
      </c>
      <c r="BG1040" s="136">
        <f>IF(N1040="zákl. přenesená",J1040,0)</f>
        <v>0</v>
      </c>
      <c r="BH1040" s="136">
        <f>IF(N1040="sníž. přenesená",J1040,0)</f>
        <v>0</v>
      </c>
      <c r="BI1040" s="136">
        <f>IF(N1040="nulová",J1040,0)</f>
        <v>0</v>
      </c>
      <c r="BJ1040" s="18" t="s">
        <v>86</v>
      </c>
      <c r="BK1040" s="136">
        <f>ROUND(I1040*H1040,2)</f>
        <v>0</v>
      </c>
      <c r="BL1040" s="18" t="s">
        <v>385</v>
      </c>
      <c r="BM1040" s="135" t="s">
        <v>767</v>
      </c>
    </row>
    <row r="1041" spans="2:65" s="1" customFormat="1" ht="37.9" customHeight="1">
      <c r="B1041" s="34"/>
      <c r="C1041" s="124" t="s">
        <v>768</v>
      </c>
      <c r="D1041" s="124" t="s">
        <v>133</v>
      </c>
      <c r="E1041" s="125" t="s">
        <v>769</v>
      </c>
      <c r="F1041" s="126" t="s">
        <v>770</v>
      </c>
      <c r="G1041" s="127" t="s">
        <v>136</v>
      </c>
      <c r="H1041" s="128">
        <v>0.72</v>
      </c>
      <c r="I1041" s="129"/>
      <c r="J1041" s="130">
        <f>ROUND(I1041*H1041,2)</f>
        <v>0</v>
      </c>
      <c r="K1041" s="126" t="s">
        <v>137</v>
      </c>
      <c r="L1041" s="34"/>
      <c r="M1041" s="131" t="s">
        <v>43</v>
      </c>
      <c r="N1041" s="132" t="s">
        <v>52</v>
      </c>
      <c r="P1041" s="133">
        <f>O1041*H1041</f>
        <v>0</v>
      </c>
      <c r="Q1041" s="133">
        <v>1.4499999999999999E-3</v>
      </c>
      <c r="R1041" s="133">
        <f>Q1041*H1041</f>
        <v>1.0439999999999998E-3</v>
      </c>
      <c r="S1041" s="133">
        <v>0</v>
      </c>
      <c r="T1041" s="134">
        <f>S1041*H1041</f>
        <v>0</v>
      </c>
      <c r="AR1041" s="135" t="s">
        <v>385</v>
      </c>
      <c r="AT1041" s="135" t="s">
        <v>133</v>
      </c>
      <c r="AU1041" s="135" t="s">
        <v>88</v>
      </c>
      <c r="AY1041" s="18" t="s">
        <v>130</v>
      </c>
      <c r="BE1041" s="136">
        <f>IF(N1041="základní",J1041,0)</f>
        <v>0</v>
      </c>
      <c r="BF1041" s="136">
        <f>IF(N1041="snížená",J1041,0)</f>
        <v>0</v>
      </c>
      <c r="BG1041" s="136">
        <f>IF(N1041="zákl. přenesená",J1041,0)</f>
        <v>0</v>
      </c>
      <c r="BH1041" s="136">
        <f>IF(N1041="sníž. přenesená",J1041,0)</f>
        <v>0</v>
      </c>
      <c r="BI1041" s="136">
        <f>IF(N1041="nulová",J1041,0)</f>
        <v>0</v>
      </c>
      <c r="BJ1041" s="18" t="s">
        <v>86</v>
      </c>
      <c r="BK1041" s="136">
        <f>ROUND(I1041*H1041,2)</f>
        <v>0</v>
      </c>
      <c r="BL1041" s="18" t="s">
        <v>385</v>
      </c>
      <c r="BM1041" s="135" t="s">
        <v>771</v>
      </c>
    </row>
    <row r="1042" spans="2:65" s="13" customFormat="1">
      <c r="B1042" s="144"/>
      <c r="D1042" s="138" t="s">
        <v>140</v>
      </c>
      <c r="F1042" s="146" t="s">
        <v>772</v>
      </c>
      <c r="H1042" s="147">
        <v>0.72</v>
      </c>
      <c r="I1042" s="148"/>
      <c r="L1042" s="144"/>
      <c r="M1042" s="149"/>
      <c r="T1042" s="150"/>
      <c r="AT1042" s="145" t="s">
        <v>140</v>
      </c>
      <c r="AU1042" s="145" t="s">
        <v>88</v>
      </c>
      <c r="AV1042" s="13" t="s">
        <v>88</v>
      </c>
      <c r="AW1042" s="13" t="s">
        <v>4</v>
      </c>
      <c r="AX1042" s="13" t="s">
        <v>86</v>
      </c>
      <c r="AY1042" s="145" t="s">
        <v>130</v>
      </c>
    </row>
    <row r="1043" spans="2:65" s="1" customFormat="1" ht="24.2" customHeight="1">
      <c r="B1043" s="34"/>
      <c r="C1043" s="124" t="s">
        <v>773</v>
      </c>
      <c r="D1043" s="124" t="s">
        <v>133</v>
      </c>
      <c r="E1043" s="125" t="s">
        <v>774</v>
      </c>
      <c r="F1043" s="126" t="s">
        <v>775</v>
      </c>
      <c r="G1043" s="127" t="s">
        <v>136</v>
      </c>
      <c r="H1043" s="128">
        <v>0.34799999999999998</v>
      </c>
      <c r="I1043" s="129"/>
      <c r="J1043" s="130">
        <f>ROUND(I1043*H1043,2)</f>
        <v>0</v>
      </c>
      <c r="K1043" s="126" t="s">
        <v>137</v>
      </c>
      <c r="L1043" s="34"/>
      <c r="M1043" s="131" t="s">
        <v>43</v>
      </c>
      <c r="N1043" s="132" t="s">
        <v>52</v>
      </c>
      <c r="P1043" s="133">
        <f>O1043*H1043</f>
        <v>0</v>
      </c>
      <c r="Q1043" s="133">
        <v>0</v>
      </c>
      <c r="R1043" s="133">
        <f>Q1043*H1043</f>
        <v>0</v>
      </c>
      <c r="S1043" s="133">
        <v>8.1500000000000003E-2</v>
      </c>
      <c r="T1043" s="134">
        <f>S1043*H1043</f>
        <v>2.8361999999999998E-2</v>
      </c>
      <c r="AR1043" s="135" t="s">
        <v>385</v>
      </c>
      <c r="AT1043" s="135" t="s">
        <v>133</v>
      </c>
      <c r="AU1043" s="135" t="s">
        <v>88</v>
      </c>
      <c r="AY1043" s="18" t="s">
        <v>130</v>
      </c>
      <c r="BE1043" s="136">
        <f>IF(N1043="základní",J1043,0)</f>
        <v>0</v>
      </c>
      <c r="BF1043" s="136">
        <f>IF(N1043="snížená",J1043,0)</f>
        <v>0</v>
      </c>
      <c r="BG1043" s="136">
        <f>IF(N1043="zákl. přenesená",J1043,0)</f>
        <v>0</v>
      </c>
      <c r="BH1043" s="136">
        <f>IF(N1043="sníž. přenesená",J1043,0)</f>
        <v>0</v>
      </c>
      <c r="BI1043" s="136">
        <f>IF(N1043="nulová",J1043,0)</f>
        <v>0</v>
      </c>
      <c r="BJ1043" s="18" t="s">
        <v>86</v>
      </c>
      <c r="BK1043" s="136">
        <f>ROUND(I1043*H1043,2)</f>
        <v>0</v>
      </c>
      <c r="BL1043" s="18" t="s">
        <v>385</v>
      </c>
      <c r="BM1043" s="135" t="s">
        <v>776</v>
      </c>
    </row>
    <row r="1044" spans="2:65" s="12" customFormat="1">
      <c r="B1044" s="137"/>
      <c r="D1044" s="138" t="s">
        <v>140</v>
      </c>
      <c r="E1044" s="139" t="s">
        <v>43</v>
      </c>
      <c r="F1044" s="140" t="s">
        <v>652</v>
      </c>
      <c r="H1044" s="139" t="s">
        <v>43</v>
      </c>
      <c r="I1044" s="141"/>
      <c r="L1044" s="137"/>
      <c r="M1044" s="142"/>
      <c r="T1044" s="143"/>
      <c r="AT1044" s="139" t="s">
        <v>140</v>
      </c>
      <c r="AU1044" s="139" t="s">
        <v>88</v>
      </c>
      <c r="AV1044" s="12" t="s">
        <v>86</v>
      </c>
      <c r="AW1044" s="12" t="s">
        <v>41</v>
      </c>
      <c r="AX1044" s="12" t="s">
        <v>81</v>
      </c>
      <c r="AY1044" s="139" t="s">
        <v>130</v>
      </c>
    </row>
    <row r="1045" spans="2:65" s="13" customFormat="1">
      <c r="B1045" s="144"/>
      <c r="D1045" s="138" t="s">
        <v>140</v>
      </c>
      <c r="E1045" s="145" t="s">
        <v>43</v>
      </c>
      <c r="F1045" s="146" t="s">
        <v>777</v>
      </c>
      <c r="H1045" s="147">
        <v>8.6999999999999994E-2</v>
      </c>
      <c r="I1045" s="148"/>
      <c r="L1045" s="144"/>
      <c r="M1045" s="149"/>
      <c r="T1045" s="150"/>
      <c r="AT1045" s="145" t="s">
        <v>140</v>
      </c>
      <c r="AU1045" s="145" t="s">
        <v>88</v>
      </c>
      <c r="AV1045" s="13" t="s">
        <v>88</v>
      </c>
      <c r="AW1045" s="13" t="s">
        <v>41</v>
      </c>
      <c r="AX1045" s="13" t="s">
        <v>81</v>
      </c>
      <c r="AY1045" s="145" t="s">
        <v>130</v>
      </c>
    </row>
    <row r="1046" spans="2:65" s="14" customFormat="1">
      <c r="B1046" s="151"/>
      <c r="D1046" s="138" t="s">
        <v>140</v>
      </c>
      <c r="E1046" s="152" t="s">
        <v>43</v>
      </c>
      <c r="F1046" s="153" t="s">
        <v>157</v>
      </c>
      <c r="H1046" s="154">
        <v>8.6999999999999994E-2</v>
      </c>
      <c r="I1046" s="155"/>
      <c r="L1046" s="151"/>
      <c r="M1046" s="156"/>
      <c r="T1046" s="157"/>
      <c r="AT1046" s="152" t="s">
        <v>140</v>
      </c>
      <c r="AU1046" s="152" t="s">
        <v>88</v>
      </c>
      <c r="AV1046" s="14" t="s">
        <v>147</v>
      </c>
      <c r="AW1046" s="14" t="s">
        <v>41</v>
      </c>
      <c r="AX1046" s="14" t="s">
        <v>81</v>
      </c>
      <c r="AY1046" s="152" t="s">
        <v>130</v>
      </c>
    </row>
    <row r="1047" spans="2:65" s="13" customFormat="1">
      <c r="B1047" s="144"/>
      <c r="D1047" s="138" t="s">
        <v>140</v>
      </c>
      <c r="E1047" s="145" t="s">
        <v>43</v>
      </c>
      <c r="F1047" s="146" t="s">
        <v>777</v>
      </c>
      <c r="H1047" s="147">
        <v>8.6999999999999994E-2</v>
      </c>
      <c r="I1047" s="148"/>
      <c r="L1047" s="144"/>
      <c r="M1047" s="149"/>
      <c r="T1047" s="150"/>
      <c r="AT1047" s="145" t="s">
        <v>140</v>
      </c>
      <c r="AU1047" s="145" t="s">
        <v>88</v>
      </c>
      <c r="AV1047" s="13" t="s">
        <v>88</v>
      </c>
      <c r="AW1047" s="13" t="s">
        <v>41</v>
      </c>
      <c r="AX1047" s="13" t="s">
        <v>81</v>
      </c>
      <c r="AY1047" s="145" t="s">
        <v>130</v>
      </c>
    </row>
    <row r="1048" spans="2:65" s="14" customFormat="1">
      <c r="B1048" s="151"/>
      <c r="D1048" s="138" t="s">
        <v>140</v>
      </c>
      <c r="E1048" s="152" t="s">
        <v>43</v>
      </c>
      <c r="F1048" s="153" t="s">
        <v>170</v>
      </c>
      <c r="H1048" s="154">
        <v>8.6999999999999994E-2</v>
      </c>
      <c r="I1048" s="155"/>
      <c r="L1048" s="151"/>
      <c r="M1048" s="156"/>
      <c r="T1048" s="157"/>
      <c r="AT1048" s="152" t="s">
        <v>140</v>
      </c>
      <c r="AU1048" s="152" t="s">
        <v>88</v>
      </c>
      <c r="AV1048" s="14" t="s">
        <v>147</v>
      </c>
      <c r="AW1048" s="14" t="s">
        <v>41</v>
      </c>
      <c r="AX1048" s="14" t="s">
        <v>81</v>
      </c>
      <c r="AY1048" s="152" t="s">
        <v>130</v>
      </c>
    </row>
    <row r="1049" spans="2:65" s="13" customFormat="1">
      <c r="B1049" s="144"/>
      <c r="D1049" s="138" t="s">
        <v>140</v>
      </c>
      <c r="E1049" s="145" t="s">
        <v>43</v>
      </c>
      <c r="F1049" s="146" t="s">
        <v>777</v>
      </c>
      <c r="H1049" s="147">
        <v>8.6999999999999994E-2</v>
      </c>
      <c r="I1049" s="148"/>
      <c r="L1049" s="144"/>
      <c r="M1049" s="149"/>
      <c r="T1049" s="150"/>
      <c r="AT1049" s="145" t="s">
        <v>140</v>
      </c>
      <c r="AU1049" s="145" t="s">
        <v>88</v>
      </c>
      <c r="AV1049" s="13" t="s">
        <v>88</v>
      </c>
      <c r="AW1049" s="13" t="s">
        <v>41</v>
      </c>
      <c r="AX1049" s="13" t="s">
        <v>81</v>
      </c>
      <c r="AY1049" s="145" t="s">
        <v>130</v>
      </c>
    </row>
    <row r="1050" spans="2:65" s="14" customFormat="1">
      <c r="B1050" s="151"/>
      <c r="D1050" s="138" t="s">
        <v>140</v>
      </c>
      <c r="E1050" s="152" t="s">
        <v>43</v>
      </c>
      <c r="F1050" s="153" t="s">
        <v>180</v>
      </c>
      <c r="H1050" s="154">
        <v>8.6999999999999994E-2</v>
      </c>
      <c r="I1050" s="155"/>
      <c r="L1050" s="151"/>
      <c r="M1050" s="156"/>
      <c r="T1050" s="157"/>
      <c r="AT1050" s="152" t="s">
        <v>140</v>
      </c>
      <c r="AU1050" s="152" t="s">
        <v>88</v>
      </c>
      <c r="AV1050" s="14" t="s">
        <v>147</v>
      </c>
      <c r="AW1050" s="14" t="s">
        <v>41</v>
      </c>
      <c r="AX1050" s="14" t="s">
        <v>81</v>
      </c>
      <c r="AY1050" s="152" t="s">
        <v>130</v>
      </c>
    </row>
    <row r="1051" spans="2:65" s="13" customFormat="1">
      <c r="B1051" s="144"/>
      <c r="D1051" s="138" t="s">
        <v>140</v>
      </c>
      <c r="E1051" s="145" t="s">
        <v>43</v>
      </c>
      <c r="F1051" s="146" t="s">
        <v>777</v>
      </c>
      <c r="H1051" s="147">
        <v>8.6999999999999994E-2</v>
      </c>
      <c r="I1051" s="148"/>
      <c r="L1051" s="144"/>
      <c r="M1051" s="149"/>
      <c r="T1051" s="150"/>
      <c r="AT1051" s="145" t="s">
        <v>140</v>
      </c>
      <c r="AU1051" s="145" t="s">
        <v>88</v>
      </c>
      <c r="AV1051" s="13" t="s">
        <v>88</v>
      </c>
      <c r="AW1051" s="13" t="s">
        <v>41</v>
      </c>
      <c r="AX1051" s="13" t="s">
        <v>81</v>
      </c>
      <c r="AY1051" s="145" t="s">
        <v>130</v>
      </c>
    </row>
    <row r="1052" spans="2:65" s="14" customFormat="1">
      <c r="B1052" s="151"/>
      <c r="D1052" s="138" t="s">
        <v>140</v>
      </c>
      <c r="E1052" s="152" t="s">
        <v>43</v>
      </c>
      <c r="F1052" s="153" t="s">
        <v>778</v>
      </c>
      <c r="H1052" s="154">
        <v>8.6999999999999994E-2</v>
      </c>
      <c r="I1052" s="155"/>
      <c r="L1052" s="151"/>
      <c r="M1052" s="156"/>
      <c r="T1052" s="157"/>
      <c r="AT1052" s="152" t="s">
        <v>140</v>
      </c>
      <c r="AU1052" s="152" t="s">
        <v>88</v>
      </c>
      <c r="AV1052" s="14" t="s">
        <v>147</v>
      </c>
      <c r="AW1052" s="14" t="s">
        <v>41</v>
      </c>
      <c r="AX1052" s="14" t="s">
        <v>81</v>
      </c>
      <c r="AY1052" s="152" t="s">
        <v>130</v>
      </c>
    </row>
    <row r="1053" spans="2:65" s="15" customFormat="1">
      <c r="B1053" s="158"/>
      <c r="D1053" s="138" t="s">
        <v>140</v>
      </c>
      <c r="E1053" s="159" t="s">
        <v>43</v>
      </c>
      <c r="F1053" s="160" t="s">
        <v>209</v>
      </c>
      <c r="H1053" s="161">
        <v>0.34799999999999998</v>
      </c>
      <c r="I1053" s="162"/>
      <c r="L1053" s="158"/>
      <c r="M1053" s="163"/>
      <c r="T1053" s="164"/>
      <c r="AT1053" s="159" t="s">
        <v>140</v>
      </c>
      <c r="AU1053" s="159" t="s">
        <v>88</v>
      </c>
      <c r="AV1053" s="15" t="s">
        <v>138</v>
      </c>
      <c r="AW1053" s="15" t="s">
        <v>41</v>
      </c>
      <c r="AX1053" s="15" t="s">
        <v>86</v>
      </c>
      <c r="AY1053" s="159" t="s">
        <v>130</v>
      </c>
    </row>
    <row r="1054" spans="2:65" s="1" customFormat="1" ht="37.9" customHeight="1">
      <c r="B1054" s="34"/>
      <c r="C1054" s="124" t="s">
        <v>779</v>
      </c>
      <c r="D1054" s="124" t="s">
        <v>133</v>
      </c>
      <c r="E1054" s="125" t="s">
        <v>780</v>
      </c>
      <c r="F1054" s="126" t="s">
        <v>781</v>
      </c>
      <c r="G1054" s="127" t="s">
        <v>291</v>
      </c>
      <c r="H1054" s="128">
        <v>2.4</v>
      </c>
      <c r="I1054" s="129"/>
      <c r="J1054" s="130">
        <f>ROUND(I1054*H1054,2)</f>
        <v>0</v>
      </c>
      <c r="K1054" s="126" t="s">
        <v>137</v>
      </c>
      <c r="L1054" s="34"/>
      <c r="M1054" s="131" t="s">
        <v>43</v>
      </c>
      <c r="N1054" s="132" t="s">
        <v>52</v>
      </c>
      <c r="P1054" s="133">
        <f>O1054*H1054</f>
        <v>0</v>
      </c>
      <c r="Q1054" s="133">
        <v>7.3999999999999999E-4</v>
      </c>
      <c r="R1054" s="133">
        <f>Q1054*H1054</f>
        <v>1.7759999999999998E-3</v>
      </c>
      <c r="S1054" s="133">
        <v>0</v>
      </c>
      <c r="T1054" s="134">
        <f>S1054*H1054</f>
        <v>0</v>
      </c>
      <c r="AR1054" s="135" t="s">
        <v>385</v>
      </c>
      <c r="AT1054" s="135" t="s">
        <v>133</v>
      </c>
      <c r="AU1054" s="135" t="s">
        <v>88</v>
      </c>
      <c r="AY1054" s="18" t="s">
        <v>130</v>
      </c>
      <c r="BE1054" s="136">
        <f>IF(N1054="základní",J1054,0)</f>
        <v>0</v>
      </c>
      <c r="BF1054" s="136">
        <f>IF(N1054="snížená",J1054,0)</f>
        <v>0</v>
      </c>
      <c r="BG1054" s="136">
        <f>IF(N1054="zákl. přenesená",J1054,0)</f>
        <v>0</v>
      </c>
      <c r="BH1054" s="136">
        <f>IF(N1054="sníž. přenesená",J1054,0)</f>
        <v>0</v>
      </c>
      <c r="BI1054" s="136">
        <f>IF(N1054="nulová",J1054,0)</f>
        <v>0</v>
      </c>
      <c r="BJ1054" s="18" t="s">
        <v>86</v>
      </c>
      <c r="BK1054" s="136">
        <f>ROUND(I1054*H1054,2)</f>
        <v>0</v>
      </c>
      <c r="BL1054" s="18" t="s">
        <v>385</v>
      </c>
      <c r="BM1054" s="135" t="s">
        <v>782</v>
      </c>
    </row>
    <row r="1055" spans="2:65" s="12" customFormat="1">
      <c r="B1055" s="137"/>
      <c r="D1055" s="138" t="s">
        <v>140</v>
      </c>
      <c r="E1055" s="139" t="s">
        <v>43</v>
      </c>
      <c r="F1055" s="140" t="s">
        <v>307</v>
      </c>
      <c r="H1055" s="139" t="s">
        <v>43</v>
      </c>
      <c r="I1055" s="141"/>
      <c r="L1055" s="137"/>
      <c r="M1055" s="142"/>
      <c r="T1055" s="143"/>
      <c r="AT1055" s="139" t="s">
        <v>140</v>
      </c>
      <c r="AU1055" s="139" t="s">
        <v>88</v>
      </c>
      <c r="AV1055" s="12" t="s">
        <v>86</v>
      </c>
      <c r="AW1055" s="12" t="s">
        <v>41</v>
      </c>
      <c r="AX1055" s="12" t="s">
        <v>81</v>
      </c>
      <c r="AY1055" s="139" t="s">
        <v>130</v>
      </c>
    </row>
    <row r="1056" spans="2:65" s="13" customFormat="1">
      <c r="B1056" s="144"/>
      <c r="D1056" s="138" t="s">
        <v>140</v>
      </c>
      <c r="E1056" s="145" t="s">
        <v>43</v>
      </c>
      <c r="F1056" s="146" t="s">
        <v>310</v>
      </c>
      <c r="H1056" s="147">
        <v>0.6</v>
      </c>
      <c r="I1056" s="148"/>
      <c r="L1056" s="144"/>
      <c r="M1056" s="149"/>
      <c r="T1056" s="150"/>
      <c r="AT1056" s="145" t="s">
        <v>140</v>
      </c>
      <c r="AU1056" s="145" t="s">
        <v>88</v>
      </c>
      <c r="AV1056" s="13" t="s">
        <v>88</v>
      </c>
      <c r="AW1056" s="13" t="s">
        <v>41</v>
      </c>
      <c r="AX1056" s="13" t="s">
        <v>81</v>
      </c>
      <c r="AY1056" s="145" t="s">
        <v>130</v>
      </c>
    </row>
    <row r="1057" spans="2:65" s="14" customFormat="1">
      <c r="B1057" s="151"/>
      <c r="D1057" s="138" t="s">
        <v>140</v>
      </c>
      <c r="E1057" s="152" t="s">
        <v>43</v>
      </c>
      <c r="F1057" s="153" t="s">
        <v>157</v>
      </c>
      <c r="H1057" s="154">
        <v>0.6</v>
      </c>
      <c r="I1057" s="155"/>
      <c r="L1057" s="151"/>
      <c r="M1057" s="156"/>
      <c r="T1057" s="157"/>
      <c r="AT1057" s="152" t="s">
        <v>140</v>
      </c>
      <c r="AU1057" s="152" t="s">
        <v>88</v>
      </c>
      <c r="AV1057" s="14" t="s">
        <v>147</v>
      </c>
      <c r="AW1057" s="14" t="s">
        <v>41</v>
      </c>
      <c r="AX1057" s="14" t="s">
        <v>81</v>
      </c>
      <c r="AY1057" s="152" t="s">
        <v>130</v>
      </c>
    </row>
    <row r="1058" spans="2:65" s="13" customFormat="1">
      <c r="B1058" s="144"/>
      <c r="D1058" s="138" t="s">
        <v>140</v>
      </c>
      <c r="E1058" s="145" t="s">
        <v>43</v>
      </c>
      <c r="F1058" s="146" t="s">
        <v>310</v>
      </c>
      <c r="H1058" s="147">
        <v>0.6</v>
      </c>
      <c r="I1058" s="148"/>
      <c r="L1058" s="144"/>
      <c r="M1058" s="149"/>
      <c r="T1058" s="150"/>
      <c r="AT1058" s="145" t="s">
        <v>140</v>
      </c>
      <c r="AU1058" s="145" t="s">
        <v>88</v>
      </c>
      <c r="AV1058" s="13" t="s">
        <v>88</v>
      </c>
      <c r="AW1058" s="13" t="s">
        <v>41</v>
      </c>
      <c r="AX1058" s="13" t="s">
        <v>81</v>
      </c>
      <c r="AY1058" s="145" t="s">
        <v>130</v>
      </c>
    </row>
    <row r="1059" spans="2:65" s="14" customFormat="1">
      <c r="B1059" s="151"/>
      <c r="D1059" s="138" t="s">
        <v>140</v>
      </c>
      <c r="E1059" s="152" t="s">
        <v>43</v>
      </c>
      <c r="F1059" s="153" t="s">
        <v>170</v>
      </c>
      <c r="H1059" s="154">
        <v>0.6</v>
      </c>
      <c r="I1059" s="155"/>
      <c r="L1059" s="151"/>
      <c r="M1059" s="156"/>
      <c r="T1059" s="157"/>
      <c r="AT1059" s="152" t="s">
        <v>140</v>
      </c>
      <c r="AU1059" s="152" t="s">
        <v>88</v>
      </c>
      <c r="AV1059" s="14" t="s">
        <v>147</v>
      </c>
      <c r="AW1059" s="14" t="s">
        <v>41</v>
      </c>
      <c r="AX1059" s="14" t="s">
        <v>81</v>
      </c>
      <c r="AY1059" s="152" t="s">
        <v>130</v>
      </c>
    </row>
    <row r="1060" spans="2:65" s="13" customFormat="1">
      <c r="B1060" s="144"/>
      <c r="D1060" s="138" t="s">
        <v>140</v>
      </c>
      <c r="E1060" s="145" t="s">
        <v>43</v>
      </c>
      <c r="F1060" s="146" t="s">
        <v>310</v>
      </c>
      <c r="H1060" s="147">
        <v>0.6</v>
      </c>
      <c r="I1060" s="148"/>
      <c r="L1060" s="144"/>
      <c r="M1060" s="149"/>
      <c r="T1060" s="150"/>
      <c r="AT1060" s="145" t="s">
        <v>140</v>
      </c>
      <c r="AU1060" s="145" t="s">
        <v>88</v>
      </c>
      <c r="AV1060" s="13" t="s">
        <v>88</v>
      </c>
      <c r="AW1060" s="13" t="s">
        <v>41</v>
      </c>
      <c r="AX1060" s="13" t="s">
        <v>81</v>
      </c>
      <c r="AY1060" s="145" t="s">
        <v>130</v>
      </c>
    </row>
    <row r="1061" spans="2:65" s="14" customFormat="1">
      <c r="B1061" s="151"/>
      <c r="D1061" s="138" t="s">
        <v>140</v>
      </c>
      <c r="E1061" s="152" t="s">
        <v>43</v>
      </c>
      <c r="F1061" s="153" t="s">
        <v>180</v>
      </c>
      <c r="H1061" s="154">
        <v>0.6</v>
      </c>
      <c r="I1061" s="155"/>
      <c r="L1061" s="151"/>
      <c r="M1061" s="156"/>
      <c r="T1061" s="157"/>
      <c r="AT1061" s="152" t="s">
        <v>140</v>
      </c>
      <c r="AU1061" s="152" t="s">
        <v>88</v>
      </c>
      <c r="AV1061" s="14" t="s">
        <v>147</v>
      </c>
      <c r="AW1061" s="14" t="s">
        <v>41</v>
      </c>
      <c r="AX1061" s="14" t="s">
        <v>81</v>
      </c>
      <c r="AY1061" s="152" t="s">
        <v>130</v>
      </c>
    </row>
    <row r="1062" spans="2:65" s="13" customFormat="1">
      <c r="B1062" s="144"/>
      <c r="D1062" s="138" t="s">
        <v>140</v>
      </c>
      <c r="E1062" s="145" t="s">
        <v>43</v>
      </c>
      <c r="F1062" s="146" t="s">
        <v>310</v>
      </c>
      <c r="H1062" s="147">
        <v>0.6</v>
      </c>
      <c r="I1062" s="148"/>
      <c r="L1062" s="144"/>
      <c r="M1062" s="149"/>
      <c r="T1062" s="150"/>
      <c r="AT1062" s="145" t="s">
        <v>140</v>
      </c>
      <c r="AU1062" s="145" t="s">
        <v>88</v>
      </c>
      <c r="AV1062" s="13" t="s">
        <v>88</v>
      </c>
      <c r="AW1062" s="13" t="s">
        <v>41</v>
      </c>
      <c r="AX1062" s="13" t="s">
        <v>81</v>
      </c>
      <c r="AY1062" s="145" t="s">
        <v>130</v>
      </c>
    </row>
    <row r="1063" spans="2:65" s="14" customFormat="1">
      <c r="B1063" s="151"/>
      <c r="D1063" s="138" t="s">
        <v>140</v>
      </c>
      <c r="E1063" s="152" t="s">
        <v>43</v>
      </c>
      <c r="F1063" s="153" t="s">
        <v>191</v>
      </c>
      <c r="H1063" s="154">
        <v>0.6</v>
      </c>
      <c r="I1063" s="155"/>
      <c r="L1063" s="151"/>
      <c r="M1063" s="156"/>
      <c r="T1063" s="157"/>
      <c r="AT1063" s="152" t="s">
        <v>140</v>
      </c>
      <c r="AU1063" s="152" t="s">
        <v>88</v>
      </c>
      <c r="AV1063" s="14" t="s">
        <v>147</v>
      </c>
      <c r="AW1063" s="14" t="s">
        <v>41</v>
      </c>
      <c r="AX1063" s="14" t="s">
        <v>81</v>
      </c>
      <c r="AY1063" s="152" t="s">
        <v>130</v>
      </c>
    </row>
    <row r="1064" spans="2:65" s="15" customFormat="1">
      <c r="B1064" s="158"/>
      <c r="D1064" s="138" t="s">
        <v>140</v>
      </c>
      <c r="E1064" s="159" t="s">
        <v>43</v>
      </c>
      <c r="F1064" s="160" t="s">
        <v>209</v>
      </c>
      <c r="H1064" s="161">
        <v>2.4</v>
      </c>
      <c r="I1064" s="162"/>
      <c r="L1064" s="158"/>
      <c r="M1064" s="163"/>
      <c r="T1064" s="164"/>
      <c r="AT1064" s="159" t="s">
        <v>140</v>
      </c>
      <c r="AU1064" s="159" t="s">
        <v>88</v>
      </c>
      <c r="AV1064" s="15" t="s">
        <v>138</v>
      </c>
      <c r="AW1064" s="15" t="s">
        <v>41</v>
      </c>
      <c r="AX1064" s="15" t="s">
        <v>86</v>
      </c>
      <c r="AY1064" s="159" t="s">
        <v>130</v>
      </c>
    </row>
    <row r="1065" spans="2:65" s="1" customFormat="1" ht="33" customHeight="1">
      <c r="B1065" s="34"/>
      <c r="C1065" s="165" t="s">
        <v>783</v>
      </c>
      <c r="D1065" s="165" t="s">
        <v>323</v>
      </c>
      <c r="E1065" s="166" t="s">
        <v>784</v>
      </c>
      <c r="F1065" s="167" t="s">
        <v>785</v>
      </c>
      <c r="G1065" s="168" t="s">
        <v>136</v>
      </c>
      <c r="H1065" s="169">
        <v>1.1000000000000001</v>
      </c>
      <c r="I1065" s="170"/>
      <c r="J1065" s="171">
        <f>ROUND(I1065*H1065,2)</f>
        <v>0</v>
      </c>
      <c r="K1065" s="167" t="s">
        <v>137</v>
      </c>
      <c r="L1065" s="172"/>
      <c r="M1065" s="173" t="s">
        <v>43</v>
      </c>
      <c r="N1065" s="174" t="s">
        <v>52</v>
      </c>
      <c r="P1065" s="133">
        <f>O1065*H1065</f>
        <v>0</v>
      </c>
      <c r="Q1065" s="133">
        <v>1.9199999999999998E-2</v>
      </c>
      <c r="R1065" s="133">
        <f>Q1065*H1065</f>
        <v>2.112E-2</v>
      </c>
      <c r="S1065" s="133">
        <v>0</v>
      </c>
      <c r="T1065" s="134">
        <f>S1065*H1065</f>
        <v>0</v>
      </c>
      <c r="AR1065" s="135" t="s">
        <v>470</v>
      </c>
      <c r="AT1065" s="135" t="s">
        <v>323</v>
      </c>
      <c r="AU1065" s="135" t="s">
        <v>88</v>
      </c>
      <c r="AY1065" s="18" t="s">
        <v>130</v>
      </c>
      <c r="BE1065" s="136">
        <f>IF(N1065="základní",J1065,0)</f>
        <v>0</v>
      </c>
      <c r="BF1065" s="136">
        <f>IF(N1065="snížená",J1065,0)</f>
        <v>0</v>
      </c>
      <c r="BG1065" s="136">
        <f>IF(N1065="zákl. přenesená",J1065,0)</f>
        <v>0</v>
      </c>
      <c r="BH1065" s="136">
        <f>IF(N1065="sníž. přenesená",J1065,0)</f>
        <v>0</v>
      </c>
      <c r="BI1065" s="136">
        <f>IF(N1065="nulová",J1065,0)</f>
        <v>0</v>
      </c>
      <c r="BJ1065" s="18" t="s">
        <v>86</v>
      </c>
      <c r="BK1065" s="136">
        <f>ROUND(I1065*H1065,2)</f>
        <v>0</v>
      </c>
      <c r="BL1065" s="18" t="s">
        <v>385</v>
      </c>
      <c r="BM1065" s="135" t="s">
        <v>786</v>
      </c>
    </row>
    <row r="1066" spans="2:65" s="13" customFormat="1">
      <c r="B1066" s="144"/>
      <c r="D1066" s="138" t="s">
        <v>140</v>
      </c>
      <c r="F1066" s="146" t="s">
        <v>787</v>
      </c>
      <c r="H1066" s="147">
        <v>1.1000000000000001</v>
      </c>
      <c r="I1066" s="148"/>
      <c r="L1066" s="144"/>
      <c r="M1066" s="149"/>
      <c r="T1066" s="150"/>
      <c r="AT1066" s="145" t="s">
        <v>140</v>
      </c>
      <c r="AU1066" s="145" t="s">
        <v>88</v>
      </c>
      <c r="AV1066" s="13" t="s">
        <v>88</v>
      </c>
      <c r="AW1066" s="13" t="s">
        <v>4</v>
      </c>
      <c r="AX1066" s="13" t="s">
        <v>86</v>
      </c>
      <c r="AY1066" s="145" t="s">
        <v>130</v>
      </c>
    </row>
    <row r="1067" spans="2:65" s="1" customFormat="1" ht="33" customHeight="1">
      <c r="B1067" s="34"/>
      <c r="C1067" s="124" t="s">
        <v>788</v>
      </c>
      <c r="D1067" s="124" t="s">
        <v>133</v>
      </c>
      <c r="E1067" s="125" t="s">
        <v>789</v>
      </c>
      <c r="F1067" s="126" t="s">
        <v>790</v>
      </c>
      <c r="G1067" s="127" t="s">
        <v>394</v>
      </c>
      <c r="H1067" s="128">
        <v>5691.9</v>
      </c>
      <c r="I1067" s="129"/>
      <c r="J1067" s="130">
        <f>ROUND(I1067*H1067,2)</f>
        <v>0</v>
      </c>
      <c r="K1067" s="126" t="s">
        <v>137</v>
      </c>
      <c r="L1067" s="34"/>
      <c r="M1067" s="131" t="s">
        <v>43</v>
      </c>
      <c r="N1067" s="132" t="s">
        <v>52</v>
      </c>
      <c r="P1067" s="133">
        <f>O1067*H1067</f>
        <v>0</v>
      </c>
      <c r="Q1067" s="133">
        <v>7.6000000000000004E-4</v>
      </c>
      <c r="R1067" s="133">
        <f>Q1067*H1067</f>
        <v>4.325844</v>
      </c>
      <c r="S1067" s="133">
        <v>1.0200000000000001E-3</v>
      </c>
      <c r="T1067" s="134">
        <f>S1067*H1067</f>
        <v>5.8057379999999998</v>
      </c>
      <c r="AR1067" s="135" t="s">
        <v>138</v>
      </c>
      <c r="AT1067" s="135" t="s">
        <v>133</v>
      </c>
      <c r="AU1067" s="135" t="s">
        <v>88</v>
      </c>
      <c r="AY1067" s="18" t="s">
        <v>130</v>
      </c>
      <c r="BE1067" s="136">
        <f>IF(N1067="základní",J1067,0)</f>
        <v>0</v>
      </c>
      <c r="BF1067" s="136">
        <f>IF(N1067="snížená",J1067,0)</f>
        <v>0</v>
      </c>
      <c r="BG1067" s="136">
        <f>IF(N1067="zákl. přenesená",J1067,0)</f>
        <v>0</v>
      </c>
      <c r="BH1067" s="136">
        <f>IF(N1067="sníž. přenesená",J1067,0)</f>
        <v>0</v>
      </c>
      <c r="BI1067" s="136">
        <f>IF(N1067="nulová",J1067,0)</f>
        <v>0</v>
      </c>
      <c r="BJ1067" s="18" t="s">
        <v>86</v>
      </c>
      <c r="BK1067" s="136">
        <f>ROUND(I1067*H1067,2)</f>
        <v>0</v>
      </c>
      <c r="BL1067" s="18" t="s">
        <v>138</v>
      </c>
      <c r="BM1067" s="135" t="s">
        <v>791</v>
      </c>
    </row>
    <row r="1068" spans="2:65" s="12" customFormat="1">
      <c r="B1068" s="137"/>
      <c r="D1068" s="138" t="s">
        <v>140</v>
      </c>
      <c r="E1068" s="139" t="s">
        <v>43</v>
      </c>
      <c r="F1068" s="140" t="s">
        <v>792</v>
      </c>
      <c r="H1068" s="139" t="s">
        <v>43</v>
      </c>
      <c r="I1068" s="141"/>
      <c r="L1068" s="137"/>
      <c r="M1068" s="142"/>
      <c r="T1068" s="143"/>
      <c r="AT1068" s="139" t="s">
        <v>140</v>
      </c>
      <c r="AU1068" s="139" t="s">
        <v>88</v>
      </c>
      <c r="AV1068" s="12" t="s">
        <v>86</v>
      </c>
      <c r="AW1068" s="12" t="s">
        <v>41</v>
      </c>
      <c r="AX1068" s="12" t="s">
        <v>81</v>
      </c>
      <c r="AY1068" s="139" t="s">
        <v>130</v>
      </c>
    </row>
    <row r="1069" spans="2:65" s="12" customFormat="1">
      <c r="B1069" s="137"/>
      <c r="D1069" s="138" t="s">
        <v>140</v>
      </c>
      <c r="E1069" s="139" t="s">
        <v>43</v>
      </c>
      <c r="F1069" s="140" t="s">
        <v>142</v>
      </c>
      <c r="H1069" s="139" t="s">
        <v>43</v>
      </c>
      <c r="I1069" s="141"/>
      <c r="L1069" s="137"/>
      <c r="M1069" s="142"/>
      <c r="T1069" s="143"/>
      <c r="AT1069" s="139" t="s">
        <v>140</v>
      </c>
      <c r="AU1069" s="139" t="s">
        <v>88</v>
      </c>
      <c r="AV1069" s="12" t="s">
        <v>86</v>
      </c>
      <c r="AW1069" s="12" t="s">
        <v>41</v>
      </c>
      <c r="AX1069" s="12" t="s">
        <v>81</v>
      </c>
      <c r="AY1069" s="139" t="s">
        <v>130</v>
      </c>
    </row>
    <row r="1070" spans="2:65" s="13" customFormat="1">
      <c r="B1070" s="144"/>
      <c r="D1070" s="138" t="s">
        <v>140</v>
      </c>
      <c r="E1070" s="145" t="s">
        <v>43</v>
      </c>
      <c r="F1070" s="146" t="s">
        <v>793</v>
      </c>
      <c r="H1070" s="147">
        <v>106.5</v>
      </c>
      <c r="I1070" s="148"/>
      <c r="L1070" s="144"/>
      <c r="M1070" s="149"/>
      <c r="T1070" s="150"/>
      <c r="AT1070" s="145" t="s">
        <v>140</v>
      </c>
      <c r="AU1070" s="145" t="s">
        <v>88</v>
      </c>
      <c r="AV1070" s="13" t="s">
        <v>88</v>
      </c>
      <c r="AW1070" s="13" t="s">
        <v>41</v>
      </c>
      <c r="AX1070" s="13" t="s">
        <v>81</v>
      </c>
      <c r="AY1070" s="145" t="s">
        <v>130</v>
      </c>
    </row>
    <row r="1071" spans="2:65" s="14" customFormat="1">
      <c r="B1071" s="151"/>
      <c r="D1071" s="138" t="s">
        <v>140</v>
      </c>
      <c r="E1071" s="152" t="s">
        <v>43</v>
      </c>
      <c r="F1071" s="153" t="s">
        <v>146</v>
      </c>
      <c r="H1071" s="154">
        <v>106.5</v>
      </c>
      <c r="I1071" s="155"/>
      <c r="L1071" s="151"/>
      <c r="M1071" s="156"/>
      <c r="T1071" s="157"/>
      <c r="AT1071" s="152" t="s">
        <v>140</v>
      </c>
      <c r="AU1071" s="152" t="s">
        <v>88</v>
      </c>
      <c r="AV1071" s="14" t="s">
        <v>147</v>
      </c>
      <c r="AW1071" s="14" t="s">
        <v>41</v>
      </c>
      <c r="AX1071" s="14" t="s">
        <v>81</v>
      </c>
      <c r="AY1071" s="152" t="s">
        <v>130</v>
      </c>
    </row>
    <row r="1072" spans="2:65" s="12" customFormat="1">
      <c r="B1072" s="137"/>
      <c r="D1072" s="138" t="s">
        <v>140</v>
      </c>
      <c r="E1072" s="139" t="s">
        <v>43</v>
      </c>
      <c r="F1072" s="140" t="s">
        <v>148</v>
      </c>
      <c r="H1072" s="139" t="s">
        <v>43</v>
      </c>
      <c r="I1072" s="141"/>
      <c r="L1072" s="137"/>
      <c r="M1072" s="142"/>
      <c r="T1072" s="143"/>
      <c r="AT1072" s="139" t="s">
        <v>140</v>
      </c>
      <c r="AU1072" s="139" t="s">
        <v>88</v>
      </c>
      <c r="AV1072" s="12" t="s">
        <v>86</v>
      </c>
      <c r="AW1072" s="12" t="s">
        <v>41</v>
      </c>
      <c r="AX1072" s="12" t="s">
        <v>81</v>
      </c>
      <c r="AY1072" s="139" t="s">
        <v>130</v>
      </c>
    </row>
    <row r="1073" spans="2:51" s="13" customFormat="1">
      <c r="B1073" s="144"/>
      <c r="D1073" s="138" t="s">
        <v>140</v>
      </c>
      <c r="E1073" s="145" t="s">
        <v>43</v>
      </c>
      <c r="F1073" s="146" t="s">
        <v>794</v>
      </c>
      <c r="H1073" s="147">
        <v>396</v>
      </c>
      <c r="I1073" s="148"/>
      <c r="L1073" s="144"/>
      <c r="M1073" s="149"/>
      <c r="T1073" s="150"/>
      <c r="AT1073" s="145" t="s">
        <v>140</v>
      </c>
      <c r="AU1073" s="145" t="s">
        <v>88</v>
      </c>
      <c r="AV1073" s="13" t="s">
        <v>88</v>
      </c>
      <c r="AW1073" s="13" t="s">
        <v>41</v>
      </c>
      <c r="AX1073" s="13" t="s">
        <v>81</v>
      </c>
      <c r="AY1073" s="145" t="s">
        <v>130</v>
      </c>
    </row>
    <row r="1074" spans="2:51" s="13" customFormat="1">
      <c r="B1074" s="144"/>
      <c r="D1074" s="138" t="s">
        <v>140</v>
      </c>
      <c r="E1074" s="145" t="s">
        <v>43</v>
      </c>
      <c r="F1074" s="146" t="s">
        <v>795</v>
      </c>
      <c r="H1074" s="147">
        <v>319.5</v>
      </c>
      <c r="I1074" s="148"/>
      <c r="L1074" s="144"/>
      <c r="M1074" s="149"/>
      <c r="T1074" s="150"/>
      <c r="AT1074" s="145" t="s">
        <v>140</v>
      </c>
      <c r="AU1074" s="145" t="s">
        <v>88</v>
      </c>
      <c r="AV1074" s="13" t="s">
        <v>88</v>
      </c>
      <c r="AW1074" s="13" t="s">
        <v>41</v>
      </c>
      <c r="AX1074" s="13" t="s">
        <v>81</v>
      </c>
      <c r="AY1074" s="145" t="s">
        <v>130</v>
      </c>
    </row>
    <row r="1075" spans="2:51" s="13" customFormat="1">
      <c r="B1075" s="144"/>
      <c r="D1075" s="138" t="s">
        <v>140</v>
      </c>
      <c r="E1075" s="145" t="s">
        <v>43</v>
      </c>
      <c r="F1075" s="146" t="s">
        <v>796</v>
      </c>
      <c r="H1075" s="147">
        <v>22.8</v>
      </c>
      <c r="I1075" s="148"/>
      <c r="L1075" s="144"/>
      <c r="M1075" s="149"/>
      <c r="T1075" s="150"/>
      <c r="AT1075" s="145" t="s">
        <v>140</v>
      </c>
      <c r="AU1075" s="145" t="s">
        <v>88</v>
      </c>
      <c r="AV1075" s="13" t="s">
        <v>88</v>
      </c>
      <c r="AW1075" s="13" t="s">
        <v>41</v>
      </c>
      <c r="AX1075" s="13" t="s">
        <v>81</v>
      </c>
      <c r="AY1075" s="145" t="s">
        <v>130</v>
      </c>
    </row>
    <row r="1076" spans="2:51" s="14" customFormat="1">
      <c r="B1076" s="151"/>
      <c r="D1076" s="138" t="s">
        <v>140</v>
      </c>
      <c r="E1076" s="152" t="s">
        <v>43</v>
      </c>
      <c r="F1076" s="153" t="s">
        <v>157</v>
      </c>
      <c r="H1076" s="154">
        <v>738.3</v>
      </c>
      <c r="I1076" s="155"/>
      <c r="L1076" s="151"/>
      <c r="M1076" s="156"/>
      <c r="T1076" s="157"/>
      <c r="AT1076" s="152" t="s">
        <v>140</v>
      </c>
      <c r="AU1076" s="152" t="s">
        <v>88</v>
      </c>
      <c r="AV1076" s="14" t="s">
        <v>147</v>
      </c>
      <c r="AW1076" s="14" t="s">
        <v>41</v>
      </c>
      <c r="AX1076" s="14" t="s">
        <v>81</v>
      </c>
      <c r="AY1076" s="152" t="s">
        <v>130</v>
      </c>
    </row>
    <row r="1077" spans="2:51" s="12" customFormat="1">
      <c r="B1077" s="137"/>
      <c r="D1077" s="138" t="s">
        <v>140</v>
      </c>
      <c r="E1077" s="139" t="s">
        <v>43</v>
      </c>
      <c r="F1077" s="140" t="s">
        <v>158</v>
      </c>
      <c r="H1077" s="139" t="s">
        <v>43</v>
      </c>
      <c r="I1077" s="141"/>
      <c r="L1077" s="137"/>
      <c r="M1077" s="142"/>
      <c r="T1077" s="143"/>
      <c r="AT1077" s="139" t="s">
        <v>140</v>
      </c>
      <c r="AU1077" s="139" t="s">
        <v>88</v>
      </c>
      <c r="AV1077" s="12" t="s">
        <v>86</v>
      </c>
      <c r="AW1077" s="12" t="s">
        <v>41</v>
      </c>
      <c r="AX1077" s="12" t="s">
        <v>81</v>
      </c>
      <c r="AY1077" s="139" t="s">
        <v>130</v>
      </c>
    </row>
    <row r="1078" spans="2:51" s="13" customFormat="1">
      <c r="B1078" s="144"/>
      <c r="D1078" s="138" t="s">
        <v>140</v>
      </c>
      <c r="E1078" s="145" t="s">
        <v>43</v>
      </c>
      <c r="F1078" s="146" t="s">
        <v>797</v>
      </c>
      <c r="H1078" s="147">
        <v>1022.4</v>
      </c>
      <c r="I1078" s="148"/>
      <c r="L1078" s="144"/>
      <c r="M1078" s="149"/>
      <c r="T1078" s="150"/>
      <c r="AT1078" s="145" t="s">
        <v>140</v>
      </c>
      <c r="AU1078" s="145" t="s">
        <v>88</v>
      </c>
      <c r="AV1078" s="13" t="s">
        <v>88</v>
      </c>
      <c r="AW1078" s="13" t="s">
        <v>41</v>
      </c>
      <c r="AX1078" s="13" t="s">
        <v>81</v>
      </c>
      <c r="AY1078" s="145" t="s">
        <v>130</v>
      </c>
    </row>
    <row r="1079" spans="2:51" s="13" customFormat="1">
      <c r="B1079" s="144"/>
      <c r="D1079" s="138" t="s">
        <v>140</v>
      </c>
      <c r="E1079" s="145" t="s">
        <v>43</v>
      </c>
      <c r="F1079" s="146" t="s">
        <v>798</v>
      </c>
      <c r="H1079" s="147">
        <v>78.3</v>
      </c>
      <c r="I1079" s="148"/>
      <c r="L1079" s="144"/>
      <c r="M1079" s="149"/>
      <c r="T1079" s="150"/>
      <c r="AT1079" s="145" t="s">
        <v>140</v>
      </c>
      <c r="AU1079" s="145" t="s">
        <v>88</v>
      </c>
      <c r="AV1079" s="13" t="s">
        <v>88</v>
      </c>
      <c r="AW1079" s="13" t="s">
        <v>41</v>
      </c>
      <c r="AX1079" s="13" t="s">
        <v>81</v>
      </c>
      <c r="AY1079" s="145" t="s">
        <v>130</v>
      </c>
    </row>
    <row r="1080" spans="2:51" s="13" customFormat="1">
      <c r="B1080" s="144"/>
      <c r="D1080" s="138" t="s">
        <v>140</v>
      </c>
      <c r="E1080" s="145" t="s">
        <v>43</v>
      </c>
      <c r="F1080" s="146" t="s">
        <v>796</v>
      </c>
      <c r="H1080" s="147">
        <v>22.8</v>
      </c>
      <c r="I1080" s="148"/>
      <c r="L1080" s="144"/>
      <c r="M1080" s="149"/>
      <c r="T1080" s="150"/>
      <c r="AT1080" s="145" t="s">
        <v>140</v>
      </c>
      <c r="AU1080" s="145" t="s">
        <v>88</v>
      </c>
      <c r="AV1080" s="13" t="s">
        <v>88</v>
      </c>
      <c r="AW1080" s="13" t="s">
        <v>41</v>
      </c>
      <c r="AX1080" s="13" t="s">
        <v>81</v>
      </c>
      <c r="AY1080" s="145" t="s">
        <v>130</v>
      </c>
    </row>
    <row r="1081" spans="2:51" s="13" customFormat="1">
      <c r="B1081" s="144"/>
      <c r="D1081" s="138" t="s">
        <v>140</v>
      </c>
      <c r="E1081" s="145" t="s">
        <v>43</v>
      </c>
      <c r="F1081" s="146" t="s">
        <v>799</v>
      </c>
      <c r="H1081" s="147">
        <v>491.4</v>
      </c>
      <c r="I1081" s="148"/>
      <c r="L1081" s="144"/>
      <c r="M1081" s="149"/>
      <c r="T1081" s="150"/>
      <c r="AT1081" s="145" t="s">
        <v>140</v>
      </c>
      <c r="AU1081" s="145" t="s">
        <v>88</v>
      </c>
      <c r="AV1081" s="13" t="s">
        <v>88</v>
      </c>
      <c r="AW1081" s="13" t="s">
        <v>41</v>
      </c>
      <c r="AX1081" s="13" t="s">
        <v>81</v>
      </c>
      <c r="AY1081" s="145" t="s">
        <v>130</v>
      </c>
    </row>
    <row r="1082" spans="2:51" s="14" customFormat="1">
      <c r="B1082" s="151"/>
      <c r="D1082" s="138" t="s">
        <v>140</v>
      </c>
      <c r="E1082" s="152" t="s">
        <v>43</v>
      </c>
      <c r="F1082" s="153" t="s">
        <v>170</v>
      </c>
      <c r="H1082" s="154">
        <v>1614.9</v>
      </c>
      <c r="I1082" s="155"/>
      <c r="L1082" s="151"/>
      <c r="M1082" s="156"/>
      <c r="T1082" s="157"/>
      <c r="AT1082" s="152" t="s">
        <v>140</v>
      </c>
      <c r="AU1082" s="152" t="s">
        <v>88</v>
      </c>
      <c r="AV1082" s="14" t="s">
        <v>147</v>
      </c>
      <c r="AW1082" s="14" t="s">
        <v>41</v>
      </c>
      <c r="AX1082" s="14" t="s">
        <v>81</v>
      </c>
      <c r="AY1082" s="152" t="s">
        <v>130</v>
      </c>
    </row>
    <row r="1083" spans="2:51" s="12" customFormat="1">
      <c r="B1083" s="137"/>
      <c r="D1083" s="138" t="s">
        <v>140</v>
      </c>
      <c r="E1083" s="139" t="s">
        <v>43</v>
      </c>
      <c r="F1083" s="140" t="s">
        <v>171</v>
      </c>
      <c r="H1083" s="139" t="s">
        <v>43</v>
      </c>
      <c r="I1083" s="141"/>
      <c r="L1083" s="137"/>
      <c r="M1083" s="142"/>
      <c r="T1083" s="143"/>
      <c r="AT1083" s="139" t="s">
        <v>140</v>
      </c>
      <c r="AU1083" s="139" t="s">
        <v>88</v>
      </c>
      <c r="AV1083" s="12" t="s">
        <v>86</v>
      </c>
      <c r="AW1083" s="12" t="s">
        <v>41</v>
      </c>
      <c r="AX1083" s="12" t="s">
        <v>81</v>
      </c>
      <c r="AY1083" s="139" t="s">
        <v>130</v>
      </c>
    </row>
    <row r="1084" spans="2:51" s="13" customFormat="1">
      <c r="B1084" s="144"/>
      <c r="D1084" s="138" t="s">
        <v>140</v>
      </c>
      <c r="E1084" s="145" t="s">
        <v>43</v>
      </c>
      <c r="F1084" s="146" t="s">
        <v>797</v>
      </c>
      <c r="H1084" s="147">
        <v>1022.4</v>
      </c>
      <c r="I1084" s="148"/>
      <c r="L1084" s="144"/>
      <c r="M1084" s="149"/>
      <c r="T1084" s="150"/>
      <c r="AT1084" s="145" t="s">
        <v>140</v>
      </c>
      <c r="AU1084" s="145" t="s">
        <v>88</v>
      </c>
      <c r="AV1084" s="13" t="s">
        <v>88</v>
      </c>
      <c r="AW1084" s="13" t="s">
        <v>41</v>
      </c>
      <c r="AX1084" s="13" t="s">
        <v>81</v>
      </c>
      <c r="AY1084" s="145" t="s">
        <v>130</v>
      </c>
    </row>
    <row r="1085" spans="2:51" s="13" customFormat="1">
      <c r="B1085" s="144"/>
      <c r="D1085" s="138" t="s">
        <v>140</v>
      </c>
      <c r="E1085" s="145" t="s">
        <v>43</v>
      </c>
      <c r="F1085" s="146" t="s">
        <v>798</v>
      </c>
      <c r="H1085" s="147">
        <v>78.3</v>
      </c>
      <c r="I1085" s="148"/>
      <c r="L1085" s="144"/>
      <c r="M1085" s="149"/>
      <c r="T1085" s="150"/>
      <c r="AT1085" s="145" t="s">
        <v>140</v>
      </c>
      <c r="AU1085" s="145" t="s">
        <v>88</v>
      </c>
      <c r="AV1085" s="13" t="s">
        <v>88</v>
      </c>
      <c r="AW1085" s="13" t="s">
        <v>41</v>
      </c>
      <c r="AX1085" s="13" t="s">
        <v>81</v>
      </c>
      <c r="AY1085" s="145" t="s">
        <v>130</v>
      </c>
    </row>
    <row r="1086" spans="2:51" s="13" customFormat="1">
      <c r="B1086" s="144"/>
      <c r="D1086" s="138" t="s">
        <v>140</v>
      </c>
      <c r="E1086" s="145" t="s">
        <v>43</v>
      </c>
      <c r="F1086" s="146" t="s">
        <v>800</v>
      </c>
      <c r="H1086" s="147">
        <v>46.8</v>
      </c>
      <c r="I1086" s="148"/>
      <c r="L1086" s="144"/>
      <c r="M1086" s="149"/>
      <c r="T1086" s="150"/>
      <c r="AT1086" s="145" t="s">
        <v>140</v>
      </c>
      <c r="AU1086" s="145" t="s">
        <v>88</v>
      </c>
      <c r="AV1086" s="13" t="s">
        <v>88</v>
      </c>
      <c r="AW1086" s="13" t="s">
        <v>41</v>
      </c>
      <c r="AX1086" s="13" t="s">
        <v>81</v>
      </c>
      <c r="AY1086" s="145" t="s">
        <v>130</v>
      </c>
    </row>
    <row r="1087" spans="2:51" s="13" customFormat="1">
      <c r="B1087" s="144"/>
      <c r="D1087" s="138" t="s">
        <v>140</v>
      </c>
      <c r="E1087" s="145" t="s">
        <v>43</v>
      </c>
      <c r="F1087" s="146" t="s">
        <v>796</v>
      </c>
      <c r="H1087" s="147">
        <v>22.8</v>
      </c>
      <c r="I1087" s="148"/>
      <c r="L1087" s="144"/>
      <c r="M1087" s="149"/>
      <c r="T1087" s="150"/>
      <c r="AT1087" s="145" t="s">
        <v>140</v>
      </c>
      <c r="AU1087" s="145" t="s">
        <v>88</v>
      </c>
      <c r="AV1087" s="13" t="s">
        <v>88</v>
      </c>
      <c r="AW1087" s="13" t="s">
        <v>41</v>
      </c>
      <c r="AX1087" s="13" t="s">
        <v>81</v>
      </c>
      <c r="AY1087" s="145" t="s">
        <v>130</v>
      </c>
    </row>
    <row r="1088" spans="2:51" s="14" customFormat="1">
      <c r="B1088" s="151"/>
      <c r="D1088" s="138" t="s">
        <v>140</v>
      </c>
      <c r="E1088" s="152" t="s">
        <v>43</v>
      </c>
      <c r="F1088" s="153" t="s">
        <v>180</v>
      </c>
      <c r="H1088" s="154">
        <v>1170.3</v>
      </c>
      <c r="I1088" s="155"/>
      <c r="L1088" s="151"/>
      <c r="M1088" s="156"/>
      <c r="T1088" s="157"/>
      <c r="AT1088" s="152" t="s">
        <v>140</v>
      </c>
      <c r="AU1088" s="152" t="s">
        <v>88</v>
      </c>
      <c r="AV1088" s="14" t="s">
        <v>147</v>
      </c>
      <c r="AW1088" s="14" t="s">
        <v>41</v>
      </c>
      <c r="AX1088" s="14" t="s">
        <v>81</v>
      </c>
      <c r="AY1088" s="152" t="s">
        <v>130</v>
      </c>
    </row>
    <row r="1089" spans="2:51" s="12" customFormat="1">
      <c r="B1089" s="137"/>
      <c r="D1089" s="138" t="s">
        <v>140</v>
      </c>
      <c r="E1089" s="139" t="s">
        <v>43</v>
      </c>
      <c r="F1089" s="140" t="s">
        <v>181</v>
      </c>
      <c r="H1089" s="139" t="s">
        <v>43</v>
      </c>
      <c r="I1089" s="141"/>
      <c r="L1089" s="137"/>
      <c r="M1089" s="142"/>
      <c r="T1089" s="143"/>
      <c r="AT1089" s="139" t="s">
        <v>140</v>
      </c>
      <c r="AU1089" s="139" t="s">
        <v>88</v>
      </c>
      <c r="AV1089" s="12" t="s">
        <v>86</v>
      </c>
      <c r="AW1089" s="12" t="s">
        <v>41</v>
      </c>
      <c r="AX1089" s="12" t="s">
        <v>81</v>
      </c>
      <c r="AY1089" s="139" t="s">
        <v>130</v>
      </c>
    </row>
    <row r="1090" spans="2:51" s="13" customFormat="1">
      <c r="B1090" s="144"/>
      <c r="D1090" s="138" t="s">
        <v>140</v>
      </c>
      <c r="E1090" s="145" t="s">
        <v>43</v>
      </c>
      <c r="F1090" s="146" t="s">
        <v>801</v>
      </c>
      <c r="H1090" s="147">
        <v>394.2</v>
      </c>
      <c r="I1090" s="148"/>
      <c r="L1090" s="144"/>
      <c r="M1090" s="149"/>
      <c r="T1090" s="150"/>
      <c r="AT1090" s="145" t="s">
        <v>140</v>
      </c>
      <c r="AU1090" s="145" t="s">
        <v>88</v>
      </c>
      <c r="AV1090" s="13" t="s">
        <v>88</v>
      </c>
      <c r="AW1090" s="13" t="s">
        <v>41</v>
      </c>
      <c r="AX1090" s="13" t="s">
        <v>81</v>
      </c>
      <c r="AY1090" s="145" t="s">
        <v>130</v>
      </c>
    </row>
    <row r="1091" spans="2:51" s="13" customFormat="1">
      <c r="B1091" s="144"/>
      <c r="D1091" s="138" t="s">
        <v>140</v>
      </c>
      <c r="E1091" s="145" t="s">
        <v>43</v>
      </c>
      <c r="F1091" s="146" t="s">
        <v>797</v>
      </c>
      <c r="H1091" s="147">
        <v>1022.4</v>
      </c>
      <c r="I1091" s="148"/>
      <c r="L1091" s="144"/>
      <c r="M1091" s="149"/>
      <c r="T1091" s="150"/>
      <c r="AT1091" s="145" t="s">
        <v>140</v>
      </c>
      <c r="AU1091" s="145" t="s">
        <v>88</v>
      </c>
      <c r="AV1091" s="13" t="s">
        <v>88</v>
      </c>
      <c r="AW1091" s="13" t="s">
        <v>41</v>
      </c>
      <c r="AX1091" s="13" t="s">
        <v>81</v>
      </c>
      <c r="AY1091" s="145" t="s">
        <v>130</v>
      </c>
    </row>
    <row r="1092" spans="2:51" s="13" customFormat="1">
      <c r="B1092" s="144"/>
      <c r="D1092" s="138" t="s">
        <v>140</v>
      </c>
      <c r="E1092" s="145" t="s">
        <v>43</v>
      </c>
      <c r="F1092" s="146" t="s">
        <v>798</v>
      </c>
      <c r="H1092" s="147">
        <v>78.3</v>
      </c>
      <c r="I1092" s="148"/>
      <c r="L1092" s="144"/>
      <c r="M1092" s="149"/>
      <c r="T1092" s="150"/>
      <c r="AT1092" s="145" t="s">
        <v>140</v>
      </c>
      <c r="AU1092" s="145" t="s">
        <v>88</v>
      </c>
      <c r="AV1092" s="13" t="s">
        <v>88</v>
      </c>
      <c r="AW1092" s="13" t="s">
        <v>41</v>
      </c>
      <c r="AX1092" s="13" t="s">
        <v>81</v>
      </c>
      <c r="AY1092" s="145" t="s">
        <v>130</v>
      </c>
    </row>
    <row r="1093" spans="2:51" s="13" customFormat="1">
      <c r="B1093" s="144"/>
      <c r="D1093" s="138" t="s">
        <v>140</v>
      </c>
      <c r="E1093" s="145" t="s">
        <v>43</v>
      </c>
      <c r="F1093" s="146" t="s">
        <v>800</v>
      </c>
      <c r="H1093" s="147">
        <v>46.8</v>
      </c>
      <c r="I1093" s="148"/>
      <c r="L1093" s="144"/>
      <c r="M1093" s="149"/>
      <c r="T1093" s="150"/>
      <c r="AT1093" s="145" t="s">
        <v>140</v>
      </c>
      <c r="AU1093" s="145" t="s">
        <v>88</v>
      </c>
      <c r="AV1093" s="13" t="s">
        <v>88</v>
      </c>
      <c r="AW1093" s="13" t="s">
        <v>41</v>
      </c>
      <c r="AX1093" s="13" t="s">
        <v>81</v>
      </c>
      <c r="AY1093" s="145" t="s">
        <v>130</v>
      </c>
    </row>
    <row r="1094" spans="2:51" s="13" customFormat="1">
      <c r="B1094" s="144"/>
      <c r="D1094" s="138" t="s">
        <v>140</v>
      </c>
      <c r="E1094" s="145" t="s">
        <v>43</v>
      </c>
      <c r="F1094" s="146" t="s">
        <v>796</v>
      </c>
      <c r="H1094" s="147">
        <v>22.8</v>
      </c>
      <c r="I1094" s="148"/>
      <c r="L1094" s="144"/>
      <c r="M1094" s="149"/>
      <c r="T1094" s="150"/>
      <c r="AT1094" s="145" t="s">
        <v>140</v>
      </c>
      <c r="AU1094" s="145" t="s">
        <v>88</v>
      </c>
      <c r="AV1094" s="13" t="s">
        <v>88</v>
      </c>
      <c r="AW1094" s="13" t="s">
        <v>41</v>
      </c>
      <c r="AX1094" s="13" t="s">
        <v>81</v>
      </c>
      <c r="AY1094" s="145" t="s">
        <v>130</v>
      </c>
    </row>
    <row r="1095" spans="2:51" s="14" customFormat="1">
      <c r="B1095" s="151"/>
      <c r="D1095" s="138" t="s">
        <v>140</v>
      </c>
      <c r="E1095" s="152" t="s">
        <v>43</v>
      </c>
      <c r="F1095" s="153" t="s">
        <v>191</v>
      </c>
      <c r="H1095" s="154">
        <v>1564.5</v>
      </c>
      <c r="I1095" s="155"/>
      <c r="L1095" s="151"/>
      <c r="M1095" s="156"/>
      <c r="T1095" s="157"/>
      <c r="AT1095" s="152" t="s">
        <v>140</v>
      </c>
      <c r="AU1095" s="152" t="s">
        <v>88</v>
      </c>
      <c r="AV1095" s="14" t="s">
        <v>147</v>
      </c>
      <c r="AW1095" s="14" t="s">
        <v>41</v>
      </c>
      <c r="AX1095" s="14" t="s">
        <v>81</v>
      </c>
      <c r="AY1095" s="152" t="s">
        <v>130</v>
      </c>
    </row>
    <row r="1096" spans="2:51" s="12" customFormat="1">
      <c r="B1096" s="137"/>
      <c r="D1096" s="138" t="s">
        <v>140</v>
      </c>
      <c r="E1096" s="139" t="s">
        <v>43</v>
      </c>
      <c r="F1096" s="140" t="s">
        <v>192</v>
      </c>
      <c r="H1096" s="139" t="s">
        <v>43</v>
      </c>
      <c r="I1096" s="141"/>
      <c r="L1096" s="137"/>
      <c r="M1096" s="142"/>
      <c r="T1096" s="143"/>
      <c r="AT1096" s="139" t="s">
        <v>140</v>
      </c>
      <c r="AU1096" s="139" t="s">
        <v>88</v>
      </c>
      <c r="AV1096" s="12" t="s">
        <v>86</v>
      </c>
      <c r="AW1096" s="12" t="s">
        <v>41</v>
      </c>
      <c r="AX1096" s="12" t="s">
        <v>81</v>
      </c>
      <c r="AY1096" s="139" t="s">
        <v>130</v>
      </c>
    </row>
    <row r="1097" spans="2:51" s="13" customFormat="1">
      <c r="B1097" s="144"/>
      <c r="D1097" s="138" t="s">
        <v>140</v>
      </c>
      <c r="E1097" s="145" t="s">
        <v>43</v>
      </c>
      <c r="F1097" s="146" t="s">
        <v>802</v>
      </c>
      <c r="H1097" s="147">
        <v>170.4</v>
      </c>
      <c r="I1097" s="148"/>
      <c r="L1097" s="144"/>
      <c r="M1097" s="149"/>
      <c r="T1097" s="150"/>
      <c r="AT1097" s="145" t="s">
        <v>140</v>
      </c>
      <c r="AU1097" s="145" t="s">
        <v>88</v>
      </c>
      <c r="AV1097" s="13" t="s">
        <v>88</v>
      </c>
      <c r="AW1097" s="13" t="s">
        <v>41</v>
      </c>
      <c r="AX1097" s="13" t="s">
        <v>81</v>
      </c>
      <c r="AY1097" s="145" t="s">
        <v>130</v>
      </c>
    </row>
    <row r="1098" spans="2:51" s="13" customFormat="1">
      <c r="B1098" s="144"/>
      <c r="D1098" s="138" t="s">
        <v>140</v>
      </c>
      <c r="E1098" s="145" t="s">
        <v>43</v>
      </c>
      <c r="F1098" s="146" t="s">
        <v>798</v>
      </c>
      <c r="H1098" s="147">
        <v>78.3</v>
      </c>
      <c r="I1098" s="148"/>
      <c r="L1098" s="144"/>
      <c r="M1098" s="149"/>
      <c r="T1098" s="150"/>
      <c r="AT1098" s="145" t="s">
        <v>140</v>
      </c>
      <c r="AU1098" s="145" t="s">
        <v>88</v>
      </c>
      <c r="AV1098" s="13" t="s">
        <v>88</v>
      </c>
      <c r="AW1098" s="13" t="s">
        <v>41</v>
      </c>
      <c r="AX1098" s="13" t="s">
        <v>81</v>
      </c>
      <c r="AY1098" s="145" t="s">
        <v>130</v>
      </c>
    </row>
    <row r="1099" spans="2:51" s="14" customFormat="1">
      <c r="B1099" s="151"/>
      <c r="D1099" s="138" t="s">
        <v>140</v>
      </c>
      <c r="E1099" s="152" t="s">
        <v>43</v>
      </c>
      <c r="F1099" s="153" t="s">
        <v>197</v>
      </c>
      <c r="H1099" s="154">
        <v>248.7</v>
      </c>
      <c r="I1099" s="155"/>
      <c r="L1099" s="151"/>
      <c r="M1099" s="156"/>
      <c r="T1099" s="157"/>
      <c r="AT1099" s="152" t="s">
        <v>140</v>
      </c>
      <c r="AU1099" s="152" t="s">
        <v>88</v>
      </c>
      <c r="AV1099" s="14" t="s">
        <v>147</v>
      </c>
      <c r="AW1099" s="14" t="s">
        <v>41</v>
      </c>
      <c r="AX1099" s="14" t="s">
        <v>81</v>
      </c>
      <c r="AY1099" s="152" t="s">
        <v>130</v>
      </c>
    </row>
    <row r="1100" spans="2:51" s="12" customFormat="1">
      <c r="B1100" s="137"/>
      <c r="D1100" s="138" t="s">
        <v>140</v>
      </c>
      <c r="E1100" s="139" t="s">
        <v>43</v>
      </c>
      <c r="F1100" s="140" t="s">
        <v>198</v>
      </c>
      <c r="H1100" s="139" t="s">
        <v>43</v>
      </c>
      <c r="I1100" s="141"/>
      <c r="L1100" s="137"/>
      <c r="M1100" s="142"/>
      <c r="T1100" s="143"/>
      <c r="AT1100" s="139" t="s">
        <v>140</v>
      </c>
      <c r="AU1100" s="139" t="s">
        <v>88</v>
      </c>
      <c r="AV1100" s="12" t="s">
        <v>86</v>
      </c>
      <c r="AW1100" s="12" t="s">
        <v>41</v>
      </c>
      <c r="AX1100" s="12" t="s">
        <v>81</v>
      </c>
      <c r="AY1100" s="139" t="s">
        <v>130</v>
      </c>
    </row>
    <row r="1101" spans="2:51" s="13" customFormat="1">
      <c r="B1101" s="144"/>
      <c r="D1101" s="138" t="s">
        <v>140</v>
      </c>
      <c r="E1101" s="145" t="s">
        <v>43</v>
      </c>
      <c r="F1101" s="146" t="s">
        <v>802</v>
      </c>
      <c r="H1101" s="147">
        <v>170.4</v>
      </c>
      <c r="I1101" s="148"/>
      <c r="L1101" s="144"/>
      <c r="M1101" s="149"/>
      <c r="T1101" s="150"/>
      <c r="AT1101" s="145" t="s">
        <v>140</v>
      </c>
      <c r="AU1101" s="145" t="s">
        <v>88</v>
      </c>
      <c r="AV1101" s="13" t="s">
        <v>88</v>
      </c>
      <c r="AW1101" s="13" t="s">
        <v>41</v>
      </c>
      <c r="AX1101" s="13" t="s">
        <v>81</v>
      </c>
      <c r="AY1101" s="145" t="s">
        <v>130</v>
      </c>
    </row>
    <row r="1102" spans="2:51" s="13" customFormat="1">
      <c r="B1102" s="144"/>
      <c r="D1102" s="138" t="s">
        <v>140</v>
      </c>
      <c r="E1102" s="145" t="s">
        <v>43</v>
      </c>
      <c r="F1102" s="146" t="s">
        <v>798</v>
      </c>
      <c r="H1102" s="147">
        <v>78.3</v>
      </c>
      <c r="I1102" s="148"/>
      <c r="L1102" s="144"/>
      <c r="M1102" s="149"/>
      <c r="T1102" s="150"/>
      <c r="AT1102" s="145" t="s">
        <v>140</v>
      </c>
      <c r="AU1102" s="145" t="s">
        <v>88</v>
      </c>
      <c r="AV1102" s="13" t="s">
        <v>88</v>
      </c>
      <c r="AW1102" s="13" t="s">
        <v>41</v>
      </c>
      <c r="AX1102" s="13" t="s">
        <v>81</v>
      </c>
      <c r="AY1102" s="145" t="s">
        <v>130</v>
      </c>
    </row>
    <row r="1103" spans="2:51" s="14" customFormat="1">
      <c r="B1103" s="151"/>
      <c r="D1103" s="138" t="s">
        <v>140</v>
      </c>
      <c r="E1103" s="152" t="s">
        <v>43</v>
      </c>
      <c r="F1103" s="153" t="s">
        <v>202</v>
      </c>
      <c r="H1103" s="154">
        <v>248.7</v>
      </c>
      <c r="I1103" s="155"/>
      <c r="L1103" s="151"/>
      <c r="M1103" s="156"/>
      <c r="T1103" s="157"/>
      <c r="AT1103" s="152" t="s">
        <v>140</v>
      </c>
      <c r="AU1103" s="152" t="s">
        <v>88</v>
      </c>
      <c r="AV1103" s="14" t="s">
        <v>147</v>
      </c>
      <c r="AW1103" s="14" t="s">
        <v>41</v>
      </c>
      <c r="AX1103" s="14" t="s">
        <v>81</v>
      </c>
      <c r="AY1103" s="152" t="s">
        <v>130</v>
      </c>
    </row>
    <row r="1104" spans="2:51" s="15" customFormat="1">
      <c r="B1104" s="158"/>
      <c r="D1104" s="138" t="s">
        <v>140</v>
      </c>
      <c r="E1104" s="159" t="s">
        <v>43</v>
      </c>
      <c r="F1104" s="160" t="s">
        <v>209</v>
      </c>
      <c r="H1104" s="161">
        <v>5691.9</v>
      </c>
      <c r="I1104" s="162"/>
      <c r="L1104" s="158"/>
      <c r="M1104" s="163"/>
      <c r="T1104" s="164"/>
      <c r="AT1104" s="159" t="s">
        <v>140</v>
      </c>
      <c r="AU1104" s="159" t="s">
        <v>88</v>
      </c>
      <c r="AV1104" s="15" t="s">
        <v>138</v>
      </c>
      <c r="AW1104" s="15" t="s">
        <v>41</v>
      </c>
      <c r="AX1104" s="15" t="s">
        <v>86</v>
      </c>
      <c r="AY1104" s="159" t="s">
        <v>130</v>
      </c>
    </row>
    <row r="1105" spans="2:65" s="1" customFormat="1" ht="24.2" customHeight="1">
      <c r="B1105" s="34"/>
      <c r="C1105" s="165" t="s">
        <v>803</v>
      </c>
      <c r="D1105" s="165" t="s">
        <v>323</v>
      </c>
      <c r="E1105" s="166" t="s">
        <v>804</v>
      </c>
      <c r="F1105" s="167" t="s">
        <v>805</v>
      </c>
      <c r="G1105" s="168" t="s">
        <v>394</v>
      </c>
      <c r="H1105" s="169">
        <v>6261.2</v>
      </c>
      <c r="I1105" s="170"/>
      <c r="J1105" s="171">
        <f>ROUND(I1105*H1105,2)</f>
        <v>0</v>
      </c>
      <c r="K1105" s="167" t="s">
        <v>137</v>
      </c>
      <c r="L1105" s="172"/>
      <c r="M1105" s="173" t="s">
        <v>43</v>
      </c>
      <c r="N1105" s="174" t="s">
        <v>52</v>
      </c>
      <c r="P1105" s="133">
        <f>O1105*H1105</f>
        <v>0</v>
      </c>
      <c r="Q1105" s="133">
        <v>5.0000000000000001E-4</v>
      </c>
      <c r="R1105" s="133">
        <f>Q1105*H1105</f>
        <v>3.1305999999999998</v>
      </c>
      <c r="S1105" s="133">
        <v>0</v>
      </c>
      <c r="T1105" s="134">
        <f>S1105*H1105</f>
        <v>0</v>
      </c>
      <c r="AR1105" s="135" t="s">
        <v>470</v>
      </c>
      <c r="AT1105" s="135" t="s">
        <v>323</v>
      </c>
      <c r="AU1105" s="135" t="s">
        <v>88</v>
      </c>
      <c r="AY1105" s="18" t="s">
        <v>130</v>
      </c>
      <c r="BE1105" s="136">
        <f>IF(N1105="základní",J1105,0)</f>
        <v>0</v>
      </c>
      <c r="BF1105" s="136">
        <f>IF(N1105="snížená",J1105,0)</f>
        <v>0</v>
      </c>
      <c r="BG1105" s="136">
        <f>IF(N1105="zákl. přenesená",J1105,0)</f>
        <v>0</v>
      </c>
      <c r="BH1105" s="136">
        <f>IF(N1105="sníž. přenesená",J1105,0)</f>
        <v>0</v>
      </c>
      <c r="BI1105" s="136">
        <f>IF(N1105="nulová",J1105,0)</f>
        <v>0</v>
      </c>
      <c r="BJ1105" s="18" t="s">
        <v>86</v>
      </c>
      <c r="BK1105" s="136">
        <f>ROUND(I1105*H1105,2)</f>
        <v>0</v>
      </c>
      <c r="BL1105" s="18" t="s">
        <v>385</v>
      </c>
      <c r="BM1105" s="135" t="s">
        <v>806</v>
      </c>
    </row>
    <row r="1106" spans="2:65" s="13" customFormat="1">
      <c r="B1106" s="144"/>
      <c r="D1106" s="138" t="s">
        <v>140</v>
      </c>
      <c r="F1106" s="146" t="s">
        <v>807</v>
      </c>
      <c r="H1106" s="147">
        <v>6261.2</v>
      </c>
      <c r="I1106" s="148"/>
      <c r="L1106" s="144"/>
      <c r="M1106" s="149"/>
      <c r="T1106" s="150"/>
      <c r="AT1106" s="145" t="s">
        <v>140</v>
      </c>
      <c r="AU1106" s="145" t="s">
        <v>88</v>
      </c>
      <c r="AV1106" s="13" t="s">
        <v>88</v>
      </c>
      <c r="AW1106" s="13" t="s">
        <v>4</v>
      </c>
      <c r="AX1106" s="13" t="s">
        <v>86</v>
      </c>
      <c r="AY1106" s="145" t="s">
        <v>130</v>
      </c>
    </row>
    <row r="1107" spans="2:65" s="1" customFormat="1" ht="44.25" customHeight="1">
      <c r="B1107" s="34"/>
      <c r="C1107" s="124" t="s">
        <v>808</v>
      </c>
      <c r="D1107" s="124" t="s">
        <v>133</v>
      </c>
      <c r="E1107" s="125" t="s">
        <v>809</v>
      </c>
      <c r="F1107" s="126" t="s">
        <v>810</v>
      </c>
      <c r="G1107" s="127" t="s">
        <v>291</v>
      </c>
      <c r="H1107" s="128">
        <v>317.25</v>
      </c>
      <c r="I1107" s="129"/>
      <c r="J1107" s="130">
        <f>ROUND(I1107*H1107,2)</f>
        <v>0</v>
      </c>
      <c r="K1107" s="126" t="s">
        <v>43</v>
      </c>
      <c r="L1107" s="34"/>
      <c r="M1107" s="131" t="s">
        <v>43</v>
      </c>
      <c r="N1107" s="132" t="s">
        <v>52</v>
      </c>
      <c r="P1107" s="133">
        <f>O1107*H1107</f>
        <v>0</v>
      </c>
      <c r="Q1107" s="133">
        <v>5.0000000000000001E-3</v>
      </c>
      <c r="R1107" s="133">
        <f>Q1107*H1107</f>
        <v>1.5862499999999999</v>
      </c>
      <c r="S1107" s="133">
        <v>0</v>
      </c>
      <c r="T1107" s="134">
        <f>S1107*H1107</f>
        <v>0</v>
      </c>
      <c r="AR1107" s="135" t="s">
        <v>385</v>
      </c>
      <c r="AT1107" s="135" t="s">
        <v>133</v>
      </c>
      <c r="AU1107" s="135" t="s">
        <v>88</v>
      </c>
      <c r="AY1107" s="18" t="s">
        <v>130</v>
      </c>
      <c r="BE1107" s="136">
        <f>IF(N1107="základní",J1107,0)</f>
        <v>0</v>
      </c>
      <c r="BF1107" s="136">
        <f>IF(N1107="snížená",J1107,0)</f>
        <v>0</v>
      </c>
      <c r="BG1107" s="136">
        <f>IF(N1107="zákl. přenesená",J1107,0)</f>
        <v>0</v>
      </c>
      <c r="BH1107" s="136">
        <f>IF(N1107="sníž. přenesená",J1107,0)</f>
        <v>0</v>
      </c>
      <c r="BI1107" s="136">
        <f>IF(N1107="nulová",J1107,0)</f>
        <v>0</v>
      </c>
      <c r="BJ1107" s="18" t="s">
        <v>86</v>
      </c>
      <c r="BK1107" s="136">
        <f>ROUND(I1107*H1107,2)</f>
        <v>0</v>
      </c>
      <c r="BL1107" s="18" t="s">
        <v>385</v>
      </c>
      <c r="BM1107" s="135" t="s">
        <v>811</v>
      </c>
    </row>
    <row r="1108" spans="2:65" s="12" customFormat="1">
      <c r="B1108" s="137"/>
      <c r="D1108" s="138" t="s">
        <v>140</v>
      </c>
      <c r="E1108" s="139" t="s">
        <v>43</v>
      </c>
      <c r="F1108" s="140" t="s">
        <v>443</v>
      </c>
      <c r="H1108" s="139" t="s">
        <v>43</v>
      </c>
      <c r="I1108" s="141"/>
      <c r="L1108" s="137"/>
      <c r="M1108" s="142"/>
      <c r="T1108" s="143"/>
      <c r="AT1108" s="139" t="s">
        <v>140</v>
      </c>
      <c r="AU1108" s="139" t="s">
        <v>88</v>
      </c>
      <c r="AV1108" s="12" t="s">
        <v>86</v>
      </c>
      <c r="AW1108" s="12" t="s">
        <v>41</v>
      </c>
      <c r="AX1108" s="12" t="s">
        <v>81</v>
      </c>
      <c r="AY1108" s="139" t="s">
        <v>130</v>
      </c>
    </row>
    <row r="1109" spans="2:65" s="13" customFormat="1">
      <c r="B1109" s="144"/>
      <c r="D1109" s="138" t="s">
        <v>140</v>
      </c>
      <c r="E1109" s="145" t="s">
        <v>43</v>
      </c>
      <c r="F1109" s="146" t="s">
        <v>308</v>
      </c>
      <c r="H1109" s="147">
        <v>6</v>
      </c>
      <c r="I1109" s="148"/>
      <c r="L1109" s="144"/>
      <c r="M1109" s="149"/>
      <c r="T1109" s="150"/>
      <c r="AT1109" s="145" t="s">
        <v>140</v>
      </c>
      <c r="AU1109" s="145" t="s">
        <v>88</v>
      </c>
      <c r="AV1109" s="13" t="s">
        <v>88</v>
      </c>
      <c r="AW1109" s="13" t="s">
        <v>41</v>
      </c>
      <c r="AX1109" s="13" t="s">
        <v>81</v>
      </c>
      <c r="AY1109" s="145" t="s">
        <v>130</v>
      </c>
    </row>
    <row r="1110" spans="2:65" s="14" customFormat="1">
      <c r="B1110" s="151"/>
      <c r="D1110" s="138" t="s">
        <v>140</v>
      </c>
      <c r="E1110" s="152" t="s">
        <v>43</v>
      </c>
      <c r="F1110" s="153" t="s">
        <v>146</v>
      </c>
      <c r="H1110" s="154">
        <v>6</v>
      </c>
      <c r="I1110" s="155"/>
      <c r="L1110" s="151"/>
      <c r="M1110" s="156"/>
      <c r="T1110" s="157"/>
      <c r="AT1110" s="152" t="s">
        <v>140</v>
      </c>
      <c r="AU1110" s="152" t="s">
        <v>88</v>
      </c>
      <c r="AV1110" s="14" t="s">
        <v>147</v>
      </c>
      <c r="AW1110" s="14" t="s">
        <v>41</v>
      </c>
      <c r="AX1110" s="14" t="s">
        <v>81</v>
      </c>
      <c r="AY1110" s="152" t="s">
        <v>130</v>
      </c>
    </row>
    <row r="1111" spans="2:65" s="13" customFormat="1">
      <c r="B1111" s="144"/>
      <c r="D1111" s="138" t="s">
        <v>140</v>
      </c>
      <c r="E1111" s="145" t="s">
        <v>43</v>
      </c>
      <c r="F1111" s="146" t="s">
        <v>311</v>
      </c>
      <c r="H1111" s="147">
        <v>18</v>
      </c>
      <c r="I1111" s="148"/>
      <c r="L1111" s="144"/>
      <c r="M1111" s="149"/>
      <c r="T1111" s="150"/>
      <c r="AT1111" s="145" t="s">
        <v>140</v>
      </c>
      <c r="AU1111" s="145" t="s">
        <v>88</v>
      </c>
      <c r="AV1111" s="13" t="s">
        <v>88</v>
      </c>
      <c r="AW1111" s="13" t="s">
        <v>41</v>
      </c>
      <c r="AX1111" s="13" t="s">
        <v>81</v>
      </c>
      <c r="AY1111" s="145" t="s">
        <v>130</v>
      </c>
    </row>
    <row r="1112" spans="2:65" s="13" customFormat="1">
      <c r="B1112" s="144"/>
      <c r="D1112" s="138" t="s">
        <v>140</v>
      </c>
      <c r="E1112" s="145" t="s">
        <v>43</v>
      </c>
      <c r="F1112" s="146" t="s">
        <v>312</v>
      </c>
      <c r="H1112" s="147">
        <v>17.25</v>
      </c>
      <c r="I1112" s="148"/>
      <c r="L1112" s="144"/>
      <c r="M1112" s="149"/>
      <c r="T1112" s="150"/>
      <c r="AT1112" s="145" t="s">
        <v>140</v>
      </c>
      <c r="AU1112" s="145" t="s">
        <v>88</v>
      </c>
      <c r="AV1112" s="13" t="s">
        <v>88</v>
      </c>
      <c r="AW1112" s="13" t="s">
        <v>41</v>
      </c>
      <c r="AX1112" s="13" t="s">
        <v>81</v>
      </c>
      <c r="AY1112" s="145" t="s">
        <v>130</v>
      </c>
    </row>
    <row r="1113" spans="2:65" s="13" customFormat="1">
      <c r="B1113" s="144"/>
      <c r="D1113" s="138" t="s">
        <v>140</v>
      </c>
      <c r="E1113" s="145" t="s">
        <v>43</v>
      </c>
      <c r="F1113" s="146" t="s">
        <v>445</v>
      </c>
      <c r="H1113" s="147">
        <v>0.6</v>
      </c>
      <c r="I1113" s="148"/>
      <c r="L1113" s="144"/>
      <c r="M1113" s="149"/>
      <c r="T1113" s="150"/>
      <c r="AT1113" s="145" t="s">
        <v>140</v>
      </c>
      <c r="AU1113" s="145" t="s">
        <v>88</v>
      </c>
      <c r="AV1113" s="13" t="s">
        <v>88</v>
      </c>
      <c r="AW1113" s="13" t="s">
        <v>41</v>
      </c>
      <c r="AX1113" s="13" t="s">
        <v>81</v>
      </c>
      <c r="AY1113" s="145" t="s">
        <v>130</v>
      </c>
    </row>
    <row r="1114" spans="2:65" s="14" customFormat="1">
      <c r="B1114" s="151"/>
      <c r="D1114" s="138" t="s">
        <v>140</v>
      </c>
      <c r="E1114" s="152" t="s">
        <v>43</v>
      </c>
      <c r="F1114" s="153" t="s">
        <v>157</v>
      </c>
      <c r="H1114" s="154">
        <v>35.85</v>
      </c>
      <c r="I1114" s="155"/>
      <c r="L1114" s="151"/>
      <c r="M1114" s="156"/>
      <c r="T1114" s="157"/>
      <c r="AT1114" s="152" t="s">
        <v>140</v>
      </c>
      <c r="AU1114" s="152" t="s">
        <v>88</v>
      </c>
      <c r="AV1114" s="14" t="s">
        <v>147</v>
      </c>
      <c r="AW1114" s="14" t="s">
        <v>41</v>
      </c>
      <c r="AX1114" s="14" t="s">
        <v>81</v>
      </c>
      <c r="AY1114" s="152" t="s">
        <v>130</v>
      </c>
    </row>
    <row r="1115" spans="2:65" s="13" customFormat="1">
      <c r="B1115" s="144"/>
      <c r="D1115" s="138" t="s">
        <v>140</v>
      </c>
      <c r="E1115" s="145" t="s">
        <v>43</v>
      </c>
      <c r="F1115" s="146" t="s">
        <v>314</v>
      </c>
      <c r="H1115" s="147">
        <v>85.2</v>
      </c>
      <c r="I1115" s="148"/>
      <c r="L1115" s="144"/>
      <c r="M1115" s="149"/>
      <c r="T1115" s="150"/>
      <c r="AT1115" s="145" t="s">
        <v>140</v>
      </c>
      <c r="AU1115" s="145" t="s">
        <v>88</v>
      </c>
      <c r="AV1115" s="13" t="s">
        <v>88</v>
      </c>
      <c r="AW1115" s="13" t="s">
        <v>41</v>
      </c>
      <c r="AX1115" s="13" t="s">
        <v>81</v>
      </c>
      <c r="AY1115" s="145" t="s">
        <v>130</v>
      </c>
    </row>
    <row r="1116" spans="2:65" s="13" customFormat="1">
      <c r="B1116" s="144"/>
      <c r="D1116" s="138" t="s">
        <v>140</v>
      </c>
      <c r="E1116" s="145" t="s">
        <v>43</v>
      </c>
      <c r="F1116" s="146" t="s">
        <v>445</v>
      </c>
      <c r="H1116" s="147">
        <v>0.6</v>
      </c>
      <c r="I1116" s="148"/>
      <c r="L1116" s="144"/>
      <c r="M1116" s="149"/>
      <c r="T1116" s="150"/>
      <c r="AT1116" s="145" t="s">
        <v>140</v>
      </c>
      <c r="AU1116" s="145" t="s">
        <v>88</v>
      </c>
      <c r="AV1116" s="13" t="s">
        <v>88</v>
      </c>
      <c r="AW1116" s="13" t="s">
        <v>41</v>
      </c>
      <c r="AX1116" s="13" t="s">
        <v>81</v>
      </c>
      <c r="AY1116" s="145" t="s">
        <v>130</v>
      </c>
    </row>
    <row r="1117" spans="2:65" s="14" customFormat="1">
      <c r="B1117" s="151"/>
      <c r="D1117" s="138" t="s">
        <v>140</v>
      </c>
      <c r="E1117" s="152" t="s">
        <v>43</v>
      </c>
      <c r="F1117" s="153" t="s">
        <v>170</v>
      </c>
      <c r="H1117" s="154">
        <v>85.8</v>
      </c>
      <c r="I1117" s="155"/>
      <c r="L1117" s="151"/>
      <c r="M1117" s="156"/>
      <c r="T1117" s="157"/>
      <c r="AT1117" s="152" t="s">
        <v>140</v>
      </c>
      <c r="AU1117" s="152" t="s">
        <v>88</v>
      </c>
      <c r="AV1117" s="14" t="s">
        <v>147</v>
      </c>
      <c r="AW1117" s="14" t="s">
        <v>41</v>
      </c>
      <c r="AX1117" s="14" t="s">
        <v>81</v>
      </c>
      <c r="AY1117" s="152" t="s">
        <v>130</v>
      </c>
    </row>
    <row r="1118" spans="2:65" s="13" customFormat="1">
      <c r="B1118" s="144"/>
      <c r="D1118" s="138" t="s">
        <v>140</v>
      </c>
      <c r="E1118" s="145" t="s">
        <v>43</v>
      </c>
      <c r="F1118" s="146" t="s">
        <v>317</v>
      </c>
      <c r="H1118" s="147">
        <v>86.4</v>
      </c>
      <c r="I1118" s="148"/>
      <c r="L1118" s="144"/>
      <c r="M1118" s="149"/>
      <c r="T1118" s="150"/>
      <c r="AT1118" s="145" t="s">
        <v>140</v>
      </c>
      <c r="AU1118" s="145" t="s">
        <v>88</v>
      </c>
      <c r="AV1118" s="13" t="s">
        <v>88</v>
      </c>
      <c r="AW1118" s="13" t="s">
        <v>41</v>
      </c>
      <c r="AX1118" s="13" t="s">
        <v>81</v>
      </c>
      <c r="AY1118" s="145" t="s">
        <v>130</v>
      </c>
    </row>
    <row r="1119" spans="2:65" s="13" customFormat="1">
      <c r="B1119" s="144"/>
      <c r="D1119" s="138" t="s">
        <v>140</v>
      </c>
      <c r="E1119" s="145" t="s">
        <v>43</v>
      </c>
      <c r="F1119" s="146" t="s">
        <v>445</v>
      </c>
      <c r="H1119" s="147">
        <v>0.6</v>
      </c>
      <c r="I1119" s="148"/>
      <c r="L1119" s="144"/>
      <c r="M1119" s="149"/>
      <c r="T1119" s="150"/>
      <c r="AT1119" s="145" t="s">
        <v>140</v>
      </c>
      <c r="AU1119" s="145" t="s">
        <v>88</v>
      </c>
      <c r="AV1119" s="13" t="s">
        <v>88</v>
      </c>
      <c r="AW1119" s="13" t="s">
        <v>41</v>
      </c>
      <c r="AX1119" s="13" t="s">
        <v>81</v>
      </c>
      <c r="AY1119" s="145" t="s">
        <v>130</v>
      </c>
    </row>
    <row r="1120" spans="2:65" s="14" customFormat="1">
      <c r="B1120" s="151"/>
      <c r="D1120" s="138" t="s">
        <v>140</v>
      </c>
      <c r="E1120" s="152" t="s">
        <v>43</v>
      </c>
      <c r="F1120" s="153" t="s">
        <v>180</v>
      </c>
      <c r="H1120" s="154">
        <v>87</v>
      </c>
      <c r="I1120" s="155"/>
      <c r="L1120" s="151"/>
      <c r="M1120" s="156"/>
      <c r="T1120" s="157"/>
      <c r="AT1120" s="152" t="s">
        <v>140</v>
      </c>
      <c r="AU1120" s="152" t="s">
        <v>88</v>
      </c>
      <c r="AV1120" s="14" t="s">
        <v>147</v>
      </c>
      <c r="AW1120" s="14" t="s">
        <v>41</v>
      </c>
      <c r="AX1120" s="14" t="s">
        <v>81</v>
      </c>
      <c r="AY1120" s="152" t="s">
        <v>130</v>
      </c>
    </row>
    <row r="1121" spans="2:65" s="13" customFormat="1">
      <c r="B1121" s="144"/>
      <c r="D1121" s="138" t="s">
        <v>140</v>
      </c>
      <c r="E1121" s="145" t="s">
        <v>43</v>
      </c>
      <c r="F1121" s="146" t="s">
        <v>319</v>
      </c>
      <c r="H1121" s="147">
        <v>82.8</v>
      </c>
      <c r="I1121" s="148"/>
      <c r="L1121" s="144"/>
      <c r="M1121" s="149"/>
      <c r="T1121" s="150"/>
      <c r="AT1121" s="145" t="s">
        <v>140</v>
      </c>
      <c r="AU1121" s="145" t="s">
        <v>88</v>
      </c>
      <c r="AV1121" s="13" t="s">
        <v>88</v>
      </c>
      <c r="AW1121" s="13" t="s">
        <v>41</v>
      </c>
      <c r="AX1121" s="13" t="s">
        <v>81</v>
      </c>
      <c r="AY1121" s="145" t="s">
        <v>130</v>
      </c>
    </row>
    <row r="1122" spans="2:65" s="13" customFormat="1">
      <c r="B1122" s="144"/>
      <c r="D1122" s="138" t="s">
        <v>140</v>
      </c>
      <c r="E1122" s="145" t="s">
        <v>43</v>
      </c>
      <c r="F1122" s="146" t="s">
        <v>445</v>
      </c>
      <c r="H1122" s="147">
        <v>0.6</v>
      </c>
      <c r="I1122" s="148"/>
      <c r="L1122" s="144"/>
      <c r="M1122" s="149"/>
      <c r="T1122" s="150"/>
      <c r="AT1122" s="145" t="s">
        <v>140</v>
      </c>
      <c r="AU1122" s="145" t="s">
        <v>88</v>
      </c>
      <c r="AV1122" s="13" t="s">
        <v>88</v>
      </c>
      <c r="AW1122" s="13" t="s">
        <v>41</v>
      </c>
      <c r="AX1122" s="13" t="s">
        <v>81</v>
      </c>
      <c r="AY1122" s="145" t="s">
        <v>130</v>
      </c>
    </row>
    <row r="1123" spans="2:65" s="14" customFormat="1">
      <c r="B1123" s="151"/>
      <c r="D1123" s="138" t="s">
        <v>140</v>
      </c>
      <c r="E1123" s="152" t="s">
        <v>43</v>
      </c>
      <c r="F1123" s="153" t="s">
        <v>191</v>
      </c>
      <c r="H1123" s="154">
        <v>83.4</v>
      </c>
      <c r="I1123" s="155"/>
      <c r="L1123" s="151"/>
      <c r="M1123" s="156"/>
      <c r="T1123" s="157"/>
      <c r="AT1123" s="152" t="s">
        <v>140</v>
      </c>
      <c r="AU1123" s="152" t="s">
        <v>88</v>
      </c>
      <c r="AV1123" s="14" t="s">
        <v>147</v>
      </c>
      <c r="AW1123" s="14" t="s">
        <v>41</v>
      </c>
      <c r="AX1123" s="14" t="s">
        <v>81</v>
      </c>
      <c r="AY1123" s="152" t="s">
        <v>130</v>
      </c>
    </row>
    <row r="1124" spans="2:65" s="13" customFormat="1">
      <c r="B1124" s="144"/>
      <c r="D1124" s="138" t="s">
        <v>140</v>
      </c>
      <c r="E1124" s="145" t="s">
        <v>43</v>
      </c>
      <c r="F1124" s="146" t="s">
        <v>320</v>
      </c>
      <c r="H1124" s="147">
        <v>9.6</v>
      </c>
      <c r="I1124" s="148"/>
      <c r="L1124" s="144"/>
      <c r="M1124" s="149"/>
      <c r="T1124" s="150"/>
      <c r="AT1124" s="145" t="s">
        <v>140</v>
      </c>
      <c r="AU1124" s="145" t="s">
        <v>88</v>
      </c>
      <c r="AV1124" s="13" t="s">
        <v>88</v>
      </c>
      <c r="AW1124" s="13" t="s">
        <v>41</v>
      </c>
      <c r="AX1124" s="13" t="s">
        <v>81</v>
      </c>
      <c r="AY1124" s="145" t="s">
        <v>130</v>
      </c>
    </row>
    <row r="1125" spans="2:65" s="14" customFormat="1">
      <c r="B1125" s="151"/>
      <c r="D1125" s="138" t="s">
        <v>140</v>
      </c>
      <c r="E1125" s="152" t="s">
        <v>43</v>
      </c>
      <c r="F1125" s="153" t="s">
        <v>197</v>
      </c>
      <c r="H1125" s="154">
        <v>9.6</v>
      </c>
      <c r="I1125" s="155"/>
      <c r="L1125" s="151"/>
      <c r="M1125" s="156"/>
      <c r="T1125" s="157"/>
      <c r="AT1125" s="152" t="s">
        <v>140</v>
      </c>
      <c r="AU1125" s="152" t="s">
        <v>88</v>
      </c>
      <c r="AV1125" s="14" t="s">
        <v>147</v>
      </c>
      <c r="AW1125" s="14" t="s">
        <v>41</v>
      </c>
      <c r="AX1125" s="14" t="s">
        <v>81</v>
      </c>
      <c r="AY1125" s="152" t="s">
        <v>130</v>
      </c>
    </row>
    <row r="1126" spans="2:65" s="13" customFormat="1">
      <c r="B1126" s="144"/>
      <c r="D1126" s="138" t="s">
        <v>140</v>
      </c>
      <c r="E1126" s="145" t="s">
        <v>43</v>
      </c>
      <c r="F1126" s="146" t="s">
        <v>320</v>
      </c>
      <c r="H1126" s="147">
        <v>9.6</v>
      </c>
      <c r="I1126" s="148"/>
      <c r="L1126" s="144"/>
      <c r="M1126" s="149"/>
      <c r="T1126" s="150"/>
      <c r="AT1126" s="145" t="s">
        <v>140</v>
      </c>
      <c r="AU1126" s="145" t="s">
        <v>88</v>
      </c>
      <c r="AV1126" s="13" t="s">
        <v>88</v>
      </c>
      <c r="AW1126" s="13" t="s">
        <v>41</v>
      </c>
      <c r="AX1126" s="13" t="s">
        <v>81</v>
      </c>
      <c r="AY1126" s="145" t="s">
        <v>130</v>
      </c>
    </row>
    <row r="1127" spans="2:65" s="14" customFormat="1">
      <c r="B1127" s="151"/>
      <c r="D1127" s="138" t="s">
        <v>140</v>
      </c>
      <c r="E1127" s="152" t="s">
        <v>43</v>
      </c>
      <c r="F1127" s="153" t="s">
        <v>202</v>
      </c>
      <c r="H1127" s="154">
        <v>9.6</v>
      </c>
      <c r="I1127" s="155"/>
      <c r="L1127" s="151"/>
      <c r="M1127" s="156"/>
      <c r="T1127" s="157"/>
      <c r="AT1127" s="152" t="s">
        <v>140</v>
      </c>
      <c r="AU1127" s="152" t="s">
        <v>88</v>
      </c>
      <c r="AV1127" s="14" t="s">
        <v>147</v>
      </c>
      <c r="AW1127" s="14" t="s">
        <v>41</v>
      </c>
      <c r="AX1127" s="14" t="s">
        <v>81</v>
      </c>
      <c r="AY1127" s="152" t="s">
        <v>130</v>
      </c>
    </row>
    <row r="1128" spans="2:65" s="15" customFormat="1">
      <c r="B1128" s="158"/>
      <c r="D1128" s="138" t="s">
        <v>140</v>
      </c>
      <c r="E1128" s="159" t="s">
        <v>43</v>
      </c>
      <c r="F1128" s="160" t="s">
        <v>209</v>
      </c>
      <c r="H1128" s="161">
        <v>317.25</v>
      </c>
      <c r="I1128" s="162"/>
      <c r="L1128" s="158"/>
      <c r="M1128" s="163"/>
      <c r="T1128" s="164"/>
      <c r="AT1128" s="159" t="s">
        <v>140</v>
      </c>
      <c r="AU1128" s="159" t="s">
        <v>88</v>
      </c>
      <c r="AV1128" s="15" t="s">
        <v>138</v>
      </c>
      <c r="AW1128" s="15" t="s">
        <v>41</v>
      </c>
      <c r="AX1128" s="15" t="s">
        <v>86</v>
      </c>
      <c r="AY1128" s="159" t="s">
        <v>130</v>
      </c>
    </row>
    <row r="1129" spans="2:65" s="1" customFormat="1" ht="37.9" customHeight="1">
      <c r="B1129" s="34"/>
      <c r="C1129" s="165" t="s">
        <v>812</v>
      </c>
      <c r="D1129" s="165" t="s">
        <v>323</v>
      </c>
      <c r="E1129" s="166" t="s">
        <v>813</v>
      </c>
      <c r="F1129" s="167" t="s">
        <v>814</v>
      </c>
      <c r="G1129" s="168" t="s">
        <v>291</v>
      </c>
      <c r="H1129" s="169">
        <v>348.97500000000002</v>
      </c>
      <c r="I1129" s="170"/>
      <c r="J1129" s="171">
        <f>ROUND(I1129*H1129,2)</f>
        <v>0</v>
      </c>
      <c r="K1129" s="167" t="s">
        <v>43</v>
      </c>
      <c r="L1129" s="172"/>
      <c r="M1129" s="173" t="s">
        <v>43</v>
      </c>
      <c r="N1129" s="174" t="s">
        <v>52</v>
      </c>
      <c r="P1129" s="133">
        <f>O1129*H1129</f>
        <v>0</v>
      </c>
      <c r="Q1129" s="133">
        <v>6.1599999999999997E-3</v>
      </c>
      <c r="R1129" s="133">
        <f>Q1129*H1129</f>
        <v>2.149686</v>
      </c>
      <c r="S1129" s="133">
        <v>0</v>
      </c>
      <c r="T1129" s="134">
        <f>S1129*H1129</f>
        <v>0</v>
      </c>
      <c r="AR1129" s="135" t="s">
        <v>470</v>
      </c>
      <c r="AT1129" s="135" t="s">
        <v>323</v>
      </c>
      <c r="AU1129" s="135" t="s">
        <v>88</v>
      </c>
      <c r="AY1129" s="18" t="s">
        <v>130</v>
      </c>
      <c r="BE1129" s="136">
        <f>IF(N1129="základní",J1129,0)</f>
        <v>0</v>
      </c>
      <c r="BF1129" s="136">
        <f>IF(N1129="snížená",J1129,0)</f>
        <v>0</v>
      </c>
      <c r="BG1129" s="136">
        <f>IF(N1129="zákl. přenesená",J1129,0)</f>
        <v>0</v>
      </c>
      <c r="BH1129" s="136">
        <f>IF(N1129="sníž. přenesená",J1129,0)</f>
        <v>0</v>
      </c>
      <c r="BI1129" s="136">
        <f>IF(N1129="nulová",J1129,0)</f>
        <v>0</v>
      </c>
      <c r="BJ1129" s="18" t="s">
        <v>86</v>
      </c>
      <c r="BK1129" s="136">
        <f>ROUND(I1129*H1129,2)</f>
        <v>0</v>
      </c>
      <c r="BL1129" s="18" t="s">
        <v>385</v>
      </c>
      <c r="BM1129" s="135" t="s">
        <v>815</v>
      </c>
    </row>
    <row r="1130" spans="2:65" s="13" customFormat="1">
      <c r="B1130" s="144"/>
      <c r="D1130" s="138" t="s">
        <v>140</v>
      </c>
      <c r="F1130" s="146" t="s">
        <v>816</v>
      </c>
      <c r="H1130" s="147">
        <v>348.97500000000002</v>
      </c>
      <c r="I1130" s="148"/>
      <c r="L1130" s="144"/>
      <c r="M1130" s="149"/>
      <c r="T1130" s="150"/>
      <c r="AT1130" s="145" t="s">
        <v>140</v>
      </c>
      <c r="AU1130" s="145" t="s">
        <v>88</v>
      </c>
      <c r="AV1130" s="13" t="s">
        <v>88</v>
      </c>
      <c r="AW1130" s="13" t="s">
        <v>4</v>
      </c>
      <c r="AX1130" s="13" t="s">
        <v>86</v>
      </c>
      <c r="AY1130" s="145" t="s">
        <v>130</v>
      </c>
    </row>
    <row r="1131" spans="2:65" s="1" customFormat="1" ht="49.15" customHeight="1">
      <c r="B1131" s="34"/>
      <c r="C1131" s="124" t="s">
        <v>817</v>
      </c>
      <c r="D1131" s="124" t="s">
        <v>133</v>
      </c>
      <c r="E1131" s="125" t="s">
        <v>818</v>
      </c>
      <c r="F1131" s="126" t="s">
        <v>819</v>
      </c>
      <c r="G1131" s="127" t="s">
        <v>460</v>
      </c>
      <c r="H1131" s="128">
        <v>6.8920000000000003</v>
      </c>
      <c r="I1131" s="129"/>
      <c r="J1131" s="130">
        <f>ROUND(I1131*H1131,2)</f>
        <v>0</v>
      </c>
      <c r="K1131" s="126" t="s">
        <v>137</v>
      </c>
      <c r="L1131" s="34"/>
      <c r="M1131" s="131" t="s">
        <v>43</v>
      </c>
      <c r="N1131" s="132" t="s">
        <v>52</v>
      </c>
      <c r="P1131" s="133">
        <f>O1131*H1131</f>
        <v>0</v>
      </c>
      <c r="Q1131" s="133">
        <v>0</v>
      </c>
      <c r="R1131" s="133">
        <f>Q1131*H1131</f>
        <v>0</v>
      </c>
      <c r="S1131" s="133">
        <v>0</v>
      </c>
      <c r="T1131" s="134">
        <f>S1131*H1131</f>
        <v>0</v>
      </c>
      <c r="AR1131" s="135" t="s">
        <v>385</v>
      </c>
      <c r="AT1131" s="135" t="s">
        <v>133</v>
      </c>
      <c r="AU1131" s="135" t="s">
        <v>88</v>
      </c>
      <c r="AY1131" s="18" t="s">
        <v>130</v>
      </c>
      <c r="BE1131" s="136">
        <f>IF(N1131="základní",J1131,0)</f>
        <v>0</v>
      </c>
      <c r="BF1131" s="136">
        <f>IF(N1131="snížená",J1131,0)</f>
        <v>0</v>
      </c>
      <c r="BG1131" s="136">
        <f>IF(N1131="zákl. přenesená",J1131,0)</f>
        <v>0</v>
      </c>
      <c r="BH1131" s="136">
        <f>IF(N1131="sníž. přenesená",J1131,0)</f>
        <v>0</v>
      </c>
      <c r="BI1131" s="136">
        <f>IF(N1131="nulová",J1131,0)</f>
        <v>0</v>
      </c>
      <c r="BJ1131" s="18" t="s">
        <v>86</v>
      </c>
      <c r="BK1131" s="136">
        <f>ROUND(I1131*H1131,2)</f>
        <v>0</v>
      </c>
      <c r="BL1131" s="18" t="s">
        <v>385</v>
      </c>
      <c r="BM1131" s="135" t="s">
        <v>820</v>
      </c>
    </row>
    <row r="1132" spans="2:65" s="1" customFormat="1" ht="49.15" customHeight="1">
      <c r="B1132" s="34"/>
      <c r="C1132" s="124" t="s">
        <v>821</v>
      </c>
      <c r="D1132" s="124" t="s">
        <v>133</v>
      </c>
      <c r="E1132" s="125" t="s">
        <v>822</v>
      </c>
      <c r="F1132" s="126" t="s">
        <v>823</v>
      </c>
      <c r="G1132" s="127" t="s">
        <v>460</v>
      </c>
      <c r="H1132" s="128">
        <v>6.8920000000000003</v>
      </c>
      <c r="I1132" s="129"/>
      <c r="J1132" s="130">
        <f>ROUND(I1132*H1132,2)</f>
        <v>0</v>
      </c>
      <c r="K1132" s="126" t="s">
        <v>137</v>
      </c>
      <c r="L1132" s="34"/>
      <c r="M1132" s="131" t="s">
        <v>43</v>
      </c>
      <c r="N1132" s="132" t="s">
        <v>52</v>
      </c>
      <c r="P1132" s="133">
        <f>O1132*H1132</f>
        <v>0</v>
      </c>
      <c r="Q1132" s="133">
        <v>0</v>
      </c>
      <c r="R1132" s="133">
        <f>Q1132*H1132</f>
        <v>0</v>
      </c>
      <c r="S1132" s="133">
        <v>0</v>
      </c>
      <c r="T1132" s="134">
        <f>S1132*H1132</f>
        <v>0</v>
      </c>
      <c r="AR1132" s="135" t="s">
        <v>385</v>
      </c>
      <c r="AT1132" s="135" t="s">
        <v>133</v>
      </c>
      <c r="AU1132" s="135" t="s">
        <v>88</v>
      </c>
      <c r="AY1132" s="18" t="s">
        <v>130</v>
      </c>
      <c r="BE1132" s="136">
        <f>IF(N1132="základní",J1132,0)</f>
        <v>0</v>
      </c>
      <c r="BF1132" s="136">
        <f>IF(N1132="snížená",J1132,0)</f>
        <v>0</v>
      </c>
      <c r="BG1132" s="136">
        <f>IF(N1132="zákl. přenesená",J1132,0)</f>
        <v>0</v>
      </c>
      <c r="BH1132" s="136">
        <f>IF(N1132="sníž. přenesená",J1132,0)</f>
        <v>0</v>
      </c>
      <c r="BI1132" s="136">
        <f>IF(N1132="nulová",J1132,0)</f>
        <v>0</v>
      </c>
      <c r="BJ1132" s="18" t="s">
        <v>86</v>
      </c>
      <c r="BK1132" s="136">
        <f>ROUND(I1132*H1132,2)</f>
        <v>0</v>
      </c>
      <c r="BL1132" s="18" t="s">
        <v>385</v>
      </c>
      <c r="BM1132" s="135" t="s">
        <v>824</v>
      </c>
    </row>
    <row r="1133" spans="2:65" s="11" customFormat="1" ht="22.9" customHeight="1">
      <c r="B1133" s="112"/>
      <c r="D1133" s="113" t="s">
        <v>80</v>
      </c>
      <c r="E1133" s="122" t="s">
        <v>825</v>
      </c>
      <c r="F1133" s="122" t="s">
        <v>826</v>
      </c>
      <c r="I1133" s="115"/>
      <c r="J1133" s="123">
        <f>BK1133</f>
        <v>0</v>
      </c>
      <c r="L1133" s="112"/>
      <c r="M1133" s="117"/>
      <c r="P1133" s="118">
        <f>SUM(P1134:P1225)</f>
        <v>0</v>
      </c>
      <c r="R1133" s="118">
        <f>SUM(R1134:R1225)</f>
        <v>12.880079029999999</v>
      </c>
      <c r="T1133" s="119">
        <f>SUM(T1134:T1225)</f>
        <v>20.917788999999999</v>
      </c>
      <c r="AR1133" s="113" t="s">
        <v>88</v>
      </c>
      <c r="AT1133" s="120" t="s">
        <v>80</v>
      </c>
      <c r="AU1133" s="120" t="s">
        <v>86</v>
      </c>
      <c r="AY1133" s="113" t="s">
        <v>130</v>
      </c>
      <c r="BK1133" s="121">
        <f>SUM(BK1134:BK1225)</f>
        <v>0</v>
      </c>
    </row>
    <row r="1134" spans="2:65" s="1" customFormat="1" ht="24.2" customHeight="1">
      <c r="B1134" s="34"/>
      <c r="C1134" s="124" t="s">
        <v>827</v>
      </c>
      <c r="D1134" s="124" t="s">
        <v>133</v>
      </c>
      <c r="E1134" s="125" t="s">
        <v>828</v>
      </c>
      <c r="F1134" s="126" t="s">
        <v>829</v>
      </c>
      <c r="G1134" s="127" t="s">
        <v>136</v>
      </c>
      <c r="H1134" s="128">
        <v>164.70699999999999</v>
      </c>
      <c r="I1134" s="129"/>
      <c r="J1134" s="130">
        <f>ROUND(I1134*H1134,2)</f>
        <v>0</v>
      </c>
      <c r="K1134" s="126" t="s">
        <v>137</v>
      </c>
      <c r="L1134" s="34"/>
      <c r="M1134" s="131" t="s">
        <v>43</v>
      </c>
      <c r="N1134" s="132" t="s">
        <v>52</v>
      </c>
      <c r="P1134" s="133">
        <f>O1134*H1134</f>
        <v>0</v>
      </c>
      <c r="Q1134" s="133">
        <v>0</v>
      </c>
      <c r="R1134" s="133">
        <f>Q1134*H1134</f>
        <v>0</v>
      </c>
      <c r="S1134" s="133">
        <v>0.127</v>
      </c>
      <c r="T1134" s="134">
        <f>S1134*H1134</f>
        <v>20.917788999999999</v>
      </c>
      <c r="AR1134" s="135" t="s">
        <v>385</v>
      </c>
      <c r="AT1134" s="135" t="s">
        <v>133</v>
      </c>
      <c r="AU1134" s="135" t="s">
        <v>88</v>
      </c>
      <c r="AY1134" s="18" t="s">
        <v>130</v>
      </c>
      <c r="BE1134" s="136">
        <f>IF(N1134="základní",J1134,0)</f>
        <v>0</v>
      </c>
      <c r="BF1134" s="136">
        <f>IF(N1134="snížená",J1134,0)</f>
        <v>0</v>
      </c>
      <c r="BG1134" s="136">
        <f>IF(N1134="zákl. přenesená",J1134,0)</f>
        <v>0</v>
      </c>
      <c r="BH1134" s="136">
        <f>IF(N1134="sníž. přenesená",J1134,0)</f>
        <v>0</v>
      </c>
      <c r="BI1134" s="136">
        <f>IF(N1134="nulová",J1134,0)</f>
        <v>0</v>
      </c>
      <c r="BJ1134" s="18" t="s">
        <v>86</v>
      </c>
      <c r="BK1134" s="136">
        <f>ROUND(I1134*H1134,2)</f>
        <v>0</v>
      </c>
      <c r="BL1134" s="18" t="s">
        <v>385</v>
      </c>
      <c r="BM1134" s="135" t="s">
        <v>830</v>
      </c>
    </row>
    <row r="1135" spans="2:65" s="1" customFormat="1" ht="19.5">
      <c r="B1135" s="34"/>
      <c r="D1135" s="138" t="s">
        <v>669</v>
      </c>
      <c r="F1135" s="175" t="s">
        <v>831</v>
      </c>
      <c r="I1135" s="176"/>
      <c r="L1135" s="34"/>
      <c r="M1135" s="177"/>
      <c r="T1135" s="55"/>
      <c r="AT1135" s="18" t="s">
        <v>669</v>
      </c>
      <c r="AU1135" s="18" t="s">
        <v>88</v>
      </c>
    </row>
    <row r="1136" spans="2:65" s="12" customFormat="1">
      <c r="B1136" s="137"/>
      <c r="D1136" s="138" t="s">
        <v>140</v>
      </c>
      <c r="E1136" s="139" t="s">
        <v>43</v>
      </c>
      <c r="F1136" s="140" t="s">
        <v>443</v>
      </c>
      <c r="H1136" s="139" t="s">
        <v>43</v>
      </c>
      <c r="I1136" s="141"/>
      <c r="L1136" s="137"/>
      <c r="M1136" s="142"/>
      <c r="T1136" s="143"/>
      <c r="AT1136" s="139" t="s">
        <v>140</v>
      </c>
      <c r="AU1136" s="139" t="s">
        <v>88</v>
      </c>
      <c r="AV1136" s="12" t="s">
        <v>86</v>
      </c>
      <c r="AW1136" s="12" t="s">
        <v>41</v>
      </c>
      <c r="AX1136" s="12" t="s">
        <v>81</v>
      </c>
      <c r="AY1136" s="139" t="s">
        <v>130</v>
      </c>
    </row>
    <row r="1137" spans="2:65" s="12" customFormat="1">
      <c r="B1137" s="137"/>
      <c r="D1137" s="138" t="s">
        <v>140</v>
      </c>
      <c r="E1137" s="139" t="s">
        <v>43</v>
      </c>
      <c r="F1137" s="140" t="s">
        <v>652</v>
      </c>
      <c r="H1137" s="139" t="s">
        <v>43</v>
      </c>
      <c r="I1137" s="141"/>
      <c r="L1137" s="137"/>
      <c r="M1137" s="142"/>
      <c r="T1137" s="143"/>
      <c r="AT1137" s="139" t="s">
        <v>140</v>
      </c>
      <c r="AU1137" s="139" t="s">
        <v>88</v>
      </c>
      <c r="AV1137" s="12" t="s">
        <v>86</v>
      </c>
      <c r="AW1137" s="12" t="s">
        <v>41</v>
      </c>
      <c r="AX1137" s="12" t="s">
        <v>81</v>
      </c>
      <c r="AY1137" s="139" t="s">
        <v>130</v>
      </c>
    </row>
    <row r="1138" spans="2:65" s="13" customFormat="1">
      <c r="B1138" s="144"/>
      <c r="D1138" s="138" t="s">
        <v>140</v>
      </c>
      <c r="E1138" s="145" t="s">
        <v>43</v>
      </c>
      <c r="F1138" s="146" t="s">
        <v>832</v>
      </c>
      <c r="H1138" s="147">
        <v>2.9329999999999998</v>
      </c>
      <c r="I1138" s="148"/>
      <c r="L1138" s="144"/>
      <c r="M1138" s="149"/>
      <c r="T1138" s="150"/>
      <c r="AT1138" s="145" t="s">
        <v>140</v>
      </c>
      <c r="AU1138" s="145" t="s">
        <v>88</v>
      </c>
      <c r="AV1138" s="13" t="s">
        <v>88</v>
      </c>
      <c r="AW1138" s="13" t="s">
        <v>41</v>
      </c>
      <c r="AX1138" s="13" t="s">
        <v>81</v>
      </c>
      <c r="AY1138" s="145" t="s">
        <v>130</v>
      </c>
    </row>
    <row r="1139" spans="2:65" s="13" customFormat="1">
      <c r="B1139" s="144"/>
      <c r="D1139" s="138" t="s">
        <v>140</v>
      </c>
      <c r="E1139" s="145" t="s">
        <v>43</v>
      </c>
      <c r="F1139" s="146" t="s">
        <v>833</v>
      </c>
      <c r="H1139" s="147">
        <v>67.524000000000001</v>
      </c>
      <c r="I1139" s="148"/>
      <c r="L1139" s="144"/>
      <c r="M1139" s="149"/>
      <c r="T1139" s="150"/>
      <c r="AT1139" s="145" t="s">
        <v>140</v>
      </c>
      <c r="AU1139" s="145" t="s">
        <v>88</v>
      </c>
      <c r="AV1139" s="13" t="s">
        <v>88</v>
      </c>
      <c r="AW1139" s="13" t="s">
        <v>41</v>
      </c>
      <c r="AX1139" s="13" t="s">
        <v>81</v>
      </c>
      <c r="AY1139" s="145" t="s">
        <v>130</v>
      </c>
    </row>
    <row r="1140" spans="2:65" s="13" customFormat="1">
      <c r="B1140" s="144"/>
      <c r="D1140" s="138" t="s">
        <v>140</v>
      </c>
      <c r="E1140" s="145" t="s">
        <v>43</v>
      </c>
      <c r="F1140" s="146" t="s">
        <v>834</v>
      </c>
      <c r="H1140" s="147">
        <v>3.6920000000000002</v>
      </c>
      <c r="I1140" s="148"/>
      <c r="L1140" s="144"/>
      <c r="M1140" s="149"/>
      <c r="T1140" s="150"/>
      <c r="AT1140" s="145" t="s">
        <v>140</v>
      </c>
      <c r="AU1140" s="145" t="s">
        <v>88</v>
      </c>
      <c r="AV1140" s="13" t="s">
        <v>88</v>
      </c>
      <c r="AW1140" s="13" t="s">
        <v>41</v>
      </c>
      <c r="AX1140" s="13" t="s">
        <v>81</v>
      </c>
      <c r="AY1140" s="145" t="s">
        <v>130</v>
      </c>
    </row>
    <row r="1141" spans="2:65" s="13" customFormat="1">
      <c r="B1141" s="144"/>
      <c r="D1141" s="138" t="s">
        <v>140</v>
      </c>
      <c r="E1141" s="145" t="s">
        <v>43</v>
      </c>
      <c r="F1141" s="146" t="s">
        <v>835</v>
      </c>
      <c r="H1141" s="147">
        <v>44.426000000000002</v>
      </c>
      <c r="I1141" s="148"/>
      <c r="L1141" s="144"/>
      <c r="M1141" s="149"/>
      <c r="T1141" s="150"/>
      <c r="AT1141" s="145" t="s">
        <v>140</v>
      </c>
      <c r="AU1141" s="145" t="s">
        <v>88</v>
      </c>
      <c r="AV1141" s="13" t="s">
        <v>88</v>
      </c>
      <c r="AW1141" s="13" t="s">
        <v>41</v>
      </c>
      <c r="AX1141" s="13" t="s">
        <v>81</v>
      </c>
      <c r="AY1141" s="145" t="s">
        <v>130</v>
      </c>
    </row>
    <row r="1142" spans="2:65" s="13" customFormat="1">
      <c r="B1142" s="144"/>
      <c r="D1142" s="138" t="s">
        <v>140</v>
      </c>
      <c r="E1142" s="145" t="s">
        <v>43</v>
      </c>
      <c r="F1142" s="146" t="s">
        <v>836</v>
      </c>
      <c r="H1142" s="147">
        <v>2.4849999999999999</v>
      </c>
      <c r="I1142" s="148"/>
      <c r="L1142" s="144"/>
      <c r="M1142" s="149"/>
      <c r="T1142" s="150"/>
      <c r="AT1142" s="145" t="s">
        <v>140</v>
      </c>
      <c r="AU1142" s="145" t="s">
        <v>88</v>
      </c>
      <c r="AV1142" s="13" t="s">
        <v>88</v>
      </c>
      <c r="AW1142" s="13" t="s">
        <v>41</v>
      </c>
      <c r="AX1142" s="13" t="s">
        <v>81</v>
      </c>
      <c r="AY1142" s="145" t="s">
        <v>130</v>
      </c>
    </row>
    <row r="1143" spans="2:65" s="13" customFormat="1">
      <c r="B1143" s="144"/>
      <c r="D1143" s="138" t="s">
        <v>140</v>
      </c>
      <c r="E1143" s="145" t="s">
        <v>43</v>
      </c>
      <c r="F1143" s="146" t="s">
        <v>837</v>
      </c>
      <c r="H1143" s="147">
        <v>0.83899999999999997</v>
      </c>
      <c r="I1143" s="148"/>
      <c r="L1143" s="144"/>
      <c r="M1143" s="149"/>
      <c r="T1143" s="150"/>
      <c r="AT1143" s="145" t="s">
        <v>140</v>
      </c>
      <c r="AU1143" s="145" t="s">
        <v>88</v>
      </c>
      <c r="AV1143" s="13" t="s">
        <v>88</v>
      </c>
      <c r="AW1143" s="13" t="s">
        <v>41</v>
      </c>
      <c r="AX1143" s="13" t="s">
        <v>81</v>
      </c>
      <c r="AY1143" s="145" t="s">
        <v>130</v>
      </c>
    </row>
    <row r="1144" spans="2:65" s="14" customFormat="1">
      <c r="B1144" s="151"/>
      <c r="D1144" s="138" t="s">
        <v>140</v>
      </c>
      <c r="E1144" s="152" t="s">
        <v>43</v>
      </c>
      <c r="F1144" s="153" t="s">
        <v>838</v>
      </c>
      <c r="H1144" s="154">
        <v>121.899</v>
      </c>
      <c r="I1144" s="155"/>
      <c r="L1144" s="151"/>
      <c r="M1144" s="156"/>
      <c r="T1144" s="157"/>
      <c r="AT1144" s="152" t="s">
        <v>140</v>
      </c>
      <c r="AU1144" s="152" t="s">
        <v>88</v>
      </c>
      <c r="AV1144" s="14" t="s">
        <v>147</v>
      </c>
      <c r="AW1144" s="14" t="s">
        <v>41</v>
      </c>
      <c r="AX1144" s="14" t="s">
        <v>81</v>
      </c>
      <c r="AY1144" s="152" t="s">
        <v>130</v>
      </c>
    </row>
    <row r="1145" spans="2:65" s="13" customFormat="1">
      <c r="B1145" s="144"/>
      <c r="D1145" s="138" t="s">
        <v>140</v>
      </c>
      <c r="E1145" s="145" t="s">
        <v>43</v>
      </c>
      <c r="F1145" s="146" t="s">
        <v>526</v>
      </c>
      <c r="H1145" s="147">
        <v>28.026</v>
      </c>
      <c r="I1145" s="148"/>
      <c r="L1145" s="144"/>
      <c r="M1145" s="149"/>
      <c r="T1145" s="150"/>
      <c r="AT1145" s="145" t="s">
        <v>140</v>
      </c>
      <c r="AU1145" s="145" t="s">
        <v>88</v>
      </c>
      <c r="AV1145" s="13" t="s">
        <v>88</v>
      </c>
      <c r="AW1145" s="13" t="s">
        <v>41</v>
      </c>
      <c r="AX1145" s="13" t="s">
        <v>81</v>
      </c>
      <c r="AY1145" s="145" t="s">
        <v>130</v>
      </c>
    </row>
    <row r="1146" spans="2:65" s="13" customFormat="1">
      <c r="B1146" s="144"/>
      <c r="D1146" s="138" t="s">
        <v>140</v>
      </c>
      <c r="E1146" s="145" t="s">
        <v>43</v>
      </c>
      <c r="F1146" s="146" t="s">
        <v>527</v>
      </c>
      <c r="H1146" s="147">
        <v>1.9379999999999999</v>
      </c>
      <c r="I1146" s="148"/>
      <c r="L1146" s="144"/>
      <c r="M1146" s="149"/>
      <c r="T1146" s="150"/>
      <c r="AT1146" s="145" t="s">
        <v>140</v>
      </c>
      <c r="AU1146" s="145" t="s">
        <v>88</v>
      </c>
      <c r="AV1146" s="13" t="s">
        <v>88</v>
      </c>
      <c r="AW1146" s="13" t="s">
        <v>41</v>
      </c>
      <c r="AX1146" s="13" t="s">
        <v>81</v>
      </c>
      <c r="AY1146" s="145" t="s">
        <v>130</v>
      </c>
    </row>
    <row r="1147" spans="2:65" s="13" customFormat="1">
      <c r="B1147" s="144"/>
      <c r="D1147" s="138" t="s">
        <v>140</v>
      </c>
      <c r="E1147" s="145" t="s">
        <v>43</v>
      </c>
      <c r="F1147" s="146" t="s">
        <v>528</v>
      </c>
      <c r="H1147" s="147">
        <v>6.3479999999999999</v>
      </c>
      <c r="I1147" s="148"/>
      <c r="L1147" s="144"/>
      <c r="M1147" s="149"/>
      <c r="T1147" s="150"/>
      <c r="AT1147" s="145" t="s">
        <v>140</v>
      </c>
      <c r="AU1147" s="145" t="s">
        <v>88</v>
      </c>
      <c r="AV1147" s="13" t="s">
        <v>88</v>
      </c>
      <c r="AW1147" s="13" t="s">
        <v>41</v>
      </c>
      <c r="AX1147" s="13" t="s">
        <v>81</v>
      </c>
      <c r="AY1147" s="145" t="s">
        <v>130</v>
      </c>
    </row>
    <row r="1148" spans="2:65" s="13" customFormat="1">
      <c r="B1148" s="144"/>
      <c r="D1148" s="138" t="s">
        <v>140</v>
      </c>
      <c r="E1148" s="145" t="s">
        <v>43</v>
      </c>
      <c r="F1148" s="146" t="s">
        <v>529</v>
      </c>
      <c r="H1148" s="147">
        <v>4.968</v>
      </c>
      <c r="I1148" s="148"/>
      <c r="L1148" s="144"/>
      <c r="M1148" s="149"/>
      <c r="T1148" s="150"/>
      <c r="AT1148" s="145" t="s">
        <v>140</v>
      </c>
      <c r="AU1148" s="145" t="s">
        <v>88</v>
      </c>
      <c r="AV1148" s="13" t="s">
        <v>88</v>
      </c>
      <c r="AW1148" s="13" t="s">
        <v>41</v>
      </c>
      <c r="AX1148" s="13" t="s">
        <v>81</v>
      </c>
      <c r="AY1148" s="145" t="s">
        <v>130</v>
      </c>
    </row>
    <row r="1149" spans="2:65" s="13" customFormat="1">
      <c r="B1149" s="144"/>
      <c r="D1149" s="138" t="s">
        <v>140</v>
      </c>
      <c r="E1149" s="145" t="s">
        <v>43</v>
      </c>
      <c r="F1149" s="146" t="s">
        <v>530</v>
      </c>
      <c r="H1149" s="147">
        <v>1.528</v>
      </c>
      <c r="I1149" s="148"/>
      <c r="L1149" s="144"/>
      <c r="M1149" s="149"/>
      <c r="T1149" s="150"/>
      <c r="AT1149" s="145" t="s">
        <v>140</v>
      </c>
      <c r="AU1149" s="145" t="s">
        <v>88</v>
      </c>
      <c r="AV1149" s="13" t="s">
        <v>88</v>
      </c>
      <c r="AW1149" s="13" t="s">
        <v>41</v>
      </c>
      <c r="AX1149" s="13" t="s">
        <v>81</v>
      </c>
      <c r="AY1149" s="145" t="s">
        <v>130</v>
      </c>
    </row>
    <row r="1150" spans="2:65" s="14" customFormat="1">
      <c r="B1150" s="151"/>
      <c r="D1150" s="138" t="s">
        <v>140</v>
      </c>
      <c r="E1150" s="152" t="s">
        <v>43</v>
      </c>
      <c r="F1150" s="153" t="s">
        <v>534</v>
      </c>
      <c r="H1150" s="154">
        <v>42.808</v>
      </c>
      <c r="I1150" s="155"/>
      <c r="L1150" s="151"/>
      <c r="M1150" s="156"/>
      <c r="T1150" s="157"/>
      <c r="AT1150" s="152" t="s">
        <v>140</v>
      </c>
      <c r="AU1150" s="152" t="s">
        <v>88</v>
      </c>
      <c r="AV1150" s="14" t="s">
        <v>147</v>
      </c>
      <c r="AW1150" s="14" t="s">
        <v>41</v>
      </c>
      <c r="AX1150" s="14" t="s">
        <v>81</v>
      </c>
      <c r="AY1150" s="152" t="s">
        <v>130</v>
      </c>
    </row>
    <row r="1151" spans="2:65" s="15" customFormat="1">
      <c r="B1151" s="158"/>
      <c r="D1151" s="138" t="s">
        <v>140</v>
      </c>
      <c r="E1151" s="159" t="s">
        <v>43</v>
      </c>
      <c r="F1151" s="160" t="s">
        <v>209</v>
      </c>
      <c r="H1151" s="161">
        <v>164.70699999999999</v>
      </c>
      <c r="I1151" s="162"/>
      <c r="L1151" s="158"/>
      <c r="M1151" s="163"/>
      <c r="T1151" s="164"/>
      <c r="AT1151" s="159" t="s">
        <v>140</v>
      </c>
      <c r="AU1151" s="159" t="s">
        <v>88</v>
      </c>
      <c r="AV1151" s="15" t="s">
        <v>138</v>
      </c>
      <c r="AW1151" s="15" t="s">
        <v>41</v>
      </c>
      <c r="AX1151" s="15" t="s">
        <v>86</v>
      </c>
      <c r="AY1151" s="159" t="s">
        <v>130</v>
      </c>
    </row>
    <row r="1152" spans="2:65" s="1" customFormat="1" ht="49.15" customHeight="1">
      <c r="B1152" s="34"/>
      <c r="C1152" s="124" t="s">
        <v>839</v>
      </c>
      <c r="D1152" s="124" t="s">
        <v>133</v>
      </c>
      <c r="E1152" s="125" t="s">
        <v>840</v>
      </c>
      <c r="F1152" s="126" t="s">
        <v>841</v>
      </c>
      <c r="G1152" s="127" t="s">
        <v>136</v>
      </c>
      <c r="H1152" s="128">
        <v>102.90600000000001</v>
      </c>
      <c r="I1152" s="129"/>
      <c r="J1152" s="130">
        <f>ROUND(I1152*H1152,2)</f>
        <v>0</v>
      </c>
      <c r="K1152" s="126" t="s">
        <v>137</v>
      </c>
      <c r="L1152" s="34"/>
      <c r="M1152" s="131" t="s">
        <v>43</v>
      </c>
      <c r="N1152" s="132" t="s">
        <v>52</v>
      </c>
      <c r="P1152" s="133">
        <f>O1152*H1152</f>
        <v>0</v>
      </c>
      <c r="Q1152" s="133">
        <v>1.0449999999999999E-2</v>
      </c>
      <c r="R1152" s="133">
        <f>Q1152*H1152</f>
        <v>1.0753676999999999</v>
      </c>
      <c r="S1152" s="133">
        <v>0</v>
      </c>
      <c r="T1152" s="134">
        <f>S1152*H1152</f>
        <v>0</v>
      </c>
      <c r="AR1152" s="135" t="s">
        <v>385</v>
      </c>
      <c r="AT1152" s="135" t="s">
        <v>133</v>
      </c>
      <c r="AU1152" s="135" t="s">
        <v>88</v>
      </c>
      <c r="AY1152" s="18" t="s">
        <v>130</v>
      </c>
      <c r="BE1152" s="136">
        <f>IF(N1152="základní",J1152,0)</f>
        <v>0</v>
      </c>
      <c r="BF1152" s="136">
        <f>IF(N1152="snížená",J1152,0)</f>
        <v>0</v>
      </c>
      <c r="BG1152" s="136">
        <f>IF(N1152="zákl. přenesená",J1152,0)</f>
        <v>0</v>
      </c>
      <c r="BH1152" s="136">
        <f>IF(N1152="sníž. přenesená",J1152,0)</f>
        <v>0</v>
      </c>
      <c r="BI1152" s="136">
        <f>IF(N1152="nulová",J1152,0)</f>
        <v>0</v>
      </c>
      <c r="BJ1152" s="18" t="s">
        <v>86</v>
      </c>
      <c r="BK1152" s="136">
        <f>ROUND(I1152*H1152,2)</f>
        <v>0</v>
      </c>
      <c r="BL1152" s="18" t="s">
        <v>385</v>
      </c>
      <c r="BM1152" s="135" t="s">
        <v>842</v>
      </c>
    </row>
    <row r="1153" spans="2:65" s="1" customFormat="1" ht="19.5">
      <c r="B1153" s="34"/>
      <c r="D1153" s="138" t="s">
        <v>669</v>
      </c>
      <c r="F1153" s="175" t="s">
        <v>843</v>
      </c>
      <c r="I1153" s="176"/>
      <c r="L1153" s="34"/>
      <c r="M1153" s="177"/>
      <c r="T1153" s="55"/>
      <c r="AT1153" s="18" t="s">
        <v>669</v>
      </c>
      <c r="AU1153" s="18" t="s">
        <v>88</v>
      </c>
    </row>
    <row r="1154" spans="2:65" s="12" customFormat="1">
      <c r="B1154" s="137"/>
      <c r="D1154" s="138" t="s">
        <v>140</v>
      </c>
      <c r="E1154" s="139" t="s">
        <v>43</v>
      </c>
      <c r="F1154" s="140" t="s">
        <v>306</v>
      </c>
      <c r="H1154" s="139" t="s">
        <v>43</v>
      </c>
      <c r="I1154" s="141"/>
      <c r="L1154" s="137"/>
      <c r="M1154" s="142"/>
      <c r="T1154" s="143"/>
      <c r="AT1154" s="139" t="s">
        <v>140</v>
      </c>
      <c r="AU1154" s="139" t="s">
        <v>88</v>
      </c>
      <c r="AV1154" s="12" t="s">
        <v>86</v>
      </c>
      <c r="AW1154" s="12" t="s">
        <v>41</v>
      </c>
      <c r="AX1154" s="12" t="s">
        <v>81</v>
      </c>
      <c r="AY1154" s="139" t="s">
        <v>130</v>
      </c>
    </row>
    <row r="1155" spans="2:65" s="12" customFormat="1">
      <c r="B1155" s="137"/>
      <c r="D1155" s="138" t="s">
        <v>140</v>
      </c>
      <c r="E1155" s="139" t="s">
        <v>43</v>
      </c>
      <c r="F1155" s="140" t="s">
        <v>307</v>
      </c>
      <c r="H1155" s="139" t="s">
        <v>43</v>
      </c>
      <c r="I1155" s="141"/>
      <c r="L1155" s="137"/>
      <c r="M1155" s="142"/>
      <c r="T1155" s="143"/>
      <c r="AT1155" s="139" t="s">
        <v>140</v>
      </c>
      <c r="AU1155" s="139" t="s">
        <v>88</v>
      </c>
      <c r="AV1155" s="12" t="s">
        <v>86</v>
      </c>
      <c r="AW1155" s="12" t="s">
        <v>41</v>
      </c>
      <c r="AX1155" s="12" t="s">
        <v>81</v>
      </c>
      <c r="AY1155" s="139" t="s">
        <v>130</v>
      </c>
    </row>
    <row r="1156" spans="2:65" s="13" customFormat="1">
      <c r="B1156" s="144"/>
      <c r="D1156" s="138" t="s">
        <v>140</v>
      </c>
      <c r="E1156" s="145" t="s">
        <v>43</v>
      </c>
      <c r="F1156" s="146" t="s">
        <v>832</v>
      </c>
      <c r="H1156" s="147">
        <v>2.9329999999999998</v>
      </c>
      <c r="I1156" s="148"/>
      <c r="L1156" s="144"/>
      <c r="M1156" s="149"/>
      <c r="T1156" s="150"/>
      <c r="AT1156" s="145" t="s">
        <v>140</v>
      </c>
      <c r="AU1156" s="145" t="s">
        <v>88</v>
      </c>
      <c r="AV1156" s="13" t="s">
        <v>88</v>
      </c>
      <c r="AW1156" s="13" t="s">
        <v>41</v>
      </c>
      <c r="AX1156" s="13" t="s">
        <v>81</v>
      </c>
      <c r="AY1156" s="145" t="s">
        <v>130</v>
      </c>
    </row>
    <row r="1157" spans="2:65" s="13" customFormat="1">
      <c r="B1157" s="144"/>
      <c r="D1157" s="138" t="s">
        <v>140</v>
      </c>
      <c r="E1157" s="145" t="s">
        <v>43</v>
      </c>
      <c r="F1157" s="146" t="s">
        <v>833</v>
      </c>
      <c r="H1157" s="147">
        <v>67.524000000000001</v>
      </c>
      <c r="I1157" s="148"/>
      <c r="L1157" s="144"/>
      <c r="M1157" s="149"/>
      <c r="T1157" s="150"/>
      <c r="AT1157" s="145" t="s">
        <v>140</v>
      </c>
      <c r="AU1157" s="145" t="s">
        <v>88</v>
      </c>
      <c r="AV1157" s="13" t="s">
        <v>88</v>
      </c>
      <c r="AW1157" s="13" t="s">
        <v>41</v>
      </c>
      <c r="AX1157" s="13" t="s">
        <v>81</v>
      </c>
      <c r="AY1157" s="145" t="s">
        <v>130</v>
      </c>
    </row>
    <row r="1158" spans="2:65" s="13" customFormat="1">
      <c r="B1158" s="144"/>
      <c r="D1158" s="138" t="s">
        <v>140</v>
      </c>
      <c r="E1158" s="145" t="s">
        <v>43</v>
      </c>
      <c r="F1158" s="146" t="s">
        <v>836</v>
      </c>
      <c r="H1158" s="147">
        <v>2.4849999999999999</v>
      </c>
      <c r="I1158" s="148"/>
      <c r="L1158" s="144"/>
      <c r="M1158" s="149"/>
      <c r="T1158" s="150"/>
      <c r="AT1158" s="145" t="s">
        <v>140</v>
      </c>
      <c r="AU1158" s="145" t="s">
        <v>88</v>
      </c>
      <c r="AV1158" s="13" t="s">
        <v>88</v>
      </c>
      <c r="AW1158" s="13" t="s">
        <v>41</v>
      </c>
      <c r="AX1158" s="13" t="s">
        <v>81</v>
      </c>
      <c r="AY1158" s="145" t="s">
        <v>130</v>
      </c>
    </row>
    <row r="1159" spans="2:65" s="14" customFormat="1">
      <c r="B1159" s="151"/>
      <c r="D1159" s="138" t="s">
        <v>140</v>
      </c>
      <c r="E1159" s="152" t="s">
        <v>43</v>
      </c>
      <c r="F1159" s="153" t="s">
        <v>838</v>
      </c>
      <c r="H1159" s="154">
        <v>72.941999999999993</v>
      </c>
      <c r="I1159" s="155"/>
      <c r="L1159" s="151"/>
      <c r="M1159" s="156"/>
      <c r="T1159" s="157"/>
      <c r="AT1159" s="152" t="s">
        <v>140</v>
      </c>
      <c r="AU1159" s="152" t="s">
        <v>88</v>
      </c>
      <c r="AV1159" s="14" t="s">
        <v>147</v>
      </c>
      <c r="AW1159" s="14" t="s">
        <v>41</v>
      </c>
      <c r="AX1159" s="14" t="s">
        <v>81</v>
      </c>
      <c r="AY1159" s="152" t="s">
        <v>130</v>
      </c>
    </row>
    <row r="1160" spans="2:65" s="13" customFormat="1">
      <c r="B1160" s="144"/>
      <c r="D1160" s="138" t="s">
        <v>140</v>
      </c>
      <c r="E1160" s="145" t="s">
        <v>43</v>
      </c>
      <c r="F1160" s="146" t="s">
        <v>526</v>
      </c>
      <c r="H1160" s="147">
        <v>28.026</v>
      </c>
      <c r="I1160" s="148"/>
      <c r="L1160" s="144"/>
      <c r="M1160" s="149"/>
      <c r="T1160" s="150"/>
      <c r="AT1160" s="145" t="s">
        <v>140</v>
      </c>
      <c r="AU1160" s="145" t="s">
        <v>88</v>
      </c>
      <c r="AV1160" s="13" t="s">
        <v>88</v>
      </c>
      <c r="AW1160" s="13" t="s">
        <v>41</v>
      </c>
      <c r="AX1160" s="13" t="s">
        <v>81</v>
      </c>
      <c r="AY1160" s="145" t="s">
        <v>130</v>
      </c>
    </row>
    <row r="1161" spans="2:65" s="13" customFormat="1">
      <c r="B1161" s="144"/>
      <c r="D1161" s="138" t="s">
        <v>140</v>
      </c>
      <c r="E1161" s="145" t="s">
        <v>43</v>
      </c>
      <c r="F1161" s="146" t="s">
        <v>527</v>
      </c>
      <c r="H1161" s="147">
        <v>1.9379999999999999</v>
      </c>
      <c r="I1161" s="148"/>
      <c r="L1161" s="144"/>
      <c r="M1161" s="149"/>
      <c r="T1161" s="150"/>
      <c r="AT1161" s="145" t="s">
        <v>140</v>
      </c>
      <c r="AU1161" s="145" t="s">
        <v>88</v>
      </c>
      <c r="AV1161" s="13" t="s">
        <v>88</v>
      </c>
      <c r="AW1161" s="13" t="s">
        <v>41</v>
      </c>
      <c r="AX1161" s="13" t="s">
        <v>81</v>
      </c>
      <c r="AY1161" s="145" t="s">
        <v>130</v>
      </c>
    </row>
    <row r="1162" spans="2:65" s="14" customFormat="1">
      <c r="B1162" s="151"/>
      <c r="D1162" s="138" t="s">
        <v>140</v>
      </c>
      <c r="E1162" s="152" t="s">
        <v>43</v>
      </c>
      <c r="F1162" s="153" t="s">
        <v>534</v>
      </c>
      <c r="H1162" s="154">
        <v>29.963999999999999</v>
      </c>
      <c r="I1162" s="155"/>
      <c r="L1162" s="151"/>
      <c r="M1162" s="156"/>
      <c r="T1162" s="157"/>
      <c r="AT1162" s="152" t="s">
        <v>140</v>
      </c>
      <c r="AU1162" s="152" t="s">
        <v>88</v>
      </c>
      <c r="AV1162" s="14" t="s">
        <v>147</v>
      </c>
      <c r="AW1162" s="14" t="s">
        <v>41</v>
      </c>
      <c r="AX1162" s="14" t="s">
        <v>81</v>
      </c>
      <c r="AY1162" s="152" t="s">
        <v>130</v>
      </c>
    </row>
    <row r="1163" spans="2:65" s="15" customFormat="1">
      <c r="B1163" s="158"/>
      <c r="D1163" s="138" t="s">
        <v>140</v>
      </c>
      <c r="E1163" s="159" t="s">
        <v>43</v>
      </c>
      <c r="F1163" s="160" t="s">
        <v>209</v>
      </c>
      <c r="H1163" s="161">
        <v>102.90600000000001</v>
      </c>
      <c r="I1163" s="162"/>
      <c r="L1163" s="158"/>
      <c r="M1163" s="163"/>
      <c r="T1163" s="164"/>
      <c r="AT1163" s="159" t="s">
        <v>140</v>
      </c>
      <c r="AU1163" s="159" t="s">
        <v>88</v>
      </c>
      <c r="AV1163" s="15" t="s">
        <v>138</v>
      </c>
      <c r="AW1163" s="15" t="s">
        <v>41</v>
      </c>
      <c r="AX1163" s="15" t="s">
        <v>86</v>
      </c>
      <c r="AY1163" s="159" t="s">
        <v>130</v>
      </c>
    </row>
    <row r="1164" spans="2:65" s="1" customFormat="1" ht="49.15" customHeight="1">
      <c r="B1164" s="34"/>
      <c r="C1164" s="124" t="s">
        <v>844</v>
      </c>
      <c r="D1164" s="124" t="s">
        <v>133</v>
      </c>
      <c r="E1164" s="125" t="s">
        <v>845</v>
      </c>
      <c r="F1164" s="126" t="s">
        <v>846</v>
      </c>
      <c r="G1164" s="127" t="s">
        <v>136</v>
      </c>
      <c r="H1164" s="128">
        <v>61.801000000000002</v>
      </c>
      <c r="I1164" s="129"/>
      <c r="J1164" s="130">
        <f>ROUND(I1164*H1164,2)</f>
        <v>0</v>
      </c>
      <c r="K1164" s="126" t="s">
        <v>137</v>
      </c>
      <c r="L1164" s="34"/>
      <c r="M1164" s="131" t="s">
        <v>43</v>
      </c>
      <c r="N1164" s="132" t="s">
        <v>52</v>
      </c>
      <c r="P1164" s="133">
        <f>O1164*H1164</f>
        <v>0</v>
      </c>
      <c r="Q1164" s="133">
        <v>1.21E-2</v>
      </c>
      <c r="R1164" s="133">
        <f>Q1164*H1164</f>
        <v>0.74779209999999996</v>
      </c>
      <c r="S1164" s="133">
        <v>0</v>
      </c>
      <c r="T1164" s="134">
        <f>S1164*H1164</f>
        <v>0</v>
      </c>
      <c r="AR1164" s="135" t="s">
        <v>385</v>
      </c>
      <c r="AT1164" s="135" t="s">
        <v>133</v>
      </c>
      <c r="AU1164" s="135" t="s">
        <v>88</v>
      </c>
      <c r="AY1164" s="18" t="s">
        <v>130</v>
      </c>
      <c r="BE1164" s="136">
        <f>IF(N1164="základní",J1164,0)</f>
        <v>0</v>
      </c>
      <c r="BF1164" s="136">
        <f>IF(N1164="snížená",J1164,0)</f>
        <v>0</v>
      </c>
      <c r="BG1164" s="136">
        <f>IF(N1164="zákl. přenesená",J1164,0)</f>
        <v>0</v>
      </c>
      <c r="BH1164" s="136">
        <f>IF(N1164="sníž. přenesená",J1164,0)</f>
        <v>0</v>
      </c>
      <c r="BI1164" s="136">
        <f>IF(N1164="nulová",J1164,0)</f>
        <v>0</v>
      </c>
      <c r="BJ1164" s="18" t="s">
        <v>86</v>
      </c>
      <c r="BK1164" s="136">
        <f>ROUND(I1164*H1164,2)</f>
        <v>0</v>
      </c>
      <c r="BL1164" s="18" t="s">
        <v>385</v>
      </c>
      <c r="BM1164" s="135" t="s">
        <v>847</v>
      </c>
    </row>
    <row r="1165" spans="2:65" s="1" customFormat="1" ht="19.5">
      <c r="B1165" s="34"/>
      <c r="D1165" s="138" t="s">
        <v>669</v>
      </c>
      <c r="F1165" s="175" t="s">
        <v>843</v>
      </c>
      <c r="I1165" s="176"/>
      <c r="L1165" s="34"/>
      <c r="M1165" s="177"/>
      <c r="T1165" s="55"/>
      <c r="AT1165" s="18" t="s">
        <v>669</v>
      </c>
      <c r="AU1165" s="18" t="s">
        <v>88</v>
      </c>
    </row>
    <row r="1166" spans="2:65" s="12" customFormat="1">
      <c r="B1166" s="137"/>
      <c r="D1166" s="138" t="s">
        <v>140</v>
      </c>
      <c r="E1166" s="139" t="s">
        <v>43</v>
      </c>
      <c r="F1166" s="140" t="s">
        <v>306</v>
      </c>
      <c r="H1166" s="139" t="s">
        <v>43</v>
      </c>
      <c r="I1166" s="141"/>
      <c r="L1166" s="137"/>
      <c r="M1166" s="142"/>
      <c r="T1166" s="143"/>
      <c r="AT1166" s="139" t="s">
        <v>140</v>
      </c>
      <c r="AU1166" s="139" t="s">
        <v>88</v>
      </c>
      <c r="AV1166" s="12" t="s">
        <v>86</v>
      </c>
      <c r="AW1166" s="12" t="s">
        <v>41</v>
      </c>
      <c r="AX1166" s="12" t="s">
        <v>81</v>
      </c>
      <c r="AY1166" s="139" t="s">
        <v>130</v>
      </c>
    </row>
    <row r="1167" spans="2:65" s="12" customFormat="1">
      <c r="B1167" s="137"/>
      <c r="D1167" s="138" t="s">
        <v>140</v>
      </c>
      <c r="E1167" s="139" t="s">
        <v>43</v>
      </c>
      <c r="F1167" s="140" t="s">
        <v>307</v>
      </c>
      <c r="H1167" s="139" t="s">
        <v>43</v>
      </c>
      <c r="I1167" s="141"/>
      <c r="L1167" s="137"/>
      <c r="M1167" s="142"/>
      <c r="T1167" s="143"/>
      <c r="AT1167" s="139" t="s">
        <v>140</v>
      </c>
      <c r="AU1167" s="139" t="s">
        <v>88</v>
      </c>
      <c r="AV1167" s="12" t="s">
        <v>86</v>
      </c>
      <c r="AW1167" s="12" t="s">
        <v>41</v>
      </c>
      <c r="AX1167" s="12" t="s">
        <v>81</v>
      </c>
      <c r="AY1167" s="139" t="s">
        <v>130</v>
      </c>
    </row>
    <row r="1168" spans="2:65" s="13" customFormat="1">
      <c r="B1168" s="144"/>
      <c r="D1168" s="138" t="s">
        <v>140</v>
      </c>
      <c r="E1168" s="145" t="s">
        <v>43</v>
      </c>
      <c r="F1168" s="146" t="s">
        <v>834</v>
      </c>
      <c r="H1168" s="147">
        <v>3.6920000000000002</v>
      </c>
      <c r="I1168" s="148"/>
      <c r="L1168" s="144"/>
      <c r="M1168" s="149"/>
      <c r="T1168" s="150"/>
      <c r="AT1168" s="145" t="s">
        <v>140</v>
      </c>
      <c r="AU1168" s="145" t="s">
        <v>88</v>
      </c>
      <c r="AV1168" s="13" t="s">
        <v>88</v>
      </c>
      <c r="AW1168" s="13" t="s">
        <v>41</v>
      </c>
      <c r="AX1168" s="13" t="s">
        <v>81</v>
      </c>
      <c r="AY1168" s="145" t="s">
        <v>130</v>
      </c>
    </row>
    <row r="1169" spans="2:65" s="13" customFormat="1">
      <c r="B1169" s="144"/>
      <c r="D1169" s="138" t="s">
        <v>140</v>
      </c>
      <c r="E1169" s="145" t="s">
        <v>43</v>
      </c>
      <c r="F1169" s="146" t="s">
        <v>835</v>
      </c>
      <c r="H1169" s="147">
        <v>44.426000000000002</v>
      </c>
      <c r="I1169" s="148"/>
      <c r="L1169" s="144"/>
      <c r="M1169" s="149"/>
      <c r="T1169" s="150"/>
      <c r="AT1169" s="145" t="s">
        <v>140</v>
      </c>
      <c r="AU1169" s="145" t="s">
        <v>88</v>
      </c>
      <c r="AV1169" s="13" t="s">
        <v>88</v>
      </c>
      <c r="AW1169" s="13" t="s">
        <v>41</v>
      </c>
      <c r="AX1169" s="13" t="s">
        <v>81</v>
      </c>
      <c r="AY1169" s="145" t="s">
        <v>130</v>
      </c>
    </row>
    <row r="1170" spans="2:65" s="13" customFormat="1">
      <c r="B1170" s="144"/>
      <c r="D1170" s="138" t="s">
        <v>140</v>
      </c>
      <c r="E1170" s="145" t="s">
        <v>43</v>
      </c>
      <c r="F1170" s="146" t="s">
        <v>837</v>
      </c>
      <c r="H1170" s="147">
        <v>0.83899999999999997</v>
      </c>
      <c r="I1170" s="148"/>
      <c r="L1170" s="144"/>
      <c r="M1170" s="149"/>
      <c r="T1170" s="150"/>
      <c r="AT1170" s="145" t="s">
        <v>140</v>
      </c>
      <c r="AU1170" s="145" t="s">
        <v>88</v>
      </c>
      <c r="AV1170" s="13" t="s">
        <v>88</v>
      </c>
      <c r="AW1170" s="13" t="s">
        <v>41</v>
      </c>
      <c r="AX1170" s="13" t="s">
        <v>81</v>
      </c>
      <c r="AY1170" s="145" t="s">
        <v>130</v>
      </c>
    </row>
    <row r="1171" spans="2:65" s="14" customFormat="1">
      <c r="B1171" s="151"/>
      <c r="D1171" s="138" t="s">
        <v>140</v>
      </c>
      <c r="E1171" s="152" t="s">
        <v>43</v>
      </c>
      <c r="F1171" s="153" t="s">
        <v>838</v>
      </c>
      <c r="H1171" s="154">
        <v>48.957000000000001</v>
      </c>
      <c r="I1171" s="155"/>
      <c r="L1171" s="151"/>
      <c r="M1171" s="156"/>
      <c r="T1171" s="157"/>
      <c r="AT1171" s="152" t="s">
        <v>140</v>
      </c>
      <c r="AU1171" s="152" t="s">
        <v>88</v>
      </c>
      <c r="AV1171" s="14" t="s">
        <v>147</v>
      </c>
      <c r="AW1171" s="14" t="s">
        <v>41</v>
      </c>
      <c r="AX1171" s="14" t="s">
        <v>81</v>
      </c>
      <c r="AY1171" s="152" t="s">
        <v>130</v>
      </c>
    </row>
    <row r="1172" spans="2:65" s="13" customFormat="1">
      <c r="B1172" s="144"/>
      <c r="D1172" s="138" t="s">
        <v>140</v>
      </c>
      <c r="E1172" s="145" t="s">
        <v>43</v>
      </c>
      <c r="F1172" s="146" t="s">
        <v>528</v>
      </c>
      <c r="H1172" s="147">
        <v>6.3479999999999999</v>
      </c>
      <c r="I1172" s="148"/>
      <c r="L1172" s="144"/>
      <c r="M1172" s="149"/>
      <c r="T1172" s="150"/>
      <c r="AT1172" s="145" t="s">
        <v>140</v>
      </c>
      <c r="AU1172" s="145" t="s">
        <v>88</v>
      </c>
      <c r="AV1172" s="13" t="s">
        <v>88</v>
      </c>
      <c r="AW1172" s="13" t="s">
        <v>41</v>
      </c>
      <c r="AX1172" s="13" t="s">
        <v>81</v>
      </c>
      <c r="AY1172" s="145" t="s">
        <v>130</v>
      </c>
    </row>
    <row r="1173" spans="2:65" s="13" customFormat="1">
      <c r="B1173" s="144"/>
      <c r="D1173" s="138" t="s">
        <v>140</v>
      </c>
      <c r="E1173" s="145" t="s">
        <v>43</v>
      </c>
      <c r="F1173" s="146" t="s">
        <v>529</v>
      </c>
      <c r="H1173" s="147">
        <v>4.968</v>
      </c>
      <c r="I1173" s="148"/>
      <c r="L1173" s="144"/>
      <c r="M1173" s="149"/>
      <c r="T1173" s="150"/>
      <c r="AT1173" s="145" t="s">
        <v>140</v>
      </c>
      <c r="AU1173" s="145" t="s">
        <v>88</v>
      </c>
      <c r="AV1173" s="13" t="s">
        <v>88</v>
      </c>
      <c r="AW1173" s="13" t="s">
        <v>41</v>
      </c>
      <c r="AX1173" s="13" t="s">
        <v>81</v>
      </c>
      <c r="AY1173" s="145" t="s">
        <v>130</v>
      </c>
    </row>
    <row r="1174" spans="2:65" s="13" customFormat="1">
      <c r="B1174" s="144"/>
      <c r="D1174" s="138" t="s">
        <v>140</v>
      </c>
      <c r="E1174" s="145" t="s">
        <v>43</v>
      </c>
      <c r="F1174" s="146" t="s">
        <v>530</v>
      </c>
      <c r="H1174" s="147">
        <v>1.528</v>
      </c>
      <c r="I1174" s="148"/>
      <c r="L1174" s="144"/>
      <c r="M1174" s="149"/>
      <c r="T1174" s="150"/>
      <c r="AT1174" s="145" t="s">
        <v>140</v>
      </c>
      <c r="AU1174" s="145" t="s">
        <v>88</v>
      </c>
      <c r="AV1174" s="13" t="s">
        <v>88</v>
      </c>
      <c r="AW1174" s="13" t="s">
        <v>41</v>
      </c>
      <c r="AX1174" s="13" t="s">
        <v>81</v>
      </c>
      <c r="AY1174" s="145" t="s">
        <v>130</v>
      </c>
    </row>
    <row r="1175" spans="2:65" s="14" customFormat="1">
      <c r="B1175" s="151"/>
      <c r="D1175" s="138" t="s">
        <v>140</v>
      </c>
      <c r="E1175" s="152" t="s">
        <v>43</v>
      </c>
      <c r="F1175" s="153" t="s">
        <v>534</v>
      </c>
      <c r="H1175" s="154">
        <v>12.843999999999999</v>
      </c>
      <c r="I1175" s="155"/>
      <c r="L1175" s="151"/>
      <c r="M1175" s="156"/>
      <c r="T1175" s="157"/>
      <c r="AT1175" s="152" t="s">
        <v>140</v>
      </c>
      <c r="AU1175" s="152" t="s">
        <v>88</v>
      </c>
      <c r="AV1175" s="14" t="s">
        <v>147</v>
      </c>
      <c r="AW1175" s="14" t="s">
        <v>41</v>
      </c>
      <c r="AX1175" s="14" t="s">
        <v>81</v>
      </c>
      <c r="AY1175" s="152" t="s">
        <v>130</v>
      </c>
    </row>
    <row r="1176" spans="2:65" s="15" customFormat="1">
      <c r="B1176" s="158"/>
      <c r="D1176" s="138" t="s">
        <v>140</v>
      </c>
      <c r="E1176" s="159" t="s">
        <v>43</v>
      </c>
      <c r="F1176" s="160" t="s">
        <v>209</v>
      </c>
      <c r="H1176" s="161">
        <v>61.801000000000002</v>
      </c>
      <c r="I1176" s="162"/>
      <c r="L1176" s="158"/>
      <c r="M1176" s="163"/>
      <c r="T1176" s="164"/>
      <c r="AT1176" s="159" t="s">
        <v>140</v>
      </c>
      <c r="AU1176" s="159" t="s">
        <v>88</v>
      </c>
      <c r="AV1176" s="15" t="s">
        <v>138</v>
      </c>
      <c r="AW1176" s="15" t="s">
        <v>41</v>
      </c>
      <c r="AX1176" s="15" t="s">
        <v>86</v>
      </c>
      <c r="AY1176" s="159" t="s">
        <v>130</v>
      </c>
    </row>
    <row r="1177" spans="2:65" s="1" customFormat="1" ht="16.5" customHeight="1">
      <c r="B1177" s="34"/>
      <c r="C1177" s="165" t="s">
        <v>848</v>
      </c>
      <c r="D1177" s="165" t="s">
        <v>323</v>
      </c>
      <c r="E1177" s="166" t="s">
        <v>849</v>
      </c>
      <c r="F1177" s="167" t="s">
        <v>850</v>
      </c>
      <c r="G1177" s="168" t="s">
        <v>326</v>
      </c>
      <c r="H1177" s="169">
        <v>1.431</v>
      </c>
      <c r="I1177" s="170"/>
      <c r="J1177" s="171">
        <f>ROUND(I1177*H1177,2)</f>
        <v>0</v>
      </c>
      <c r="K1177" s="167" t="s">
        <v>43</v>
      </c>
      <c r="L1177" s="172"/>
      <c r="M1177" s="173" t="s">
        <v>43</v>
      </c>
      <c r="N1177" s="174" t="s">
        <v>52</v>
      </c>
      <c r="P1177" s="133">
        <f>O1177*H1177</f>
        <v>0</v>
      </c>
      <c r="Q1177" s="133">
        <v>6.75</v>
      </c>
      <c r="R1177" s="133">
        <f>Q1177*H1177</f>
        <v>9.6592500000000001</v>
      </c>
      <c r="S1177" s="133">
        <v>0</v>
      </c>
      <c r="T1177" s="134">
        <f>S1177*H1177</f>
        <v>0</v>
      </c>
      <c r="AR1177" s="135" t="s">
        <v>470</v>
      </c>
      <c r="AT1177" s="135" t="s">
        <v>323</v>
      </c>
      <c r="AU1177" s="135" t="s">
        <v>88</v>
      </c>
      <c r="AY1177" s="18" t="s">
        <v>130</v>
      </c>
      <c r="BE1177" s="136">
        <f>IF(N1177="základní",J1177,0)</f>
        <v>0</v>
      </c>
      <c r="BF1177" s="136">
        <f>IF(N1177="snížená",J1177,0)</f>
        <v>0</v>
      </c>
      <c r="BG1177" s="136">
        <f>IF(N1177="zákl. přenesená",J1177,0)</f>
        <v>0</v>
      </c>
      <c r="BH1177" s="136">
        <f>IF(N1177="sníž. přenesená",J1177,0)</f>
        <v>0</v>
      </c>
      <c r="BI1177" s="136">
        <f>IF(N1177="nulová",J1177,0)</f>
        <v>0</v>
      </c>
      <c r="BJ1177" s="18" t="s">
        <v>86</v>
      </c>
      <c r="BK1177" s="136">
        <f>ROUND(I1177*H1177,2)</f>
        <v>0</v>
      </c>
      <c r="BL1177" s="18" t="s">
        <v>385</v>
      </c>
      <c r="BM1177" s="135" t="s">
        <v>851</v>
      </c>
    </row>
    <row r="1178" spans="2:65" s="1" customFormat="1" ht="29.25">
      <c r="B1178" s="34"/>
      <c r="D1178" s="138" t="s">
        <v>669</v>
      </c>
      <c r="F1178" s="175" t="s">
        <v>852</v>
      </c>
      <c r="I1178" s="176"/>
      <c r="L1178" s="34"/>
      <c r="M1178" s="177"/>
      <c r="T1178" s="55"/>
      <c r="AT1178" s="18" t="s">
        <v>669</v>
      </c>
      <c r="AU1178" s="18" t="s">
        <v>88</v>
      </c>
    </row>
    <row r="1179" spans="2:65" s="13" customFormat="1">
      <c r="B1179" s="144"/>
      <c r="D1179" s="138" t="s">
        <v>140</v>
      </c>
      <c r="E1179" s="145" t="s">
        <v>43</v>
      </c>
      <c r="F1179" s="146" t="s">
        <v>853</v>
      </c>
      <c r="H1179" s="147">
        <v>1.7999999999999999E-2</v>
      </c>
      <c r="I1179" s="148"/>
      <c r="L1179" s="144"/>
      <c r="M1179" s="149"/>
      <c r="T1179" s="150"/>
      <c r="AT1179" s="145" t="s">
        <v>140</v>
      </c>
      <c r="AU1179" s="145" t="s">
        <v>88</v>
      </c>
      <c r="AV1179" s="13" t="s">
        <v>88</v>
      </c>
      <c r="AW1179" s="13" t="s">
        <v>41</v>
      </c>
      <c r="AX1179" s="13" t="s">
        <v>81</v>
      </c>
      <c r="AY1179" s="145" t="s">
        <v>130</v>
      </c>
    </row>
    <row r="1180" spans="2:65" s="13" customFormat="1">
      <c r="B1180" s="144"/>
      <c r="D1180" s="138" t="s">
        <v>140</v>
      </c>
      <c r="E1180" s="145" t="s">
        <v>43</v>
      </c>
      <c r="F1180" s="146" t="s">
        <v>854</v>
      </c>
      <c r="H1180" s="147">
        <v>0.40500000000000003</v>
      </c>
      <c r="I1180" s="148"/>
      <c r="L1180" s="144"/>
      <c r="M1180" s="149"/>
      <c r="T1180" s="150"/>
      <c r="AT1180" s="145" t="s">
        <v>140</v>
      </c>
      <c r="AU1180" s="145" t="s">
        <v>88</v>
      </c>
      <c r="AV1180" s="13" t="s">
        <v>88</v>
      </c>
      <c r="AW1180" s="13" t="s">
        <v>41</v>
      </c>
      <c r="AX1180" s="13" t="s">
        <v>81</v>
      </c>
      <c r="AY1180" s="145" t="s">
        <v>130</v>
      </c>
    </row>
    <row r="1181" spans="2:65" s="13" customFormat="1">
      <c r="B1181" s="144"/>
      <c r="D1181" s="138" t="s">
        <v>140</v>
      </c>
      <c r="E1181" s="145" t="s">
        <v>43</v>
      </c>
      <c r="F1181" s="146" t="s">
        <v>855</v>
      </c>
      <c r="H1181" s="147">
        <v>5.1999999999999998E-2</v>
      </c>
      <c r="I1181" s="148"/>
      <c r="L1181" s="144"/>
      <c r="M1181" s="149"/>
      <c r="T1181" s="150"/>
      <c r="AT1181" s="145" t="s">
        <v>140</v>
      </c>
      <c r="AU1181" s="145" t="s">
        <v>88</v>
      </c>
      <c r="AV1181" s="13" t="s">
        <v>88</v>
      </c>
      <c r="AW1181" s="13" t="s">
        <v>41</v>
      </c>
      <c r="AX1181" s="13" t="s">
        <v>81</v>
      </c>
      <c r="AY1181" s="145" t="s">
        <v>130</v>
      </c>
    </row>
    <row r="1182" spans="2:65" s="13" customFormat="1">
      <c r="B1182" s="144"/>
      <c r="D1182" s="138" t="s">
        <v>140</v>
      </c>
      <c r="E1182" s="145" t="s">
        <v>43</v>
      </c>
      <c r="F1182" s="146" t="s">
        <v>856</v>
      </c>
      <c r="H1182" s="147">
        <v>0.622</v>
      </c>
      <c r="I1182" s="148"/>
      <c r="L1182" s="144"/>
      <c r="M1182" s="149"/>
      <c r="T1182" s="150"/>
      <c r="AT1182" s="145" t="s">
        <v>140</v>
      </c>
      <c r="AU1182" s="145" t="s">
        <v>88</v>
      </c>
      <c r="AV1182" s="13" t="s">
        <v>88</v>
      </c>
      <c r="AW1182" s="13" t="s">
        <v>41</v>
      </c>
      <c r="AX1182" s="13" t="s">
        <v>81</v>
      </c>
      <c r="AY1182" s="145" t="s">
        <v>130</v>
      </c>
    </row>
    <row r="1183" spans="2:65" s="13" customFormat="1">
      <c r="B1183" s="144"/>
      <c r="D1183" s="138" t="s">
        <v>140</v>
      </c>
      <c r="E1183" s="145" t="s">
        <v>43</v>
      </c>
      <c r="F1183" s="146" t="s">
        <v>857</v>
      </c>
      <c r="H1183" s="147">
        <v>1.4999999999999999E-2</v>
      </c>
      <c r="I1183" s="148"/>
      <c r="L1183" s="144"/>
      <c r="M1183" s="149"/>
      <c r="T1183" s="150"/>
      <c r="AT1183" s="145" t="s">
        <v>140</v>
      </c>
      <c r="AU1183" s="145" t="s">
        <v>88</v>
      </c>
      <c r="AV1183" s="13" t="s">
        <v>88</v>
      </c>
      <c r="AW1183" s="13" t="s">
        <v>41</v>
      </c>
      <c r="AX1183" s="13" t="s">
        <v>81</v>
      </c>
      <c r="AY1183" s="145" t="s">
        <v>130</v>
      </c>
    </row>
    <row r="1184" spans="2:65" s="13" customFormat="1">
      <c r="B1184" s="144"/>
      <c r="D1184" s="138" t="s">
        <v>140</v>
      </c>
      <c r="E1184" s="145" t="s">
        <v>43</v>
      </c>
      <c r="F1184" s="146" t="s">
        <v>858</v>
      </c>
      <c r="H1184" s="147">
        <v>1.7000000000000001E-2</v>
      </c>
      <c r="I1184" s="148"/>
      <c r="L1184" s="144"/>
      <c r="M1184" s="149"/>
      <c r="T1184" s="150"/>
      <c r="AT1184" s="145" t="s">
        <v>140</v>
      </c>
      <c r="AU1184" s="145" t="s">
        <v>88</v>
      </c>
      <c r="AV1184" s="13" t="s">
        <v>88</v>
      </c>
      <c r="AW1184" s="13" t="s">
        <v>41</v>
      </c>
      <c r="AX1184" s="13" t="s">
        <v>81</v>
      </c>
      <c r="AY1184" s="145" t="s">
        <v>130</v>
      </c>
    </row>
    <row r="1185" spans="2:65" s="14" customFormat="1">
      <c r="B1185" s="151"/>
      <c r="D1185" s="138" t="s">
        <v>140</v>
      </c>
      <c r="E1185" s="152" t="s">
        <v>43</v>
      </c>
      <c r="F1185" s="153" t="s">
        <v>838</v>
      </c>
      <c r="H1185" s="154">
        <v>1.129</v>
      </c>
      <c r="I1185" s="155"/>
      <c r="L1185" s="151"/>
      <c r="M1185" s="156"/>
      <c r="T1185" s="157"/>
      <c r="AT1185" s="152" t="s">
        <v>140</v>
      </c>
      <c r="AU1185" s="152" t="s">
        <v>88</v>
      </c>
      <c r="AV1185" s="14" t="s">
        <v>147</v>
      </c>
      <c r="AW1185" s="14" t="s">
        <v>41</v>
      </c>
      <c r="AX1185" s="14" t="s">
        <v>81</v>
      </c>
      <c r="AY1185" s="152" t="s">
        <v>130</v>
      </c>
    </row>
    <row r="1186" spans="2:65" s="13" customFormat="1">
      <c r="B1186" s="144"/>
      <c r="D1186" s="138" t="s">
        <v>140</v>
      </c>
      <c r="E1186" s="145" t="s">
        <v>43</v>
      </c>
      <c r="F1186" s="146" t="s">
        <v>859</v>
      </c>
      <c r="H1186" s="147">
        <v>0.16800000000000001</v>
      </c>
      <c r="I1186" s="148"/>
      <c r="L1186" s="144"/>
      <c r="M1186" s="149"/>
      <c r="T1186" s="150"/>
      <c r="AT1186" s="145" t="s">
        <v>140</v>
      </c>
      <c r="AU1186" s="145" t="s">
        <v>88</v>
      </c>
      <c r="AV1186" s="13" t="s">
        <v>88</v>
      </c>
      <c r="AW1186" s="13" t="s">
        <v>41</v>
      </c>
      <c r="AX1186" s="13" t="s">
        <v>81</v>
      </c>
      <c r="AY1186" s="145" t="s">
        <v>130</v>
      </c>
    </row>
    <row r="1187" spans="2:65" s="13" customFormat="1">
      <c r="B1187" s="144"/>
      <c r="D1187" s="138" t="s">
        <v>140</v>
      </c>
      <c r="E1187" s="145" t="s">
        <v>43</v>
      </c>
      <c r="F1187" s="146" t="s">
        <v>860</v>
      </c>
      <c r="H1187" s="147">
        <v>1.2E-2</v>
      </c>
      <c r="I1187" s="148"/>
      <c r="L1187" s="144"/>
      <c r="M1187" s="149"/>
      <c r="T1187" s="150"/>
      <c r="AT1187" s="145" t="s">
        <v>140</v>
      </c>
      <c r="AU1187" s="145" t="s">
        <v>88</v>
      </c>
      <c r="AV1187" s="13" t="s">
        <v>88</v>
      </c>
      <c r="AW1187" s="13" t="s">
        <v>41</v>
      </c>
      <c r="AX1187" s="13" t="s">
        <v>81</v>
      </c>
      <c r="AY1187" s="145" t="s">
        <v>130</v>
      </c>
    </row>
    <row r="1188" spans="2:65" s="13" customFormat="1">
      <c r="B1188" s="144"/>
      <c r="D1188" s="138" t="s">
        <v>140</v>
      </c>
      <c r="E1188" s="145" t="s">
        <v>43</v>
      </c>
      <c r="F1188" s="146" t="s">
        <v>861</v>
      </c>
      <c r="H1188" s="147">
        <v>5.0999999999999997E-2</v>
      </c>
      <c r="I1188" s="148"/>
      <c r="L1188" s="144"/>
      <c r="M1188" s="149"/>
      <c r="T1188" s="150"/>
      <c r="AT1188" s="145" t="s">
        <v>140</v>
      </c>
      <c r="AU1188" s="145" t="s">
        <v>88</v>
      </c>
      <c r="AV1188" s="13" t="s">
        <v>88</v>
      </c>
      <c r="AW1188" s="13" t="s">
        <v>41</v>
      </c>
      <c r="AX1188" s="13" t="s">
        <v>81</v>
      </c>
      <c r="AY1188" s="145" t="s">
        <v>130</v>
      </c>
    </row>
    <row r="1189" spans="2:65" s="13" customFormat="1">
      <c r="B1189" s="144"/>
      <c r="D1189" s="138" t="s">
        <v>140</v>
      </c>
      <c r="E1189" s="145" t="s">
        <v>43</v>
      </c>
      <c r="F1189" s="146" t="s">
        <v>862</v>
      </c>
      <c r="H1189" s="147">
        <v>0.04</v>
      </c>
      <c r="I1189" s="148"/>
      <c r="L1189" s="144"/>
      <c r="M1189" s="149"/>
      <c r="T1189" s="150"/>
      <c r="AT1189" s="145" t="s">
        <v>140</v>
      </c>
      <c r="AU1189" s="145" t="s">
        <v>88</v>
      </c>
      <c r="AV1189" s="13" t="s">
        <v>88</v>
      </c>
      <c r="AW1189" s="13" t="s">
        <v>41</v>
      </c>
      <c r="AX1189" s="13" t="s">
        <v>81</v>
      </c>
      <c r="AY1189" s="145" t="s">
        <v>130</v>
      </c>
    </row>
    <row r="1190" spans="2:65" s="13" customFormat="1">
      <c r="B1190" s="144"/>
      <c r="D1190" s="138" t="s">
        <v>140</v>
      </c>
      <c r="E1190" s="145" t="s">
        <v>43</v>
      </c>
      <c r="F1190" s="146" t="s">
        <v>863</v>
      </c>
      <c r="H1190" s="147">
        <v>3.1E-2</v>
      </c>
      <c r="I1190" s="148"/>
      <c r="L1190" s="144"/>
      <c r="M1190" s="149"/>
      <c r="T1190" s="150"/>
      <c r="AT1190" s="145" t="s">
        <v>140</v>
      </c>
      <c r="AU1190" s="145" t="s">
        <v>88</v>
      </c>
      <c r="AV1190" s="13" t="s">
        <v>88</v>
      </c>
      <c r="AW1190" s="13" t="s">
        <v>41</v>
      </c>
      <c r="AX1190" s="13" t="s">
        <v>81</v>
      </c>
      <c r="AY1190" s="145" t="s">
        <v>130</v>
      </c>
    </row>
    <row r="1191" spans="2:65" s="14" customFormat="1">
      <c r="B1191" s="151"/>
      <c r="D1191" s="138" t="s">
        <v>140</v>
      </c>
      <c r="E1191" s="152" t="s">
        <v>43</v>
      </c>
      <c r="F1191" s="153" t="s">
        <v>534</v>
      </c>
      <c r="H1191" s="154">
        <v>0.30199999999999999</v>
      </c>
      <c r="I1191" s="155"/>
      <c r="L1191" s="151"/>
      <c r="M1191" s="156"/>
      <c r="T1191" s="157"/>
      <c r="AT1191" s="152" t="s">
        <v>140</v>
      </c>
      <c r="AU1191" s="152" t="s">
        <v>88</v>
      </c>
      <c r="AV1191" s="14" t="s">
        <v>147</v>
      </c>
      <c r="AW1191" s="14" t="s">
        <v>41</v>
      </c>
      <c r="AX1191" s="14" t="s">
        <v>81</v>
      </c>
      <c r="AY1191" s="152" t="s">
        <v>130</v>
      </c>
    </row>
    <row r="1192" spans="2:65" s="15" customFormat="1">
      <c r="B1192" s="158"/>
      <c r="D1192" s="138" t="s">
        <v>140</v>
      </c>
      <c r="E1192" s="159" t="s">
        <v>43</v>
      </c>
      <c r="F1192" s="160" t="s">
        <v>209</v>
      </c>
      <c r="H1192" s="161">
        <v>1.431</v>
      </c>
      <c r="I1192" s="162"/>
      <c r="L1192" s="158"/>
      <c r="M1192" s="163"/>
      <c r="T1192" s="164"/>
      <c r="AT1192" s="159" t="s">
        <v>140</v>
      </c>
      <c r="AU1192" s="159" t="s">
        <v>88</v>
      </c>
      <c r="AV1192" s="15" t="s">
        <v>138</v>
      </c>
      <c r="AW1192" s="15" t="s">
        <v>41</v>
      </c>
      <c r="AX1192" s="15" t="s">
        <v>86</v>
      </c>
      <c r="AY1192" s="159" t="s">
        <v>130</v>
      </c>
    </row>
    <row r="1193" spans="2:65" s="1" customFormat="1" ht="24.2" customHeight="1">
      <c r="B1193" s="34"/>
      <c r="C1193" s="124" t="s">
        <v>864</v>
      </c>
      <c r="D1193" s="124" t="s">
        <v>133</v>
      </c>
      <c r="E1193" s="125" t="s">
        <v>865</v>
      </c>
      <c r="F1193" s="126" t="s">
        <v>866</v>
      </c>
      <c r="G1193" s="127" t="s">
        <v>136</v>
      </c>
      <c r="H1193" s="128">
        <v>164.70699999999999</v>
      </c>
      <c r="I1193" s="129"/>
      <c r="J1193" s="130">
        <f>ROUND(I1193*H1193,2)</f>
        <v>0</v>
      </c>
      <c r="K1193" s="126" t="s">
        <v>137</v>
      </c>
      <c r="L1193" s="34"/>
      <c r="M1193" s="131" t="s">
        <v>43</v>
      </c>
      <c r="N1193" s="132" t="s">
        <v>52</v>
      </c>
      <c r="P1193" s="133">
        <f>O1193*H1193</f>
        <v>0</v>
      </c>
      <c r="Q1193" s="133">
        <v>8.0000000000000002E-3</v>
      </c>
      <c r="R1193" s="133">
        <f>Q1193*H1193</f>
        <v>1.3176559999999999</v>
      </c>
      <c r="S1193" s="133">
        <v>0</v>
      </c>
      <c r="T1193" s="134">
        <f>S1193*H1193</f>
        <v>0</v>
      </c>
      <c r="AR1193" s="135" t="s">
        <v>385</v>
      </c>
      <c r="AT1193" s="135" t="s">
        <v>133</v>
      </c>
      <c r="AU1193" s="135" t="s">
        <v>88</v>
      </c>
      <c r="AY1193" s="18" t="s">
        <v>130</v>
      </c>
      <c r="BE1193" s="136">
        <f>IF(N1193="základní",J1193,0)</f>
        <v>0</v>
      </c>
      <c r="BF1193" s="136">
        <f>IF(N1193="snížená",J1193,0)</f>
        <v>0</v>
      </c>
      <c r="BG1193" s="136">
        <f>IF(N1193="zákl. přenesená",J1193,0)</f>
        <v>0</v>
      </c>
      <c r="BH1193" s="136">
        <f>IF(N1193="sníž. přenesená",J1193,0)</f>
        <v>0</v>
      </c>
      <c r="BI1193" s="136">
        <f>IF(N1193="nulová",J1193,0)</f>
        <v>0</v>
      </c>
      <c r="BJ1193" s="18" t="s">
        <v>86</v>
      </c>
      <c r="BK1193" s="136">
        <f>ROUND(I1193*H1193,2)</f>
        <v>0</v>
      </c>
      <c r="BL1193" s="18" t="s">
        <v>385</v>
      </c>
      <c r="BM1193" s="135" t="s">
        <v>867</v>
      </c>
    </row>
    <row r="1194" spans="2:65" s="13" customFormat="1">
      <c r="B1194" s="144"/>
      <c r="D1194" s="138" t="s">
        <v>140</v>
      </c>
      <c r="E1194" s="145" t="s">
        <v>43</v>
      </c>
      <c r="F1194" s="146" t="s">
        <v>868</v>
      </c>
      <c r="H1194" s="147">
        <v>164.70699999999999</v>
      </c>
      <c r="I1194" s="148"/>
      <c r="L1194" s="144"/>
      <c r="M1194" s="149"/>
      <c r="T1194" s="150"/>
      <c r="AT1194" s="145" t="s">
        <v>140</v>
      </c>
      <c r="AU1194" s="145" t="s">
        <v>88</v>
      </c>
      <c r="AV1194" s="13" t="s">
        <v>88</v>
      </c>
      <c r="AW1194" s="13" t="s">
        <v>41</v>
      </c>
      <c r="AX1194" s="13" t="s">
        <v>86</v>
      </c>
      <c r="AY1194" s="145" t="s">
        <v>130</v>
      </c>
    </row>
    <row r="1195" spans="2:65" s="1" customFormat="1" ht="21.75" customHeight="1">
      <c r="B1195" s="34"/>
      <c r="C1195" s="124" t="s">
        <v>869</v>
      </c>
      <c r="D1195" s="124" t="s">
        <v>133</v>
      </c>
      <c r="E1195" s="125" t="s">
        <v>870</v>
      </c>
      <c r="F1195" s="126" t="s">
        <v>871</v>
      </c>
      <c r="G1195" s="127" t="s">
        <v>136</v>
      </c>
      <c r="H1195" s="128">
        <v>164.70699999999999</v>
      </c>
      <c r="I1195" s="129"/>
      <c r="J1195" s="130">
        <f>ROUND(I1195*H1195,2)</f>
        <v>0</v>
      </c>
      <c r="K1195" s="126" t="s">
        <v>137</v>
      </c>
      <c r="L1195" s="34"/>
      <c r="M1195" s="131" t="s">
        <v>43</v>
      </c>
      <c r="N1195" s="132" t="s">
        <v>52</v>
      </c>
      <c r="P1195" s="133">
        <f>O1195*H1195</f>
        <v>0</v>
      </c>
      <c r="Q1195" s="133">
        <v>4.0000000000000002E-4</v>
      </c>
      <c r="R1195" s="133">
        <f>Q1195*H1195</f>
        <v>6.5882800000000005E-2</v>
      </c>
      <c r="S1195" s="133">
        <v>0</v>
      </c>
      <c r="T1195" s="134">
        <f>S1195*H1195</f>
        <v>0</v>
      </c>
      <c r="AR1195" s="135" t="s">
        <v>385</v>
      </c>
      <c r="AT1195" s="135" t="s">
        <v>133</v>
      </c>
      <c r="AU1195" s="135" t="s">
        <v>88</v>
      </c>
      <c r="AY1195" s="18" t="s">
        <v>130</v>
      </c>
      <c r="BE1195" s="136">
        <f>IF(N1195="základní",J1195,0)</f>
        <v>0</v>
      </c>
      <c r="BF1195" s="136">
        <f>IF(N1195="snížená",J1195,0)</f>
        <v>0</v>
      </c>
      <c r="BG1195" s="136">
        <f>IF(N1195="zákl. přenesená",J1195,0)</f>
        <v>0</v>
      </c>
      <c r="BH1195" s="136">
        <f>IF(N1195="sníž. přenesená",J1195,0)</f>
        <v>0</v>
      </c>
      <c r="BI1195" s="136">
        <f>IF(N1195="nulová",J1195,0)</f>
        <v>0</v>
      </c>
      <c r="BJ1195" s="18" t="s">
        <v>86</v>
      </c>
      <c r="BK1195" s="136">
        <f>ROUND(I1195*H1195,2)</f>
        <v>0</v>
      </c>
      <c r="BL1195" s="18" t="s">
        <v>385</v>
      </c>
      <c r="BM1195" s="135" t="s">
        <v>872</v>
      </c>
    </row>
    <row r="1196" spans="2:65" s="1" customFormat="1" ht="24.2" customHeight="1">
      <c r="B1196" s="34"/>
      <c r="C1196" s="124" t="s">
        <v>873</v>
      </c>
      <c r="D1196" s="124" t="s">
        <v>133</v>
      </c>
      <c r="E1196" s="125" t="s">
        <v>874</v>
      </c>
      <c r="F1196" s="126" t="s">
        <v>875</v>
      </c>
      <c r="G1196" s="127" t="s">
        <v>136</v>
      </c>
      <c r="H1196" s="128">
        <v>203.35499999999999</v>
      </c>
      <c r="I1196" s="129"/>
      <c r="J1196" s="130">
        <f>ROUND(I1196*H1196,2)</f>
        <v>0</v>
      </c>
      <c r="K1196" s="126" t="s">
        <v>137</v>
      </c>
      <c r="L1196" s="34"/>
      <c r="M1196" s="131" t="s">
        <v>43</v>
      </c>
      <c r="N1196" s="132" t="s">
        <v>52</v>
      </c>
      <c r="P1196" s="133">
        <f>O1196*H1196</f>
        <v>0</v>
      </c>
      <c r="Q1196" s="133">
        <v>1.0000000000000001E-5</v>
      </c>
      <c r="R1196" s="133">
        <f>Q1196*H1196</f>
        <v>2.0335499999999999E-3</v>
      </c>
      <c r="S1196" s="133">
        <v>0</v>
      </c>
      <c r="T1196" s="134">
        <f>S1196*H1196</f>
        <v>0</v>
      </c>
      <c r="AR1196" s="135" t="s">
        <v>385</v>
      </c>
      <c r="AT1196" s="135" t="s">
        <v>133</v>
      </c>
      <c r="AU1196" s="135" t="s">
        <v>88</v>
      </c>
      <c r="AY1196" s="18" t="s">
        <v>130</v>
      </c>
      <c r="BE1196" s="136">
        <f>IF(N1196="základní",J1196,0)</f>
        <v>0</v>
      </c>
      <c r="BF1196" s="136">
        <f>IF(N1196="snížená",J1196,0)</f>
        <v>0</v>
      </c>
      <c r="BG1196" s="136">
        <f>IF(N1196="zákl. přenesená",J1196,0)</f>
        <v>0</v>
      </c>
      <c r="BH1196" s="136">
        <f>IF(N1196="sníž. přenesená",J1196,0)</f>
        <v>0</v>
      </c>
      <c r="BI1196" s="136">
        <f>IF(N1196="nulová",J1196,0)</f>
        <v>0</v>
      </c>
      <c r="BJ1196" s="18" t="s">
        <v>86</v>
      </c>
      <c r="BK1196" s="136">
        <f>ROUND(I1196*H1196,2)</f>
        <v>0</v>
      </c>
      <c r="BL1196" s="18" t="s">
        <v>385</v>
      </c>
      <c r="BM1196" s="135" t="s">
        <v>876</v>
      </c>
    </row>
    <row r="1197" spans="2:65" s="12" customFormat="1">
      <c r="B1197" s="137"/>
      <c r="D1197" s="138" t="s">
        <v>140</v>
      </c>
      <c r="E1197" s="139" t="s">
        <v>43</v>
      </c>
      <c r="F1197" s="140" t="s">
        <v>306</v>
      </c>
      <c r="H1197" s="139" t="s">
        <v>43</v>
      </c>
      <c r="I1197" s="141"/>
      <c r="L1197" s="137"/>
      <c r="M1197" s="142"/>
      <c r="T1197" s="143"/>
      <c r="AT1197" s="139" t="s">
        <v>140</v>
      </c>
      <c r="AU1197" s="139" t="s">
        <v>88</v>
      </c>
      <c r="AV1197" s="12" t="s">
        <v>86</v>
      </c>
      <c r="AW1197" s="12" t="s">
        <v>41</v>
      </c>
      <c r="AX1197" s="12" t="s">
        <v>81</v>
      </c>
      <c r="AY1197" s="139" t="s">
        <v>130</v>
      </c>
    </row>
    <row r="1198" spans="2:65" s="12" customFormat="1">
      <c r="B1198" s="137"/>
      <c r="D1198" s="138" t="s">
        <v>140</v>
      </c>
      <c r="E1198" s="139" t="s">
        <v>43</v>
      </c>
      <c r="F1198" s="140" t="s">
        <v>307</v>
      </c>
      <c r="H1198" s="139" t="s">
        <v>43</v>
      </c>
      <c r="I1198" s="141"/>
      <c r="L1198" s="137"/>
      <c r="M1198" s="142"/>
      <c r="T1198" s="143"/>
      <c r="AT1198" s="139" t="s">
        <v>140</v>
      </c>
      <c r="AU1198" s="139" t="s">
        <v>88</v>
      </c>
      <c r="AV1198" s="12" t="s">
        <v>86</v>
      </c>
      <c r="AW1198" s="12" t="s">
        <v>41</v>
      </c>
      <c r="AX1198" s="12" t="s">
        <v>81</v>
      </c>
      <c r="AY1198" s="139" t="s">
        <v>130</v>
      </c>
    </row>
    <row r="1199" spans="2:65" s="13" customFormat="1">
      <c r="B1199" s="144"/>
      <c r="D1199" s="138" t="s">
        <v>140</v>
      </c>
      <c r="E1199" s="145" t="s">
        <v>43</v>
      </c>
      <c r="F1199" s="146" t="s">
        <v>877</v>
      </c>
      <c r="H1199" s="147">
        <v>3.45</v>
      </c>
      <c r="I1199" s="148"/>
      <c r="L1199" s="144"/>
      <c r="M1199" s="149"/>
      <c r="T1199" s="150"/>
      <c r="AT1199" s="145" t="s">
        <v>140</v>
      </c>
      <c r="AU1199" s="145" t="s">
        <v>88</v>
      </c>
      <c r="AV1199" s="13" t="s">
        <v>88</v>
      </c>
      <c r="AW1199" s="13" t="s">
        <v>41</v>
      </c>
      <c r="AX1199" s="13" t="s">
        <v>81</v>
      </c>
      <c r="AY1199" s="145" t="s">
        <v>130</v>
      </c>
    </row>
    <row r="1200" spans="2:65" s="13" customFormat="1">
      <c r="B1200" s="144"/>
      <c r="D1200" s="138" t="s">
        <v>140</v>
      </c>
      <c r="E1200" s="145" t="s">
        <v>43</v>
      </c>
      <c r="F1200" s="146" t="s">
        <v>878</v>
      </c>
      <c r="H1200" s="147">
        <v>79.44</v>
      </c>
      <c r="I1200" s="148"/>
      <c r="L1200" s="144"/>
      <c r="M1200" s="149"/>
      <c r="T1200" s="150"/>
      <c r="AT1200" s="145" t="s">
        <v>140</v>
      </c>
      <c r="AU1200" s="145" t="s">
        <v>88</v>
      </c>
      <c r="AV1200" s="13" t="s">
        <v>88</v>
      </c>
      <c r="AW1200" s="13" t="s">
        <v>41</v>
      </c>
      <c r="AX1200" s="13" t="s">
        <v>81</v>
      </c>
      <c r="AY1200" s="145" t="s">
        <v>130</v>
      </c>
    </row>
    <row r="1201" spans="2:65" s="13" customFormat="1">
      <c r="B1201" s="144"/>
      <c r="D1201" s="138" t="s">
        <v>140</v>
      </c>
      <c r="E1201" s="145" t="s">
        <v>43</v>
      </c>
      <c r="F1201" s="146" t="s">
        <v>879</v>
      </c>
      <c r="H1201" s="147">
        <v>4.899</v>
      </c>
      <c r="I1201" s="148"/>
      <c r="L1201" s="144"/>
      <c r="M1201" s="149"/>
      <c r="T1201" s="150"/>
      <c r="AT1201" s="145" t="s">
        <v>140</v>
      </c>
      <c r="AU1201" s="145" t="s">
        <v>88</v>
      </c>
      <c r="AV1201" s="13" t="s">
        <v>88</v>
      </c>
      <c r="AW1201" s="13" t="s">
        <v>41</v>
      </c>
      <c r="AX1201" s="13" t="s">
        <v>81</v>
      </c>
      <c r="AY1201" s="145" t="s">
        <v>130</v>
      </c>
    </row>
    <row r="1202" spans="2:65" s="13" customFormat="1">
      <c r="B1202" s="144"/>
      <c r="D1202" s="138" t="s">
        <v>140</v>
      </c>
      <c r="E1202" s="145" t="s">
        <v>43</v>
      </c>
      <c r="F1202" s="146" t="s">
        <v>880</v>
      </c>
      <c r="H1202" s="147">
        <v>58.957999999999998</v>
      </c>
      <c r="I1202" s="148"/>
      <c r="L1202" s="144"/>
      <c r="M1202" s="149"/>
      <c r="T1202" s="150"/>
      <c r="AT1202" s="145" t="s">
        <v>140</v>
      </c>
      <c r="AU1202" s="145" t="s">
        <v>88</v>
      </c>
      <c r="AV1202" s="13" t="s">
        <v>88</v>
      </c>
      <c r="AW1202" s="13" t="s">
        <v>41</v>
      </c>
      <c r="AX1202" s="13" t="s">
        <v>81</v>
      </c>
      <c r="AY1202" s="145" t="s">
        <v>130</v>
      </c>
    </row>
    <row r="1203" spans="2:65" s="13" customFormat="1">
      <c r="B1203" s="144"/>
      <c r="D1203" s="138" t="s">
        <v>140</v>
      </c>
      <c r="E1203" s="145" t="s">
        <v>43</v>
      </c>
      <c r="F1203" s="146" t="s">
        <v>881</v>
      </c>
      <c r="H1203" s="147">
        <v>3.169</v>
      </c>
      <c r="I1203" s="148"/>
      <c r="L1203" s="144"/>
      <c r="M1203" s="149"/>
      <c r="T1203" s="150"/>
      <c r="AT1203" s="145" t="s">
        <v>140</v>
      </c>
      <c r="AU1203" s="145" t="s">
        <v>88</v>
      </c>
      <c r="AV1203" s="13" t="s">
        <v>88</v>
      </c>
      <c r="AW1203" s="13" t="s">
        <v>41</v>
      </c>
      <c r="AX1203" s="13" t="s">
        <v>81</v>
      </c>
      <c r="AY1203" s="145" t="s">
        <v>130</v>
      </c>
    </row>
    <row r="1204" spans="2:65" s="13" customFormat="1">
      <c r="B1204" s="144"/>
      <c r="D1204" s="138" t="s">
        <v>140</v>
      </c>
      <c r="E1204" s="145" t="s">
        <v>43</v>
      </c>
      <c r="F1204" s="146" t="s">
        <v>882</v>
      </c>
      <c r="H1204" s="147">
        <v>1.2949999999999999</v>
      </c>
      <c r="I1204" s="148"/>
      <c r="L1204" s="144"/>
      <c r="M1204" s="149"/>
      <c r="T1204" s="150"/>
      <c r="AT1204" s="145" t="s">
        <v>140</v>
      </c>
      <c r="AU1204" s="145" t="s">
        <v>88</v>
      </c>
      <c r="AV1204" s="13" t="s">
        <v>88</v>
      </c>
      <c r="AW1204" s="13" t="s">
        <v>41</v>
      </c>
      <c r="AX1204" s="13" t="s">
        <v>81</v>
      </c>
      <c r="AY1204" s="145" t="s">
        <v>130</v>
      </c>
    </row>
    <row r="1205" spans="2:65" s="14" customFormat="1">
      <c r="B1205" s="151"/>
      <c r="D1205" s="138" t="s">
        <v>140</v>
      </c>
      <c r="E1205" s="152" t="s">
        <v>43</v>
      </c>
      <c r="F1205" s="153" t="s">
        <v>838</v>
      </c>
      <c r="H1205" s="154">
        <v>151.21100000000001</v>
      </c>
      <c r="I1205" s="155"/>
      <c r="L1205" s="151"/>
      <c r="M1205" s="156"/>
      <c r="T1205" s="157"/>
      <c r="AT1205" s="152" t="s">
        <v>140</v>
      </c>
      <c r="AU1205" s="152" t="s">
        <v>88</v>
      </c>
      <c r="AV1205" s="14" t="s">
        <v>147</v>
      </c>
      <c r="AW1205" s="14" t="s">
        <v>41</v>
      </c>
      <c r="AX1205" s="14" t="s">
        <v>81</v>
      </c>
      <c r="AY1205" s="152" t="s">
        <v>130</v>
      </c>
    </row>
    <row r="1206" spans="2:65" s="13" customFormat="1">
      <c r="B1206" s="144"/>
      <c r="D1206" s="138" t="s">
        <v>140</v>
      </c>
      <c r="E1206" s="145" t="s">
        <v>43</v>
      </c>
      <c r="F1206" s="146" t="s">
        <v>883</v>
      </c>
      <c r="H1206" s="147">
        <v>34.253999999999998</v>
      </c>
      <c r="I1206" s="148"/>
      <c r="L1206" s="144"/>
      <c r="M1206" s="149"/>
      <c r="T1206" s="150"/>
      <c r="AT1206" s="145" t="s">
        <v>140</v>
      </c>
      <c r="AU1206" s="145" t="s">
        <v>88</v>
      </c>
      <c r="AV1206" s="13" t="s">
        <v>88</v>
      </c>
      <c r="AW1206" s="13" t="s">
        <v>41</v>
      </c>
      <c r="AX1206" s="13" t="s">
        <v>81</v>
      </c>
      <c r="AY1206" s="145" t="s">
        <v>130</v>
      </c>
    </row>
    <row r="1207" spans="2:65" s="13" customFormat="1">
      <c r="B1207" s="144"/>
      <c r="D1207" s="138" t="s">
        <v>140</v>
      </c>
      <c r="E1207" s="145" t="s">
        <v>43</v>
      </c>
      <c r="F1207" s="146" t="s">
        <v>884</v>
      </c>
      <c r="H1207" s="147">
        <v>2.6219999999999999</v>
      </c>
      <c r="I1207" s="148"/>
      <c r="L1207" s="144"/>
      <c r="M1207" s="149"/>
      <c r="T1207" s="150"/>
      <c r="AT1207" s="145" t="s">
        <v>140</v>
      </c>
      <c r="AU1207" s="145" t="s">
        <v>88</v>
      </c>
      <c r="AV1207" s="13" t="s">
        <v>88</v>
      </c>
      <c r="AW1207" s="13" t="s">
        <v>41</v>
      </c>
      <c r="AX1207" s="13" t="s">
        <v>81</v>
      </c>
      <c r="AY1207" s="145" t="s">
        <v>130</v>
      </c>
    </row>
    <row r="1208" spans="2:65" s="13" customFormat="1">
      <c r="B1208" s="144"/>
      <c r="D1208" s="138" t="s">
        <v>140</v>
      </c>
      <c r="E1208" s="145" t="s">
        <v>43</v>
      </c>
      <c r="F1208" s="146" t="s">
        <v>885</v>
      </c>
      <c r="H1208" s="147">
        <v>7.452</v>
      </c>
      <c r="I1208" s="148"/>
      <c r="L1208" s="144"/>
      <c r="M1208" s="149"/>
      <c r="T1208" s="150"/>
      <c r="AT1208" s="145" t="s">
        <v>140</v>
      </c>
      <c r="AU1208" s="145" t="s">
        <v>88</v>
      </c>
      <c r="AV1208" s="13" t="s">
        <v>88</v>
      </c>
      <c r="AW1208" s="13" t="s">
        <v>41</v>
      </c>
      <c r="AX1208" s="13" t="s">
        <v>81</v>
      </c>
      <c r="AY1208" s="145" t="s">
        <v>130</v>
      </c>
    </row>
    <row r="1209" spans="2:65" s="13" customFormat="1">
      <c r="B1209" s="144"/>
      <c r="D1209" s="138" t="s">
        <v>140</v>
      </c>
      <c r="E1209" s="145" t="s">
        <v>43</v>
      </c>
      <c r="F1209" s="146" t="s">
        <v>886</v>
      </c>
      <c r="H1209" s="147">
        <v>5.8319999999999999</v>
      </c>
      <c r="I1209" s="148"/>
      <c r="L1209" s="144"/>
      <c r="M1209" s="149"/>
      <c r="T1209" s="150"/>
      <c r="AT1209" s="145" t="s">
        <v>140</v>
      </c>
      <c r="AU1209" s="145" t="s">
        <v>88</v>
      </c>
      <c r="AV1209" s="13" t="s">
        <v>88</v>
      </c>
      <c r="AW1209" s="13" t="s">
        <v>41</v>
      </c>
      <c r="AX1209" s="13" t="s">
        <v>81</v>
      </c>
      <c r="AY1209" s="145" t="s">
        <v>130</v>
      </c>
    </row>
    <row r="1210" spans="2:65" s="13" customFormat="1">
      <c r="B1210" s="144"/>
      <c r="D1210" s="138" t="s">
        <v>140</v>
      </c>
      <c r="E1210" s="145" t="s">
        <v>43</v>
      </c>
      <c r="F1210" s="146" t="s">
        <v>887</v>
      </c>
      <c r="H1210" s="147">
        <v>1.984</v>
      </c>
      <c r="I1210" s="148"/>
      <c r="L1210" s="144"/>
      <c r="M1210" s="149"/>
      <c r="T1210" s="150"/>
      <c r="AT1210" s="145" t="s">
        <v>140</v>
      </c>
      <c r="AU1210" s="145" t="s">
        <v>88</v>
      </c>
      <c r="AV1210" s="13" t="s">
        <v>88</v>
      </c>
      <c r="AW1210" s="13" t="s">
        <v>41</v>
      </c>
      <c r="AX1210" s="13" t="s">
        <v>81</v>
      </c>
      <c r="AY1210" s="145" t="s">
        <v>130</v>
      </c>
    </row>
    <row r="1211" spans="2:65" s="14" customFormat="1">
      <c r="B1211" s="151"/>
      <c r="D1211" s="138" t="s">
        <v>140</v>
      </c>
      <c r="E1211" s="152" t="s">
        <v>43</v>
      </c>
      <c r="F1211" s="153" t="s">
        <v>534</v>
      </c>
      <c r="H1211" s="154">
        <v>52.143999999999998</v>
      </c>
      <c r="I1211" s="155"/>
      <c r="L1211" s="151"/>
      <c r="M1211" s="156"/>
      <c r="T1211" s="157"/>
      <c r="AT1211" s="152" t="s">
        <v>140</v>
      </c>
      <c r="AU1211" s="152" t="s">
        <v>88</v>
      </c>
      <c r="AV1211" s="14" t="s">
        <v>147</v>
      </c>
      <c r="AW1211" s="14" t="s">
        <v>41</v>
      </c>
      <c r="AX1211" s="14" t="s">
        <v>81</v>
      </c>
      <c r="AY1211" s="152" t="s">
        <v>130</v>
      </c>
    </row>
    <row r="1212" spans="2:65" s="15" customFormat="1">
      <c r="B1212" s="158"/>
      <c r="D1212" s="138" t="s">
        <v>140</v>
      </c>
      <c r="E1212" s="159" t="s">
        <v>43</v>
      </c>
      <c r="F1212" s="160" t="s">
        <v>209</v>
      </c>
      <c r="H1212" s="161">
        <v>203.35499999999999</v>
      </c>
      <c r="I1212" s="162"/>
      <c r="L1212" s="158"/>
      <c r="M1212" s="163"/>
      <c r="T1212" s="164"/>
      <c r="AT1212" s="159" t="s">
        <v>140</v>
      </c>
      <c r="AU1212" s="159" t="s">
        <v>88</v>
      </c>
      <c r="AV1212" s="15" t="s">
        <v>138</v>
      </c>
      <c r="AW1212" s="15" t="s">
        <v>41</v>
      </c>
      <c r="AX1212" s="15" t="s">
        <v>86</v>
      </c>
      <c r="AY1212" s="159" t="s">
        <v>130</v>
      </c>
    </row>
    <row r="1213" spans="2:65" s="1" customFormat="1" ht="24.2" customHeight="1">
      <c r="B1213" s="34"/>
      <c r="C1213" s="124" t="s">
        <v>888</v>
      </c>
      <c r="D1213" s="124" t="s">
        <v>133</v>
      </c>
      <c r="E1213" s="125" t="s">
        <v>889</v>
      </c>
      <c r="F1213" s="126" t="s">
        <v>890</v>
      </c>
      <c r="G1213" s="127" t="s">
        <v>136</v>
      </c>
      <c r="H1213" s="128">
        <v>151.21100000000001</v>
      </c>
      <c r="I1213" s="129"/>
      <c r="J1213" s="130">
        <f>ROUND(I1213*H1213,2)</f>
        <v>0</v>
      </c>
      <c r="K1213" s="126" t="s">
        <v>137</v>
      </c>
      <c r="L1213" s="34"/>
      <c r="M1213" s="131" t="s">
        <v>43</v>
      </c>
      <c r="N1213" s="132" t="s">
        <v>52</v>
      </c>
      <c r="P1213" s="133">
        <f>O1213*H1213</f>
        <v>0</v>
      </c>
      <c r="Q1213" s="133">
        <v>8.0000000000000007E-5</v>
      </c>
      <c r="R1213" s="133">
        <f>Q1213*H1213</f>
        <v>1.2096880000000003E-2</v>
      </c>
      <c r="S1213" s="133">
        <v>0</v>
      </c>
      <c r="T1213" s="134">
        <f>S1213*H1213</f>
        <v>0</v>
      </c>
      <c r="AR1213" s="135" t="s">
        <v>385</v>
      </c>
      <c r="AT1213" s="135" t="s">
        <v>133</v>
      </c>
      <c r="AU1213" s="135" t="s">
        <v>88</v>
      </c>
      <c r="AY1213" s="18" t="s">
        <v>130</v>
      </c>
      <c r="BE1213" s="136">
        <f>IF(N1213="základní",J1213,0)</f>
        <v>0</v>
      </c>
      <c r="BF1213" s="136">
        <f>IF(N1213="snížená",J1213,0)</f>
        <v>0</v>
      </c>
      <c r="BG1213" s="136">
        <f>IF(N1213="zákl. přenesená",J1213,0)</f>
        <v>0</v>
      </c>
      <c r="BH1213" s="136">
        <f>IF(N1213="sníž. přenesená",J1213,0)</f>
        <v>0</v>
      </c>
      <c r="BI1213" s="136">
        <f>IF(N1213="nulová",J1213,0)</f>
        <v>0</v>
      </c>
      <c r="BJ1213" s="18" t="s">
        <v>86</v>
      </c>
      <c r="BK1213" s="136">
        <f>ROUND(I1213*H1213,2)</f>
        <v>0</v>
      </c>
      <c r="BL1213" s="18" t="s">
        <v>385</v>
      </c>
      <c r="BM1213" s="135" t="s">
        <v>891</v>
      </c>
    </row>
    <row r="1214" spans="2:65" s="12" customFormat="1">
      <c r="B1214" s="137"/>
      <c r="D1214" s="138" t="s">
        <v>140</v>
      </c>
      <c r="E1214" s="139" t="s">
        <v>43</v>
      </c>
      <c r="F1214" s="140" t="s">
        <v>306</v>
      </c>
      <c r="H1214" s="139" t="s">
        <v>43</v>
      </c>
      <c r="I1214" s="141"/>
      <c r="L1214" s="137"/>
      <c r="M1214" s="142"/>
      <c r="T1214" s="143"/>
      <c r="AT1214" s="139" t="s">
        <v>140</v>
      </c>
      <c r="AU1214" s="139" t="s">
        <v>88</v>
      </c>
      <c r="AV1214" s="12" t="s">
        <v>86</v>
      </c>
      <c r="AW1214" s="12" t="s">
        <v>41</v>
      </c>
      <c r="AX1214" s="12" t="s">
        <v>81</v>
      </c>
      <c r="AY1214" s="139" t="s">
        <v>130</v>
      </c>
    </row>
    <row r="1215" spans="2:65" s="12" customFormat="1">
      <c r="B1215" s="137"/>
      <c r="D1215" s="138" t="s">
        <v>140</v>
      </c>
      <c r="E1215" s="139" t="s">
        <v>43</v>
      </c>
      <c r="F1215" s="140" t="s">
        <v>307</v>
      </c>
      <c r="H1215" s="139" t="s">
        <v>43</v>
      </c>
      <c r="I1215" s="141"/>
      <c r="L1215" s="137"/>
      <c r="M1215" s="142"/>
      <c r="T1215" s="143"/>
      <c r="AT1215" s="139" t="s">
        <v>140</v>
      </c>
      <c r="AU1215" s="139" t="s">
        <v>88</v>
      </c>
      <c r="AV1215" s="12" t="s">
        <v>86</v>
      </c>
      <c r="AW1215" s="12" t="s">
        <v>41</v>
      </c>
      <c r="AX1215" s="12" t="s">
        <v>81</v>
      </c>
      <c r="AY1215" s="139" t="s">
        <v>130</v>
      </c>
    </row>
    <row r="1216" spans="2:65" s="13" customFormat="1">
      <c r="B1216" s="144"/>
      <c r="D1216" s="138" t="s">
        <v>140</v>
      </c>
      <c r="E1216" s="145" t="s">
        <v>43</v>
      </c>
      <c r="F1216" s="146" t="s">
        <v>877</v>
      </c>
      <c r="H1216" s="147">
        <v>3.45</v>
      </c>
      <c r="I1216" s="148"/>
      <c r="L1216" s="144"/>
      <c r="M1216" s="149"/>
      <c r="T1216" s="150"/>
      <c r="AT1216" s="145" t="s">
        <v>140</v>
      </c>
      <c r="AU1216" s="145" t="s">
        <v>88</v>
      </c>
      <c r="AV1216" s="13" t="s">
        <v>88</v>
      </c>
      <c r="AW1216" s="13" t="s">
        <v>41</v>
      </c>
      <c r="AX1216" s="13" t="s">
        <v>81</v>
      </c>
      <c r="AY1216" s="145" t="s">
        <v>130</v>
      </c>
    </row>
    <row r="1217" spans="2:65" s="13" customFormat="1">
      <c r="B1217" s="144"/>
      <c r="D1217" s="138" t="s">
        <v>140</v>
      </c>
      <c r="E1217" s="145" t="s">
        <v>43</v>
      </c>
      <c r="F1217" s="146" t="s">
        <v>878</v>
      </c>
      <c r="H1217" s="147">
        <v>79.44</v>
      </c>
      <c r="I1217" s="148"/>
      <c r="L1217" s="144"/>
      <c r="M1217" s="149"/>
      <c r="T1217" s="150"/>
      <c r="AT1217" s="145" t="s">
        <v>140</v>
      </c>
      <c r="AU1217" s="145" t="s">
        <v>88</v>
      </c>
      <c r="AV1217" s="13" t="s">
        <v>88</v>
      </c>
      <c r="AW1217" s="13" t="s">
        <v>41</v>
      </c>
      <c r="AX1217" s="13" t="s">
        <v>81</v>
      </c>
      <c r="AY1217" s="145" t="s">
        <v>130</v>
      </c>
    </row>
    <row r="1218" spans="2:65" s="13" customFormat="1">
      <c r="B1218" s="144"/>
      <c r="D1218" s="138" t="s">
        <v>140</v>
      </c>
      <c r="E1218" s="145" t="s">
        <v>43</v>
      </c>
      <c r="F1218" s="146" t="s">
        <v>879</v>
      </c>
      <c r="H1218" s="147">
        <v>4.899</v>
      </c>
      <c r="I1218" s="148"/>
      <c r="L1218" s="144"/>
      <c r="M1218" s="149"/>
      <c r="T1218" s="150"/>
      <c r="AT1218" s="145" t="s">
        <v>140</v>
      </c>
      <c r="AU1218" s="145" t="s">
        <v>88</v>
      </c>
      <c r="AV1218" s="13" t="s">
        <v>88</v>
      </c>
      <c r="AW1218" s="13" t="s">
        <v>41</v>
      </c>
      <c r="AX1218" s="13" t="s">
        <v>81</v>
      </c>
      <c r="AY1218" s="145" t="s">
        <v>130</v>
      </c>
    </row>
    <row r="1219" spans="2:65" s="13" customFormat="1">
      <c r="B1219" s="144"/>
      <c r="D1219" s="138" t="s">
        <v>140</v>
      </c>
      <c r="E1219" s="145" t="s">
        <v>43</v>
      </c>
      <c r="F1219" s="146" t="s">
        <v>880</v>
      </c>
      <c r="H1219" s="147">
        <v>58.957999999999998</v>
      </c>
      <c r="I1219" s="148"/>
      <c r="L1219" s="144"/>
      <c r="M1219" s="149"/>
      <c r="T1219" s="150"/>
      <c r="AT1219" s="145" t="s">
        <v>140</v>
      </c>
      <c r="AU1219" s="145" t="s">
        <v>88</v>
      </c>
      <c r="AV1219" s="13" t="s">
        <v>88</v>
      </c>
      <c r="AW1219" s="13" t="s">
        <v>41</v>
      </c>
      <c r="AX1219" s="13" t="s">
        <v>81</v>
      </c>
      <c r="AY1219" s="145" t="s">
        <v>130</v>
      </c>
    </row>
    <row r="1220" spans="2:65" s="13" customFormat="1">
      <c r="B1220" s="144"/>
      <c r="D1220" s="138" t="s">
        <v>140</v>
      </c>
      <c r="E1220" s="145" t="s">
        <v>43</v>
      </c>
      <c r="F1220" s="146" t="s">
        <v>881</v>
      </c>
      <c r="H1220" s="147">
        <v>3.169</v>
      </c>
      <c r="I1220" s="148"/>
      <c r="L1220" s="144"/>
      <c r="M1220" s="149"/>
      <c r="T1220" s="150"/>
      <c r="AT1220" s="145" t="s">
        <v>140</v>
      </c>
      <c r="AU1220" s="145" t="s">
        <v>88</v>
      </c>
      <c r="AV1220" s="13" t="s">
        <v>88</v>
      </c>
      <c r="AW1220" s="13" t="s">
        <v>41</v>
      </c>
      <c r="AX1220" s="13" t="s">
        <v>81</v>
      </c>
      <c r="AY1220" s="145" t="s">
        <v>130</v>
      </c>
    </row>
    <row r="1221" spans="2:65" s="13" customFormat="1">
      <c r="B1221" s="144"/>
      <c r="D1221" s="138" t="s">
        <v>140</v>
      </c>
      <c r="E1221" s="145" t="s">
        <v>43</v>
      </c>
      <c r="F1221" s="146" t="s">
        <v>882</v>
      </c>
      <c r="H1221" s="147">
        <v>1.2949999999999999</v>
      </c>
      <c r="I1221" s="148"/>
      <c r="L1221" s="144"/>
      <c r="M1221" s="149"/>
      <c r="T1221" s="150"/>
      <c r="AT1221" s="145" t="s">
        <v>140</v>
      </c>
      <c r="AU1221" s="145" t="s">
        <v>88</v>
      </c>
      <c r="AV1221" s="13" t="s">
        <v>88</v>
      </c>
      <c r="AW1221" s="13" t="s">
        <v>41</v>
      </c>
      <c r="AX1221" s="13" t="s">
        <v>81</v>
      </c>
      <c r="AY1221" s="145" t="s">
        <v>130</v>
      </c>
    </row>
    <row r="1222" spans="2:65" s="14" customFormat="1">
      <c r="B1222" s="151"/>
      <c r="D1222" s="138" t="s">
        <v>140</v>
      </c>
      <c r="E1222" s="152" t="s">
        <v>43</v>
      </c>
      <c r="F1222" s="153" t="s">
        <v>838</v>
      </c>
      <c r="H1222" s="154">
        <v>151.21100000000001</v>
      </c>
      <c r="I1222" s="155"/>
      <c r="L1222" s="151"/>
      <c r="M1222" s="156"/>
      <c r="T1222" s="157"/>
      <c r="AT1222" s="152" t="s">
        <v>140</v>
      </c>
      <c r="AU1222" s="152" t="s">
        <v>88</v>
      </c>
      <c r="AV1222" s="14" t="s">
        <v>147</v>
      </c>
      <c r="AW1222" s="14" t="s">
        <v>41</v>
      </c>
      <c r="AX1222" s="14" t="s">
        <v>81</v>
      </c>
      <c r="AY1222" s="152" t="s">
        <v>130</v>
      </c>
    </row>
    <row r="1223" spans="2:65" s="15" customFormat="1">
      <c r="B1223" s="158"/>
      <c r="D1223" s="138" t="s">
        <v>140</v>
      </c>
      <c r="E1223" s="159" t="s">
        <v>43</v>
      </c>
      <c r="F1223" s="160" t="s">
        <v>209</v>
      </c>
      <c r="H1223" s="161">
        <v>151.21100000000001</v>
      </c>
      <c r="I1223" s="162"/>
      <c r="L1223" s="158"/>
      <c r="M1223" s="163"/>
      <c r="T1223" s="164"/>
      <c r="AT1223" s="159" t="s">
        <v>140</v>
      </c>
      <c r="AU1223" s="159" t="s">
        <v>88</v>
      </c>
      <c r="AV1223" s="15" t="s">
        <v>138</v>
      </c>
      <c r="AW1223" s="15" t="s">
        <v>41</v>
      </c>
      <c r="AX1223" s="15" t="s">
        <v>86</v>
      </c>
      <c r="AY1223" s="159" t="s">
        <v>130</v>
      </c>
    </row>
    <row r="1224" spans="2:65" s="1" customFormat="1" ht="49.15" customHeight="1">
      <c r="B1224" s="34"/>
      <c r="C1224" s="124" t="s">
        <v>892</v>
      </c>
      <c r="D1224" s="124" t="s">
        <v>133</v>
      </c>
      <c r="E1224" s="125" t="s">
        <v>893</v>
      </c>
      <c r="F1224" s="126" t="s">
        <v>894</v>
      </c>
      <c r="G1224" s="127" t="s">
        <v>460</v>
      </c>
      <c r="H1224" s="128">
        <v>12.88</v>
      </c>
      <c r="I1224" s="129"/>
      <c r="J1224" s="130">
        <f>ROUND(I1224*H1224,2)</f>
        <v>0</v>
      </c>
      <c r="K1224" s="126" t="s">
        <v>137</v>
      </c>
      <c r="L1224" s="34"/>
      <c r="M1224" s="131" t="s">
        <v>43</v>
      </c>
      <c r="N1224" s="132" t="s">
        <v>52</v>
      </c>
      <c r="P1224" s="133">
        <f>O1224*H1224</f>
        <v>0</v>
      </c>
      <c r="Q1224" s="133">
        <v>0</v>
      </c>
      <c r="R1224" s="133">
        <f>Q1224*H1224</f>
        <v>0</v>
      </c>
      <c r="S1224" s="133">
        <v>0</v>
      </c>
      <c r="T1224" s="134">
        <f>S1224*H1224</f>
        <v>0</v>
      </c>
      <c r="AR1224" s="135" t="s">
        <v>385</v>
      </c>
      <c r="AT1224" s="135" t="s">
        <v>133</v>
      </c>
      <c r="AU1224" s="135" t="s">
        <v>88</v>
      </c>
      <c r="AY1224" s="18" t="s">
        <v>130</v>
      </c>
      <c r="BE1224" s="136">
        <f>IF(N1224="základní",J1224,0)</f>
        <v>0</v>
      </c>
      <c r="BF1224" s="136">
        <f>IF(N1224="snížená",J1224,0)</f>
        <v>0</v>
      </c>
      <c r="BG1224" s="136">
        <f>IF(N1224="zákl. přenesená",J1224,0)</f>
        <v>0</v>
      </c>
      <c r="BH1224" s="136">
        <f>IF(N1224="sníž. přenesená",J1224,0)</f>
        <v>0</v>
      </c>
      <c r="BI1224" s="136">
        <f>IF(N1224="nulová",J1224,0)</f>
        <v>0</v>
      </c>
      <c r="BJ1224" s="18" t="s">
        <v>86</v>
      </c>
      <c r="BK1224" s="136">
        <f>ROUND(I1224*H1224,2)</f>
        <v>0</v>
      </c>
      <c r="BL1224" s="18" t="s">
        <v>385</v>
      </c>
      <c r="BM1224" s="135" t="s">
        <v>895</v>
      </c>
    </row>
    <row r="1225" spans="2:65" s="1" customFormat="1" ht="49.15" customHeight="1">
      <c r="B1225" s="34"/>
      <c r="C1225" s="124" t="s">
        <v>896</v>
      </c>
      <c r="D1225" s="124" t="s">
        <v>133</v>
      </c>
      <c r="E1225" s="125" t="s">
        <v>897</v>
      </c>
      <c r="F1225" s="126" t="s">
        <v>898</v>
      </c>
      <c r="G1225" s="127" t="s">
        <v>460</v>
      </c>
      <c r="H1225" s="128">
        <v>12.88</v>
      </c>
      <c r="I1225" s="129"/>
      <c r="J1225" s="130">
        <f>ROUND(I1225*H1225,2)</f>
        <v>0</v>
      </c>
      <c r="K1225" s="126" t="s">
        <v>137</v>
      </c>
      <c r="L1225" s="34"/>
      <c r="M1225" s="131" t="s">
        <v>43</v>
      </c>
      <c r="N1225" s="132" t="s">
        <v>52</v>
      </c>
      <c r="P1225" s="133">
        <f>O1225*H1225</f>
        <v>0</v>
      </c>
      <c r="Q1225" s="133">
        <v>0</v>
      </c>
      <c r="R1225" s="133">
        <f>Q1225*H1225</f>
        <v>0</v>
      </c>
      <c r="S1225" s="133">
        <v>0</v>
      </c>
      <c r="T1225" s="134">
        <f>S1225*H1225</f>
        <v>0</v>
      </c>
      <c r="AR1225" s="135" t="s">
        <v>385</v>
      </c>
      <c r="AT1225" s="135" t="s">
        <v>133</v>
      </c>
      <c r="AU1225" s="135" t="s">
        <v>88</v>
      </c>
      <c r="AY1225" s="18" t="s">
        <v>130</v>
      </c>
      <c r="BE1225" s="136">
        <f>IF(N1225="základní",J1225,0)</f>
        <v>0</v>
      </c>
      <c r="BF1225" s="136">
        <f>IF(N1225="snížená",J1225,0)</f>
        <v>0</v>
      </c>
      <c r="BG1225" s="136">
        <f>IF(N1225="zákl. přenesená",J1225,0)</f>
        <v>0</v>
      </c>
      <c r="BH1225" s="136">
        <f>IF(N1225="sníž. přenesená",J1225,0)</f>
        <v>0</v>
      </c>
      <c r="BI1225" s="136">
        <f>IF(N1225="nulová",J1225,0)</f>
        <v>0</v>
      </c>
      <c r="BJ1225" s="18" t="s">
        <v>86</v>
      </c>
      <c r="BK1225" s="136">
        <f>ROUND(I1225*H1225,2)</f>
        <v>0</v>
      </c>
      <c r="BL1225" s="18" t="s">
        <v>385</v>
      </c>
      <c r="BM1225" s="135" t="s">
        <v>899</v>
      </c>
    </row>
    <row r="1226" spans="2:65" s="11" customFormat="1" ht="22.9" customHeight="1">
      <c r="B1226" s="112"/>
      <c r="D1226" s="113" t="s">
        <v>80</v>
      </c>
      <c r="E1226" s="122" t="s">
        <v>900</v>
      </c>
      <c r="F1226" s="122" t="s">
        <v>901</v>
      </c>
      <c r="I1226" s="115"/>
      <c r="J1226" s="123">
        <f>BK1226</f>
        <v>0</v>
      </c>
      <c r="L1226" s="112"/>
      <c r="M1226" s="117"/>
      <c r="P1226" s="118">
        <f>SUM(P1227:P1351)</f>
        <v>0</v>
      </c>
      <c r="R1226" s="118">
        <f>SUM(R1227:R1351)</f>
        <v>5.4783185200000002</v>
      </c>
      <c r="T1226" s="119">
        <f>SUM(T1227:T1351)</f>
        <v>1.13196655</v>
      </c>
      <c r="AR1226" s="113" t="s">
        <v>88</v>
      </c>
      <c r="AT1226" s="120" t="s">
        <v>80</v>
      </c>
      <c r="AU1226" s="120" t="s">
        <v>86</v>
      </c>
      <c r="AY1226" s="113" t="s">
        <v>130</v>
      </c>
      <c r="BK1226" s="121">
        <f>SUM(BK1227:BK1351)</f>
        <v>0</v>
      </c>
    </row>
    <row r="1227" spans="2:65" s="1" customFormat="1" ht="24.2" customHeight="1">
      <c r="B1227" s="34"/>
      <c r="C1227" s="124" t="s">
        <v>902</v>
      </c>
      <c r="D1227" s="124" t="s">
        <v>133</v>
      </c>
      <c r="E1227" s="125" t="s">
        <v>903</v>
      </c>
      <c r="F1227" s="126" t="s">
        <v>904</v>
      </c>
      <c r="G1227" s="127" t="s">
        <v>136</v>
      </c>
      <c r="H1227" s="128">
        <v>3651.5050000000001</v>
      </c>
      <c r="I1227" s="129"/>
      <c r="J1227" s="130">
        <f>ROUND(I1227*H1227,2)</f>
        <v>0</v>
      </c>
      <c r="K1227" s="126" t="s">
        <v>137</v>
      </c>
      <c r="L1227" s="34"/>
      <c r="M1227" s="131" t="s">
        <v>43</v>
      </c>
      <c r="N1227" s="132" t="s">
        <v>52</v>
      </c>
      <c r="P1227" s="133">
        <f>O1227*H1227</f>
        <v>0</v>
      </c>
      <c r="Q1227" s="133">
        <v>0</v>
      </c>
      <c r="R1227" s="133">
        <f>Q1227*H1227</f>
        <v>0</v>
      </c>
      <c r="S1227" s="133">
        <v>0</v>
      </c>
      <c r="T1227" s="134">
        <f>S1227*H1227</f>
        <v>0</v>
      </c>
      <c r="AR1227" s="135" t="s">
        <v>385</v>
      </c>
      <c r="AT1227" s="135" t="s">
        <v>133</v>
      </c>
      <c r="AU1227" s="135" t="s">
        <v>88</v>
      </c>
      <c r="AY1227" s="18" t="s">
        <v>130</v>
      </c>
      <c r="BE1227" s="136">
        <f>IF(N1227="základní",J1227,0)</f>
        <v>0</v>
      </c>
      <c r="BF1227" s="136">
        <f>IF(N1227="snížená",J1227,0)</f>
        <v>0</v>
      </c>
      <c r="BG1227" s="136">
        <f>IF(N1227="zákl. přenesená",J1227,0)</f>
        <v>0</v>
      </c>
      <c r="BH1227" s="136">
        <f>IF(N1227="sníž. přenesená",J1227,0)</f>
        <v>0</v>
      </c>
      <c r="BI1227" s="136">
        <f>IF(N1227="nulová",J1227,0)</f>
        <v>0</v>
      </c>
      <c r="BJ1227" s="18" t="s">
        <v>86</v>
      </c>
      <c r="BK1227" s="136">
        <f>ROUND(I1227*H1227,2)</f>
        <v>0</v>
      </c>
      <c r="BL1227" s="18" t="s">
        <v>385</v>
      </c>
      <c r="BM1227" s="135" t="s">
        <v>905</v>
      </c>
    </row>
    <row r="1228" spans="2:65" s="12" customFormat="1">
      <c r="B1228" s="137"/>
      <c r="D1228" s="138" t="s">
        <v>140</v>
      </c>
      <c r="E1228" s="139" t="s">
        <v>43</v>
      </c>
      <c r="F1228" s="140" t="s">
        <v>142</v>
      </c>
      <c r="H1228" s="139" t="s">
        <v>43</v>
      </c>
      <c r="I1228" s="141"/>
      <c r="L1228" s="137"/>
      <c r="M1228" s="142"/>
      <c r="T1228" s="143"/>
      <c r="AT1228" s="139" t="s">
        <v>140</v>
      </c>
      <c r="AU1228" s="139" t="s">
        <v>88</v>
      </c>
      <c r="AV1228" s="12" t="s">
        <v>86</v>
      </c>
      <c r="AW1228" s="12" t="s">
        <v>41</v>
      </c>
      <c r="AX1228" s="12" t="s">
        <v>81</v>
      </c>
      <c r="AY1228" s="139" t="s">
        <v>130</v>
      </c>
    </row>
    <row r="1229" spans="2:65" s="13" customFormat="1">
      <c r="B1229" s="144"/>
      <c r="D1229" s="138" t="s">
        <v>140</v>
      </c>
      <c r="E1229" s="145" t="s">
        <v>43</v>
      </c>
      <c r="F1229" s="146" t="s">
        <v>143</v>
      </c>
      <c r="H1229" s="147">
        <v>31.937000000000001</v>
      </c>
      <c r="I1229" s="148"/>
      <c r="L1229" s="144"/>
      <c r="M1229" s="149"/>
      <c r="T1229" s="150"/>
      <c r="AT1229" s="145" t="s">
        <v>140</v>
      </c>
      <c r="AU1229" s="145" t="s">
        <v>88</v>
      </c>
      <c r="AV1229" s="13" t="s">
        <v>88</v>
      </c>
      <c r="AW1229" s="13" t="s">
        <v>41</v>
      </c>
      <c r="AX1229" s="13" t="s">
        <v>81</v>
      </c>
      <c r="AY1229" s="145" t="s">
        <v>130</v>
      </c>
    </row>
    <row r="1230" spans="2:65" s="14" customFormat="1">
      <c r="B1230" s="151"/>
      <c r="D1230" s="138" t="s">
        <v>140</v>
      </c>
      <c r="E1230" s="152" t="s">
        <v>43</v>
      </c>
      <c r="F1230" s="153" t="s">
        <v>146</v>
      </c>
      <c r="H1230" s="154">
        <v>31.937000000000001</v>
      </c>
      <c r="I1230" s="155"/>
      <c r="L1230" s="151"/>
      <c r="M1230" s="156"/>
      <c r="T1230" s="157"/>
      <c r="AT1230" s="152" t="s">
        <v>140</v>
      </c>
      <c r="AU1230" s="152" t="s">
        <v>88</v>
      </c>
      <c r="AV1230" s="14" t="s">
        <v>147</v>
      </c>
      <c r="AW1230" s="14" t="s">
        <v>41</v>
      </c>
      <c r="AX1230" s="14" t="s">
        <v>81</v>
      </c>
      <c r="AY1230" s="152" t="s">
        <v>130</v>
      </c>
    </row>
    <row r="1231" spans="2:65" s="12" customFormat="1">
      <c r="B1231" s="137"/>
      <c r="D1231" s="138" t="s">
        <v>140</v>
      </c>
      <c r="E1231" s="139" t="s">
        <v>43</v>
      </c>
      <c r="F1231" s="140" t="s">
        <v>217</v>
      </c>
      <c r="H1231" s="139" t="s">
        <v>43</v>
      </c>
      <c r="I1231" s="141"/>
      <c r="L1231" s="137"/>
      <c r="M1231" s="142"/>
      <c r="T1231" s="143"/>
      <c r="AT1231" s="139" t="s">
        <v>140</v>
      </c>
      <c r="AU1231" s="139" t="s">
        <v>88</v>
      </c>
      <c r="AV1231" s="12" t="s">
        <v>86</v>
      </c>
      <c r="AW1231" s="12" t="s">
        <v>41</v>
      </c>
      <c r="AX1231" s="12" t="s">
        <v>81</v>
      </c>
      <c r="AY1231" s="139" t="s">
        <v>130</v>
      </c>
    </row>
    <row r="1232" spans="2:65" s="13" customFormat="1" ht="22.5">
      <c r="B1232" s="144"/>
      <c r="D1232" s="138" t="s">
        <v>140</v>
      </c>
      <c r="E1232" s="145" t="s">
        <v>43</v>
      </c>
      <c r="F1232" s="146" t="s">
        <v>149</v>
      </c>
      <c r="H1232" s="147">
        <v>80</v>
      </c>
      <c r="I1232" s="148"/>
      <c r="L1232" s="144"/>
      <c r="M1232" s="149"/>
      <c r="T1232" s="150"/>
      <c r="AT1232" s="145" t="s">
        <v>140</v>
      </c>
      <c r="AU1232" s="145" t="s">
        <v>88</v>
      </c>
      <c r="AV1232" s="13" t="s">
        <v>88</v>
      </c>
      <c r="AW1232" s="13" t="s">
        <v>41</v>
      </c>
      <c r="AX1232" s="13" t="s">
        <v>81</v>
      </c>
      <c r="AY1232" s="145" t="s">
        <v>130</v>
      </c>
    </row>
    <row r="1233" spans="2:51" s="13" customFormat="1" ht="22.5">
      <c r="B1233" s="144"/>
      <c r="D1233" s="138" t="s">
        <v>140</v>
      </c>
      <c r="E1233" s="145" t="s">
        <v>43</v>
      </c>
      <c r="F1233" s="146" t="s">
        <v>150</v>
      </c>
      <c r="H1233" s="147">
        <v>106.559</v>
      </c>
      <c r="I1233" s="148"/>
      <c r="L1233" s="144"/>
      <c r="M1233" s="149"/>
      <c r="T1233" s="150"/>
      <c r="AT1233" s="145" t="s">
        <v>140</v>
      </c>
      <c r="AU1233" s="145" t="s">
        <v>88</v>
      </c>
      <c r="AV1233" s="13" t="s">
        <v>88</v>
      </c>
      <c r="AW1233" s="13" t="s">
        <v>41</v>
      </c>
      <c r="AX1233" s="13" t="s">
        <v>81</v>
      </c>
      <c r="AY1233" s="145" t="s">
        <v>130</v>
      </c>
    </row>
    <row r="1234" spans="2:51" s="13" customFormat="1" ht="22.5">
      <c r="B1234" s="144"/>
      <c r="D1234" s="138" t="s">
        <v>140</v>
      </c>
      <c r="E1234" s="145" t="s">
        <v>43</v>
      </c>
      <c r="F1234" s="146" t="s">
        <v>151</v>
      </c>
      <c r="H1234" s="147">
        <v>276.76499999999999</v>
      </c>
      <c r="I1234" s="148"/>
      <c r="L1234" s="144"/>
      <c r="M1234" s="149"/>
      <c r="T1234" s="150"/>
      <c r="AT1234" s="145" t="s">
        <v>140</v>
      </c>
      <c r="AU1234" s="145" t="s">
        <v>88</v>
      </c>
      <c r="AV1234" s="13" t="s">
        <v>88</v>
      </c>
      <c r="AW1234" s="13" t="s">
        <v>41</v>
      </c>
      <c r="AX1234" s="13" t="s">
        <v>81</v>
      </c>
      <c r="AY1234" s="145" t="s">
        <v>130</v>
      </c>
    </row>
    <row r="1235" spans="2:51" s="13" customFormat="1" ht="22.5">
      <c r="B1235" s="144"/>
      <c r="D1235" s="138" t="s">
        <v>140</v>
      </c>
      <c r="E1235" s="145" t="s">
        <v>43</v>
      </c>
      <c r="F1235" s="146" t="s">
        <v>152</v>
      </c>
      <c r="H1235" s="147">
        <v>65.603999999999999</v>
      </c>
      <c r="I1235" s="148"/>
      <c r="L1235" s="144"/>
      <c r="M1235" s="149"/>
      <c r="T1235" s="150"/>
      <c r="AT1235" s="145" t="s">
        <v>140</v>
      </c>
      <c r="AU1235" s="145" t="s">
        <v>88</v>
      </c>
      <c r="AV1235" s="13" t="s">
        <v>88</v>
      </c>
      <c r="AW1235" s="13" t="s">
        <v>41</v>
      </c>
      <c r="AX1235" s="13" t="s">
        <v>81</v>
      </c>
      <c r="AY1235" s="145" t="s">
        <v>130</v>
      </c>
    </row>
    <row r="1236" spans="2:51" s="14" customFormat="1">
      <c r="B1236" s="151"/>
      <c r="D1236" s="138" t="s">
        <v>140</v>
      </c>
      <c r="E1236" s="152" t="s">
        <v>43</v>
      </c>
      <c r="F1236" s="153" t="s">
        <v>157</v>
      </c>
      <c r="H1236" s="154">
        <v>528.928</v>
      </c>
      <c r="I1236" s="155"/>
      <c r="L1236" s="151"/>
      <c r="M1236" s="156"/>
      <c r="T1236" s="157"/>
      <c r="AT1236" s="152" t="s">
        <v>140</v>
      </c>
      <c r="AU1236" s="152" t="s">
        <v>88</v>
      </c>
      <c r="AV1236" s="14" t="s">
        <v>147</v>
      </c>
      <c r="AW1236" s="14" t="s">
        <v>41</v>
      </c>
      <c r="AX1236" s="14" t="s">
        <v>81</v>
      </c>
      <c r="AY1236" s="152" t="s">
        <v>130</v>
      </c>
    </row>
    <row r="1237" spans="2:51" s="12" customFormat="1">
      <c r="B1237" s="137"/>
      <c r="D1237" s="138" t="s">
        <v>140</v>
      </c>
      <c r="E1237" s="139" t="s">
        <v>43</v>
      </c>
      <c r="F1237" s="140" t="s">
        <v>158</v>
      </c>
      <c r="H1237" s="139" t="s">
        <v>43</v>
      </c>
      <c r="I1237" s="141"/>
      <c r="L1237" s="137"/>
      <c r="M1237" s="142"/>
      <c r="T1237" s="143"/>
      <c r="AT1237" s="139" t="s">
        <v>140</v>
      </c>
      <c r="AU1237" s="139" t="s">
        <v>88</v>
      </c>
      <c r="AV1237" s="12" t="s">
        <v>86</v>
      </c>
      <c r="AW1237" s="12" t="s">
        <v>41</v>
      </c>
      <c r="AX1237" s="12" t="s">
        <v>81</v>
      </c>
      <c r="AY1237" s="139" t="s">
        <v>130</v>
      </c>
    </row>
    <row r="1238" spans="2:51" s="13" customFormat="1" ht="22.5">
      <c r="B1238" s="144"/>
      <c r="D1238" s="138" t="s">
        <v>140</v>
      </c>
      <c r="E1238" s="145" t="s">
        <v>43</v>
      </c>
      <c r="F1238" s="146" t="s">
        <v>159</v>
      </c>
      <c r="H1238" s="147">
        <v>79.846000000000004</v>
      </c>
      <c r="I1238" s="148"/>
      <c r="L1238" s="144"/>
      <c r="M1238" s="149"/>
      <c r="T1238" s="150"/>
      <c r="AT1238" s="145" t="s">
        <v>140</v>
      </c>
      <c r="AU1238" s="145" t="s">
        <v>88</v>
      </c>
      <c r="AV1238" s="13" t="s">
        <v>88</v>
      </c>
      <c r="AW1238" s="13" t="s">
        <v>41</v>
      </c>
      <c r="AX1238" s="13" t="s">
        <v>81</v>
      </c>
      <c r="AY1238" s="145" t="s">
        <v>130</v>
      </c>
    </row>
    <row r="1239" spans="2:51" s="13" customFormat="1">
      <c r="B1239" s="144"/>
      <c r="D1239" s="138" t="s">
        <v>140</v>
      </c>
      <c r="E1239" s="145" t="s">
        <v>43</v>
      </c>
      <c r="F1239" s="146" t="s">
        <v>160</v>
      </c>
      <c r="H1239" s="147">
        <v>92.668000000000006</v>
      </c>
      <c r="I1239" s="148"/>
      <c r="L1239" s="144"/>
      <c r="M1239" s="149"/>
      <c r="T1239" s="150"/>
      <c r="AT1239" s="145" t="s">
        <v>140</v>
      </c>
      <c r="AU1239" s="145" t="s">
        <v>88</v>
      </c>
      <c r="AV1239" s="13" t="s">
        <v>88</v>
      </c>
      <c r="AW1239" s="13" t="s">
        <v>41</v>
      </c>
      <c r="AX1239" s="13" t="s">
        <v>81</v>
      </c>
      <c r="AY1239" s="145" t="s">
        <v>130</v>
      </c>
    </row>
    <row r="1240" spans="2:51" s="13" customFormat="1">
      <c r="B1240" s="144"/>
      <c r="D1240" s="138" t="s">
        <v>140</v>
      </c>
      <c r="E1240" s="145" t="s">
        <v>43</v>
      </c>
      <c r="F1240" s="146" t="s">
        <v>161</v>
      </c>
      <c r="H1240" s="147">
        <v>49.28</v>
      </c>
      <c r="I1240" s="148"/>
      <c r="L1240" s="144"/>
      <c r="M1240" s="149"/>
      <c r="T1240" s="150"/>
      <c r="AT1240" s="145" t="s">
        <v>140</v>
      </c>
      <c r="AU1240" s="145" t="s">
        <v>88</v>
      </c>
      <c r="AV1240" s="13" t="s">
        <v>88</v>
      </c>
      <c r="AW1240" s="13" t="s">
        <v>41</v>
      </c>
      <c r="AX1240" s="13" t="s">
        <v>81</v>
      </c>
      <c r="AY1240" s="145" t="s">
        <v>130</v>
      </c>
    </row>
    <row r="1241" spans="2:51" s="13" customFormat="1" ht="22.5">
      <c r="B1241" s="144"/>
      <c r="D1241" s="138" t="s">
        <v>140</v>
      </c>
      <c r="E1241" s="145" t="s">
        <v>43</v>
      </c>
      <c r="F1241" s="146" t="s">
        <v>162</v>
      </c>
      <c r="H1241" s="147">
        <v>118.42</v>
      </c>
      <c r="I1241" s="148"/>
      <c r="L1241" s="144"/>
      <c r="M1241" s="149"/>
      <c r="T1241" s="150"/>
      <c r="AT1241" s="145" t="s">
        <v>140</v>
      </c>
      <c r="AU1241" s="145" t="s">
        <v>88</v>
      </c>
      <c r="AV1241" s="13" t="s">
        <v>88</v>
      </c>
      <c r="AW1241" s="13" t="s">
        <v>41</v>
      </c>
      <c r="AX1241" s="13" t="s">
        <v>81</v>
      </c>
      <c r="AY1241" s="145" t="s">
        <v>130</v>
      </c>
    </row>
    <row r="1242" spans="2:51" s="13" customFormat="1" ht="22.5">
      <c r="B1242" s="144"/>
      <c r="D1242" s="138" t="s">
        <v>140</v>
      </c>
      <c r="E1242" s="145" t="s">
        <v>43</v>
      </c>
      <c r="F1242" s="146" t="s">
        <v>163</v>
      </c>
      <c r="H1242" s="147">
        <v>96.281000000000006</v>
      </c>
      <c r="I1242" s="148"/>
      <c r="L1242" s="144"/>
      <c r="M1242" s="149"/>
      <c r="T1242" s="150"/>
      <c r="AT1242" s="145" t="s">
        <v>140</v>
      </c>
      <c r="AU1242" s="145" t="s">
        <v>88</v>
      </c>
      <c r="AV1242" s="13" t="s">
        <v>88</v>
      </c>
      <c r="AW1242" s="13" t="s">
        <v>41</v>
      </c>
      <c r="AX1242" s="13" t="s">
        <v>81</v>
      </c>
      <c r="AY1242" s="145" t="s">
        <v>130</v>
      </c>
    </row>
    <row r="1243" spans="2:51" s="13" customFormat="1" ht="22.5">
      <c r="B1243" s="144"/>
      <c r="D1243" s="138" t="s">
        <v>140</v>
      </c>
      <c r="E1243" s="145" t="s">
        <v>43</v>
      </c>
      <c r="F1243" s="146" t="s">
        <v>164</v>
      </c>
      <c r="H1243" s="147">
        <v>124.879</v>
      </c>
      <c r="I1243" s="148"/>
      <c r="L1243" s="144"/>
      <c r="M1243" s="149"/>
      <c r="T1243" s="150"/>
      <c r="AT1243" s="145" t="s">
        <v>140</v>
      </c>
      <c r="AU1243" s="145" t="s">
        <v>88</v>
      </c>
      <c r="AV1243" s="13" t="s">
        <v>88</v>
      </c>
      <c r="AW1243" s="13" t="s">
        <v>41</v>
      </c>
      <c r="AX1243" s="13" t="s">
        <v>81</v>
      </c>
      <c r="AY1243" s="145" t="s">
        <v>130</v>
      </c>
    </row>
    <row r="1244" spans="2:51" s="13" customFormat="1" ht="22.5">
      <c r="B1244" s="144"/>
      <c r="D1244" s="138" t="s">
        <v>140</v>
      </c>
      <c r="E1244" s="145" t="s">
        <v>43</v>
      </c>
      <c r="F1244" s="146" t="s">
        <v>165</v>
      </c>
      <c r="H1244" s="147">
        <v>118.047</v>
      </c>
      <c r="I1244" s="148"/>
      <c r="L1244" s="144"/>
      <c r="M1244" s="149"/>
      <c r="T1244" s="150"/>
      <c r="AT1244" s="145" t="s">
        <v>140</v>
      </c>
      <c r="AU1244" s="145" t="s">
        <v>88</v>
      </c>
      <c r="AV1244" s="13" t="s">
        <v>88</v>
      </c>
      <c r="AW1244" s="13" t="s">
        <v>41</v>
      </c>
      <c r="AX1244" s="13" t="s">
        <v>81</v>
      </c>
      <c r="AY1244" s="145" t="s">
        <v>130</v>
      </c>
    </row>
    <row r="1245" spans="2:51" s="13" customFormat="1">
      <c r="B1245" s="144"/>
      <c r="D1245" s="138" t="s">
        <v>140</v>
      </c>
      <c r="E1245" s="145" t="s">
        <v>43</v>
      </c>
      <c r="F1245" s="146" t="s">
        <v>166</v>
      </c>
      <c r="H1245" s="147">
        <v>47.62</v>
      </c>
      <c r="I1245" s="148"/>
      <c r="L1245" s="144"/>
      <c r="M1245" s="149"/>
      <c r="T1245" s="150"/>
      <c r="AT1245" s="145" t="s">
        <v>140</v>
      </c>
      <c r="AU1245" s="145" t="s">
        <v>88</v>
      </c>
      <c r="AV1245" s="13" t="s">
        <v>88</v>
      </c>
      <c r="AW1245" s="13" t="s">
        <v>41</v>
      </c>
      <c r="AX1245" s="13" t="s">
        <v>81</v>
      </c>
      <c r="AY1245" s="145" t="s">
        <v>130</v>
      </c>
    </row>
    <row r="1246" spans="2:51" s="14" customFormat="1">
      <c r="B1246" s="151"/>
      <c r="D1246" s="138" t="s">
        <v>140</v>
      </c>
      <c r="E1246" s="152" t="s">
        <v>43</v>
      </c>
      <c r="F1246" s="153" t="s">
        <v>170</v>
      </c>
      <c r="H1246" s="154">
        <v>727.04100000000005</v>
      </c>
      <c r="I1246" s="155"/>
      <c r="L1246" s="151"/>
      <c r="M1246" s="156"/>
      <c r="T1246" s="157"/>
      <c r="AT1246" s="152" t="s">
        <v>140</v>
      </c>
      <c r="AU1246" s="152" t="s">
        <v>88</v>
      </c>
      <c r="AV1246" s="14" t="s">
        <v>147</v>
      </c>
      <c r="AW1246" s="14" t="s">
        <v>41</v>
      </c>
      <c r="AX1246" s="14" t="s">
        <v>81</v>
      </c>
      <c r="AY1246" s="152" t="s">
        <v>130</v>
      </c>
    </row>
    <row r="1247" spans="2:51" s="12" customFormat="1">
      <c r="B1247" s="137"/>
      <c r="D1247" s="138" t="s">
        <v>140</v>
      </c>
      <c r="E1247" s="139" t="s">
        <v>43</v>
      </c>
      <c r="F1247" s="140" t="s">
        <v>171</v>
      </c>
      <c r="H1247" s="139" t="s">
        <v>43</v>
      </c>
      <c r="I1247" s="141"/>
      <c r="L1247" s="137"/>
      <c r="M1247" s="142"/>
      <c r="T1247" s="143"/>
      <c r="AT1247" s="139" t="s">
        <v>140</v>
      </c>
      <c r="AU1247" s="139" t="s">
        <v>88</v>
      </c>
      <c r="AV1247" s="12" t="s">
        <v>86</v>
      </c>
      <c r="AW1247" s="12" t="s">
        <v>41</v>
      </c>
      <c r="AX1247" s="12" t="s">
        <v>81</v>
      </c>
      <c r="AY1247" s="139" t="s">
        <v>130</v>
      </c>
    </row>
    <row r="1248" spans="2:51" s="13" customFormat="1" ht="22.5">
      <c r="B1248" s="144"/>
      <c r="D1248" s="138" t="s">
        <v>140</v>
      </c>
      <c r="E1248" s="145" t="s">
        <v>43</v>
      </c>
      <c r="F1248" s="146" t="s">
        <v>172</v>
      </c>
      <c r="H1248" s="147">
        <v>80.156999999999996</v>
      </c>
      <c r="I1248" s="148"/>
      <c r="L1248" s="144"/>
      <c r="M1248" s="149"/>
      <c r="T1248" s="150"/>
      <c r="AT1248" s="145" t="s">
        <v>140</v>
      </c>
      <c r="AU1248" s="145" t="s">
        <v>88</v>
      </c>
      <c r="AV1248" s="13" t="s">
        <v>88</v>
      </c>
      <c r="AW1248" s="13" t="s">
        <v>41</v>
      </c>
      <c r="AX1248" s="13" t="s">
        <v>81</v>
      </c>
      <c r="AY1248" s="145" t="s">
        <v>130</v>
      </c>
    </row>
    <row r="1249" spans="2:51" s="13" customFormat="1" ht="22.5">
      <c r="B1249" s="144"/>
      <c r="D1249" s="138" t="s">
        <v>140</v>
      </c>
      <c r="E1249" s="145" t="s">
        <v>43</v>
      </c>
      <c r="F1249" s="146" t="s">
        <v>173</v>
      </c>
      <c r="H1249" s="147">
        <v>141.33199999999999</v>
      </c>
      <c r="I1249" s="148"/>
      <c r="L1249" s="144"/>
      <c r="M1249" s="149"/>
      <c r="T1249" s="150"/>
      <c r="AT1249" s="145" t="s">
        <v>140</v>
      </c>
      <c r="AU1249" s="145" t="s">
        <v>88</v>
      </c>
      <c r="AV1249" s="13" t="s">
        <v>88</v>
      </c>
      <c r="AW1249" s="13" t="s">
        <v>41</v>
      </c>
      <c r="AX1249" s="13" t="s">
        <v>81</v>
      </c>
      <c r="AY1249" s="145" t="s">
        <v>130</v>
      </c>
    </row>
    <row r="1250" spans="2:51" s="13" customFormat="1" ht="22.5">
      <c r="B1250" s="144"/>
      <c r="D1250" s="138" t="s">
        <v>140</v>
      </c>
      <c r="E1250" s="145" t="s">
        <v>43</v>
      </c>
      <c r="F1250" s="146" t="s">
        <v>174</v>
      </c>
      <c r="H1250" s="147">
        <v>122.16200000000001</v>
      </c>
      <c r="I1250" s="148"/>
      <c r="L1250" s="144"/>
      <c r="M1250" s="149"/>
      <c r="T1250" s="150"/>
      <c r="AT1250" s="145" t="s">
        <v>140</v>
      </c>
      <c r="AU1250" s="145" t="s">
        <v>88</v>
      </c>
      <c r="AV1250" s="13" t="s">
        <v>88</v>
      </c>
      <c r="AW1250" s="13" t="s">
        <v>41</v>
      </c>
      <c r="AX1250" s="13" t="s">
        <v>81</v>
      </c>
      <c r="AY1250" s="145" t="s">
        <v>130</v>
      </c>
    </row>
    <row r="1251" spans="2:51" s="13" customFormat="1" ht="22.5">
      <c r="B1251" s="144"/>
      <c r="D1251" s="138" t="s">
        <v>140</v>
      </c>
      <c r="E1251" s="145" t="s">
        <v>43</v>
      </c>
      <c r="F1251" s="146" t="s">
        <v>175</v>
      </c>
      <c r="H1251" s="147">
        <v>80.727000000000004</v>
      </c>
      <c r="I1251" s="148"/>
      <c r="L1251" s="144"/>
      <c r="M1251" s="149"/>
      <c r="T1251" s="150"/>
      <c r="AT1251" s="145" t="s">
        <v>140</v>
      </c>
      <c r="AU1251" s="145" t="s">
        <v>88</v>
      </c>
      <c r="AV1251" s="13" t="s">
        <v>88</v>
      </c>
      <c r="AW1251" s="13" t="s">
        <v>41</v>
      </c>
      <c r="AX1251" s="13" t="s">
        <v>81</v>
      </c>
      <c r="AY1251" s="145" t="s">
        <v>130</v>
      </c>
    </row>
    <row r="1252" spans="2:51" s="13" customFormat="1" ht="22.5">
      <c r="B1252" s="144"/>
      <c r="D1252" s="138" t="s">
        <v>140</v>
      </c>
      <c r="E1252" s="145" t="s">
        <v>43</v>
      </c>
      <c r="F1252" s="146" t="s">
        <v>164</v>
      </c>
      <c r="H1252" s="147">
        <v>124.879</v>
      </c>
      <c r="I1252" s="148"/>
      <c r="L1252" s="144"/>
      <c r="M1252" s="149"/>
      <c r="T1252" s="150"/>
      <c r="AT1252" s="145" t="s">
        <v>140</v>
      </c>
      <c r="AU1252" s="145" t="s">
        <v>88</v>
      </c>
      <c r="AV1252" s="13" t="s">
        <v>88</v>
      </c>
      <c r="AW1252" s="13" t="s">
        <v>41</v>
      </c>
      <c r="AX1252" s="13" t="s">
        <v>81</v>
      </c>
      <c r="AY1252" s="145" t="s">
        <v>130</v>
      </c>
    </row>
    <row r="1253" spans="2:51" s="13" customFormat="1" ht="22.5">
      <c r="B1253" s="144"/>
      <c r="D1253" s="138" t="s">
        <v>140</v>
      </c>
      <c r="E1253" s="145" t="s">
        <v>43</v>
      </c>
      <c r="F1253" s="146" t="s">
        <v>176</v>
      </c>
      <c r="H1253" s="147">
        <v>118.488</v>
      </c>
      <c r="I1253" s="148"/>
      <c r="L1253" s="144"/>
      <c r="M1253" s="149"/>
      <c r="T1253" s="150"/>
      <c r="AT1253" s="145" t="s">
        <v>140</v>
      </c>
      <c r="AU1253" s="145" t="s">
        <v>88</v>
      </c>
      <c r="AV1253" s="13" t="s">
        <v>88</v>
      </c>
      <c r="AW1253" s="13" t="s">
        <v>41</v>
      </c>
      <c r="AX1253" s="13" t="s">
        <v>81</v>
      </c>
      <c r="AY1253" s="145" t="s">
        <v>130</v>
      </c>
    </row>
    <row r="1254" spans="2:51" s="13" customFormat="1">
      <c r="B1254" s="144"/>
      <c r="D1254" s="138" t="s">
        <v>140</v>
      </c>
      <c r="E1254" s="145" t="s">
        <v>43</v>
      </c>
      <c r="F1254" s="146" t="s">
        <v>177</v>
      </c>
      <c r="H1254" s="147">
        <v>47.709000000000003</v>
      </c>
      <c r="I1254" s="148"/>
      <c r="L1254" s="144"/>
      <c r="M1254" s="149"/>
      <c r="T1254" s="150"/>
      <c r="AT1254" s="145" t="s">
        <v>140</v>
      </c>
      <c r="AU1254" s="145" t="s">
        <v>88</v>
      </c>
      <c r="AV1254" s="13" t="s">
        <v>88</v>
      </c>
      <c r="AW1254" s="13" t="s">
        <v>41</v>
      </c>
      <c r="AX1254" s="13" t="s">
        <v>81</v>
      </c>
      <c r="AY1254" s="145" t="s">
        <v>130</v>
      </c>
    </row>
    <row r="1255" spans="2:51" s="14" customFormat="1">
      <c r="B1255" s="151"/>
      <c r="D1255" s="138" t="s">
        <v>140</v>
      </c>
      <c r="E1255" s="152" t="s">
        <v>43</v>
      </c>
      <c r="F1255" s="153" t="s">
        <v>180</v>
      </c>
      <c r="H1255" s="154">
        <v>715.45399999999995</v>
      </c>
      <c r="I1255" s="155"/>
      <c r="L1255" s="151"/>
      <c r="M1255" s="156"/>
      <c r="T1255" s="157"/>
      <c r="AT1255" s="152" t="s">
        <v>140</v>
      </c>
      <c r="AU1255" s="152" t="s">
        <v>88</v>
      </c>
      <c r="AV1255" s="14" t="s">
        <v>147</v>
      </c>
      <c r="AW1255" s="14" t="s">
        <v>41</v>
      </c>
      <c r="AX1255" s="14" t="s">
        <v>81</v>
      </c>
      <c r="AY1255" s="152" t="s">
        <v>130</v>
      </c>
    </row>
    <row r="1256" spans="2:51" s="12" customFormat="1">
      <c r="B1256" s="137"/>
      <c r="D1256" s="138" t="s">
        <v>140</v>
      </c>
      <c r="E1256" s="139" t="s">
        <v>43</v>
      </c>
      <c r="F1256" s="140" t="s">
        <v>181</v>
      </c>
      <c r="H1256" s="139" t="s">
        <v>43</v>
      </c>
      <c r="I1256" s="141"/>
      <c r="L1256" s="137"/>
      <c r="M1256" s="142"/>
      <c r="T1256" s="143"/>
      <c r="AT1256" s="139" t="s">
        <v>140</v>
      </c>
      <c r="AU1256" s="139" t="s">
        <v>88</v>
      </c>
      <c r="AV1256" s="12" t="s">
        <v>86</v>
      </c>
      <c r="AW1256" s="12" t="s">
        <v>41</v>
      </c>
      <c r="AX1256" s="12" t="s">
        <v>81</v>
      </c>
      <c r="AY1256" s="139" t="s">
        <v>130</v>
      </c>
    </row>
    <row r="1257" spans="2:51" s="13" customFormat="1" ht="22.5">
      <c r="B1257" s="144"/>
      <c r="D1257" s="138" t="s">
        <v>140</v>
      </c>
      <c r="E1257" s="145" t="s">
        <v>43</v>
      </c>
      <c r="F1257" s="146" t="s">
        <v>182</v>
      </c>
      <c r="H1257" s="147">
        <v>167.16399999999999</v>
      </c>
      <c r="I1257" s="148"/>
      <c r="L1257" s="144"/>
      <c r="M1257" s="149"/>
      <c r="T1257" s="150"/>
      <c r="AT1257" s="145" t="s">
        <v>140</v>
      </c>
      <c r="AU1257" s="145" t="s">
        <v>88</v>
      </c>
      <c r="AV1257" s="13" t="s">
        <v>88</v>
      </c>
      <c r="AW1257" s="13" t="s">
        <v>41</v>
      </c>
      <c r="AX1257" s="13" t="s">
        <v>81</v>
      </c>
      <c r="AY1257" s="145" t="s">
        <v>130</v>
      </c>
    </row>
    <row r="1258" spans="2:51" s="13" customFormat="1" ht="22.5">
      <c r="B1258" s="144"/>
      <c r="D1258" s="138" t="s">
        <v>140</v>
      </c>
      <c r="E1258" s="145" t="s">
        <v>43</v>
      </c>
      <c r="F1258" s="146" t="s">
        <v>183</v>
      </c>
      <c r="H1258" s="147">
        <v>102.795</v>
      </c>
      <c r="I1258" s="148"/>
      <c r="L1258" s="144"/>
      <c r="M1258" s="149"/>
      <c r="T1258" s="150"/>
      <c r="AT1258" s="145" t="s">
        <v>140</v>
      </c>
      <c r="AU1258" s="145" t="s">
        <v>88</v>
      </c>
      <c r="AV1258" s="13" t="s">
        <v>88</v>
      </c>
      <c r="AW1258" s="13" t="s">
        <v>41</v>
      </c>
      <c r="AX1258" s="13" t="s">
        <v>81</v>
      </c>
      <c r="AY1258" s="145" t="s">
        <v>130</v>
      </c>
    </row>
    <row r="1259" spans="2:51" s="13" customFormat="1">
      <c r="B1259" s="144"/>
      <c r="D1259" s="138" t="s">
        <v>140</v>
      </c>
      <c r="E1259" s="145" t="s">
        <v>43</v>
      </c>
      <c r="F1259" s="146" t="s">
        <v>184</v>
      </c>
      <c r="H1259" s="147">
        <v>122.77800000000001</v>
      </c>
      <c r="I1259" s="148"/>
      <c r="L1259" s="144"/>
      <c r="M1259" s="149"/>
      <c r="T1259" s="150"/>
      <c r="AT1259" s="145" t="s">
        <v>140</v>
      </c>
      <c r="AU1259" s="145" t="s">
        <v>88</v>
      </c>
      <c r="AV1259" s="13" t="s">
        <v>88</v>
      </c>
      <c r="AW1259" s="13" t="s">
        <v>41</v>
      </c>
      <c r="AX1259" s="13" t="s">
        <v>81</v>
      </c>
      <c r="AY1259" s="145" t="s">
        <v>130</v>
      </c>
    </row>
    <row r="1260" spans="2:51" s="13" customFormat="1" ht="22.5">
      <c r="B1260" s="144"/>
      <c r="D1260" s="138" t="s">
        <v>140</v>
      </c>
      <c r="E1260" s="145" t="s">
        <v>43</v>
      </c>
      <c r="F1260" s="146" t="s">
        <v>185</v>
      </c>
      <c r="H1260" s="147">
        <v>80.418999999999997</v>
      </c>
      <c r="I1260" s="148"/>
      <c r="L1260" s="144"/>
      <c r="M1260" s="149"/>
      <c r="T1260" s="150"/>
      <c r="AT1260" s="145" t="s">
        <v>140</v>
      </c>
      <c r="AU1260" s="145" t="s">
        <v>88</v>
      </c>
      <c r="AV1260" s="13" t="s">
        <v>88</v>
      </c>
      <c r="AW1260" s="13" t="s">
        <v>41</v>
      </c>
      <c r="AX1260" s="13" t="s">
        <v>81</v>
      </c>
      <c r="AY1260" s="145" t="s">
        <v>130</v>
      </c>
    </row>
    <row r="1261" spans="2:51" s="13" customFormat="1" ht="22.5">
      <c r="B1261" s="144"/>
      <c r="D1261" s="138" t="s">
        <v>140</v>
      </c>
      <c r="E1261" s="145" t="s">
        <v>43</v>
      </c>
      <c r="F1261" s="146" t="s">
        <v>186</v>
      </c>
      <c r="H1261" s="147">
        <v>126.08</v>
      </c>
      <c r="I1261" s="148"/>
      <c r="L1261" s="144"/>
      <c r="M1261" s="149"/>
      <c r="T1261" s="150"/>
      <c r="AT1261" s="145" t="s">
        <v>140</v>
      </c>
      <c r="AU1261" s="145" t="s">
        <v>88</v>
      </c>
      <c r="AV1261" s="13" t="s">
        <v>88</v>
      </c>
      <c r="AW1261" s="13" t="s">
        <v>41</v>
      </c>
      <c r="AX1261" s="13" t="s">
        <v>81</v>
      </c>
      <c r="AY1261" s="145" t="s">
        <v>130</v>
      </c>
    </row>
    <row r="1262" spans="2:51" s="13" customFormat="1" ht="22.5">
      <c r="B1262" s="144"/>
      <c r="D1262" s="138" t="s">
        <v>140</v>
      </c>
      <c r="E1262" s="145" t="s">
        <v>43</v>
      </c>
      <c r="F1262" s="146" t="s">
        <v>187</v>
      </c>
      <c r="H1262" s="147">
        <v>133.952</v>
      </c>
      <c r="I1262" s="148"/>
      <c r="L1262" s="144"/>
      <c r="M1262" s="149"/>
      <c r="T1262" s="150"/>
      <c r="AT1262" s="145" t="s">
        <v>140</v>
      </c>
      <c r="AU1262" s="145" t="s">
        <v>88</v>
      </c>
      <c r="AV1262" s="13" t="s">
        <v>88</v>
      </c>
      <c r="AW1262" s="13" t="s">
        <v>41</v>
      </c>
      <c r="AX1262" s="13" t="s">
        <v>81</v>
      </c>
      <c r="AY1262" s="145" t="s">
        <v>130</v>
      </c>
    </row>
    <row r="1263" spans="2:51" s="14" customFormat="1">
      <c r="B1263" s="151"/>
      <c r="D1263" s="138" t="s">
        <v>140</v>
      </c>
      <c r="E1263" s="152" t="s">
        <v>43</v>
      </c>
      <c r="F1263" s="153" t="s">
        <v>191</v>
      </c>
      <c r="H1263" s="154">
        <v>733.18799999999999</v>
      </c>
      <c r="I1263" s="155"/>
      <c r="L1263" s="151"/>
      <c r="M1263" s="156"/>
      <c r="T1263" s="157"/>
      <c r="AT1263" s="152" t="s">
        <v>140</v>
      </c>
      <c r="AU1263" s="152" t="s">
        <v>88</v>
      </c>
      <c r="AV1263" s="14" t="s">
        <v>147</v>
      </c>
      <c r="AW1263" s="14" t="s">
        <v>41</v>
      </c>
      <c r="AX1263" s="14" t="s">
        <v>81</v>
      </c>
      <c r="AY1263" s="152" t="s">
        <v>130</v>
      </c>
    </row>
    <row r="1264" spans="2:51" s="12" customFormat="1">
      <c r="B1264" s="137"/>
      <c r="D1264" s="138" t="s">
        <v>140</v>
      </c>
      <c r="E1264" s="139" t="s">
        <v>43</v>
      </c>
      <c r="F1264" s="140" t="s">
        <v>192</v>
      </c>
      <c r="H1264" s="139" t="s">
        <v>43</v>
      </c>
      <c r="I1264" s="141"/>
      <c r="L1264" s="137"/>
      <c r="M1264" s="142"/>
      <c r="T1264" s="143"/>
      <c r="AT1264" s="139" t="s">
        <v>140</v>
      </c>
      <c r="AU1264" s="139" t="s">
        <v>88</v>
      </c>
      <c r="AV1264" s="12" t="s">
        <v>86</v>
      </c>
      <c r="AW1264" s="12" t="s">
        <v>41</v>
      </c>
      <c r="AX1264" s="12" t="s">
        <v>81</v>
      </c>
      <c r="AY1264" s="139" t="s">
        <v>130</v>
      </c>
    </row>
    <row r="1265" spans="2:65" s="13" customFormat="1" ht="22.5">
      <c r="B1265" s="144"/>
      <c r="D1265" s="138" t="s">
        <v>140</v>
      </c>
      <c r="E1265" s="145" t="s">
        <v>43</v>
      </c>
      <c r="F1265" s="146" t="s">
        <v>193</v>
      </c>
      <c r="H1265" s="147">
        <v>113.014</v>
      </c>
      <c r="I1265" s="148"/>
      <c r="L1265" s="144"/>
      <c r="M1265" s="149"/>
      <c r="T1265" s="150"/>
      <c r="AT1265" s="145" t="s">
        <v>140</v>
      </c>
      <c r="AU1265" s="145" t="s">
        <v>88</v>
      </c>
      <c r="AV1265" s="13" t="s">
        <v>88</v>
      </c>
      <c r="AW1265" s="13" t="s">
        <v>41</v>
      </c>
      <c r="AX1265" s="13" t="s">
        <v>81</v>
      </c>
      <c r="AY1265" s="145" t="s">
        <v>130</v>
      </c>
    </row>
    <row r="1266" spans="2:65" s="13" customFormat="1" ht="22.5">
      <c r="B1266" s="144"/>
      <c r="D1266" s="138" t="s">
        <v>140</v>
      </c>
      <c r="E1266" s="145" t="s">
        <v>43</v>
      </c>
      <c r="F1266" s="146" t="s">
        <v>194</v>
      </c>
      <c r="H1266" s="147">
        <v>97.188999999999993</v>
      </c>
      <c r="I1266" s="148"/>
      <c r="L1266" s="144"/>
      <c r="M1266" s="149"/>
      <c r="T1266" s="150"/>
      <c r="AT1266" s="145" t="s">
        <v>140</v>
      </c>
      <c r="AU1266" s="145" t="s">
        <v>88</v>
      </c>
      <c r="AV1266" s="13" t="s">
        <v>88</v>
      </c>
      <c r="AW1266" s="13" t="s">
        <v>41</v>
      </c>
      <c r="AX1266" s="13" t="s">
        <v>81</v>
      </c>
      <c r="AY1266" s="145" t="s">
        <v>130</v>
      </c>
    </row>
    <row r="1267" spans="2:65" s="13" customFormat="1" ht="22.5">
      <c r="B1267" s="144"/>
      <c r="D1267" s="138" t="s">
        <v>140</v>
      </c>
      <c r="E1267" s="145" t="s">
        <v>43</v>
      </c>
      <c r="F1267" s="146" t="s">
        <v>195</v>
      </c>
      <c r="H1267" s="147">
        <v>135.05799999999999</v>
      </c>
      <c r="I1267" s="148"/>
      <c r="L1267" s="144"/>
      <c r="M1267" s="149"/>
      <c r="T1267" s="150"/>
      <c r="AT1267" s="145" t="s">
        <v>140</v>
      </c>
      <c r="AU1267" s="145" t="s">
        <v>88</v>
      </c>
      <c r="AV1267" s="13" t="s">
        <v>88</v>
      </c>
      <c r="AW1267" s="13" t="s">
        <v>41</v>
      </c>
      <c r="AX1267" s="13" t="s">
        <v>81</v>
      </c>
      <c r="AY1267" s="145" t="s">
        <v>130</v>
      </c>
    </row>
    <row r="1268" spans="2:65" s="14" customFormat="1">
      <c r="B1268" s="151"/>
      <c r="D1268" s="138" t="s">
        <v>140</v>
      </c>
      <c r="E1268" s="152" t="s">
        <v>43</v>
      </c>
      <c r="F1268" s="153" t="s">
        <v>197</v>
      </c>
      <c r="H1268" s="154">
        <v>345.26100000000002</v>
      </c>
      <c r="I1268" s="155"/>
      <c r="L1268" s="151"/>
      <c r="M1268" s="156"/>
      <c r="T1268" s="157"/>
      <c r="AT1268" s="152" t="s">
        <v>140</v>
      </c>
      <c r="AU1268" s="152" t="s">
        <v>88</v>
      </c>
      <c r="AV1268" s="14" t="s">
        <v>147</v>
      </c>
      <c r="AW1268" s="14" t="s">
        <v>41</v>
      </c>
      <c r="AX1268" s="14" t="s">
        <v>81</v>
      </c>
      <c r="AY1268" s="152" t="s">
        <v>130</v>
      </c>
    </row>
    <row r="1269" spans="2:65" s="12" customFormat="1">
      <c r="B1269" s="137"/>
      <c r="D1269" s="138" t="s">
        <v>140</v>
      </c>
      <c r="E1269" s="139" t="s">
        <v>43</v>
      </c>
      <c r="F1269" s="140" t="s">
        <v>198</v>
      </c>
      <c r="H1269" s="139" t="s">
        <v>43</v>
      </c>
      <c r="I1269" s="141"/>
      <c r="L1269" s="137"/>
      <c r="M1269" s="142"/>
      <c r="T1269" s="143"/>
      <c r="AT1269" s="139" t="s">
        <v>140</v>
      </c>
      <c r="AU1269" s="139" t="s">
        <v>88</v>
      </c>
      <c r="AV1269" s="12" t="s">
        <v>86</v>
      </c>
      <c r="AW1269" s="12" t="s">
        <v>41</v>
      </c>
      <c r="AX1269" s="12" t="s">
        <v>81</v>
      </c>
      <c r="AY1269" s="139" t="s">
        <v>130</v>
      </c>
    </row>
    <row r="1270" spans="2:65" s="13" customFormat="1" ht="22.5">
      <c r="B1270" s="144"/>
      <c r="D1270" s="138" t="s">
        <v>140</v>
      </c>
      <c r="E1270" s="145" t="s">
        <v>43</v>
      </c>
      <c r="F1270" s="146" t="s">
        <v>199</v>
      </c>
      <c r="H1270" s="147">
        <v>178.77199999999999</v>
      </c>
      <c r="I1270" s="148"/>
      <c r="L1270" s="144"/>
      <c r="M1270" s="149"/>
      <c r="T1270" s="150"/>
      <c r="AT1270" s="145" t="s">
        <v>140</v>
      </c>
      <c r="AU1270" s="145" t="s">
        <v>88</v>
      </c>
      <c r="AV1270" s="13" t="s">
        <v>88</v>
      </c>
      <c r="AW1270" s="13" t="s">
        <v>41</v>
      </c>
      <c r="AX1270" s="13" t="s">
        <v>81</v>
      </c>
      <c r="AY1270" s="145" t="s">
        <v>130</v>
      </c>
    </row>
    <row r="1271" spans="2:65" s="13" customFormat="1" ht="22.5">
      <c r="B1271" s="144"/>
      <c r="D1271" s="138" t="s">
        <v>140</v>
      </c>
      <c r="E1271" s="145" t="s">
        <v>43</v>
      </c>
      <c r="F1271" s="146" t="s">
        <v>200</v>
      </c>
      <c r="H1271" s="147">
        <v>168.16800000000001</v>
      </c>
      <c r="I1271" s="148"/>
      <c r="L1271" s="144"/>
      <c r="M1271" s="149"/>
      <c r="T1271" s="150"/>
      <c r="AT1271" s="145" t="s">
        <v>140</v>
      </c>
      <c r="AU1271" s="145" t="s">
        <v>88</v>
      </c>
      <c r="AV1271" s="13" t="s">
        <v>88</v>
      </c>
      <c r="AW1271" s="13" t="s">
        <v>41</v>
      </c>
      <c r="AX1271" s="13" t="s">
        <v>81</v>
      </c>
      <c r="AY1271" s="145" t="s">
        <v>130</v>
      </c>
    </row>
    <row r="1272" spans="2:65" s="14" customFormat="1">
      <c r="B1272" s="151"/>
      <c r="D1272" s="138" t="s">
        <v>140</v>
      </c>
      <c r="E1272" s="152" t="s">
        <v>43</v>
      </c>
      <c r="F1272" s="153" t="s">
        <v>202</v>
      </c>
      <c r="H1272" s="154">
        <v>346.94</v>
      </c>
      <c r="I1272" s="155"/>
      <c r="L1272" s="151"/>
      <c r="M1272" s="156"/>
      <c r="T1272" s="157"/>
      <c r="AT1272" s="152" t="s">
        <v>140</v>
      </c>
      <c r="AU1272" s="152" t="s">
        <v>88</v>
      </c>
      <c r="AV1272" s="14" t="s">
        <v>147</v>
      </c>
      <c r="AW1272" s="14" t="s">
        <v>41</v>
      </c>
      <c r="AX1272" s="14" t="s">
        <v>81</v>
      </c>
      <c r="AY1272" s="152" t="s">
        <v>130</v>
      </c>
    </row>
    <row r="1273" spans="2:65" s="12" customFormat="1">
      <c r="B1273" s="137"/>
      <c r="D1273" s="138" t="s">
        <v>140</v>
      </c>
      <c r="E1273" s="139" t="s">
        <v>43</v>
      </c>
      <c r="F1273" s="140" t="s">
        <v>203</v>
      </c>
      <c r="H1273" s="139" t="s">
        <v>43</v>
      </c>
      <c r="I1273" s="141"/>
      <c r="L1273" s="137"/>
      <c r="M1273" s="142"/>
      <c r="T1273" s="143"/>
      <c r="AT1273" s="139" t="s">
        <v>140</v>
      </c>
      <c r="AU1273" s="139" t="s">
        <v>88</v>
      </c>
      <c r="AV1273" s="12" t="s">
        <v>86</v>
      </c>
      <c r="AW1273" s="12" t="s">
        <v>41</v>
      </c>
      <c r="AX1273" s="12" t="s">
        <v>81</v>
      </c>
      <c r="AY1273" s="139" t="s">
        <v>130</v>
      </c>
    </row>
    <row r="1274" spans="2:65" s="13" customFormat="1" ht="22.5">
      <c r="B1274" s="144"/>
      <c r="D1274" s="138" t="s">
        <v>140</v>
      </c>
      <c r="E1274" s="145" t="s">
        <v>43</v>
      </c>
      <c r="F1274" s="146" t="s">
        <v>204</v>
      </c>
      <c r="H1274" s="147">
        <v>124.19199999999999</v>
      </c>
      <c r="I1274" s="148"/>
      <c r="L1274" s="144"/>
      <c r="M1274" s="149"/>
      <c r="T1274" s="150"/>
      <c r="AT1274" s="145" t="s">
        <v>140</v>
      </c>
      <c r="AU1274" s="145" t="s">
        <v>88</v>
      </c>
      <c r="AV1274" s="13" t="s">
        <v>88</v>
      </c>
      <c r="AW1274" s="13" t="s">
        <v>41</v>
      </c>
      <c r="AX1274" s="13" t="s">
        <v>81</v>
      </c>
      <c r="AY1274" s="145" t="s">
        <v>130</v>
      </c>
    </row>
    <row r="1275" spans="2:65" s="13" customFormat="1" ht="22.5">
      <c r="B1275" s="144"/>
      <c r="D1275" s="138" t="s">
        <v>140</v>
      </c>
      <c r="E1275" s="145" t="s">
        <v>43</v>
      </c>
      <c r="F1275" s="146" t="s">
        <v>205</v>
      </c>
      <c r="H1275" s="147">
        <v>98.563999999999993</v>
      </c>
      <c r="I1275" s="148"/>
      <c r="L1275" s="144"/>
      <c r="M1275" s="149"/>
      <c r="T1275" s="150"/>
      <c r="AT1275" s="145" t="s">
        <v>140</v>
      </c>
      <c r="AU1275" s="145" t="s">
        <v>88</v>
      </c>
      <c r="AV1275" s="13" t="s">
        <v>88</v>
      </c>
      <c r="AW1275" s="13" t="s">
        <v>41</v>
      </c>
      <c r="AX1275" s="13" t="s">
        <v>81</v>
      </c>
      <c r="AY1275" s="145" t="s">
        <v>130</v>
      </c>
    </row>
    <row r="1276" spans="2:65" s="14" customFormat="1">
      <c r="B1276" s="151"/>
      <c r="D1276" s="138" t="s">
        <v>140</v>
      </c>
      <c r="E1276" s="152" t="s">
        <v>43</v>
      </c>
      <c r="F1276" s="153" t="s">
        <v>208</v>
      </c>
      <c r="H1276" s="154">
        <v>222.756</v>
      </c>
      <c r="I1276" s="155"/>
      <c r="L1276" s="151"/>
      <c r="M1276" s="156"/>
      <c r="T1276" s="157"/>
      <c r="AT1276" s="152" t="s">
        <v>140</v>
      </c>
      <c r="AU1276" s="152" t="s">
        <v>88</v>
      </c>
      <c r="AV1276" s="14" t="s">
        <v>147</v>
      </c>
      <c r="AW1276" s="14" t="s">
        <v>41</v>
      </c>
      <c r="AX1276" s="14" t="s">
        <v>81</v>
      </c>
      <c r="AY1276" s="152" t="s">
        <v>130</v>
      </c>
    </row>
    <row r="1277" spans="2:65" s="15" customFormat="1">
      <c r="B1277" s="158"/>
      <c r="D1277" s="138" t="s">
        <v>140</v>
      </c>
      <c r="E1277" s="159" t="s">
        <v>43</v>
      </c>
      <c r="F1277" s="160" t="s">
        <v>209</v>
      </c>
      <c r="H1277" s="161">
        <v>3651.5050000000001</v>
      </c>
      <c r="I1277" s="162"/>
      <c r="L1277" s="158"/>
      <c r="M1277" s="163"/>
      <c r="T1277" s="164"/>
      <c r="AT1277" s="159" t="s">
        <v>140</v>
      </c>
      <c r="AU1277" s="159" t="s">
        <v>88</v>
      </c>
      <c r="AV1277" s="15" t="s">
        <v>138</v>
      </c>
      <c r="AW1277" s="15" t="s">
        <v>41</v>
      </c>
      <c r="AX1277" s="15" t="s">
        <v>86</v>
      </c>
      <c r="AY1277" s="159" t="s">
        <v>130</v>
      </c>
    </row>
    <row r="1278" spans="2:65" s="1" customFormat="1" ht="16.5" customHeight="1">
      <c r="B1278" s="34"/>
      <c r="C1278" s="124" t="s">
        <v>906</v>
      </c>
      <c r="D1278" s="124" t="s">
        <v>133</v>
      </c>
      <c r="E1278" s="125" t="s">
        <v>907</v>
      </c>
      <c r="F1278" s="126" t="s">
        <v>908</v>
      </c>
      <c r="G1278" s="127" t="s">
        <v>136</v>
      </c>
      <c r="H1278" s="128">
        <v>3651.5050000000001</v>
      </c>
      <c r="I1278" s="129"/>
      <c r="J1278" s="130">
        <f>ROUND(I1278*H1278,2)</f>
        <v>0</v>
      </c>
      <c r="K1278" s="126" t="s">
        <v>137</v>
      </c>
      <c r="L1278" s="34"/>
      <c r="M1278" s="131" t="s">
        <v>43</v>
      </c>
      <c r="N1278" s="132" t="s">
        <v>52</v>
      </c>
      <c r="P1278" s="133">
        <f>O1278*H1278</f>
        <v>0</v>
      </c>
      <c r="Q1278" s="133">
        <v>1E-3</v>
      </c>
      <c r="R1278" s="133">
        <f>Q1278*H1278</f>
        <v>3.6515050000000002</v>
      </c>
      <c r="S1278" s="133">
        <v>3.1E-4</v>
      </c>
      <c r="T1278" s="134">
        <f>S1278*H1278</f>
        <v>1.13196655</v>
      </c>
      <c r="AR1278" s="135" t="s">
        <v>385</v>
      </c>
      <c r="AT1278" s="135" t="s">
        <v>133</v>
      </c>
      <c r="AU1278" s="135" t="s">
        <v>88</v>
      </c>
      <c r="AY1278" s="18" t="s">
        <v>130</v>
      </c>
      <c r="BE1278" s="136">
        <f>IF(N1278="základní",J1278,0)</f>
        <v>0</v>
      </c>
      <c r="BF1278" s="136">
        <f>IF(N1278="snížená",J1278,0)</f>
        <v>0</v>
      </c>
      <c r="BG1278" s="136">
        <f>IF(N1278="zákl. přenesená",J1278,0)</f>
        <v>0</v>
      </c>
      <c r="BH1278" s="136">
        <f>IF(N1278="sníž. přenesená",J1278,0)</f>
        <v>0</v>
      </c>
      <c r="BI1278" s="136">
        <f>IF(N1278="nulová",J1278,0)</f>
        <v>0</v>
      </c>
      <c r="BJ1278" s="18" t="s">
        <v>86</v>
      </c>
      <c r="BK1278" s="136">
        <f>ROUND(I1278*H1278,2)</f>
        <v>0</v>
      </c>
      <c r="BL1278" s="18" t="s">
        <v>385</v>
      </c>
      <c r="BM1278" s="135" t="s">
        <v>909</v>
      </c>
    </row>
    <row r="1279" spans="2:65" s="1" customFormat="1" ht="24.2" customHeight="1">
      <c r="B1279" s="34"/>
      <c r="C1279" s="124" t="s">
        <v>910</v>
      </c>
      <c r="D1279" s="124" t="s">
        <v>133</v>
      </c>
      <c r="E1279" s="125" t="s">
        <v>911</v>
      </c>
      <c r="F1279" s="126" t="s">
        <v>912</v>
      </c>
      <c r="G1279" s="127" t="s">
        <v>136</v>
      </c>
      <c r="H1279" s="128">
        <v>2335.3200000000002</v>
      </c>
      <c r="I1279" s="129"/>
      <c r="J1279" s="130">
        <f>ROUND(I1279*H1279,2)</f>
        <v>0</v>
      </c>
      <c r="K1279" s="126" t="s">
        <v>137</v>
      </c>
      <c r="L1279" s="34"/>
      <c r="M1279" s="131" t="s">
        <v>43</v>
      </c>
      <c r="N1279" s="132" t="s">
        <v>52</v>
      </c>
      <c r="P1279" s="133">
        <f>O1279*H1279</f>
        <v>0</v>
      </c>
      <c r="Q1279" s="133">
        <v>0</v>
      </c>
      <c r="R1279" s="133">
        <f>Q1279*H1279</f>
        <v>0</v>
      </c>
      <c r="S1279" s="133">
        <v>0</v>
      </c>
      <c r="T1279" s="134">
        <f>S1279*H1279</f>
        <v>0</v>
      </c>
      <c r="AR1279" s="135" t="s">
        <v>385</v>
      </c>
      <c r="AT1279" s="135" t="s">
        <v>133</v>
      </c>
      <c r="AU1279" s="135" t="s">
        <v>88</v>
      </c>
      <c r="AY1279" s="18" t="s">
        <v>130</v>
      </c>
      <c r="BE1279" s="136">
        <f>IF(N1279="základní",J1279,0)</f>
        <v>0</v>
      </c>
      <c r="BF1279" s="136">
        <f>IF(N1279="snížená",J1279,0)</f>
        <v>0</v>
      </c>
      <c r="BG1279" s="136">
        <f>IF(N1279="zákl. přenesená",J1279,0)</f>
        <v>0</v>
      </c>
      <c r="BH1279" s="136">
        <f>IF(N1279="sníž. přenesená",J1279,0)</f>
        <v>0</v>
      </c>
      <c r="BI1279" s="136">
        <f>IF(N1279="nulová",J1279,0)</f>
        <v>0</v>
      </c>
      <c r="BJ1279" s="18" t="s">
        <v>86</v>
      </c>
      <c r="BK1279" s="136">
        <f>ROUND(I1279*H1279,2)</f>
        <v>0</v>
      </c>
      <c r="BL1279" s="18" t="s">
        <v>385</v>
      </c>
      <c r="BM1279" s="135" t="s">
        <v>913</v>
      </c>
    </row>
    <row r="1280" spans="2:65" s="12" customFormat="1" ht="22.5">
      <c r="B1280" s="137"/>
      <c r="D1280" s="138" t="s">
        <v>140</v>
      </c>
      <c r="E1280" s="139" t="s">
        <v>43</v>
      </c>
      <c r="F1280" s="140" t="s">
        <v>241</v>
      </c>
      <c r="H1280" s="139" t="s">
        <v>43</v>
      </c>
      <c r="I1280" s="141"/>
      <c r="L1280" s="137"/>
      <c r="M1280" s="142"/>
      <c r="T1280" s="143"/>
      <c r="AT1280" s="139" t="s">
        <v>140</v>
      </c>
      <c r="AU1280" s="139" t="s">
        <v>88</v>
      </c>
      <c r="AV1280" s="12" t="s">
        <v>86</v>
      </c>
      <c r="AW1280" s="12" t="s">
        <v>41</v>
      </c>
      <c r="AX1280" s="12" t="s">
        <v>81</v>
      </c>
      <c r="AY1280" s="139" t="s">
        <v>130</v>
      </c>
    </row>
    <row r="1281" spans="2:51" s="12" customFormat="1">
      <c r="B1281" s="137"/>
      <c r="D1281" s="138" t="s">
        <v>140</v>
      </c>
      <c r="E1281" s="139" t="s">
        <v>43</v>
      </c>
      <c r="F1281" s="140" t="s">
        <v>142</v>
      </c>
      <c r="H1281" s="139" t="s">
        <v>43</v>
      </c>
      <c r="I1281" s="141"/>
      <c r="L1281" s="137"/>
      <c r="M1281" s="142"/>
      <c r="T1281" s="143"/>
      <c r="AT1281" s="139" t="s">
        <v>140</v>
      </c>
      <c r="AU1281" s="139" t="s">
        <v>88</v>
      </c>
      <c r="AV1281" s="12" t="s">
        <v>86</v>
      </c>
      <c r="AW1281" s="12" t="s">
        <v>41</v>
      </c>
      <c r="AX1281" s="12" t="s">
        <v>81</v>
      </c>
      <c r="AY1281" s="139" t="s">
        <v>130</v>
      </c>
    </row>
    <row r="1282" spans="2:51" s="13" customFormat="1">
      <c r="B1282" s="144"/>
      <c r="D1282" s="138" t="s">
        <v>140</v>
      </c>
      <c r="E1282" s="145" t="s">
        <v>43</v>
      </c>
      <c r="F1282" s="146" t="s">
        <v>242</v>
      </c>
      <c r="H1282" s="147">
        <v>20.738</v>
      </c>
      <c r="I1282" s="148"/>
      <c r="L1282" s="144"/>
      <c r="M1282" s="149"/>
      <c r="T1282" s="150"/>
      <c r="AT1282" s="145" t="s">
        <v>140</v>
      </c>
      <c r="AU1282" s="145" t="s">
        <v>88</v>
      </c>
      <c r="AV1282" s="13" t="s">
        <v>88</v>
      </c>
      <c r="AW1282" s="13" t="s">
        <v>41</v>
      </c>
      <c r="AX1282" s="13" t="s">
        <v>81</v>
      </c>
      <c r="AY1282" s="145" t="s">
        <v>130</v>
      </c>
    </row>
    <row r="1283" spans="2:51" s="14" customFormat="1">
      <c r="B1283" s="151"/>
      <c r="D1283" s="138" t="s">
        <v>140</v>
      </c>
      <c r="E1283" s="152" t="s">
        <v>43</v>
      </c>
      <c r="F1283" s="153" t="s">
        <v>146</v>
      </c>
      <c r="H1283" s="154">
        <v>20.738</v>
      </c>
      <c r="I1283" s="155"/>
      <c r="L1283" s="151"/>
      <c r="M1283" s="156"/>
      <c r="T1283" s="157"/>
      <c r="AT1283" s="152" t="s">
        <v>140</v>
      </c>
      <c r="AU1283" s="152" t="s">
        <v>88</v>
      </c>
      <c r="AV1283" s="14" t="s">
        <v>147</v>
      </c>
      <c r="AW1283" s="14" t="s">
        <v>41</v>
      </c>
      <c r="AX1283" s="14" t="s">
        <v>81</v>
      </c>
      <c r="AY1283" s="152" t="s">
        <v>130</v>
      </c>
    </row>
    <row r="1284" spans="2:51" s="12" customFormat="1">
      <c r="B1284" s="137"/>
      <c r="D1284" s="138" t="s">
        <v>140</v>
      </c>
      <c r="E1284" s="139" t="s">
        <v>43</v>
      </c>
      <c r="F1284" s="140" t="s">
        <v>217</v>
      </c>
      <c r="H1284" s="139" t="s">
        <v>43</v>
      </c>
      <c r="I1284" s="141"/>
      <c r="L1284" s="137"/>
      <c r="M1284" s="142"/>
      <c r="T1284" s="143"/>
      <c r="AT1284" s="139" t="s">
        <v>140</v>
      </c>
      <c r="AU1284" s="139" t="s">
        <v>88</v>
      </c>
      <c r="AV1284" s="12" t="s">
        <v>86</v>
      </c>
      <c r="AW1284" s="12" t="s">
        <v>41</v>
      </c>
      <c r="AX1284" s="12" t="s">
        <v>81</v>
      </c>
      <c r="AY1284" s="139" t="s">
        <v>130</v>
      </c>
    </row>
    <row r="1285" spans="2:51" s="13" customFormat="1" ht="22.5">
      <c r="B1285" s="144"/>
      <c r="D1285" s="138" t="s">
        <v>140</v>
      </c>
      <c r="E1285" s="145" t="s">
        <v>43</v>
      </c>
      <c r="F1285" s="146" t="s">
        <v>243</v>
      </c>
      <c r="H1285" s="147">
        <v>51.948</v>
      </c>
      <c r="I1285" s="148"/>
      <c r="L1285" s="144"/>
      <c r="M1285" s="149"/>
      <c r="T1285" s="150"/>
      <c r="AT1285" s="145" t="s">
        <v>140</v>
      </c>
      <c r="AU1285" s="145" t="s">
        <v>88</v>
      </c>
      <c r="AV1285" s="13" t="s">
        <v>88</v>
      </c>
      <c r="AW1285" s="13" t="s">
        <v>41</v>
      </c>
      <c r="AX1285" s="13" t="s">
        <v>81</v>
      </c>
      <c r="AY1285" s="145" t="s">
        <v>130</v>
      </c>
    </row>
    <row r="1286" spans="2:51" s="13" customFormat="1" ht="22.5">
      <c r="B1286" s="144"/>
      <c r="D1286" s="138" t="s">
        <v>140</v>
      </c>
      <c r="E1286" s="145" t="s">
        <v>43</v>
      </c>
      <c r="F1286" s="146" t="s">
        <v>244</v>
      </c>
      <c r="H1286" s="147">
        <v>69.194000000000003</v>
      </c>
      <c r="I1286" s="148"/>
      <c r="L1286" s="144"/>
      <c r="M1286" s="149"/>
      <c r="T1286" s="150"/>
      <c r="AT1286" s="145" t="s">
        <v>140</v>
      </c>
      <c r="AU1286" s="145" t="s">
        <v>88</v>
      </c>
      <c r="AV1286" s="13" t="s">
        <v>88</v>
      </c>
      <c r="AW1286" s="13" t="s">
        <v>41</v>
      </c>
      <c r="AX1286" s="13" t="s">
        <v>81</v>
      </c>
      <c r="AY1286" s="145" t="s">
        <v>130</v>
      </c>
    </row>
    <row r="1287" spans="2:51" s="13" customFormat="1" ht="22.5">
      <c r="B1287" s="144"/>
      <c r="D1287" s="138" t="s">
        <v>140</v>
      </c>
      <c r="E1287" s="145" t="s">
        <v>43</v>
      </c>
      <c r="F1287" s="146" t="s">
        <v>245</v>
      </c>
      <c r="H1287" s="147">
        <v>139.078</v>
      </c>
      <c r="I1287" s="148"/>
      <c r="L1287" s="144"/>
      <c r="M1287" s="149"/>
      <c r="T1287" s="150"/>
      <c r="AT1287" s="145" t="s">
        <v>140</v>
      </c>
      <c r="AU1287" s="145" t="s">
        <v>88</v>
      </c>
      <c r="AV1287" s="13" t="s">
        <v>88</v>
      </c>
      <c r="AW1287" s="13" t="s">
        <v>41</v>
      </c>
      <c r="AX1287" s="13" t="s">
        <v>81</v>
      </c>
      <c r="AY1287" s="145" t="s">
        <v>130</v>
      </c>
    </row>
    <row r="1288" spans="2:51" s="13" customFormat="1" ht="22.5">
      <c r="B1288" s="144"/>
      <c r="D1288" s="138" t="s">
        <v>140</v>
      </c>
      <c r="E1288" s="145" t="s">
        <v>43</v>
      </c>
      <c r="F1288" s="146" t="s">
        <v>246</v>
      </c>
      <c r="H1288" s="147">
        <v>42.6</v>
      </c>
      <c r="I1288" s="148"/>
      <c r="L1288" s="144"/>
      <c r="M1288" s="149"/>
      <c r="T1288" s="150"/>
      <c r="AT1288" s="145" t="s">
        <v>140</v>
      </c>
      <c r="AU1288" s="145" t="s">
        <v>88</v>
      </c>
      <c r="AV1288" s="13" t="s">
        <v>88</v>
      </c>
      <c r="AW1288" s="13" t="s">
        <v>41</v>
      </c>
      <c r="AX1288" s="13" t="s">
        <v>81</v>
      </c>
      <c r="AY1288" s="145" t="s">
        <v>130</v>
      </c>
    </row>
    <row r="1289" spans="2:51" s="14" customFormat="1">
      <c r="B1289" s="151"/>
      <c r="D1289" s="138" t="s">
        <v>140</v>
      </c>
      <c r="E1289" s="152" t="s">
        <v>43</v>
      </c>
      <c r="F1289" s="153" t="s">
        <v>157</v>
      </c>
      <c r="H1289" s="154">
        <v>302.82</v>
      </c>
      <c r="I1289" s="155"/>
      <c r="L1289" s="151"/>
      <c r="M1289" s="156"/>
      <c r="T1289" s="157"/>
      <c r="AT1289" s="152" t="s">
        <v>140</v>
      </c>
      <c r="AU1289" s="152" t="s">
        <v>88</v>
      </c>
      <c r="AV1289" s="14" t="s">
        <v>147</v>
      </c>
      <c r="AW1289" s="14" t="s">
        <v>41</v>
      </c>
      <c r="AX1289" s="14" t="s">
        <v>81</v>
      </c>
      <c r="AY1289" s="152" t="s">
        <v>130</v>
      </c>
    </row>
    <row r="1290" spans="2:51" s="12" customFormat="1">
      <c r="B1290" s="137"/>
      <c r="D1290" s="138" t="s">
        <v>140</v>
      </c>
      <c r="E1290" s="139" t="s">
        <v>43</v>
      </c>
      <c r="F1290" s="140" t="s">
        <v>158</v>
      </c>
      <c r="H1290" s="139" t="s">
        <v>43</v>
      </c>
      <c r="I1290" s="141"/>
      <c r="L1290" s="137"/>
      <c r="M1290" s="142"/>
      <c r="T1290" s="143"/>
      <c r="AT1290" s="139" t="s">
        <v>140</v>
      </c>
      <c r="AU1290" s="139" t="s">
        <v>88</v>
      </c>
      <c r="AV1290" s="12" t="s">
        <v>86</v>
      </c>
      <c r="AW1290" s="12" t="s">
        <v>41</v>
      </c>
      <c r="AX1290" s="12" t="s">
        <v>81</v>
      </c>
      <c r="AY1290" s="139" t="s">
        <v>130</v>
      </c>
    </row>
    <row r="1291" spans="2:51" s="13" customFormat="1" ht="22.5">
      <c r="B1291" s="144"/>
      <c r="D1291" s="138" t="s">
        <v>140</v>
      </c>
      <c r="E1291" s="145" t="s">
        <v>43</v>
      </c>
      <c r="F1291" s="146" t="s">
        <v>247</v>
      </c>
      <c r="H1291" s="147">
        <v>51.847999999999999</v>
      </c>
      <c r="I1291" s="148"/>
      <c r="L1291" s="144"/>
      <c r="M1291" s="149"/>
      <c r="T1291" s="150"/>
      <c r="AT1291" s="145" t="s">
        <v>140</v>
      </c>
      <c r="AU1291" s="145" t="s">
        <v>88</v>
      </c>
      <c r="AV1291" s="13" t="s">
        <v>88</v>
      </c>
      <c r="AW1291" s="13" t="s">
        <v>41</v>
      </c>
      <c r="AX1291" s="13" t="s">
        <v>81</v>
      </c>
      <c r="AY1291" s="145" t="s">
        <v>130</v>
      </c>
    </row>
    <row r="1292" spans="2:51" s="13" customFormat="1">
      <c r="B1292" s="144"/>
      <c r="D1292" s="138" t="s">
        <v>140</v>
      </c>
      <c r="E1292" s="145" t="s">
        <v>43</v>
      </c>
      <c r="F1292" s="146" t="s">
        <v>248</v>
      </c>
      <c r="H1292" s="147">
        <v>60.173999999999999</v>
      </c>
      <c r="I1292" s="148"/>
      <c r="L1292" s="144"/>
      <c r="M1292" s="149"/>
      <c r="T1292" s="150"/>
      <c r="AT1292" s="145" t="s">
        <v>140</v>
      </c>
      <c r="AU1292" s="145" t="s">
        <v>88</v>
      </c>
      <c r="AV1292" s="13" t="s">
        <v>88</v>
      </c>
      <c r="AW1292" s="13" t="s">
        <v>41</v>
      </c>
      <c r="AX1292" s="13" t="s">
        <v>81</v>
      </c>
      <c r="AY1292" s="145" t="s">
        <v>130</v>
      </c>
    </row>
    <row r="1293" spans="2:51" s="13" customFormat="1">
      <c r="B1293" s="144"/>
      <c r="D1293" s="138" t="s">
        <v>140</v>
      </c>
      <c r="E1293" s="145" t="s">
        <v>43</v>
      </c>
      <c r="F1293" s="146" t="s">
        <v>249</v>
      </c>
      <c r="H1293" s="147">
        <v>32</v>
      </c>
      <c r="I1293" s="148"/>
      <c r="L1293" s="144"/>
      <c r="M1293" s="149"/>
      <c r="T1293" s="150"/>
      <c r="AT1293" s="145" t="s">
        <v>140</v>
      </c>
      <c r="AU1293" s="145" t="s">
        <v>88</v>
      </c>
      <c r="AV1293" s="13" t="s">
        <v>88</v>
      </c>
      <c r="AW1293" s="13" t="s">
        <v>41</v>
      </c>
      <c r="AX1293" s="13" t="s">
        <v>81</v>
      </c>
      <c r="AY1293" s="145" t="s">
        <v>130</v>
      </c>
    </row>
    <row r="1294" spans="2:51" s="13" customFormat="1" ht="22.5">
      <c r="B1294" s="144"/>
      <c r="D1294" s="138" t="s">
        <v>140</v>
      </c>
      <c r="E1294" s="145" t="s">
        <v>43</v>
      </c>
      <c r="F1294" s="146" t="s">
        <v>250</v>
      </c>
      <c r="H1294" s="147">
        <v>76.896000000000001</v>
      </c>
      <c r="I1294" s="148"/>
      <c r="L1294" s="144"/>
      <c r="M1294" s="149"/>
      <c r="T1294" s="150"/>
      <c r="AT1294" s="145" t="s">
        <v>140</v>
      </c>
      <c r="AU1294" s="145" t="s">
        <v>88</v>
      </c>
      <c r="AV1294" s="13" t="s">
        <v>88</v>
      </c>
      <c r="AW1294" s="13" t="s">
        <v>41</v>
      </c>
      <c r="AX1294" s="13" t="s">
        <v>81</v>
      </c>
      <c r="AY1294" s="145" t="s">
        <v>130</v>
      </c>
    </row>
    <row r="1295" spans="2:51" s="13" customFormat="1" ht="22.5">
      <c r="B1295" s="144"/>
      <c r="D1295" s="138" t="s">
        <v>140</v>
      </c>
      <c r="E1295" s="145" t="s">
        <v>43</v>
      </c>
      <c r="F1295" s="146" t="s">
        <v>251</v>
      </c>
      <c r="H1295" s="147">
        <v>62.52</v>
      </c>
      <c r="I1295" s="148"/>
      <c r="L1295" s="144"/>
      <c r="M1295" s="149"/>
      <c r="T1295" s="150"/>
      <c r="AT1295" s="145" t="s">
        <v>140</v>
      </c>
      <c r="AU1295" s="145" t="s">
        <v>88</v>
      </c>
      <c r="AV1295" s="13" t="s">
        <v>88</v>
      </c>
      <c r="AW1295" s="13" t="s">
        <v>41</v>
      </c>
      <c r="AX1295" s="13" t="s">
        <v>81</v>
      </c>
      <c r="AY1295" s="145" t="s">
        <v>130</v>
      </c>
    </row>
    <row r="1296" spans="2:51" s="13" customFormat="1" ht="22.5">
      <c r="B1296" s="144"/>
      <c r="D1296" s="138" t="s">
        <v>140</v>
      </c>
      <c r="E1296" s="145" t="s">
        <v>43</v>
      </c>
      <c r="F1296" s="146" t="s">
        <v>252</v>
      </c>
      <c r="H1296" s="147">
        <v>81.09</v>
      </c>
      <c r="I1296" s="148"/>
      <c r="L1296" s="144"/>
      <c r="M1296" s="149"/>
      <c r="T1296" s="150"/>
      <c r="AT1296" s="145" t="s">
        <v>140</v>
      </c>
      <c r="AU1296" s="145" t="s">
        <v>88</v>
      </c>
      <c r="AV1296" s="13" t="s">
        <v>88</v>
      </c>
      <c r="AW1296" s="13" t="s">
        <v>41</v>
      </c>
      <c r="AX1296" s="13" t="s">
        <v>81</v>
      </c>
      <c r="AY1296" s="145" t="s">
        <v>130</v>
      </c>
    </row>
    <row r="1297" spans="2:51" s="13" customFormat="1" ht="22.5">
      <c r="B1297" s="144"/>
      <c r="D1297" s="138" t="s">
        <v>140</v>
      </c>
      <c r="E1297" s="145" t="s">
        <v>43</v>
      </c>
      <c r="F1297" s="146" t="s">
        <v>253</v>
      </c>
      <c r="H1297" s="147">
        <v>76.653999999999996</v>
      </c>
      <c r="I1297" s="148"/>
      <c r="L1297" s="144"/>
      <c r="M1297" s="149"/>
      <c r="T1297" s="150"/>
      <c r="AT1297" s="145" t="s">
        <v>140</v>
      </c>
      <c r="AU1297" s="145" t="s">
        <v>88</v>
      </c>
      <c r="AV1297" s="13" t="s">
        <v>88</v>
      </c>
      <c r="AW1297" s="13" t="s">
        <v>41</v>
      </c>
      <c r="AX1297" s="13" t="s">
        <v>81</v>
      </c>
      <c r="AY1297" s="145" t="s">
        <v>130</v>
      </c>
    </row>
    <row r="1298" spans="2:51" s="13" customFormat="1">
      <c r="B1298" s="144"/>
      <c r="D1298" s="138" t="s">
        <v>140</v>
      </c>
      <c r="E1298" s="145" t="s">
        <v>43</v>
      </c>
      <c r="F1298" s="146" t="s">
        <v>254</v>
      </c>
      <c r="H1298" s="147">
        <v>30.922000000000001</v>
      </c>
      <c r="I1298" s="148"/>
      <c r="L1298" s="144"/>
      <c r="M1298" s="149"/>
      <c r="T1298" s="150"/>
      <c r="AT1298" s="145" t="s">
        <v>140</v>
      </c>
      <c r="AU1298" s="145" t="s">
        <v>88</v>
      </c>
      <c r="AV1298" s="13" t="s">
        <v>88</v>
      </c>
      <c r="AW1298" s="13" t="s">
        <v>41</v>
      </c>
      <c r="AX1298" s="13" t="s">
        <v>81</v>
      </c>
      <c r="AY1298" s="145" t="s">
        <v>130</v>
      </c>
    </row>
    <row r="1299" spans="2:51" s="14" customFormat="1">
      <c r="B1299" s="151"/>
      <c r="D1299" s="138" t="s">
        <v>140</v>
      </c>
      <c r="E1299" s="152" t="s">
        <v>43</v>
      </c>
      <c r="F1299" s="153" t="s">
        <v>170</v>
      </c>
      <c r="H1299" s="154">
        <v>472.10399999999998</v>
      </c>
      <c r="I1299" s="155"/>
      <c r="L1299" s="151"/>
      <c r="M1299" s="156"/>
      <c r="T1299" s="157"/>
      <c r="AT1299" s="152" t="s">
        <v>140</v>
      </c>
      <c r="AU1299" s="152" t="s">
        <v>88</v>
      </c>
      <c r="AV1299" s="14" t="s">
        <v>147</v>
      </c>
      <c r="AW1299" s="14" t="s">
        <v>41</v>
      </c>
      <c r="AX1299" s="14" t="s">
        <v>81</v>
      </c>
      <c r="AY1299" s="152" t="s">
        <v>130</v>
      </c>
    </row>
    <row r="1300" spans="2:51" s="12" customFormat="1">
      <c r="B1300" s="137"/>
      <c r="D1300" s="138" t="s">
        <v>140</v>
      </c>
      <c r="E1300" s="139" t="s">
        <v>43</v>
      </c>
      <c r="F1300" s="140" t="s">
        <v>171</v>
      </c>
      <c r="H1300" s="139" t="s">
        <v>43</v>
      </c>
      <c r="I1300" s="141"/>
      <c r="L1300" s="137"/>
      <c r="M1300" s="142"/>
      <c r="T1300" s="143"/>
      <c r="AT1300" s="139" t="s">
        <v>140</v>
      </c>
      <c r="AU1300" s="139" t="s">
        <v>88</v>
      </c>
      <c r="AV1300" s="12" t="s">
        <v>86</v>
      </c>
      <c r="AW1300" s="12" t="s">
        <v>41</v>
      </c>
      <c r="AX1300" s="12" t="s">
        <v>81</v>
      </c>
      <c r="AY1300" s="139" t="s">
        <v>130</v>
      </c>
    </row>
    <row r="1301" spans="2:51" s="13" customFormat="1" ht="22.5">
      <c r="B1301" s="144"/>
      <c r="D1301" s="138" t="s">
        <v>140</v>
      </c>
      <c r="E1301" s="145" t="s">
        <v>43</v>
      </c>
      <c r="F1301" s="146" t="s">
        <v>255</v>
      </c>
      <c r="H1301" s="147">
        <v>52.05</v>
      </c>
      <c r="I1301" s="148"/>
      <c r="L1301" s="144"/>
      <c r="M1301" s="149"/>
      <c r="T1301" s="150"/>
      <c r="AT1301" s="145" t="s">
        <v>140</v>
      </c>
      <c r="AU1301" s="145" t="s">
        <v>88</v>
      </c>
      <c r="AV1301" s="13" t="s">
        <v>88</v>
      </c>
      <c r="AW1301" s="13" t="s">
        <v>41</v>
      </c>
      <c r="AX1301" s="13" t="s">
        <v>81</v>
      </c>
      <c r="AY1301" s="145" t="s">
        <v>130</v>
      </c>
    </row>
    <row r="1302" spans="2:51" s="13" customFormat="1" ht="22.5">
      <c r="B1302" s="144"/>
      <c r="D1302" s="138" t="s">
        <v>140</v>
      </c>
      <c r="E1302" s="145" t="s">
        <v>43</v>
      </c>
      <c r="F1302" s="146" t="s">
        <v>256</v>
      </c>
      <c r="H1302" s="147">
        <v>91.774000000000001</v>
      </c>
      <c r="I1302" s="148"/>
      <c r="L1302" s="144"/>
      <c r="M1302" s="149"/>
      <c r="T1302" s="150"/>
      <c r="AT1302" s="145" t="s">
        <v>140</v>
      </c>
      <c r="AU1302" s="145" t="s">
        <v>88</v>
      </c>
      <c r="AV1302" s="13" t="s">
        <v>88</v>
      </c>
      <c r="AW1302" s="13" t="s">
        <v>41</v>
      </c>
      <c r="AX1302" s="13" t="s">
        <v>81</v>
      </c>
      <c r="AY1302" s="145" t="s">
        <v>130</v>
      </c>
    </row>
    <row r="1303" spans="2:51" s="13" customFormat="1" ht="22.5">
      <c r="B1303" s="144"/>
      <c r="D1303" s="138" t="s">
        <v>140</v>
      </c>
      <c r="E1303" s="145" t="s">
        <v>43</v>
      </c>
      <c r="F1303" s="146" t="s">
        <v>257</v>
      </c>
      <c r="H1303" s="147">
        <v>79.325999999999993</v>
      </c>
      <c r="I1303" s="148"/>
      <c r="L1303" s="144"/>
      <c r="M1303" s="149"/>
      <c r="T1303" s="150"/>
      <c r="AT1303" s="145" t="s">
        <v>140</v>
      </c>
      <c r="AU1303" s="145" t="s">
        <v>88</v>
      </c>
      <c r="AV1303" s="13" t="s">
        <v>88</v>
      </c>
      <c r="AW1303" s="13" t="s">
        <v>41</v>
      </c>
      <c r="AX1303" s="13" t="s">
        <v>81</v>
      </c>
      <c r="AY1303" s="145" t="s">
        <v>130</v>
      </c>
    </row>
    <row r="1304" spans="2:51" s="13" customFormat="1" ht="22.5">
      <c r="B1304" s="144"/>
      <c r="D1304" s="138" t="s">
        <v>140</v>
      </c>
      <c r="E1304" s="145" t="s">
        <v>43</v>
      </c>
      <c r="F1304" s="146" t="s">
        <v>258</v>
      </c>
      <c r="H1304" s="147">
        <v>52.42</v>
      </c>
      <c r="I1304" s="148"/>
      <c r="L1304" s="144"/>
      <c r="M1304" s="149"/>
      <c r="T1304" s="150"/>
      <c r="AT1304" s="145" t="s">
        <v>140</v>
      </c>
      <c r="AU1304" s="145" t="s">
        <v>88</v>
      </c>
      <c r="AV1304" s="13" t="s">
        <v>88</v>
      </c>
      <c r="AW1304" s="13" t="s">
        <v>41</v>
      </c>
      <c r="AX1304" s="13" t="s">
        <v>81</v>
      </c>
      <c r="AY1304" s="145" t="s">
        <v>130</v>
      </c>
    </row>
    <row r="1305" spans="2:51" s="13" customFormat="1" ht="22.5">
      <c r="B1305" s="144"/>
      <c r="D1305" s="138" t="s">
        <v>140</v>
      </c>
      <c r="E1305" s="145" t="s">
        <v>43</v>
      </c>
      <c r="F1305" s="146" t="s">
        <v>252</v>
      </c>
      <c r="H1305" s="147">
        <v>81.09</v>
      </c>
      <c r="I1305" s="148"/>
      <c r="L1305" s="144"/>
      <c r="M1305" s="149"/>
      <c r="T1305" s="150"/>
      <c r="AT1305" s="145" t="s">
        <v>140</v>
      </c>
      <c r="AU1305" s="145" t="s">
        <v>88</v>
      </c>
      <c r="AV1305" s="13" t="s">
        <v>88</v>
      </c>
      <c r="AW1305" s="13" t="s">
        <v>41</v>
      </c>
      <c r="AX1305" s="13" t="s">
        <v>81</v>
      </c>
      <c r="AY1305" s="145" t="s">
        <v>130</v>
      </c>
    </row>
    <row r="1306" spans="2:51" s="13" customFormat="1" ht="22.5">
      <c r="B1306" s="144"/>
      <c r="D1306" s="138" t="s">
        <v>140</v>
      </c>
      <c r="E1306" s="145" t="s">
        <v>43</v>
      </c>
      <c r="F1306" s="146" t="s">
        <v>259</v>
      </c>
      <c r="H1306" s="147">
        <v>76.94</v>
      </c>
      <c r="I1306" s="148"/>
      <c r="L1306" s="144"/>
      <c r="M1306" s="149"/>
      <c r="T1306" s="150"/>
      <c r="AT1306" s="145" t="s">
        <v>140</v>
      </c>
      <c r="AU1306" s="145" t="s">
        <v>88</v>
      </c>
      <c r="AV1306" s="13" t="s">
        <v>88</v>
      </c>
      <c r="AW1306" s="13" t="s">
        <v>41</v>
      </c>
      <c r="AX1306" s="13" t="s">
        <v>81</v>
      </c>
      <c r="AY1306" s="145" t="s">
        <v>130</v>
      </c>
    </row>
    <row r="1307" spans="2:51" s="13" customFormat="1">
      <c r="B1307" s="144"/>
      <c r="D1307" s="138" t="s">
        <v>140</v>
      </c>
      <c r="E1307" s="145" t="s">
        <v>43</v>
      </c>
      <c r="F1307" s="146" t="s">
        <v>260</v>
      </c>
      <c r="H1307" s="147">
        <v>30.98</v>
      </c>
      <c r="I1307" s="148"/>
      <c r="L1307" s="144"/>
      <c r="M1307" s="149"/>
      <c r="T1307" s="150"/>
      <c r="AT1307" s="145" t="s">
        <v>140</v>
      </c>
      <c r="AU1307" s="145" t="s">
        <v>88</v>
      </c>
      <c r="AV1307" s="13" t="s">
        <v>88</v>
      </c>
      <c r="AW1307" s="13" t="s">
        <v>41</v>
      </c>
      <c r="AX1307" s="13" t="s">
        <v>81</v>
      </c>
      <c r="AY1307" s="145" t="s">
        <v>130</v>
      </c>
    </row>
    <row r="1308" spans="2:51" s="14" customFormat="1">
      <c r="B1308" s="151"/>
      <c r="D1308" s="138" t="s">
        <v>140</v>
      </c>
      <c r="E1308" s="152" t="s">
        <v>43</v>
      </c>
      <c r="F1308" s="153" t="s">
        <v>180</v>
      </c>
      <c r="H1308" s="154">
        <v>464.58</v>
      </c>
      <c r="I1308" s="155"/>
      <c r="L1308" s="151"/>
      <c r="M1308" s="156"/>
      <c r="T1308" s="157"/>
      <c r="AT1308" s="152" t="s">
        <v>140</v>
      </c>
      <c r="AU1308" s="152" t="s">
        <v>88</v>
      </c>
      <c r="AV1308" s="14" t="s">
        <v>147</v>
      </c>
      <c r="AW1308" s="14" t="s">
        <v>41</v>
      </c>
      <c r="AX1308" s="14" t="s">
        <v>81</v>
      </c>
      <c r="AY1308" s="152" t="s">
        <v>130</v>
      </c>
    </row>
    <row r="1309" spans="2:51" s="12" customFormat="1">
      <c r="B1309" s="137"/>
      <c r="D1309" s="138" t="s">
        <v>140</v>
      </c>
      <c r="E1309" s="139" t="s">
        <v>43</v>
      </c>
      <c r="F1309" s="140" t="s">
        <v>181</v>
      </c>
      <c r="H1309" s="139" t="s">
        <v>43</v>
      </c>
      <c r="I1309" s="141"/>
      <c r="L1309" s="137"/>
      <c r="M1309" s="142"/>
      <c r="T1309" s="143"/>
      <c r="AT1309" s="139" t="s">
        <v>140</v>
      </c>
      <c r="AU1309" s="139" t="s">
        <v>88</v>
      </c>
      <c r="AV1309" s="12" t="s">
        <v>86</v>
      </c>
      <c r="AW1309" s="12" t="s">
        <v>41</v>
      </c>
      <c r="AX1309" s="12" t="s">
        <v>81</v>
      </c>
      <c r="AY1309" s="139" t="s">
        <v>130</v>
      </c>
    </row>
    <row r="1310" spans="2:51" s="13" customFormat="1" ht="22.5">
      <c r="B1310" s="144"/>
      <c r="D1310" s="138" t="s">
        <v>140</v>
      </c>
      <c r="E1310" s="145" t="s">
        <v>43</v>
      </c>
      <c r="F1310" s="146" t="s">
        <v>261</v>
      </c>
      <c r="H1310" s="147">
        <v>108.548</v>
      </c>
      <c r="I1310" s="148"/>
      <c r="L1310" s="144"/>
      <c r="M1310" s="149"/>
      <c r="T1310" s="150"/>
      <c r="AT1310" s="145" t="s">
        <v>140</v>
      </c>
      <c r="AU1310" s="145" t="s">
        <v>88</v>
      </c>
      <c r="AV1310" s="13" t="s">
        <v>88</v>
      </c>
      <c r="AW1310" s="13" t="s">
        <v>41</v>
      </c>
      <c r="AX1310" s="13" t="s">
        <v>81</v>
      </c>
      <c r="AY1310" s="145" t="s">
        <v>130</v>
      </c>
    </row>
    <row r="1311" spans="2:51" s="13" customFormat="1" ht="22.5">
      <c r="B1311" s="144"/>
      <c r="D1311" s="138" t="s">
        <v>140</v>
      </c>
      <c r="E1311" s="145" t="s">
        <v>43</v>
      </c>
      <c r="F1311" s="146" t="s">
        <v>262</v>
      </c>
      <c r="H1311" s="147">
        <v>66.75</v>
      </c>
      <c r="I1311" s="148"/>
      <c r="L1311" s="144"/>
      <c r="M1311" s="149"/>
      <c r="T1311" s="150"/>
      <c r="AT1311" s="145" t="s">
        <v>140</v>
      </c>
      <c r="AU1311" s="145" t="s">
        <v>88</v>
      </c>
      <c r="AV1311" s="13" t="s">
        <v>88</v>
      </c>
      <c r="AW1311" s="13" t="s">
        <v>41</v>
      </c>
      <c r="AX1311" s="13" t="s">
        <v>81</v>
      </c>
      <c r="AY1311" s="145" t="s">
        <v>130</v>
      </c>
    </row>
    <row r="1312" spans="2:51" s="13" customFormat="1">
      <c r="B1312" s="144"/>
      <c r="D1312" s="138" t="s">
        <v>140</v>
      </c>
      <c r="E1312" s="145" t="s">
        <v>43</v>
      </c>
      <c r="F1312" s="146" t="s">
        <v>263</v>
      </c>
      <c r="H1312" s="147">
        <v>79.725999999999999</v>
      </c>
      <c r="I1312" s="148"/>
      <c r="L1312" s="144"/>
      <c r="M1312" s="149"/>
      <c r="T1312" s="150"/>
      <c r="AT1312" s="145" t="s">
        <v>140</v>
      </c>
      <c r="AU1312" s="145" t="s">
        <v>88</v>
      </c>
      <c r="AV1312" s="13" t="s">
        <v>88</v>
      </c>
      <c r="AW1312" s="13" t="s">
        <v>41</v>
      </c>
      <c r="AX1312" s="13" t="s">
        <v>81</v>
      </c>
      <c r="AY1312" s="145" t="s">
        <v>130</v>
      </c>
    </row>
    <row r="1313" spans="2:51" s="13" customFormat="1" ht="22.5">
      <c r="B1313" s="144"/>
      <c r="D1313" s="138" t="s">
        <v>140</v>
      </c>
      <c r="E1313" s="145" t="s">
        <v>43</v>
      </c>
      <c r="F1313" s="146" t="s">
        <v>264</v>
      </c>
      <c r="H1313" s="147">
        <v>52.22</v>
      </c>
      <c r="I1313" s="148"/>
      <c r="L1313" s="144"/>
      <c r="M1313" s="149"/>
      <c r="T1313" s="150"/>
      <c r="AT1313" s="145" t="s">
        <v>140</v>
      </c>
      <c r="AU1313" s="145" t="s">
        <v>88</v>
      </c>
      <c r="AV1313" s="13" t="s">
        <v>88</v>
      </c>
      <c r="AW1313" s="13" t="s">
        <v>41</v>
      </c>
      <c r="AX1313" s="13" t="s">
        <v>81</v>
      </c>
      <c r="AY1313" s="145" t="s">
        <v>130</v>
      </c>
    </row>
    <row r="1314" spans="2:51" s="13" customFormat="1" ht="22.5">
      <c r="B1314" s="144"/>
      <c r="D1314" s="138" t="s">
        <v>140</v>
      </c>
      <c r="E1314" s="145" t="s">
        <v>43</v>
      </c>
      <c r="F1314" s="146" t="s">
        <v>265</v>
      </c>
      <c r="H1314" s="147">
        <v>81.87</v>
      </c>
      <c r="I1314" s="148"/>
      <c r="L1314" s="144"/>
      <c r="M1314" s="149"/>
      <c r="T1314" s="150"/>
      <c r="AT1314" s="145" t="s">
        <v>140</v>
      </c>
      <c r="AU1314" s="145" t="s">
        <v>88</v>
      </c>
      <c r="AV1314" s="13" t="s">
        <v>88</v>
      </c>
      <c r="AW1314" s="13" t="s">
        <v>41</v>
      </c>
      <c r="AX1314" s="13" t="s">
        <v>81</v>
      </c>
      <c r="AY1314" s="145" t="s">
        <v>130</v>
      </c>
    </row>
    <row r="1315" spans="2:51" s="13" customFormat="1" ht="22.5">
      <c r="B1315" s="144"/>
      <c r="D1315" s="138" t="s">
        <v>140</v>
      </c>
      <c r="E1315" s="145" t="s">
        <v>43</v>
      </c>
      <c r="F1315" s="146" t="s">
        <v>266</v>
      </c>
      <c r="H1315" s="147">
        <v>86.981999999999999</v>
      </c>
      <c r="I1315" s="148"/>
      <c r="L1315" s="144"/>
      <c r="M1315" s="149"/>
      <c r="T1315" s="150"/>
      <c r="AT1315" s="145" t="s">
        <v>140</v>
      </c>
      <c r="AU1315" s="145" t="s">
        <v>88</v>
      </c>
      <c r="AV1315" s="13" t="s">
        <v>88</v>
      </c>
      <c r="AW1315" s="13" t="s">
        <v>41</v>
      </c>
      <c r="AX1315" s="13" t="s">
        <v>81</v>
      </c>
      <c r="AY1315" s="145" t="s">
        <v>130</v>
      </c>
    </row>
    <row r="1316" spans="2:51" s="14" customFormat="1">
      <c r="B1316" s="151"/>
      <c r="D1316" s="138" t="s">
        <v>140</v>
      </c>
      <c r="E1316" s="152" t="s">
        <v>43</v>
      </c>
      <c r="F1316" s="153" t="s">
        <v>191</v>
      </c>
      <c r="H1316" s="154">
        <v>476.096</v>
      </c>
      <c r="I1316" s="155"/>
      <c r="L1316" s="151"/>
      <c r="M1316" s="156"/>
      <c r="T1316" s="157"/>
      <c r="AT1316" s="152" t="s">
        <v>140</v>
      </c>
      <c r="AU1316" s="152" t="s">
        <v>88</v>
      </c>
      <c r="AV1316" s="14" t="s">
        <v>147</v>
      </c>
      <c r="AW1316" s="14" t="s">
        <v>41</v>
      </c>
      <c r="AX1316" s="14" t="s">
        <v>81</v>
      </c>
      <c r="AY1316" s="152" t="s">
        <v>130</v>
      </c>
    </row>
    <row r="1317" spans="2:51" s="12" customFormat="1">
      <c r="B1317" s="137"/>
      <c r="D1317" s="138" t="s">
        <v>140</v>
      </c>
      <c r="E1317" s="139" t="s">
        <v>43</v>
      </c>
      <c r="F1317" s="140" t="s">
        <v>192</v>
      </c>
      <c r="H1317" s="139" t="s">
        <v>43</v>
      </c>
      <c r="I1317" s="141"/>
      <c r="L1317" s="137"/>
      <c r="M1317" s="142"/>
      <c r="T1317" s="143"/>
      <c r="AT1317" s="139" t="s">
        <v>140</v>
      </c>
      <c r="AU1317" s="139" t="s">
        <v>88</v>
      </c>
      <c r="AV1317" s="12" t="s">
        <v>86</v>
      </c>
      <c r="AW1317" s="12" t="s">
        <v>41</v>
      </c>
      <c r="AX1317" s="12" t="s">
        <v>81</v>
      </c>
      <c r="AY1317" s="139" t="s">
        <v>130</v>
      </c>
    </row>
    <row r="1318" spans="2:51" s="13" customFormat="1" ht="22.5">
      <c r="B1318" s="144"/>
      <c r="D1318" s="138" t="s">
        <v>140</v>
      </c>
      <c r="E1318" s="145" t="s">
        <v>43</v>
      </c>
      <c r="F1318" s="146" t="s">
        <v>267</v>
      </c>
      <c r="H1318" s="147">
        <v>73.385999999999996</v>
      </c>
      <c r="I1318" s="148"/>
      <c r="L1318" s="144"/>
      <c r="M1318" s="149"/>
      <c r="T1318" s="150"/>
      <c r="AT1318" s="145" t="s">
        <v>140</v>
      </c>
      <c r="AU1318" s="145" t="s">
        <v>88</v>
      </c>
      <c r="AV1318" s="13" t="s">
        <v>88</v>
      </c>
      <c r="AW1318" s="13" t="s">
        <v>41</v>
      </c>
      <c r="AX1318" s="13" t="s">
        <v>81</v>
      </c>
      <c r="AY1318" s="145" t="s">
        <v>130</v>
      </c>
    </row>
    <row r="1319" spans="2:51" s="13" customFormat="1" ht="22.5">
      <c r="B1319" s="144"/>
      <c r="D1319" s="138" t="s">
        <v>140</v>
      </c>
      <c r="E1319" s="145" t="s">
        <v>43</v>
      </c>
      <c r="F1319" s="146" t="s">
        <v>268</v>
      </c>
      <c r="H1319" s="147">
        <v>63.11</v>
      </c>
      <c r="I1319" s="148"/>
      <c r="L1319" s="144"/>
      <c r="M1319" s="149"/>
      <c r="T1319" s="150"/>
      <c r="AT1319" s="145" t="s">
        <v>140</v>
      </c>
      <c r="AU1319" s="145" t="s">
        <v>88</v>
      </c>
      <c r="AV1319" s="13" t="s">
        <v>88</v>
      </c>
      <c r="AW1319" s="13" t="s">
        <v>41</v>
      </c>
      <c r="AX1319" s="13" t="s">
        <v>81</v>
      </c>
      <c r="AY1319" s="145" t="s">
        <v>130</v>
      </c>
    </row>
    <row r="1320" spans="2:51" s="13" customFormat="1" ht="22.5">
      <c r="B1320" s="144"/>
      <c r="D1320" s="138" t="s">
        <v>140</v>
      </c>
      <c r="E1320" s="145" t="s">
        <v>43</v>
      </c>
      <c r="F1320" s="146" t="s">
        <v>269</v>
      </c>
      <c r="H1320" s="147">
        <v>87.7</v>
      </c>
      <c r="I1320" s="148"/>
      <c r="L1320" s="144"/>
      <c r="M1320" s="149"/>
      <c r="T1320" s="150"/>
      <c r="AT1320" s="145" t="s">
        <v>140</v>
      </c>
      <c r="AU1320" s="145" t="s">
        <v>88</v>
      </c>
      <c r="AV1320" s="13" t="s">
        <v>88</v>
      </c>
      <c r="AW1320" s="13" t="s">
        <v>41</v>
      </c>
      <c r="AX1320" s="13" t="s">
        <v>81</v>
      </c>
      <c r="AY1320" s="145" t="s">
        <v>130</v>
      </c>
    </row>
    <row r="1321" spans="2:51" s="14" customFormat="1">
      <c r="B1321" s="151"/>
      <c r="D1321" s="138" t="s">
        <v>140</v>
      </c>
      <c r="E1321" s="152" t="s">
        <v>43</v>
      </c>
      <c r="F1321" s="153" t="s">
        <v>197</v>
      </c>
      <c r="H1321" s="154">
        <v>224.196</v>
      </c>
      <c r="I1321" s="155"/>
      <c r="L1321" s="151"/>
      <c r="M1321" s="156"/>
      <c r="T1321" s="157"/>
      <c r="AT1321" s="152" t="s">
        <v>140</v>
      </c>
      <c r="AU1321" s="152" t="s">
        <v>88</v>
      </c>
      <c r="AV1321" s="14" t="s">
        <v>147</v>
      </c>
      <c r="AW1321" s="14" t="s">
        <v>41</v>
      </c>
      <c r="AX1321" s="14" t="s">
        <v>81</v>
      </c>
      <c r="AY1321" s="152" t="s">
        <v>130</v>
      </c>
    </row>
    <row r="1322" spans="2:51" s="12" customFormat="1">
      <c r="B1322" s="137"/>
      <c r="D1322" s="138" t="s">
        <v>140</v>
      </c>
      <c r="E1322" s="139" t="s">
        <v>43</v>
      </c>
      <c r="F1322" s="140" t="s">
        <v>198</v>
      </c>
      <c r="H1322" s="139" t="s">
        <v>43</v>
      </c>
      <c r="I1322" s="141"/>
      <c r="L1322" s="137"/>
      <c r="M1322" s="142"/>
      <c r="T1322" s="143"/>
      <c r="AT1322" s="139" t="s">
        <v>140</v>
      </c>
      <c r="AU1322" s="139" t="s">
        <v>88</v>
      </c>
      <c r="AV1322" s="12" t="s">
        <v>86</v>
      </c>
      <c r="AW1322" s="12" t="s">
        <v>41</v>
      </c>
      <c r="AX1322" s="12" t="s">
        <v>81</v>
      </c>
      <c r="AY1322" s="139" t="s">
        <v>130</v>
      </c>
    </row>
    <row r="1323" spans="2:51" s="13" customFormat="1" ht="22.5">
      <c r="B1323" s="144"/>
      <c r="D1323" s="138" t="s">
        <v>140</v>
      </c>
      <c r="E1323" s="145" t="s">
        <v>43</v>
      </c>
      <c r="F1323" s="146" t="s">
        <v>270</v>
      </c>
      <c r="H1323" s="147">
        <v>116.086</v>
      </c>
      <c r="I1323" s="148"/>
      <c r="L1323" s="144"/>
      <c r="M1323" s="149"/>
      <c r="T1323" s="150"/>
      <c r="AT1323" s="145" t="s">
        <v>140</v>
      </c>
      <c r="AU1323" s="145" t="s">
        <v>88</v>
      </c>
      <c r="AV1323" s="13" t="s">
        <v>88</v>
      </c>
      <c r="AW1323" s="13" t="s">
        <v>41</v>
      </c>
      <c r="AX1323" s="13" t="s">
        <v>81</v>
      </c>
      <c r="AY1323" s="145" t="s">
        <v>130</v>
      </c>
    </row>
    <row r="1324" spans="2:51" s="13" customFormat="1" ht="22.5">
      <c r="B1324" s="144"/>
      <c r="D1324" s="138" t="s">
        <v>140</v>
      </c>
      <c r="E1324" s="145" t="s">
        <v>43</v>
      </c>
      <c r="F1324" s="146" t="s">
        <v>271</v>
      </c>
      <c r="H1324" s="147">
        <v>109.2</v>
      </c>
      <c r="I1324" s="148"/>
      <c r="L1324" s="144"/>
      <c r="M1324" s="149"/>
      <c r="T1324" s="150"/>
      <c r="AT1324" s="145" t="s">
        <v>140</v>
      </c>
      <c r="AU1324" s="145" t="s">
        <v>88</v>
      </c>
      <c r="AV1324" s="13" t="s">
        <v>88</v>
      </c>
      <c r="AW1324" s="13" t="s">
        <v>41</v>
      </c>
      <c r="AX1324" s="13" t="s">
        <v>81</v>
      </c>
      <c r="AY1324" s="145" t="s">
        <v>130</v>
      </c>
    </row>
    <row r="1325" spans="2:51" s="14" customFormat="1">
      <c r="B1325" s="151"/>
      <c r="D1325" s="138" t="s">
        <v>140</v>
      </c>
      <c r="E1325" s="152" t="s">
        <v>43</v>
      </c>
      <c r="F1325" s="153" t="s">
        <v>202</v>
      </c>
      <c r="H1325" s="154">
        <v>225.286</v>
      </c>
      <c r="I1325" s="155"/>
      <c r="L1325" s="151"/>
      <c r="M1325" s="156"/>
      <c r="T1325" s="157"/>
      <c r="AT1325" s="152" t="s">
        <v>140</v>
      </c>
      <c r="AU1325" s="152" t="s">
        <v>88</v>
      </c>
      <c r="AV1325" s="14" t="s">
        <v>147</v>
      </c>
      <c r="AW1325" s="14" t="s">
        <v>41</v>
      </c>
      <c r="AX1325" s="14" t="s">
        <v>81</v>
      </c>
      <c r="AY1325" s="152" t="s">
        <v>130</v>
      </c>
    </row>
    <row r="1326" spans="2:51" s="12" customFormat="1">
      <c r="B1326" s="137"/>
      <c r="D1326" s="138" t="s">
        <v>140</v>
      </c>
      <c r="E1326" s="139" t="s">
        <v>43</v>
      </c>
      <c r="F1326" s="140" t="s">
        <v>203</v>
      </c>
      <c r="H1326" s="139" t="s">
        <v>43</v>
      </c>
      <c r="I1326" s="141"/>
      <c r="L1326" s="137"/>
      <c r="M1326" s="142"/>
      <c r="T1326" s="143"/>
      <c r="AT1326" s="139" t="s">
        <v>140</v>
      </c>
      <c r="AU1326" s="139" t="s">
        <v>88</v>
      </c>
      <c r="AV1326" s="12" t="s">
        <v>86</v>
      </c>
      <c r="AW1326" s="12" t="s">
        <v>41</v>
      </c>
      <c r="AX1326" s="12" t="s">
        <v>81</v>
      </c>
      <c r="AY1326" s="139" t="s">
        <v>130</v>
      </c>
    </row>
    <row r="1327" spans="2:51" s="13" customFormat="1" ht="22.5">
      <c r="B1327" s="144"/>
      <c r="D1327" s="138" t="s">
        <v>140</v>
      </c>
      <c r="E1327" s="145" t="s">
        <v>43</v>
      </c>
      <c r="F1327" s="146" t="s">
        <v>272</v>
      </c>
      <c r="H1327" s="147">
        <v>83.35</v>
      </c>
      <c r="I1327" s="148"/>
      <c r="L1327" s="144"/>
      <c r="M1327" s="149"/>
      <c r="T1327" s="150"/>
      <c r="AT1327" s="145" t="s">
        <v>140</v>
      </c>
      <c r="AU1327" s="145" t="s">
        <v>88</v>
      </c>
      <c r="AV1327" s="13" t="s">
        <v>88</v>
      </c>
      <c r="AW1327" s="13" t="s">
        <v>41</v>
      </c>
      <c r="AX1327" s="13" t="s">
        <v>81</v>
      </c>
      <c r="AY1327" s="145" t="s">
        <v>130</v>
      </c>
    </row>
    <row r="1328" spans="2:51" s="13" customFormat="1" ht="22.5">
      <c r="B1328" s="144"/>
      <c r="D1328" s="138" t="s">
        <v>140</v>
      </c>
      <c r="E1328" s="145" t="s">
        <v>43</v>
      </c>
      <c r="F1328" s="146" t="s">
        <v>273</v>
      </c>
      <c r="H1328" s="147">
        <v>66.150000000000006</v>
      </c>
      <c r="I1328" s="148"/>
      <c r="L1328" s="144"/>
      <c r="M1328" s="149"/>
      <c r="T1328" s="150"/>
      <c r="AT1328" s="145" t="s">
        <v>140</v>
      </c>
      <c r="AU1328" s="145" t="s">
        <v>88</v>
      </c>
      <c r="AV1328" s="13" t="s">
        <v>88</v>
      </c>
      <c r="AW1328" s="13" t="s">
        <v>41</v>
      </c>
      <c r="AX1328" s="13" t="s">
        <v>81</v>
      </c>
      <c r="AY1328" s="145" t="s">
        <v>130</v>
      </c>
    </row>
    <row r="1329" spans="2:65" s="14" customFormat="1">
      <c r="B1329" s="151"/>
      <c r="D1329" s="138" t="s">
        <v>140</v>
      </c>
      <c r="E1329" s="152" t="s">
        <v>43</v>
      </c>
      <c r="F1329" s="153" t="s">
        <v>208</v>
      </c>
      <c r="H1329" s="154">
        <v>149.5</v>
      </c>
      <c r="I1329" s="155"/>
      <c r="L1329" s="151"/>
      <c r="M1329" s="156"/>
      <c r="T1329" s="157"/>
      <c r="AT1329" s="152" t="s">
        <v>140</v>
      </c>
      <c r="AU1329" s="152" t="s">
        <v>88</v>
      </c>
      <c r="AV1329" s="14" t="s">
        <v>147</v>
      </c>
      <c r="AW1329" s="14" t="s">
        <v>41</v>
      </c>
      <c r="AX1329" s="14" t="s">
        <v>81</v>
      </c>
      <c r="AY1329" s="152" t="s">
        <v>130</v>
      </c>
    </row>
    <row r="1330" spans="2:65" s="15" customFormat="1">
      <c r="B1330" s="158"/>
      <c r="D1330" s="138" t="s">
        <v>140</v>
      </c>
      <c r="E1330" s="159" t="s">
        <v>43</v>
      </c>
      <c r="F1330" s="160" t="s">
        <v>209</v>
      </c>
      <c r="H1330" s="161">
        <v>2335.3200000000002</v>
      </c>
      <c r="I1330" s="162"/>
      <c r="L1330" s="158"/>
      <c r="M1330" s="163"/>
      <c r="T1330" s="164"/>
      <c r="AT1330" s="159" t="s">
        <v>140</v>
      </c>
      <c r="AU1330" s="159" t="s">
        <v>88</v>
      </c>
      <c r="AV1330" s="15" t="s">
        <v>138</v>
      </c>
      <c r="AW1330" s="15" t="s">
        <v>41</v>
      </c>
      <c r="AX1330" s="15" t="s">
        <v>86</v>
      </c>
      <c r="AY1330" s="159" t="s">
        <v>130</v>
      </c>
    </row>
    <row r="1331" spans="2:65" s="1" customFormat="1" ht="16.5" customHeight="1">
      <c r="B1331" s="34"/>
      <c r="C1331" s="165" t="s">
        <v>914</v>
      </c>
      <c r="D1331" s="165" t="s">
        <v>323</v>
      </c>
      <c r="E1331" s="166" t="s">
        <v>915</v>
      </c>
      <c r="F1331" s="167" t="s">
        <v>916</v>
      </c>
      <c r="G1331" s="168" t="s">
        <v>136</v>
      </c>
      <c r="H1331" s="169">
        <v>2452.0859999999998</v>
      </c>
      <c r="I1331" s="170"/>
      <c r="J1331" s="171">
        <f>ROUND(I1331*H1331,2)</f>
        <v>0</v>
      </c>
      <c r="K1331" s="167" t="s">
        <v>137</v>
      </c>
      <c r="L1331" s="172"/>
      <c r="M1331" s="173" t="s">
        <v>43</v>
      </c>
      <c r="N1331" s="174" t="s">
        <v>52</v>
      </c>
      <c r="P1331" s="133">
        <f>O1331*H1331</f>
        <v>0</v>
      </c>
      <c r="Q1331" s="133">
        <v>0</v>
      </c>
      <c r="R1331" s="133">
        <f>Q1331*H1331</f>
        <v>0</v>
      </c>
      <c r="S1331" s="133">
        <v>0</v>
      </c>
      <c r="T1331" s="134">
        <f>S1331*H1331</f>
        <v>0</v>
      </c>
      <c r="AR1331" s="135" t="s">
        <v>470</v>
      </c>
      <c r="AT1331" s="135" t="s">
        <v>323</v>
      </c>
      <c r="AU1331" s="135" t="s">
        <v>88</v>
      </c>
      <c r="AY1331" s="18" t="s">
        <v>130</v>
      </c>
      <c r="BE1331" s="136">
        <f>IF(N1331="základní",J1331,0)</f>
        <v>0</v>
      </c>
      <c r="BF1331" s="136">
        <f>IF(N1331="snížená",J1331,0)</f>
        <v>0</v>
      </c>
      <c r="BG1331" s="136">
        <f>IF(N1331="zákl. přenesená",J1331,0)</f>
        <v>0</v>
      </c>
      <c r="BH1331" s="136">
        <f>IF(N1331="sníž. přenesená",J1331,0)</f>
        <v>0</v>
      </c>
      <c r="BI1331" s="136">
        <f>IF(N1331="nulová",J1331,0)</f>
        <v>0</v>
      </c>
      <c r="BJ1331" s="18" t="s">
        <v>86</v>
      </c>
      <c r="BK1331" s="136">
        <f>ROUND(I1331*H1331,2)</f>
        <v>0</v>
      </c>
      <c r="BL1331" s="18" t="s">
        <v>385</v>
      </c>
      <c r="BM1331" s="135" t="s">
        <v>917</v>
      </c>
    </row>
    <row r="1332" spans="2:65" s="13" customFormat="1">
      <c r="B1332" s="144"/>
      <c r="D1332" s="138" t="s">
        <v>140</v>
      </c>
      <c r="F1332" s="146" t="s">
        <v>918</v>
      </c>
      <c r="H1332" s="147">
        <v>2452.0859999999998</v>
      </c>
      <c r="I1332" s="148"/>
      <c r="L1332" s="144"/>
      <c r="M1332" s="149"/>
      <c r="T1332" s="150"/>
      <c r="AT1332" s="145" t="s">
        <v>140</v>
      </c>
      <c r="AU1332" s="145" t="s">
        <v>88</v>
      </c>
      <c r="AV1332" s="13" t="s">
        <v>88</v>
      </c>
      <c r="AW1332" s="13" t="s">
        <v>4</v>
      </c>
      <c r="AX1332" s="13" t="s">
        <v>86</v>
      </c>
      <c r="AY1332" s="145" t="s">
        <v>130</v>
      </c>
    </row>
    <row r="1333" spans="2:65" s="1" customFormat="1" ht="44.25" customHeight="1">
      <c r="B1333" s="34"/>
      <c r="C1333" s="124" t="s">
        <v>919</v>
      </c>
      <c r="D1333" s="124" t="s">
        <v>133</v>
      </c>
      <c r="E1333" s="125" t="s">
        <v>920</v>
      </c>
      <c r="F1333" s="126" t="s">
        <v>921</v>
      </c>
      <c r="G1333" s="127" t="s">
        <v>136</v>
      </c>
      <c r="H1333" s="128">
        <v>1422.287</v>
      </c>
      <c r="I1333" s="129"/>
      <c r="J1333" s="130">
        <f>ROUND(I1333*H1333,2)</f>
        <v>0</v>
      </c>
      <c r="K1333" s="126" t="s">
        <v>137</v>
      </c>
      <c r="L1333" s="34"/>
      <c r="M1333" s="131" t="s">
        <v>43</v>
      </c>
      <c r="N1333" s="132" t="s">
        <v>52</v>
      </c>
      <c r="P1333" s="133">
        <f>O1333*H1333</f>
        <v>0</v>
      </c>
      <c r="Q1333" s="133">
        <v>0</v>
      </c>
      <c r="R1333" s="133">
        <f>Q1333*H1333</f>
        <v>0</v>
      </c>
      <c r="S1333" s="133">
        <v>0</v>
      </c>
      <c r="T1333" s="134">
        <f>S1333*H1333</f>
        <v>0</v>
      </c>
      <c r="AR1333" s="135" t="s">
        <v>385</v>
      </c>
      <c r="AT1333" s="135" t="s">
        <v>133</v>
      </c>
      <c r="AU1333" s="135" t="s">
        <v>88</v>
      </c>
      <c r="AY1333" s="18" t="s">
        <v>130</v>
      </c>
      <c r="BE1333" s="136">
        <f>IF(N1333="základní",J1333,0)</f>
        <v>0</v>
      </c>
      <c r="BF1333" s="136">
        <f>IF(N1333="snížená",J1333,0)</f>
        <v>0</v>
      </c>
      <c r="BG1333" s="136">
        <f>IF(N1333="zákl. přenesená",J1333,0)</f>
        <v>0</v>
      </c>
      <c r="BH1333" s="136">
        <f>IF(N1333="sníž. přenesená",J1333,0)</f>
        <v>0</v>
      </c>
      <c r="BI1333" s="136">
        <f>IF(N1333="nulová",J1333,0)</f>
        <v>0</v>
      </c>
      <c r="BJ1333" s="18" t="s">
        <v>86</v>
      </c>
      <c r="BK1333" s="136">
        <f>ROUND(I1333*H1333,2)</f>
        <v>0</v>
      </c>
      <c r="BL1333" s="18" t="s">
        <v>385</v>
      </c>
      <c r="BM1333" s="135" t="s">
        <v>922</v>
      </c>
    </row>
    <row r="1334" spans="2:65" s="12" customFormat="1">
      <c r="B1334" s="137"/>
      <c r="D1334" s="138" t="s">
        <v>140</v>
      </c>
      <c r="E1334" s="139" t="s">
        <v>43</v>
      </c>
      <c r="F1334" s="140" t="s">
        <v>277</v>
      </c>
      <c r="H1334" s="139" t="s">
        <v>43</v>
      </c>
      <c r="I1334" s="141"/>
      <c r="L1334" s="137"/>
      <c r="M1334" s="142"/>
      <c r="T1334" s="143"/>
      <c r="AT1334" s="139" t="s">
        <v>140</v>
      </c>
      <c r="AU1334" s="139" t="s">
        <v>88</v>
      </c>
      <c r="AV1334" s="12" t="s">
        <v>86</v>
      </c>
      <c r="AW1334" s="12" t="s">
        <v>41</v>
      </c>
      <c r="AX1334" s="12" t="s">
        <v>81</v>
      </c>
      <c r="AY1334" s="139" t="s">
        <v>130</v>
      </c>
    </row>
    <row r="1335" spans="2:65" s="13" customFormat="1">
      <c r="B1335" s="144"/>
      <c r="D1335" s="138" t="s">
        <v>140</v>
      </c>
      <c r="E1335" s="145" t="s">
        <v>43</v>
      </c>
      <c r="F1335" s="146" t="s">
        <v>278</v>
      </c>
      <c r="H1335" s="147">
        <v>113.02200000000001</v>
      </c>
      <c r="I1335" s="148"/>
      <c r="L1335" s="144"/>
      <c r="M1335" s="149"/>
      <c r="T1335" s="150"/>
      <c r="AT1335" s="145" t="s">
        <v>140</v>
      </c>
      <c r="AU1335" s="145" t="s">
        <v>88</v>
      </c>
      <c r="AV1335" s="13" t="s">
        <v>88</v>
      </c>
      <c r="AW1335" s="13" t="s">
        <v>41</v>
      </c>
      <c r="AX1335" s="13" t="s">
        <v>81</v>
      </c>
      <c r="AY1335" s="145" t="s">
        <v>130</v>
      </c>
    </row>
    <row r="1336" spans="2:65" s="13" customFormat="1">
      <c r="B1336" s="144"/>
      <c r="D1336" s="138" t="s">
        <v>140</v>
      </c>
      <c r="E1336" s="145" t="s">
        <v>43</v>
      </c>
      <c r="F1336" s="146" t="s">
        <v>279</v>
      </c>
      <c r="H1336" s="147">
        <v>294.83999999999997</v>
      </c>
      <c r="I1336" s="148"/>
      <c r="L1336" s="144"/>
      <c r="M1336" s="149"/>
      <c r="T1336" s="150"/>
      <c r="AT1336" s="145" t="s">
        <v>140</v>
      </c>
      <c r="AU1336" s="145" t="s">
        <v>88</v>
      </c>
      <c r="AV1336" s="13" t="s">
        <v>88</v>
      </c>
      <c r="AW1336" s="13" t="s">
        <v>41</v>
      </c>
      <c r="AX1336" s="13" t="s">
        <v>81</v>
      </c>
      <c r="AY1336" s="145" t="s">
        <v>130</v>
      </c>
    </row>
    <row r="1337" spans="2:65" s="13" customFormat="1">
      <c r="B1337" s="144"/>
      <c r="D1337" s="138" t="s">
        <v>140</v>
      </c>
      <c r="E1337" s="145" t="s">
        <v>43</v>
      </c>
      <c r="F1337" s="146" t="s">
        <v>280</v>
      </c>
      <c r="H1337" s="147">
        <v>804.84</v>
      </c>
      <c r="I1337" s="148"/>
      <c r="L1337" s="144"/>
      <c r="M1337" s="149"/>
      <c r="T1337" s="150"/>
      <c r="AT1337" s="145" t="s">
        <v>140</v>
      </c>
      <c r="AU1337" s="145" t="s">
        <v>88</v>
      </c>
      <c r="AV1337" s="13" t="s">
        <v>88</v>
      </c>
      <c r="AW1337" s="13" t="s">
        <v>41</v>
      </c>
      <c r="AX1337" s="13" t="s">
        <v>81</v>
      </c>
      <c r="AY1337" s="145" t="s">
        <v>130</v>
      </c>
    </row>
    <row r="1338" spans="2:65" s="13" customFormat="1">
      <c r="B1338" s="144"/>
      <c r="D1338" s="138" t="s">
        <v>140</v>
      </c>
      <c r="E1338" s="145" t="s">
        <v>43</v>
      </c>
      <c r="F1338" s="146" t="s">
        <v>281</v>
      </c>
      <c r="H1338" s="147">
        <v>64.022000000000006</v>
      </c>
      <c r="I1338" s="148"/>
      <c r="L1338" s="144"/>
      <c r="M1338" s="149"/>
      <c r="T1338" s="150"/>
      <c r="AT1338" s="145" t="s">
        <v>140</v>
      </c>
      <c r="AU1338" s="145" t="s">
        <v>88</v>
      </c>
      <c r="AV1338" s="13" t="s">
        <v>88</v>
      </c>
      <c r="AW1338" s="13" t="s">
        <v>41</v>
      </c>
      <c r="AX1338" s="13" t="s">
        <v>81</v>
      </c>
      <c r="AY1338" s="145" t="s">
        <v>130</v>
      </c>
    </row>
    <row r="1339" spans="2:65" s="13" customFormat="1">
      <c r="B1339" s="144"/>
      <c r="D1339" s="138" t="s">
        <v>140</v>
      </c>
      <c r="E1339" s="145" t="s">
        <v>43</v>
      </c>
      <c r="F1339" s="146" t="s">
        <v>282</v>
      </c>
      <c r="H1339" s="147">
        <v>6.7229999999999999</v>
      </c>
      <c r="I1339" s="148"/>
      <c r="L1339" s="144"/>
      <c r="M1339" s="149"/>
      <c r="T1339" s="150"/>
      <c r="AT1339" s="145" t="s">
        <v>140</v>
      </c>
      <c r="AU1339" s="145" t="s">
        <v>88</v>
      </c>
      <c r="AV1339" s="13" t="s">
        <v>88</v>
      </c>
      <c r="AW1339" s="13" t="s">
        <v>41</v>
      </c>
      <c r="AX1339" s="13" t="s">
        <v>81</v>
      </c>
      <c r="AY1339" s="145" t="s">
        <v>130</v>
      </c>
    </row>
    <row r="1340" spans="2:65" s="13" customFormat="1">
      <c r="B1340" s="144"/>
      <c r="D1340" s="138" t="s">
        <v>140</v>
      </c>
      <c r="E1340" s="145" t="s">
        <v>43</v>
      </c>
      <c r="F1340" s="146" t="s">
        <v>283</v>
      </c>
      <c r="H1340" s="147">
        <v>5.76</v>
      </c>
      <c r="I1340" s="148"/>
      <c r="L1340" s="144"/>
      <c r="M1340" s="149"/>
      <c r="T1340" s="150"/>
      <c r="AT1340" s="145" t="s">
        <v>140</v>
      </c>
      <c r="AU1340" s="145" t="s">
        <v>88</v>
      </c>
      <c r="AV1340" s="13" t="s">
        <v>88</v>
      </c>
      <c r="AW1340" s="13" t="s">
        <v>41</v>
      </c>
      <c r="AX1340" s="13" t="s">
        <v>81</v>
      </c>
      <c r="AY1340" s="145" t="s">
        <v>130</v>
      </c>
    </row>
    <row r="1341" spans="2:65" s="14" customFormat="1">
      <c r="B1341" s="151"/>
      <c r="D1341" s="138" t="s">
        <v>140</v>
      </c>
      <c r="E1341" s="152" t="s">
        <v>43</v>
      </c>
      <c r="F1341" s="153" t="s">
        <v>284</v>
      </c>
      <c r="H1341" s="154">
        <v>1289.2070000000001</v>
      </c>
      <c r="I1341" s="155"/>
      <c r="L1341" s="151"/>
      <c r="M1341" s="156"/>
      <c r="T1341" s="157"/>
      <c r="AT1341" s="152" t="s">
        <v>140</v>
      </c>
      <c r="AU1341" s="152" t="s">
        <v>88</v>
      </c>
      <c r="AV1341" s="14" t="s">
        <v>147</v>
      </c>
      <c r="AW1341" s="14" t="s">
        <v>41</v>
      </c>
      <c r="AX1341" s="14" t="s">
        <v>81</v>
      </c>
      <c r="AY1341" s="152" t="s">
        <v>130</v>
      </c>
    </row>
    <row r="1342" spans="2:65" s="13" customFormat="1">
      <c r="B1342" s="144"/>
      <c r="D1342" s="138" t="s">
        <v>140</v>
      </c>
      <c r="E1342" s="145" t="s">
        <v>43</v>
      </c>
      <c r="F1342" s="146" t="s">
        <v>285</v>
      </c>
      <c r="H1342" s="147">
        <v>127.92</v>
      </c>
      <c r="I1342" s="148"/>
      <c r="L1342" s="144"/>
      <c r="M1342" s="149"/>
      <c r="T1342" s="150"/>
      <c r="AT1342" s="145" t="s">
        <v>140</v>
      </c>
      <c r="AU1342" s="145" t="s">
        <v>88</v>
      </c>
      <c r="AV1342" s="13" t="s">
        <v>88</v>
      </c>
      <c r="AW1342" s="13" t="s">
        <v>41</v>
      </c>
      <c r="AX1342" s="13" t="s">
        <v>81</v>
      </c>
      <c r="AY1342" s="145" t="s">
        <v>130</v>
      </c>
    </row>
    <row r="1343" spans="2:65" s="13" customFormat="1">
      <c r="B1343" s="144"/>
      <c r="D1343" s="138" t="s">
        <v>140</v>
      </c>
      <c r="E1343" s="145" t="s">
        <v>43</v>
      </c>
      <c r="F1343" s="146" t="s">
        <v>286</v>
      </c>
      <c r="H1343" s="147">
        <v>5.16</v>
      </c>
      <c r="I1343" s="148"/>
      <c r="L1343" s="144"/>
      <c r="M1343" s="149"/>
      <c r="T1343" s="150"/>
      <c r="AT1343" s="145" t="s">
        <v>140</v>
      </c>
      <c r="AU1343" s="145" t="s">
        <v>88</v>
      </c>
      <c r="AV1343" s="13" t="s">
        <v>88</v>
      </c>
      <c r="AW1343" s="13" t="s">
        <v>41</v>
      </c>
      <c r="AX1343" s="13" t="s">
        <v>81</v>
      </c>
      <c r="AY1343" s="145" t="s">
        <v>130</v>
      </c>
    </row>
    <row r="1344" spans="2:65" s="14" customFormat="1">
      <c r="B1344" s="151"/>
      <c r="D1344" s="138" t="s">
        <v>140</v>
      </c>
      <c r="E1344" s="152" t="s">
        <v>43</v>
      </c>
      <c r="F1344" s="153" t="s">
        <v>287</v>
      </c>
      <c r="H1344" s="154">
        <v>133.08000000000001</v>
      </c>
      <c r="I1344" s="155"/>
      <c r="L1344" s="151"/>
      <c r="M1344" s="156"/>
      <c r="T1344" s="157"/>
      <c r="AT1344" s="152" t="s">
        <v>140</v>
      </c>
      <c r="AU1344" s="152" t="s">
        <v>88</v>
      </c>
      <c r="AV1344" s="14" t="s">
        <v>147</v>
      </c>
      <c r="AW1344" s="14" t="s">
        <v>41</v>
      </c>
      <c r="AX1344" s="14" t="s">
        <v>81</v>
      </c>
      <c r="AY1344" s="152" t="s">
        <v>130</v>
      </c>
    </row>
    <row r="1345" spans="2:65" s="15" customFormat="1">
      <c r="B1345" s="158"/>
      <c r="D1345" s="138" t="s">
        <v>140</v>
      </c>
      <c r="E1345" s="159" t="s">
        <v>43</v>
      </c>
      <c r="F1345" s="160" t="s">
        <v>209</v>
      </c>
      <c r="H1345" s="161">
        <v>1422.287</v>
      </c>
      <c r="I1345" s="162"/>
      <c r="L1345" s="158"/>
      <c r="M1345" s="163"/>
      <c r="T1345" s="164"/>
      <c r="AT1345" s="159" t="s">
        <v>140</v>
      </c>
      <c r="AU1345" s="159" t="s">
        <v>88</v>
      </c>
      <c r="AV1345" s="15" t="s">
        <v>138</v>
      </c>
      <c r="AW1345" s="15" t="s">
        <v>41</v>
      </c>
      <c r="AX1345" s="15" t="s">
        <v>86</v>
      </c>
      <c r="AY1345" s="159" t="s">
        <v>130</v>
      </c>
    </row>
    <row r="1346" spans="2:65" s="1" customFormat="1" ht="16.5" customHeight="1">
      <c r="B1346" s="34"/>
      <c r="C1346" s="165" t="s">
        <v>923</v>
      </c>
      <c r="D1346" s="165" t="s">
        <v>323</v>
      </c>
      <c r="E1346" s="166" t="s">
        <v>924</v>
      </c>
      <c r="F1346" s="167" t="s">
        <v>925</v>
      </c>
      <c r="G1346" s="168" t="s">
        <v>136</v>
      </c>
      <c r="H1346" s="169">
        <v>1493.4010000000001</v>
      </c>
      <c r="I1346" s="170"/>
      <c r="J1346" s="171">
        <f>ROUND(I1346*H1346,2)</f>
        <v>0</v>
      </c>
      <c r="K1346" s="167" t="s">
        <v>137</v>
      </c>
      <c r="L1346" s="172"/>
      <c r="M1346" s="173" t="s">
        <v>43</v>
      </c>
      <c r="N1346" s="174" t="s">
        <v>52</v>
      </c>
      <c r="P1346" s="133">
        <f>O1346*H1346</f>
        <v>0</v>
      </c>
      <c r="Q1346" s="133">
        <v>0</v>
      </c>
      <c r="R1346" s="133">
        <f>Q1346*H1346</f>
        <v>0</v>
      </c>
      <c r="S1346" s="133">
        <v>0</v>
      </c>
      <c r="T1346" s="134">
        <f>S1346*H1346</f>
        <v>0</v>
      </c>
      <c r="AR1346" s="135" t="s">
        <v>470</v>
      </c>
      <c r="AT1346" s="135" t="s">
        <v>323</v>
      </c>
      <c r="AU1346" s="135" t="s">
        <v>88</v>
      </c>
      <c r="AY1346" s="18" t="s">
        <v>130</v>
      </c>
      <c r="BE1346" s="136">
        <f>IF(N1346="základní",J1346,0)</f>
        <v>0</v>
      </c>
      <c r="BF1346" s="136">
        <f>IF(N1346="snížená",J1346,0)</f>
        <v>0</v>
      </c>
      <c r="BG1346" s="136">
        <f>IF(N1346="zákl. přenesená",J1346,0)</f>
        <v>0</v>
      </c>
      <c r="BH1346" s="136">
        <f>IF(N1346="sníž. přenesená",J1346,0)</f>
        <v>0</v>
      </c>
      <c r="BI1346" s="136">
        <f>IF(N1346="nulová",J1346,0)</f>
        <v>0</v>
      </c>
      <c r="BJ1346" s="18" t="s">
        <v>86</v>
      </c>
      <c r="BK1346" s="136">
        <f>ROUND(I1346*H1346,2)</f>
        <v>0</v>
      </c>
      <c r="BL1346" s="18" t="s">
        <v>385</v>
      </c>
      <c r="BM1346" s="135" t="s">
        <v>926</v>
      </c>
    </row>
    <row r="1347" spans="2:65" s="13" customFormat="1">
      <c r="B1347" s="144"/>
      <c r="D1347" s="138" t="s">
        <v>140</v>
      </c>
      <c r="F1347" s="146" t="s">
        <v>927</v>
      </c>
      <c r="H1347" s="147">
        <v>1493.4010000000001</v>
      </c>
      <c r="I1347" s="148"/>
      <c r="L1347" s="144"/>
      <c r="M1347" s="149"/>
      <c r="T1347" s="150"/>
      <c r="AT1347" s="145" t="s">
        <v>140</v>
      </c>
      <c r="AU1347" s="145" t="s">
        <v>88</v>
      </c>
      <c r="AV1347" s="13" t="s">
        <v>88</v>
      </c>
      <c r="AW1347" s="13" t="s">
        <v>4</v>
      </c>
      <c r="AX1347" s="13" t="s">
        <v>86</v>
      </c>
      <c r="AY1347" s="145" t="s">
        <v>130</v>
      </c>
    </row>
    <row r="1348" spans="2:65" s="1" customFormat="1" ht="24.2" customHeight="1">
      <c r="B1348" s="34"/>
      <c r="C1348" s="124" t="s">
        <v>928</v>
      </c>
      <c r="D1348" s="124" t="s">
        <v>133</v>
      </c>
      <c r="E1348" s="125" t="s">
        <v>929</v>
      </c>
      <c r="F1348" s="126" t="s">
        <v>930</v>
      </c>
      <c r="G1348" s="127" t="s">
        <v>136</v>
      </c>
      <c r="H1348" s="128">
        <v>3651.5050000000001</v>
      </c>
      <c r="I1348" s="129"/>
      <c r="J1348" s="130">
        <f>ROUND(I1348*H1348,2)</f>
        <v>0</v>
      </c>
      <c r="K1348" s="126" t="s">
        <v>137</v>
      </c>
      <c r="L1348" s="34"/>
      <c r="M1348" s="131" t="s">
        <v>43</v>
      </c>
      <c r="N1348" s="132" t="s">
        <v>52</v>
      </c>
      <c r="P1348" s="133">
        <f>O1348*H1348</f>
        <v>0</v>
      </c>
      <c r="Q1348" s="133">
        <v>2.0000000000000001E-4</v>
      </c>
      <c r="R1348" s="133">
        <f>Q1348*H1348</f>
        <v>0.73030100000000009</v>
      </c>
      <c r="S1348" s="133">
        <v>0</v>
      </c>
      <c r="T1348" s="134">
        <f>S1348*H1348</f>
        <v>0</v>
      </c>
      <c r="AR1348" s="135" t="s">
        <v>385</v>
      </c>
      <c r="AT1348" s="135" t="s">
        <v>133</v>
      </c>
      <c r="AU1348" s="135" t="s">
        <v>88</v>
      </c>
      <c r="AY1348" s="18" t="s">
        <v>130</v>
      </c>
      <c r="BE1348" s="136">
        <f>IF(N1348="základní",J1348,0)</f>
        <v>0</v>
      </c>
      <c r="BF1348" s="136">
        <f>IF(N1348="snížená",J1348,0)</f>
        <v>0</v>
      </c>
      <c r="BG1348" s="136">
        <f>IF(N1348="zákl. přenesená",J1348,0)</f>
        <v>0</v>
      </c>
      <c r="BH1348" s="136">
        <f>IF(N1348="sníž. přenesená",J1348,0)</f>
        <v>0</v>
      </c>
      <c r="BI1348" s="136">
        <f>IF(N1348="nulová",J1348,0)</f>
        <v>0</v>
      </c>
      <c r="BJ1348" s="18" t="s">
        <v>86</v>
      </c>
      <c r="BK1348" s="136">
        <f>ROUND(I1348*H1348,2)</f>
        <v>0</v>
      </c>
      <c r="BL1348" s="18" t="s">
        <v>385</v>
      </c>
      <c r="BM1348" s="135" t="s">
        <v>931</v>
      </c>
    </row>
    <row r="1349" spans="2:65" s="1" customFormat="1" ht="37.9" customHeight="1">
      <c r="B1349" s="34"/>
      <c r="C1349" s="124" t="s">
        <v>932</v>
      </c>
      <c r="D1349" s="124" t="s">
        <v>133</v>
      </c>
      <c r="E1349" s="125" t="s">
        <v>933</v>
      </c>
      <c r="F1349" s="126" t="s">
        <v>934</v>
      </c>
      <c r="G1349" s="127" t="s">
        <v>136</v>
      </c>
      <c r="H1349" s="128">
        <v>1422.287</v>
      </c>
      <c r="I1349" s="129"/>
      <c r="J1349" s="130">
        <f>ROUND(I1349*H1349,2)</f>
        <v>0</v>
      </c>
      <c r="K1349" s="126" t="s">
        <v>137</v>
      </c>
      <c r="L1349" s="34"/>
      <c r="M1349" s="131" t="s">
        <v>43</v>
      </c>
      <c r="N1349" s="132" t="s">
        <v>52</v>
      </c>
      <c r="P1349" s="133">
        <f>O1349*H1349</f>
        <v>0</v>
      </c>
      <c r="Q1349" s="133">
        <v>1.0000000000000001E-5</v>
      </c>
      <c r="R1349" s="133">
        <f>Q1349*H1349</f>
        <v>1.4222870000000002E-2</v>
      </c>
      <c r="S1349" s="133">
        <v>0</v>
      </c>
      <c r="T1349" s="134">
        <f>S1349*H1349</f>
        <v>0</v>
      </c>
      <c r="AR1349" s="135" t="s">
        <v>385</v>
      </c>
      <c r="AT1349" s="135" t="s">
        <v>133</v>
      </c>
      <c r="AU1349" s="135" t="s">
        <v>88</v>
      </c>
      <c r="AY1349" s="18" t="s">
        <v>130</v>
      </c>
      <c r="BE1349" s="136">
        <f>IF(N1349="základní",J1349,0)</f>
        <v>0</v>
      </c>
      <c r="BF1349" s="136">
        <f>IF(N1349="snížená",J1349,0)</f>
        <v>0</v>
      </c>
      <c r="BG1349" s="136">
        <f>IF(N1349="zákl. přenesená",J1349,0)</f>
        <v>0</v>
      </c>
      <c r="BH1349" s="136">
        <f>IF(N1349="sníž. přenesená",J1349,0)</f>
        <v>0</v>
      </c>
      <c r="BI1349" s="136">
        <f>IF(N1349="nulová",J1349,0)</f>
        <v>0</v>
      </c>
      <c r="BJ1349" s="18" t="s">
        <v>86</v>
      </c>
      <c r="BK1349" s="136">
        <f>ROUND(I1349*H1349,2)</f>
        <v>0</v>
      </c>
      <c r="BL1349" s="18" t="s">
        <v>385</v>
      </c>
      <c r="BM1349" s="135" t="s">
        <v>935</v>
      </c>
    </row>
    <row r="1350" spans="2:65" s="1" customFormat="1" ht="24.2" customHeight="1">
      <c r="B1350" s="34"/>
      <c r="C1350" s="124" t="s">
        <v>936</v>
      </c>
      <c r="D1350" s="124" t="s">
        <v>133</v>
      </c>
      <c r="E1350" s="125" t="s">
        <v>937</v>
      </c>
      <c r="F1350" s="126" t="s">
        <v>938</v>
      </c>
      <c r="G1350" s="127" t="s">
        <v>136</v>
      </c>
      <c r="H1350" s="128">
        <v>2335.3200000000002</v>
      </c>
      <c r="I1350" s="129"/>
      <c r="J1350" s="130">
        <f>ROUND(I1350*H1350,2)</f>
        <v>0</v>
      </c>
      <c r="K1350" s="126" t="s">
        <v>137</v>
      </c>
      <c r="L1350" s="34"/>
      <c r="M1350" s="131" t="s">
        <v>43</v>
      </c>
      <c r="N1350" s="132" t="s">
        <v>52</v>
      </c>
      <c r="P1350" s="133">
        <f>O1350*H1350</f>
        <v>0</v>
      </c>
      <c r="Q1350" s="133">
        <v>1.0000000000000001E-5</v>
      </c>
      <c r="R1350" s="133">
        <f>Q1350*H1350</f>
        <v>2.3353200000000005E-2</v>
      </c>
      <c r="S1350" s="133">
        <v>0</v>
      </c>
      <c r="T1350" s="134">
        <f>S1350*H1350</f>
        <v>0</v>
      </c>
      <c r="AR1350" s="135" t="s">
        <v>385</v>
      </c>
      <c r="AT1350" s="135" t="s">
        <v>133</v>
      </c>
      <c r="AU1350" s="135" t="s">
        <v>88</v>
      </c>
      <c r="AY1350" s="18" t="s">
        <v>130</v>
      </c>
      <c r="BE1350" s="136">
        <f>IF(N1350="základní",J1350,0)</f>
        <v>0</v>
      </c>
      <c r="BF1350" s="136">
        <f>IF(N1350="snížená",J1350,0)</f>
        <v>0</v>
      </c>
      <c r="BG1350" s="136">
        <f>IF(N1350="zákl. přenesená",J1350,0)</f>
        <v>0</v>
      </c>
      <c r="BH1350" s="136">
        <f>IF(N1350="sníž. přenesená",J1350,0)</f>
        <v>0</v>
      </c>
      <c r="BI1350" s="136">
        <f>IF(N1350="nulová",J1350,0)</f>
        <v>0</v>
      </c>
      <c r="BJ1350" s="18" t="s">
        <v>86</v>
      </c>
      <c r="BK1350" s="136">
        <f>ROUND(I1350*H1350,2)</f>
        <v>0</v>
      </c>
      <c r="BL1350" s="18" t="s">
        <v>385</v>
      </c>
      <c r="BM1350" s="135" t="s">
        <v>939</v>
      </c>
    </row>
    <row r="1351" spans="2:65" s="1" customFormat="1" ht="37.9" customHeight="1">
      <c r="B1351" s="34"/>
      <c r="C1351" s="124" t="s">
        <v>940</v>
      </c>
      <c r="D1351" s="124" t="s">
        <v>133</v>
      </c>
      <c r="E1351" s="125" t="s">
        <v>941</v>
      </c>
      <c r="F1351" s="126" t="s">
        <v>942</v>
      </c>
      <c r="G1351" s="127" t="s">
        <v>136</v>
      </c>
      <c r="H1351" s="128">
        <v>3651.5050000000001</v>
      </c>
      <c r="I1351" s="129"/>
      <c r="J1351" s="130">
        <f>ROUND(I1351*H1351,2)</f>
        <v>0</v>
      </c>
      <c r="K1351" s="126" t="s">
        <v>137</v>
      </c>
      <c r="L1351" s="34"/>
      <c r="M1351" s="131" t="s">
        <v>43</v>
      </c>
      <c r="N1351" s="132" t="s">
        <v>52</v>
      </c>
      <c r="P1351" s="133">
        <f>O1351*H1351</f>
        <v>0</v>
      </c>
      <c r="Q1351" s="133">
        <v>2.9E-4</v>
      </c>
      <c r="R1351" s="133">
        <f>Q1351*H1351</f>
        <v>1.05893645</v>
      </c>
      <c r="S1351" s="133">
        <v>0</v>
      </c>
      <c r="T1351" s="134">
        <f>S1351*H1351</f>
        <v>0</v>
      </c>
      <c r="AR1351" s="135" t="s">
        <v>385</v>
      </c>
      <c r="AT1351" s="135" t="s">
        <v>133</v>
      </c>
      <c r="AU1351" s="135" t="s">
        <v>88</v>
      </c>
      <c r="AY1351" s="18" t="s">
        <v>130</v>
      </c>
      <c r="BE1351" s="136">
        <f>IF(N1351="základní",J1351,0)</f>
        <v>0</v>
      </c>
      <c r="BF1351" s="136">
        <f>IF(N1351="snížená",J1351,0)</f>
        <v>0</v>
      </c>
      <c r="BG1351" s="136">
        <f>IF(N1351="zákl. přenesená",J1351,0)</f>
        <v>0</v>
      </c>
      <c r="BH1351" s="136">
        <f>IF(N1351="sníž. přenesená",J1351,0)</f>
        <v>0</v>
      </c>
      <c r="BI1351" s="136">
        <f>IF(N1351="nulová",J1351,0)</f>
        <v>0</v>
      </c>
      <c r="BJ1351" s="18" t="s">
        <v>86</v>
      </c>
      <c r="BK1351" s="136">
        <f>ROUND(I1351*H1351,2)</f>
        <v>0</v>
      </c>
      <c r="BL1351" s="18" t="s">
        <v>385</v>
      </c>
      <c r="BM1351" s="135" t="s">
        <v>943</v>
      </c>
    </row>
    <row r="1352" spans="2:65" s="11" customFormat="1" ht="22.9" customHeight="1">
      <c r="B1352" s="112"/>
      <c r="D1352" s="113" t="s">
        <v>80</v>
      </c>
      <c r="E1352" s="122" t="s">
        <v>944</v>
      </c>
      <c r="F1352" s="122" t="s">
        <v>945</v>
      </c>
      <c r="I1352" s="115"/>
      <c r="J1352" s="123">
        <f>BK1352</f>
        <v>0</v>
      </c>
      <c r="L1352" s="112"/>
      <c r="M1352" s="117"/>
      <c r="P1352" s="118">
        <f>SUM(P1353:P1370)</f>
        <v>0</v>
      </c>
      <c r="R1352" s="118">
        <f>SUM(R1353:R1370)</f>
        <v>2.0164695199999998</v>
      </c>
      <c r="T1352" s="119">
        <f>SUM(T1353:T1370)</f>
        <v>0</v>
      </c>
      <c r="AR1352" s="113" t="s">
        <v>88</v>
      </c>
      <c r="AT1352" s="120" t="s">
        <v>80</v>
      </c>
      <c r="AU1352" s="120" t="s">
        <v>86</v>
      </c>
      <c r="AY1352" s="113" t="s">
        <v>130</v>
      </c>
      <c r="BK1352" s="121">
        <f>SUM(BK1353:BK1370)</f>
        <v>0</v>
      </c>
    </row>
    <row r="1353" spans="2:65" s="1" customFormat="1" ht="24.2" customHeight="1">
      <c r="B1353" s="34"/>
      <c r="C1353" s="124" t="s">
        <v>946</v>
      </c>
      <c r="D1353" s="124" t="s">
        <v>133</v>
      </c>
      <c r="E1353" s="125" t="s">
        <v>947</v>
      </c>
      <c r="F1353" s="126" t="s">
        <v>948</v>
      </c>
      <c r="G1353" s="127" t="s">
        <v>394</v>
      </c>
      <c r="H1353" s="128">
        <v>1118</v>
      </c>
      <c r="I1353" s="129"/>
      <c r="J1353" s="130">
        <f>ROUND(I1353*H1353,2)</f>
        <v>0</v>
      </c>
      <c r="K1353" s="126" t="s">
        <v>949</v>
      </c>
      <c r="L1353" s="34"/>
      <c r="M1353" s="131" t="s">
        <v>43</v>
      </c>
      <c r="N1353" s="132" t="s">
        <v>52</v>
      </c>
      <c r="P1353" s="133">
        <f>O1353*H1353</f>
        <v>0</v>
      </c>
      <c r="Q1353" s="133">
        <v>3.6399999999999999E-6</v>
      </c>
      <c r="R1353" s="133">
        <f>Q1353*H1353</f>
        <v>4.0695200000000001E-3</v>
      </c>
      <c r="S1353" s="133">
        <v>0</v>
      </c>
      <c r="T1353" s="134">
        <f>S1353*H1353</f>
        <v>0</v>
      </c>
      <c r="AR1353" s="135" t="s">
        <v>385</v>
      </c>
      <c r="AT1353" s="135" t="s">
        <v>133</v>
      </c>
      <c r="AU1353" s="135" t="s">
        <v>88</v>
      </c>
      <c r="AY1353" s="18" t="s">
        <v>130</v>
      </c>
      <c r="BE1353" s="136">
        <f>IF(N1353="základní",J1353,0)</f>
        <v>0</v>
      </c>
      <c r="BF1353" s="136">
        <f>IF(N1353="snížená",J1353,0)</f>
        <v>0</v>
      </c>
      <c r="BG1353" s="136">
        <f>IF(N1353="zákl. přenesená",J1353,0)</f>
        <v>0</v>
      </c>
      <c r="BH1353" s="136">
        <f>IF(N1353="sníž. přenesená",J1353,0)</f>
        <v>0</v>
      </c>
      <c r="BI1353" s="136">
        <f>IF(N1353="nulová",J1353,0)</f>
        <v>0</v>
      </c>
      <c r="BJ1353" s="18" t="s">
        <v>86</v>
      </c>
      <c r="BK1353" s="136">
        <f>ROUND(I1353*H1353,2)</f>
        <v>0</v>
      </c>
      <c r="BL1353" s="18" t="s">
        <v>385</v>
      </c>
      <c r="BM1353" s="135" t="s">
        <v>950</v>
      </c>
    </row>
    <row r="1354" spans="2:65" s="12" customFormat="1">
      <c r="B1354" s="137"/>
      <c r="D1354" s="138" t="s">
        <v>140</v>
      </c>
      <c r="E1354" s="139" t="s">
        <v>43</v>
      </c>
      <c r="F1354" s="140" t="s">
        <v>277</v>
      </c>
      <c r="H1354" s="139" t="s">
        <v>43</v>
      </c>
      <c r="I1354" s="141"/>
      <c r="L1354" s="137"/>
      <c r="M1354" s="142"/>
      <c r="T1354" s="143"/>
      <c r="AT1354" s="139" t="s">
        <v>140</v>
      </c>
      <c r="AU1354" s="139" t="s">
        <v>88</v>
      </c>
      <c r="AV1354" s="12" t="s">
        <v>86</v>
      </c>
      <c r="AW1354" s="12" t="s">
        <v>41</v>
      </c>
      <c r="AX1354" s="12" t="s">
        <v>81</v>
      </c>
      <c r="AY1354" s="139" t="s">
        <v>130</v>
      </c>
    </row>
    <row r="1355" spans="2:65" s="12" customFormat="1" ht="22.5">
      <c r="B1355" s="137"/>
      <c r="D1355" s="138" t="s">
        <v>140</v>
      </c>
      <c r="E1355" s="139" t="s">
        <v>43</v>
      </c>
      <c r="F1355" s="140" t="s">
        <v>951</v>
      </c>
      <c r="H1355" s="139" t="s">
        <v>43</v>
      </c>
      <c r="I1355" s="141"/>
      <c r="L1355" s="137"/>
      <c r="M1355" s="142"/>
      <c r="T1355" s="143"/>
      <c r="AT1355" s="139" t="s">
        <v>140</v>
      </c>
      <c r="AU1355" s="139" t="s">
        <v>88</v>
      </c>
      <c r="AV1355" s="12" t="s">
        <v>86</v>
      </c>
      <c r="AW1355" s="12" t="s">
        <v>41</v>
      </c>
      <c r="AX1355" s="12" t="s">
        <v>81</v>
      </c>
      <c r="AY1355" s="139" t="s">
        <v>130</v>
      </c>
    </row>
    <row r="1356" spans="2:65" s="13" customFormat="1">
      <c r="B1356" s="144"/>
      <c r="D1356" s="138" t="s">
        <v>140</v>
      </c>
      <c r="E1356" s="145" t="s">
        <v>43</v>
      </c>
      <c r="F1356" s="146" t="s">
        <v>952</v>
      </c>
      <c r="H1356" s="147">
        <v>78</v>
      </c>
      <c r="I1356" s="148"/>
      <c r="L1356" s="144"/>
      <c r="M1356" s="149"/>
      <c r="T1356" s="150"/>
      <c r="AT1356" s="145" t="s">
        <v>140</v>
      </c>
      <c r="AU1356" s="145" t="s">
        <v>88</v>
      </c>
      <c r="AV1356" s="13" t="s">
        <v>88</v>
      </c>
      <c r="AW1356" s="13" t="s">
        <v>41</v>
      </c>
      <c r="AX1356" s="13" t="s">
        <v>81</v>
      </c>
      <c r="AY1356" s="145" t="s">
        <v>130</v>
      </c>
    </row>
    <row r="1357" spans="2:65" s="13" customFormat="1">
      <c r="B1357" s="144"/>
      <c r="D1357" s="138" t="s">
        <v>140</v>
      </c>
      <c r="E1357" s="145" t="s">
        <v>43</v>
      </c>
      <c r="F1357" s="146" t="s">
        <v>953</v>
      </c>
      <c r="H1357" s="147">
        <v>252</v>
      </c>
      <c r="I1357" s="148"/>
      <c r="L1357" s="144"/>
      <c r="M1357" s="149"/>
      <c r="T1357" s="150"/>
      <c r="AT1357" s="145" t="s">
        <v>140</v>
      </c>
      <c r="AU1357" s="145" t="s">
        <v>88</v>
      </c>
      <c r="AV1357" s="13" t="s">
        <v>88</v>
      </c>
      <c r="AW1357" s="13" t="s">
        <v>41</v>
      </c>
      <c r="AX1357" s="13" t="s">
        <v>81</v>
      </c>
      <c r="AY1357" s="145" t="s">
        <v>130</v>
      </c>
    </row>
    <row r="1358" spans="2:65" s="13" customFormat="1">
      <c r="B1358" s="144"/>
      <c r="D1358" s="138" t="s">
        <v>140</v>
      </c>
      <c r="E1358" s="145" t="s">
        <v>43</v>
      </c>
      <c r="F1358" s="146" t="s">
        <v>954</v>
      </c>
      <c r="H1358" s="147">
        <v>706</v>
      </c>
      <c r="I1358" s="148"/>
      <c r="L1358" s="144"/>
      <c r="M1358" s="149"/>
      <c r="T1358" s="150"/>
      <c r="AT1358" s="145" t="s">
        <v>140</v>
      </c>
      <c r="AU1358" s="145" t="s">
        <v>88</v>
      </c>
      <c r="AV1358" s="13" t="s">
        <v>88</v>
      </c>
      <c r="AW1358" s="13" t="s">
        <v>41</v>
      </c>
      <c r="AX1358" s="13" t="s">
        <v>81</v>
      </c>
      <c r="AY1358" s="145" t="s">
        <v>130</v>
      </c>
    </row>
    <row r="1359" spans="2:65" s="13" customFormat="1">
      <c r="B1359" s="144"/>
      <c r="D1359" s="138" t="s">
        <v>140</v>
      </c>
      <c r="E1359" s="145" t="s">
        <v>43</v>
      </c>
      <c r="F1359" s="146" t="s">
        <v>955</v>
      </c>
      <c r="H1359" s="147">
        <v>82</v>
      </c>
      <c r="I1359" s="148"/>
      <c r="L1359" s="144"/>
      <c r="M1359" s="149"/>
      <c r="T1359" s="150"/>
      <c r="AT1359" s="145" t="s">
        <v>140</v>
      </c>
      <c r="AU1359" s="145" t="s">
        <v>88</v>
      </c>
      <c r="AV1359" s="13" t="s">
        <v>88</v>
      </c>
      <c r="AW1359" s="13" t="s">
        <v>41</v>
      </c>
      <c r="AX1359" s="13" t="s">
        <v>81</v>
      </c>
      <c r="AY1359" s="145" t="s">
        <v>130</v>
      </c>
    </row>
    <row r="1360" spans="2:65" s="15" customFormat="1">
      <c r="B1360" s="158"/>
      <c r="D1360" s="138" t="s">
        <v>140</v>
      </c>
      <c r="E1360" s="159" t="s">
        <v>43</v>
      </c>
      <c r="F1360" s="160" t="s">
        <v>209</v>
      </c>
      <c r="H1360" s="161">
        <v>1118</v>
      </c>
      <c r="I1360" s="162"/>
      <c r="L1360" s="158"/>
      <c r="M1360" s="163"/>
      <c r="T1360" s="164"/>
      <c r="AT1360" s="159" t="s">
        <v>140</v>
      </c>
      <c r="AU1360" s="159" t="s">
        <v>88</v>
      </c>
      <c r="AV1360" s="15" t="s">
        <v>138</v>
      </c>
      <c r="AW1360" s="15" t="s">
        <v>41</v>
      </c>
      <c r="AX1360" s="15" t="s">
        <v>86</v>
      </c>
      <c r="AY1360" s="159" t="s">
        <v>130</v>
      </c>
    </row>
    <row r="1361" spans="2:65" s="1" customFormat="1" ht="49.15" customHeight="1">
      <c r="B1361" s="34"/>
      <c r="C1361" s="165" t="s">
        <v>956</v>
      </c>
      <c r="D1361" s="165" t="s">
        <v>323</v>
      </c>
      <c r="E1361" s="166" t="s">
        <v>957</v>
      </c>
      <c r="F1361" s="167" t="s">
        <v>958</v>
      </c>
      <c r="G1361" s="168" t="s">
        <v>394</v>
      </c>
      <c r="H1361" s="169">
        <v>39</v>
      </c>
      <c r="I1361" s="170"/>
      <c r="J1361" s="171">
        <f t="shared" ref="J1361:J1370" si="0">ROUND(I1361*H1361,2)</f>
        <v>0</v>
      </c>
      <c r="K1361" s="167" t="s">
        <v>43</v>
      </c>
      <c r="L1361" s="172"/>
      <c r="M1361" s="173" t="s">
        <v>43</v>
      </c>
      <c r="N1361" s="174" t="s">
        <v>52</v>
      </c>
      <c r="P1361" s="133">
        <f t="shared" ref="P1361:P1370" si="1">O1361*H1361</f>
        <v>0</v>
      </c>
      <c r="Q1361" s="133">
        <v>1.8E-3</v>
      </c>
      <c r="R1361" s="133">
        <f t="shared" ref="R1361:R1370" si="2">Q1361*H1361</f>
        <v>7.0199999999999999E-2</v>
      </c>
      <c r="S1361" s="133">
        <v>0</v>
      </c>
      <c r="T1361" s="134">
        <f t="shared" ref="T1361:T1370" si="3">S1361*H1361</f>
        <v>0</v>
      </c>
      <c r="AR1361" s="135" t="s">
        <v>470</v>
      </c>
      <c r="AT1361" s="135" t="s">
        <v>323</v>
      </c>
      <c r="AU1361" s="135" t="s">
        <v>88</v>
      </c>
      <c r="AY1361" s="18" t="s">
        <v>130</v>
      </c>
      <c r="BE1361" s="136">
        <f t="shared" ref="BE1361:BE1370" si="4">IF(N1361="základní",J1361,0)</f>
        <v>0</v>
      </c>
      <c r="BF1361" s="136">
        <f t="shared" ref="BF1361:BF1370" si="5">IF(N1361="snížená",J1361,0)</f>
        <v>0</v>
      </c>
      <c r="BG1361" s="136">
        <f t="shared" ref="BG1361:BG1370" si="6">IF(N1361="zákl. přenesená",J1361,0)</f>
        <v>0</v>
      </c>
      <c r="BH1361" s="136">
        <f t="shared" ref="BH1361:BH1370" si="7">IF(N1361="sníž. přenesená",J1361,0)</f>
        <v>0</v>
      </c>
      <c r="BI1361" s="136">
        <f t="shared" ref="BI1361:BI1370" si="8">IF(N1361="nulová",J1361,0)</f>
        <v>0</v>
      </c>
      <c r="BJ1361" s="18" t="s">
        <v>86</v>
      </c>
      <c r="BK1361" s="136">
        <f t="shared" ref="BK1361:BK1370" si="9">ROUND(I1361*H1361,2)</f>
        <v>0</v>
      </c>
      <c r="BL1361" s="18" t="s">
        <v>385</v>
      </c>
      <c r="BM1361" s="135" t="s">
        <v>959</v>
      </c>
    </row>
    <row r="1362" spans="2:65" s="1" customFormat="1" ht="49.15" customHeight="1">
      <c r="B1362" s="34"/>
      <c r="C1362" s="165" t="s">
        <v>960</v>
      </c>
      <c r="D1362" s="165" t="s">
        <v>323</v>
      </c>
      <c r="E1362" s="166" t="s">
        <v>961</v>
      </c>
      <c r="F1362" s="167" t="s">
        <v>962</v>
      </c>
      <c r="G1362" s="168" t="s">
        <v>394</v>
      </c>
      <c r="H1362" s="169">
        <v>39</v>
      </c>
      <c r="I1362" s="170"/>
      <c r="J1362" s="171">
        <f t="shared" si="0"/>
        <v>0</v>
      </c>
      <c r="K1362" s="167" t="s">
        <v>43</v>
      </c>
      <c r="L1362" s="172"/>
      <c r="M1362" s="173" t="s">
        <v>43</v>
      </c>
      <c r="N1362" s="174" t="s">
        <v>52</v>
      </c>
      <c r="P1362" s="133">
        <f t="shared" si="1"/>
        <v>0</v>
      </c>
      <c r="Q1362" s="133">
        <v>1.8E-3</v>
      </c>
      <c r="R1362" s="133">
        <f t="shared" si="2"/>
        <v>7.0199999999999999E-2</v>
      </c>
      <c r="S1362" s="133">
        <v>0</v>
      </c>
      <c r="T1362" s="134">
        <f t="shared" si="3"/>
        <v>0</v>
      </c>
      <c r="AR1362" s="135" t="s">
        <v>470</v>
      </c>
      <c r="AT1362" s="135" t="s">
        <v>323</v>
      </c>
      <c r="AU1362" s="135" t="s">
        <v>88</v>
      </c>
      <c r="AY1362" s="18" t="s">
        <v>130</v>
      </c>
      <c r="BE1362" s="136">
        <f t="shared" si="4"/>
        <v>0</v>
      </c>
      <c r="BF1362" s="136">
        <f t="shared" si="5"/>
        <v>0</v>
      </c>
      <c r="BG1362" s="136">
        <f t="shared" si="6"/>
        <v>0</v>
      </c>
      <c r="BH1362" s="136">
        <f t="shared" si="7"/>
        <v>0</v>
      </c>
      <c r="BI1362" s="136">
        <f t="shared" si="8"/>
        <v>0</v>
      </c>
      <c r="BJ1362" s="18" t="s">
        <v>86</v>
      </c>
      <c r="BK1362" s="136">
        <f t="shared" si="9"/>
        <v>0</v>
      </c>
      <c r="BL1362" s="18" t="s">
        <v>385</v>
      </c>
      <c r="BM1362" s="135" t="s">
        <v>963</v>
      </c>
    </row>
    <row r="1363" spans="2:65" s="1" customFormat="1" ht="49.15" customHeight="1">
      <c r="B1363" s="34"/>
      <c r="C1363" s="165" t="s">
        <v>964</v>
      </c>
      <c r="D1363" s="165" t="s">
        <v>323</v>
      </c>
      <c r="E1363" s="166" t="s">
        <v>965</v>
      </c>
      <c r="F1363" s="167" t="s">
        <v>966</v>
      </c>
      <c r="G1363" s="168" t="s">
        <v>394</v>
      </c>
      <c r="H1363" s="169">
        <v>126</v>
      </c>
      <c r="I1363" s="170"/>
      <c r="J1363" s="171">
        <f t="shared" si="0"/>
        <v>0</v>
      </c>
      <c r="K1363" s="167" t="s">
        <v>43</v>
      </c>
      <c r="L1363" s="172"/>
      <c r="M1363" s="173" t="s">
        <v>43</v>
      </c>
      <c r="N1363" s="174" t="s">
        <v>52</v>
      </c>
      <c r="P1363" s="133">
        <f t="shared" si="1"/>
        <v>0</v>
      </c>
      <c r="Q1363" s="133">
        <v>1.8E-3</v>
      </c>
      <c r="R1363" s="133">
        <f t="shared" si="2"/>
        <v>0.2268</v>
      </c>
      <c r="S1363" s="133">
        <v>0</v>
      </c>
      <c r="T1363" s="134">
        <f t="shared" si="3"/>
        <v>0</v>
      </c>
      <c r="AR1363" s="135" t="s">
        <v>470</v>
      </c>
      <c r="AT1363" s="135" t="s">
        <v>323</v>
      </c>
      <c r="AU1363" s="135" t="s">
        <v>88</v>
      </c>
      <c r="AY1363" s="18" t="s">
        <v>130</v>
      </c>
      <c r="BE1363" s="136">
        <f t="shared" si="4"/>
        <v>0</v>
      </c>
      <c r="BF1363" s="136">
        <f t="shared" si="5"/>
        <v>0</v>
      </c>
      <c r="BG1363" s="136">
        <f t="shared" si="6"/>
        <v>0</v>
      </c>
      <c r="BH1363" s="136">
        <f t="shared" si="7"/>
        <v>0</v>
      </c>
      <c r="BI1363" s="136">
        <f t="shared" si="8"/>
        <v>0</v>
      </c>
      <c r="BJ1363" s="18" t="s">
        <v>86</v>
      </c>
      <c r="BK1363" s="136">
        <f t="shared" si="9"/>
        <v>0</v>
      </c>
      <c r="BL1363" s="18" t="s">
        <v>385</v>
      </c>
      <c r="BM1363" s="135" t="s">
        <v>967</v>
      </c>
    </row>
    <row r="1364" spans="2:65" s="1" customFormat="1" ht="49.15" customHeight="1">
      <c r="B1364" s="34"/>
      <c r="C1364" s="165" t="s">
        <v>968</v>
      </c>
      <c r="D1364" s="165" t="s">
        <v>323</v>
      </c>
      <c r="E1364" s="166" t="s">
        <v>969</v>
      </c>
      <c r="F1364" s="167" t="s">
        <v>970</v>
      </c>
      <c r="G1364" s="168" t="s">
        <v>394</v>
      </c>
      <c r="H1364" s="169">
        <v>126</v>
      </c>
      <c r="I1364" s="170"/>
      <c r="J1364" s="171">
        <f t="shared" si="0"/>
        <v>0</v>
      </c>
      <c r="K1364" s="167" t="s">
        <v>43</v>
      </c>
      <c r="L1364" s="172"/>
      <c r="M1364" s="173" t="s">
        <v>43</v>
      </c>
      <c r="N1364" s="174" t="s">
        <v>52</v>
      </c>
      <c r="P1364" s="133">
        <f t="shared" si="1"/>
        <v>0</v>
      </c>
      <c r="Q1364" s="133">
        <v>1.8E-3</v>
      </c>
      <c r="R1364" s="133">
        <f t="shared" si="2"/>
        <v>0.2268</v>
      </c>
      <c r="S1364" s="133">
        <v>0</v>
      </c>
      <c r="T1364" s="134">
        <f t="shared" si="3"/>
        <v>0</v>
      </c>
      <c r="AR1364" s="135" t="s">
        <v>470</v>
      </c>
      <c r="AT1364" s="135" t="s">
        <v>323</v>
      </c>
      <c r="AU1364" s="135" t="s">
        <v>88</v>
      </c>
      <c r="AY1364" s="18" t="s">
        <v>130</v>
      </c>
      <c r="BE1364" s="136">
        <f t="shared" si="4"/>
        <v>0</v>
      </c>
      <c r="BF1364" s="136">
        <f t="shared" si="5"/>
        <v>0</v>
      </c>
      <c r="BG1364" s="136">
        <f t="shared" si="6"/>
        <v>0</v>
      </c>
      <c r="BH1364" s="136">
        <f t="shared" si="7"/>
        <v>0</v>
      </c>
      <c r="BI1364" s="136">
        <f t="shared" si="8"/>
        <v>0</v>
      </c>
      <c r="BJ1364" s="18" t="s">
        <v>86</v>
      </c>
      <c r="BK1364" s="136">
        <f t="shared" si="9"/>
        <v>0</v>
      </c>
      <c r="BL1364" s="18" t="s">
        <v>385</v>
      </c>
      <c r="BM1364" s="135" t="s">
        <v>971</v>
      </c>
    </row>
    <row r="1365" spans="2:65" s="1" customFormat="1" ht="49.15" customHeight="1">
      <c r="B1365" s="34"/>
      <c r="C1365" s="165" t="s">
        <v>972</v>
      </c>
      <c r="D1365" s="165" t="s">
        <v>323</v>
      </c>
      <c r="E1365" s="166" t="s">
        <v>973</v>
      </c>
      <c r="F1365" s="167" t="s">
        <v>974</v>
      </c>
      <c r="G1365" s="168" t="s">
        <v>394</v>
      </c>
      <c r="H1365" s="169">
        <v>353</v>
      </c>
      <c r="I1365" s="170"/>
      <c r="J1365" s="171">
        <f t="shared" si="0"/>
        <v>0</v>
      </c>
      <c r="K1365" s="167" t="s">
        <v>43</v>
      </c>
      <c r="L1365" s="172"/>
      <c r="M1365" s="173" t="s">
        <v>43</v>
      </c>
      <c r="N1365" s="174" t="s">
        <v>52</v>
      </c>
      <c r="P1365" s="133">
        <f t="shared" si="1"/>
        <v>0</v>
      </c>
      <c r="Q1365" s="133">
        <v>1.8E-3</v>
      </c>
      <c r="R1365" s="133">
        <f t="shared" si="2"/>
        <v>0.63539999999999996</v>
      </c>
      <c r="S1365" s="133">
        <v>0</v>
      </c>
      <c r="T1365" s="134">
        <f t="shared" si="3"/>
        <v>0</v>
      </c>
      <c r="AR1365" s="135" t="s">
        <v>470</v>
      </c>
      <c r="AT1365" s="135" t="s">
        <v>323</v>
      </c>
      <c r="AU1365" s="135" t="s">
        <v>88</v>
      </c>
      <c r="AY1365" s="18" t="s">
        <v>130</v>
      </c>
      <c r="BE1365" s="136">
        <f t="shared" si="4"/>
        <v>0</v>
      </c>
      <c r="BF1365" s="136">
        <f t="shared" si="5"/>
        <v>0</v>
      </c>
      <c r="BG1365" s="136">
        <f t="shared" si="6"/>
        <v>0</v>
      </c>
      <c r="BH1365" s="136">
        <f t="shared" si="7"/>
        <v>0</v>
      </c>
      <c r="BI1365" s="136">
        <f t="shared" si="8"/>
        <v>0</v>
      </c>
      <c r="BJ1365" s="18" t="s">
        <v>86</v>
      </c>
      <c r="BK1365" s="136">
        <f t="shared" si="9"/>
        <v>0</v>
      </c>
      <c r="BL1365" s="18" t="s">
        <v>385</v>
      </c>
      <c r="BM1365" s="135" t="s">
        <v>975</v>
      </c>
    </row>
    <row r="1366" spans="2:65" s="1" customFormat="1" ht="49.15" customHeight="1">
      <c r="B1366" s="34"/>
      <c r="C1366" s="165" t="s">
        <v>976</v>
      </c>
      <c r="D1366" s="165" t="s">
        <v>323</v>
      </c>
      <c r="E1366" s="166" t="s">
        <v>977</v>
      </c>
      <c r="F1366" s="167" t="s">
        <v>978</v>
      </c>
      <c r="G1366" s="168" t="s">
        <v>394</v>
      </c>
      <c r="H1366" s="169">
        <v>353</v>
      </c>
      <c r="I1366" s="170"/>
      <c r="J1366" s="171">
        <f t="shared" si="0"/>
        <v>0</v>
      </c>
      <c r="K1366" s="167" t="s">
        <v>43</v>
      </c>
      <c r="L1366" s="172"/>
      <c r="M1366" s="173" t="s">
        <v>43</v>
      </c>
      <c r="N1366" s="174" t="s">
        <v>52</v>
      </c>
      <c r="P1366" s="133">
        <f t="shared" si="1"/>
        <v>0</v>
      </c>
      <c r="Q1366" s="133">
        <v>1.8E-3</v>
      </c>
      <c r="R1366" s="133">
        <f t="shared" si="2"/>
        <v>0.63539999999999996</v>
      </c>
      <c r="S1366" s="133">
        <v>0</v>
      </c>
      <c r="T1366" s="134">
        <f t="shared" si="3"/>
        <v>0</v>
      </c>
      <c r="AR1366" s="135" t="s">
        <v>470</v>
      </c>
      <c r="AT1366" s="135" t="s">
        <v>323</v>
      </c>
      <c r="AU1366" s="135" t="s">
        <v>88</v>
      </c>
      <c r="AY1366" s="18" t="s">
        <v>130</v>
      </c>
      <c r="BE1366" s="136">
        <f t="shared" si="4"/>
        <v>0</v>
      </c>
      <c r="BF1366" s="136">
        <f t="shared" si="5"/>
        <v>0</v>
      </c>
      <c r="BG1366" s="136">
        <f t="shared" si="6"/>
        <v>0</v>
      </c>
      <c r="BH1366" s="136">
        <f t="shared" si="7"/>
        <v>0</v>
      </c>
      <c r="BI1366" s="136">
        <f t="shared" si="8"/>
        <v>0</v>
      </c>
      <c r="BJ1366" s="18" t="s">
        <v>86</v>
      </c>
      <c r="BK1366" s="136">
        <f t="shared" si="9"/>
        <v>0</v>
      </c>
      <c r="BL1366" s="18" t="s">
        <v>385</v>
      </c>
      <c r="BM1366" s="135" t="s">
        <v>979</v>
      </c>
    </row>
    <row r="1367" spans="2:65" s="1" customFormat="1" ht="49.15" customHeight="1">
      <c r="B1367" s="34"/>
      <c r="C1367" s="165" t="s">
        <v>980</v>
      </c>
      <c r="D1367" s="165" t="s">
        <v>323</v>
      </c>
      <c r="E1367" s="166" t="s">
        <v>981</v>
      </c>
      <c r="F1367" s="167" t="s">
        <v>982</v>
      </c>
      <c r="G1367" s="168" t="s">
        <v>394</v>
      </c>
      <c r="H1367" s="169">
        <v>41</v>
      </c>
      <c r="I1367" s="170"/>
      <c r="J1367" s="171">
        <f t="shared" si="0"/>
        <v>0</v>
      </c>
      <c r="K1367" s="167" t="s">
        <v>43</v>
      </c>
      <c r="L1367" s="172"/>
      <c r="M1367" s="173" t="s">
        <v>43</v>
      </c>
      <c r="N1367" s="174" t="s">
        <v>52</v>
      </c>
      <c r="P1367" s="133">
        <f t="shared" si="1"/>
        <v>0</v>
      </c>
      <c r="Q1367" s="133">
        <v>1.8E-3</v>
      </c>
      <c r="R1367" s="133">
        <f t="shared" si="2"/>
        <v>7.3800000000000004E-2</v>
      </c>
      <c r="S1367" s="133">
        <v>0</v>
      </c>
      <c r="T1367" s="134">
        <f t="shared" si="3"/>
        <v>0</v>
      </c>
      <c r="AR1367" s="135" t="s">
        <v>470</v>
      </c>
      <c r="AT1367" s="135" t="s">
        <v>323</v>
      </c>
      <c r="AU1367" s="135" t="s">
        <v>88</v>
      </c>
      <c r="AY1367" s="18" t="s">
        <v>130</v>
      </c>
      <c r="BE1367" s="136">
        <f t="shared" si="4"/>
        <v>0</v>
      </c>
      <c r="BF1367" s="136">
        <f t="shared" si="5"/>
        <v>0</v>
      </c>
      <c r="BG1367" s="136">
        <f t="shared" si="6"/>
        <v>0</v>
      </c>
      <c r="BH1367" s="136">
        <f t="shared" si="7"/>
        <v>0</v>
      </c>
      <c r="BI1367" s="136">
        <f t="shared" si="8"/>
        <v>0</v>
      </c>
      <c r="BJ1367" s="18" t="s">
        <v>86</v>
      </c>
      <c r="BK1367" s="136">
        <f t="shared" si="9"/>
        <v>0</v>
      </c>
      <c r="BL1367" s="18" t="s">
        <v>385</v>
      </c>
      <c r="BM1367" s="135" t="s">
        <v>983</v>
      </c>
    </row>
    <row r="1368" spans="2:65" s="1" customFormat="1" ht="49.15" customHeight="1">
      <c r="B1368" s="34"/>
      <c r="C1368" s="165" t="s">
        <v>984</v>
      </c>
      <c r="D1368" s="165" t="s">
        <v>323</v>
      </c>
      <c r="E1368" s="166" t="s">
        <v>985</v>
      </c>
      <c r="F1368" s="167" t="s">
        <v>986</v>
      </c>
      <c r="G1368" s="168" t="s">
        <v>394</v>
      </c>
      <c r="H1368" s="169">
        <v>41</v>
      </c>
      <c r="I1368" s="170"/>
      <c r="J1368" s="171">
        <f t="shared" si="0"/>
        <v>0</v>
      </c>
      <c r="K1368" s="167" t="s">
        <v>43</v>
      </c>
      <c r="L1368" s="172"/>
      <c r="M1368" s="173" t="s">
        <v>43</v>
      </c>
      <c r="N1368" s="174" t="s">
        <v>52</v>
      </c>
      <c r="P1368" s="133">
        <f t="shared" si="1"/>
        <v>0</v>
      </c>
      <c r="Q1368" s="133">
        <v>1.8E-3</v>
      </c>
      <c r="R1368" s="133">
        <f t="shared" si="2"/>
        <v>7.3800000000000004E-2</v>
      </c>
      <c r="S1368" s="133">
        <v>0</v>
      </c>
      <c r="T1368" s="134">
        <f t="shared" si="3"/>
        <v>0</v>
      </c>
      <c r="AR1368" s="135" t="s">
        <v>470</v>
      </c>
      <c r="AT1368" s="135" t="s">
        <v>323</v>
      </c>
      <c r="AU1368" s="135" t="s">
        <v>88</v>
      </c>
      <c r="AY1368" s="18" t="s">
        <v>130</v>
      </c>
      <c r="BE1368" s="136">
        <f t="shared" si="4"/>
        <v>0</v>
      </c>
      <c r="BF1368" s="136">
        <f t="shared" si="5"/>
        <v>0</v>
      </c>
      <c r="BG1368" s="136">
        <f t="shared" si="6"/>
        <v>0</v>
      </c>
      <c r="BH1368" s="136">
        <f t="shared" si="7"/>
        <v>0</v>
      </c>
      <c r="BI1368" s="136">
        <f t="shared" si="8"/>
        <v>0</v>
      </c>
      <c r="BJ1368" s="18" t="s">
        <v>86</v>
      </c>
      <c r="BK1368" s="136">
        <f t="shared" si="9"/>
        <v>0</v>
      </c>
      <c r="BL1368" s="18" t="s">
        <v>385</v>
      </c>
      <c r="BM1368" s="135" t="s">
        <v>987</v>
      </c>
    </row>
    <row r="1369" spans="2:65" s="1" customFormat="1" ht="49.15" customHeight="1">
      <c r="B1369" s="34"/>
      <c r="C1369" s="124" t="s">
        <v>988</v>
      </c>
      <c r="D1369" s="124" t="s">
        <v>133</v>
      </c>
      <c r="E1369" s="125" t="s">
        <v>989</v>
      </c>
      <c r="F1369" s="126" t="s">
        <v>990</v>
      </c>
      <c r="G1369" s="127" t="s">
        <v>460</v>
      </c>
      <c r="H1369" s="128">
        <v>2.016</v>
      </c>
      <c r="I1369" s="129"/>
      <c r="J1369" s="130">
        <f t="shared" si="0"/>
        <v>0</v>
      </c>
      <c r="K1369" s="126" t="s">
        <v>137</v>
      </c>
      <c r="L1369" s="34"/>
      <c r="M1369" s="131" t="s">
        <v>43</v>
      </c>
      <c r="N1369" s="132" t="s">
        <v>52</v>
      </c>
      <c r="P1369" s="133">
        <f t="shared" si="1"/>
        <v>0</v>
      </c>
      <c r="Q1369" s="133">
        <v>0</v>
      </c>
      <c r="R1369" s="133">
        <f t="shared" si="2"/>
        <v>0</v>
      </c>
      <c r="S1369" s="133">
        <v>0</v>
      </c>
      <c r="T1369" s="134">
        <f t="shared" si="3"/>
        <v>0</v>
      </c>
      <c r="AR1369" s="135" t="s">
        <v>385</v>
      </c>
      <c r="AT1369" s="135" t="s">
        <v>133</v>
      </c>
      <c r="AU1369" s="135" t="s">
        <v>88</v>
      </c>
      <c r="AY1369" s="18" t="s">
        <v>130</v>
      </c>
      <c r="BE1369" s="136">
        <f t="shared" si="4"/>
        <v>0</v>
      </c>
      <c r="BF1369" s="136">
        <f t="shared" si="5"/>
        <v>0</v>
      </c>
      <c r="BG1369" s="136">
        <f t="shared" si="6"/>
        <v>0</v>
      </c>
      <c r="BH1369" s="136">
        <f t="shared" si="7"/>
        <v>0</v>
      </c>
      <c r="BI1369" s="136">
        <f t="shared" si="8"/>
        <v>0</v>
      </c>
      <c r="BJ1369" s="18" t="s">
        <v>86</v>
      </c>
      <c r="BK1369" s="136">
        <f t="shared" si="9"/>
        <v>0</v>
      </c>
      <c r="BL1369" s="18" t="s">
        <v>385</v>
      </c>
      <c r="BM1369" s="135" t="s">
        <v>991</v>
      </c>
    </row>
    <row r="1370" spans="2:65" s="1" customFormat="1" ht="49.15" customHeight="1">
      <c r="B1370" s="34"/>
      <c r="C1370" s="124" t="s">
        <v>992</v>
      </c>
      <c r="D1370" s="124" t="s">
        <v>133</v>
      </c>
      <c r="E1370" s="125" t="s">
        <v>993</v>
      </c>
      <c r="F1370" s="126" t="s">
        <v>994</v>
      </c>
      <c r="G1370" s="127" t="s">
        <v>460</v>
      </c>
      <c r="H1370" s="128">
        <v>2.016</v>
      </c>
      <c r="I1370" s="129"/>
      <c r="J1370" s="130">
        <f t="shared" si="0"/>
        <v>0</v>
      </c>
      <c r="K1370" s="126" t="s">
        <v>137</v>
      </c>
      <c r="L1370" s="34"/>
      <c r="M1370" s="131" t="s">
        <v>43</v>
      </c>
      <c r="N1370" s="132" t="s">
        <v>52</v>
      </c>
      <c r="P1370" s="133">
        <f t="shared" si="1"/>
        <v>0</v>
      </c>
      <c r="Q1370" s="133">
        <v>0</v>
      </c>
      <c r="R1370" s="133">
        <f t="shared" si="2"/>
        <v>0</v>
      </c>
      <c r="S1370" s="133">
        <v>0</v>
      </c>
      <c r="T1370" s="134">
        <f t="shared" si="3"/>
        <v>0</v>
      </c>
      <c r="AR1370" s="135" t="s">
        <v>385</v>
      </c>
      <c r="AT1370" s="135" t="s">
        <v>133</v>
      </c>
      <c r="AU1370" s="135" t="s">
        <v>88</v>
      </c>
      <c r="AY1370" s="18" t="s">
        <v>130</v>
      </c>
      <c r="BE1370" s="136">
        <f t="shared" si="4"/>
        <v>0</v>
      </c>
      <c r="BF1370" s="136">
        <f t="shared" si="5"/>
        <v>0</v>
      </c>
      <c r="BG1370" s="136">
        <f t="shared" si="6"/>
        <v>0</v>
      </c>
      <c r="BH1370" s="136">
        <f t="shared" si="7"/>
        <v>0</v>
      </c>
      <c r="BI1370" s="136">
        <f t="shared" si="8"/>
        <v>0</v>
      </c>
      <c r="BJ1370" s="18" t="s">
        <v>86</v>
      </c>
      <c r="BK1370" s="136">
        <f t="shared" si="9"/>
        <v>0</v>
      </c>
      <c r="BL1370" s="18" t="s">
        <v>385</v>
      </c>
      <c r="BM1370" s="135" t="s">
        <v>995</v>
      </c>
    </row>
    <row r="1371" spans="2:65" s="11" customFormat="1" ht="22.9" customHeight="1">
      <c r="B1371" s="112"/>
      <c r="D1371" s="113" t="s">
        <v>80</v>
      </c>
      <c r="E1371" s="122" t="s">
        <v>996</v>
      </c>
      <c r="F1371" s="122" t="s">
        <v>997</v>
      </c>
      <c r="I1371" s="115"/>
      <c r="J1371" s="123">
        <f>BK1371</f>
        <v>0</v>
      </c>
      <c r="L1371" s="112"/>
      <c r="M1371" s="117"/>
      <c r="P1371" s="118">
        <f>SUM(P1372:P1389)</f>
        <v>0</v>
      </c>
      <c r="R1371" s="118">
        <f>SUM(R1372:R1389)</f>
        <v>0</v>
      </c>
      <c r="T1371" s="119">
        <f>SUM(T1372:T1389)</f>
        <v>39.770265999999999</v>
      </c>
      <c r="AR1371" s="113" t="s">
        <v>88</v>
      </c>
      <c r="AT1371" s="120" t="s">
        <v>80</v>
      </c>
      <c r="AU1371" s="120" t="s">
        <v>86</v>
      </c>
      <c r="AY1371" s="113" t="s">
        <v>130</v>
      </c>
      <c r="BK1371" s="121">
        <f>SUM(BK1372:BK1389)</f>
        <v>0</v>
      </c>
    </row>
    <row r="1372" spans="2:65" s="1" customFormat="1" ht="21.75" customHeight="1">
      <c r="B1372" s="34"/>
      <c r="C1372" s="124" t="s">
        <v>998</v>
      </c>
      <c r="D1372" s="124" t="s">
        <v>133</v>
      </c>
      <c r="E1372" s="125" t="s">
        <v>999</v>
      </c>
      <c r="F1372" s="126" t="s">
        <v>1000</v>
      </c>
      <c r="G1372" s="127" t="s">
        <v>136</v>
      </c>
      <c r="H1372" s="128">
        <v>13.446</v>
      </c>
      <c r="I1372" s="129"/>
      <c r="J1372" s="130">
        <f>ROUND(I1372*H1372,2)</f>
        <v>0</v>
      </c>
      <c r="K1372" s="126" t="s">
        <v>137</v>
      </c>
      <c r="L1372" s="34"/>
      <c r="M1372" s="131" t="s">
        <v>43</v>
      </c>
      <c r="N1372" s="132" t="s">
        <v>52</v>
      </c>
      <c r="P1372" s="133">
        <f>O1372*H1372</f>
        <v>0</v>
      </c>
      <c r="Q1372" s="133">
        <v>0</v>
      </c>
      <c r="R1372" s="133">
        <f>Q1372*H1372</f>
        <v>0</v>
      </c>
      <c r="S1372" s="133">
        <v>0.01</v>
      </c>
      <c r="T1372" s="134">
        <f>S1372*H1372</f>
        <v>0.13446</v>
      </c>
      <c r="AR1372" s="135" t="s">
        <v>385</v>
      </c>
      <c r="AT1372" s="135" t="s">
        <v>133</v>
      </c>
      <c r="AU1372" s="135" t="s">
        <v>88</v>
      </c>
      <c r="AY1372" s="18" t="s">
        <v>130</v>
      </c>
      <c r="BE1372" s="136">
        <f>IF(N1372="základní",J1372,0)</f>
        <v>0</v>
      </c>
      <c r="BF1372" s="136">
        <f>IF(N1372="snížená",J1372,0)</f>
        <v>0</v>
      </c>
      <c r="BG1372" s="136">
        <f>IF(N1372="zákl. přenesená",J1372,0)</f>
        <v>0</v>
      </c>
      <c r="BH1372" s="136">
        <f>IF(N1372="sníž. přenesená",J1372,0)</f>
        <v>0</v>
      </c>
      <c r="BI1372" s="136">
        <f>IF(N1372="nulová",J1372,0)</f>
        <v>0</v>
      </c>
      <c r="BJ1372" s="18" t="s">
        <v>86</v>
      </c>
      <c r="BK1372" s="136">
        <f>ROUND(I1372*H1372,2)</f>
        <v>0</v>
      </c>
      <c r="BL1372" s="18" t="s">
        <v>385</v>
      </c>
      <c r="BM1372" s="135" t="s">
        <v>1001</v>
      </c>
    </row>
    <row r="1373" spans="2:65" s="12" customFormat="1">
      <c r="B1373" s="137"/>
      <c r="D1373" s="138" t="s">
        <v>140</v>
      </c>
      <c r="E1373" s="139" t="s">
        <v>43</v>
      </c>
      <c r="F1373" s="140" t="s">
        <v>425</v>
      </c>
      <c r="H1373" s="139" t="s">
        <v>43</v>
      </c>
      <c r="I1373" s="141"/>
      <c r="L1373" s="137"/>
      <c r="M1373" s="142"/>
      <c r="T1373" s="143"/>
      <c r="AT1373" s="139" t="s">
        <v>140</v>
      </c>
      <c r="AU1373" s="139" t="s">
        <v>88</v>
      </c>
      <c r="AV1373" s="12" t="s">
        <v>86</v>
      </c>
      <c r="AW1373" s="12" t="s">
        <v>41</v>
      </c>
      <c r="AX1373" s="12" t="s">
        <v>81</v>
      </c>
      <c r="AY1373" s="139" t="s">
        <v>130</v>
      </c>
    </row>
    <row r="1374" spans="2:65" s="13" customFormat="1">
      <c r="B1374" s="144"/>
      <c r="D1374" s="138" t="s">
        <v>140</v>
      </c>
      <c r="E1374" s="145" t="s">
        <v>43</v>
      </c>
      <c r="F1374" s="146" t="s">
        <v>1002</v>
      </c>
      <c r="H1374" s="147">
        <v>13.446</v>
      </c>
      <c r="I1374" s="148"/>
      <c r="L1374" s="144"/>
      <c r="M1374" s="149"/>
      <c r="T1374" s="150"/>
      <c r="AT1374" s="145" t="s">
        <v>140</v>
      </c>
      <c r="AU1374" s="145" t="s">
        <v>88</v>
      </c>
      <c r="AV1374" s="13" t="s">
        <v>88</v>
      </c>
      <c r="AW1374" s="13" t="s">
        <v>41</v>
      </c>
      <c r="AX1374" s="13" t="s">
        <v>81</v>
      </c>
      <c r="AY1374" s="145" t="s">
        <v>130</v>
      </c>
    </row>
    <row r="1375" spans="2:65" s="15" customFormat="1">
      <c r="B1375" s="158"/>
      <c r="D1375" s="138" t="s">
        <v>140</v>
      </c>
      <c r="E1375" s="159" t="s">
        <v>43</v>
      </c>
      <c r="F1375" s="160" t="s">
        <v>209</v>
      </c>
      <c r="H1375" s="161">
        <v>13.446</v>
      </c>
      <c r="I1375" s="162"/>
      <c r="L1375" s="158"/>
      <c r="M1375" s="163"/>
      <c r="T1375" s="164"/>
      <c r="AT1375" s="159" t="s">
        <v>140</v>
      </c>
      <c r="AU1375" s="159" t="s">
        <v>88</v>
      </c>
      <c r="AV1375" s="15" t="s">
        <v>138</v>
      </c>
      <c r="AW1375" s="15" t="s">
        <v>41</v>
      </c>
      <c r="AX1375" s="15" t="s">
        <v>86</v>
      </c>
      <c r="AY1375" s="159" t="s">
        <v>130</v>
      </c>
    </row>
    <row r="1376" spans="2:65" s="1" customFormat="1" ht="24.2" customHeight="1">
      <c r="B1376" s="34"/>
      <c r="C1376" s="124" t="s">
        <v>1003</v>
      </c>
      <c r="D1376" s="124" t="s">
        <v>133</v>
      </c>
      <c r="E1376" s="125" t="s">
        <v>1004</v>
      </c>
      <c r="F1376" s="126" t="s">
        <v>1005</v>
      </c>
      <c r="G1376" s="127" t="s">
        <v>136</v>
      </c>
      <c r="H1376" s="128">
        <v>2831.1289999999999</v>
      </c>
      <c r="I1376" s="129"/>
      <c r="J1376" s="130">
        <f>ROUND(I1376*H1376,2)</f>
        <v>0</v>
      </c>
      <c r="K1376" s="126" t="s">
        <v>137</v>
      </c>
      <c r="L1376" s="34"/>
      <c r="M1376" s="131" t="s">
        <v>43</v>
      </c>
      <c r="N1376" s="132" t="s">
        <v>52</v>
      </c>
      <c r="P1376" s="133">
        <f>O1376*H1376</f>
        <v>0</v>
      </c>
      <c r="Q1376" s="133">
        <v>0</v>
      </c>
      <c r="R1376" s="133">
        <f>Q1376*H1376</f>
        <v>0</v>
      </c>
      <c r="S1376" s="133">
        <v>1.4E-2</v>
      </c>
      <c r="T1376" s="134">
        <f>S1376*H1376</f>
        <v>39.635806000000002</v>
      </c>
      <c r="AR1376" s="135" t="s">
        <v>385</v>
      </c>
      <c r="AT1376" s="135" t="s">
        <v>133</v>
      </c>
      <c r="AU1376" s="135" t="s">
        <v>88</v>
      </c>
      <c r="AY1376" s="18" t="s">
        <v>130</v>
      </c>
      <c r="BE1376" s="136">
        <f>IF(N1376="základní",J1376,0)</f>
        <v>0</v>
      </c>
      <c r="BF1376" s="136">
        <f>IF(N1376="snížená",J1376,0)</f>
        <v>0</v>
      </c>
      <c r="BG1376" s="136">
        <f>IF(N1376="zákl. přenesená",J1376,0)</f>
        <v>0</v>
      </c>
      <c r="BH1376" s="136">
        <f>IF(N1376="sníž. přenesená",J1376,0)</f>
        <v>0</v>
      </c>
      <c r="BI1376" s="136">
        <f>IF(N1376="nulová",J1376,0)</f>
        <v>0</v>
      </c>
      <c r="BJ1376" s="18" t="s">
        <v>86</v>
      </c>
      <c r="BK1376" s="136">
        <f>ROUND(I1376*H1376,2)</f>
        <v>0</v>
      </c>
      <c r="BL1376" s="18" t="s">
        <v>385</v>
      </c>
      <c r="BM1376" s="135" t="s">
        <v>1006</v>
      </c>
    </row>
    <row r="1377" spans="2:65" s="12" customFormat="1">
      <c r="B1377" s="137"/>
      <c r="D1377" s="138" t="s">
        <v>140</v>
      </c>
      <c r="E1377" s="139" t="s">
        <v>43</v>
      </c>
      <c r="F1377" s="140" t="s">
        <v>438</v>
      </c>
      <c r="H1377" s="139" t="s">
        <v>43</v>
      </c>
      <c r="I1377" s="141"/>
      <c r="L1377" s="137"/>
      <c r="M1377" s="142"/>
      <c r="T1377" s="143"/>
      <c r="AT1377" s="139" t="s">
        <v>140</v>
      </c>
      <c r="AU1377" s="139" t="s">
        <v>88</v>
      </c>
      <c r="AV1377" s="12" t="s">
        <v>86</v>
      </c>
      <c r="AW1377" s="12" t="s">
        <v>41</v>
      </c>
      <c r="AX1377" s="12" t="s">
        <v>81</v>
      </c>
      <c r="AY1377" s="139" t="s">
        <v>130</v>
      </c>
    </row>
    <row r="1378" spans="2:65" s="13" customFormat="1">
      <c r="B1378" s="144"/>
      <c r="D1378" s="138" t="s">
        <v>140</v>
      </c>
      <c r="E1378" s="145" t="s">
        <v>43</v>
      </c>
      <c r="F1378" s="146" t="s">
        <v>1007</v>
      </c>
      <c r="H1378" s="147">
        <v>255.84</v>
      </c>
      <c r="I1378" s="148"/>
      <c r="L1378" s="144"/>
      <c r="M1378" s="149"/>
      <c r="T1378" s="150"/>
      <c r="AT1378" s="145" t="s">
        <v>140</v>
      </c>
      <c r="AU1378" s="145" t="s">
        <v>88</v>
      </c>
      <c r="AV1378" s="13" t="s">
        <v>88</v>
      </c>
      <c r="AW1378" s="13" t="s">
        <v>41</v>
      </c>
      <c r="AX1378" s="13" t="s">
        <v>81</v>
      </c>
      <c r="AY1378" s="145" t="s">
        <v>130</v>
      </c>
    </row>
    <row r="1379" spans="2:65" s="13" customFormat="1">
      <c r="B1379" s="144"/>
      <c r="D1379" s="138" t="s">
        <v>140</v>
      </c>
      <c r="E1379" s="145" t="s">
        <v>43</v>
      </c>
      <c r="F1379" s="146" t="s">
        <v>1008</v>
      </c>
      <c r="H1379" s="147">
        <v>10.32</v>
      </c>
      <c r="I1379" s="148"/>
      <c r="L1379" s="144"/>
      <c r="M1379" s="149"/>
      <c r="T1379" s="150"/>
      <c r="AT1379" s="145" t="s">
        <v>140</v>
      </c>
      <c r="AU1379" s="145" t="s">
        <v>88</v>
      </c>
      <c r="AV1379" s="13" t="s">
        <v>88</v>
      </c>
      <c r="AW1379" s="13" t="s">
        <v>41</v>
      </c>
      <c r="AX1379" s="13" t="s">
        <v>81</v>
      </c>
      <c r="AY1379" s="145" t="s">
        <v>130</v>
      </c>
    </row>
    <row r="1380" spans="2:65" s="14" customFormat="1">
      <c r="B1380" s="151"/>
      <c r="D1380" s="138" t="s">
        <v>140</v>
      </c>
      <c r="E1380" s="152" t="s">
        <v>43</v>
      </c>
      <c r="F1380" s="153" t="s">
        <v>287</v>
      </c>
      <c r="H1380" s="154">
        <v>266.16000000000003</v>
      </c>
      <c r="I1380" s="155"/>
      <c r="L1380" s="151"/>
      <c r="M1380" s="156"/>
      <c r="T1380" s="157"/>
      <c r="AT1380" s="152" t="s">
        <v>140</v>
      </c>
      <c r="AU1380" s="152" t="s">
        <v>88</v>
      </c>
      <c r="AV1380" s="14" t="s">
        <v>147</v>
      </c>
      <c r="AW1380" s="14" t="s">
        <v>41</v>
      </c>
      <c r="AX1380" s="14" t="s">
        <v>81</v>
      </c>
      <c r="AY1380" s="152" t="s">
        <v>130</v>
      </c>
    </row>
    <row r="1381" spans="2:65" s="12" customFormat="1">
      <c r="B1381" s="137"/>
      <c r="D1381" s="138" t="s">
        <v>140</v>
      </c>
      <c r="E1381" s="139" t="s">
        <v>43</v>
      </c>
      <c r="F1381" s="140" t="s">
        <v>425</v>
      </c>
      <c r="H1381" s="139" t="s">
        <v>43</v>
      </c>
      <c r="I1381" s="141"/>
      <c r="L1381" s="137"/>
      <c r="M1381" s="142"/>
      <c r="T1381" s="143"/>
      <c r="AT1381" s="139" t="s">
        <v>140</v>
      </c>
      <c r="AU1381" s="139" t="s">
        <v>88</v>
      </c>
      <c r="AV1381" s="12" t="s">
        <v>86</v>
      </c>
      <c r="AW1381" s="12" t="s">
        <v>41</v>
      </c>
      <c r="AX1381" s="12" t="s">
        <v>81</v>
      </c>
      <c r="AY1381" s="139" t="s">
        <v>130</v>
      </c>
    </row>
    <row r="1382" spans="2:65" s="13" customFormat="1">
      <c r="B1382" s="144"/>
      <c r="D1382" s="138" t="s">
        <v>140</v>
      </c>
      <c r="E1382" s="145" t="s">
        <v>43</v>
      </c>
      <c r="F1382" s="146" t="s">
        <v>1009</v>
      </c>
      <c r="H1382" s="147">
        <v>226.04400000000001</v>
      </c>
      <c r="I1382" s="148"/>
      <c r="L1382" s="144"/>
      <c r="M1382" s="149"/>
      <c r="T1382" s="150"/>
      <c r="AT1382" s="145" t="s">
        <v>140</v>
      </c>
      <c r="AU1382" s="145" t="s">
        <v>88</v>
      </c>
      <c r="AV1382" s="13" t="s">
        <v>88</v>
      </c>
      <c r="AW1382" s="13" t="s">
        <v>41</v>
      </c>
      <c r="AX1382" s="13" t="s">
        <v>81</v>
      </c>
      <c r="AY1382" s="145" t="s">
        <v>130</v>
      </c>
    </row>
    <row r="1383" spans="2:65" s="13" customFormat="1">
      <c r="B1383" s="144"/>
      <c r="D1383" s="138" t="s">
        <v>140</v>
      </c>
      <c r="E1383" s="145" t="s">
        <v>43</v>
      </c>
      <c r="F1383" s="146" t="s">
        <v>1010</v>
      </c>
      <c r="H1383" s="147">
        <v>589.67999999999995</v>
      </c>
      <c r="I1383" s="148"/>
      <c r="L1383" s="144"/>
      <c r="M1383" s="149"/>
      <c r="T1383" s="150"/>
      <c r="AT1383" s="145" t="s">
        <v>140</v>
      </c>
      <c r="AU1383" s="145" t="s">
        <v>88</v>
      </c>
      <c r="AV1383" s="13" t="s">
        <v>88</v>
      </c>
      <c r="AW1383" s="13" t="s">
        <v>41</v>
      </c>
      <c r="AX1383" s="13" t="s">
        <v>81</v>
      </c>
      <c r="AY1383" s="145" t="s">
        <v>130</v>
      </c>
    </row>
    <row r="1384" spans="2:65" s="13" customFormat="1">
      <c r="B1384" s="144"/>
      <c r="D1384" s="138" t="s">
        <v>140</v>
      </c>
      <c r="E1384" s="145" t="s">
        <v>43</v>
      </c>
      <c r="F1384" s="146" t="s">
        <v>1011</v>
      </c>
      <c r="H1384" s="147">
        <v>1609.68</v>
      </c>
      <c r="I1384" s="148"/>
      <c r="L1384" s="144"/>
      <c r="M1384" s="149"/>
      <c r="T1384" s="150"/>
      <c r="AT1384" s="145" t="s">
        <v>140</v>
      </c>
      <c r="AU1384" s="145" t="s">
        <v>88</v>
      </c>
      <c r="AV1384" s="13" t="s">
        <v>88</v>
      </c>
      <c r="AW1384" s="13" t="s">
        <v>41</v>
      </c>
      <c r="AX1384" s="13" t="s">
        <v>81</v>
      </c>
      <c r="AY1384" s="145" t="s">
        <v>130</v>
      </c>
    </row>
    <row r="1385" spans="2:65" s="13" customFormat="1">
      <c r="B1385" s="144"/>
      <c r="D1385" s="138" t="s">
        <v>140</v>
      </c>
      <c r="E1385" s="145" t="s">
        <v>43</v>
      </c>
      <c r="F1385" s="146" t="s">
        <v>1012</v>
      </c>
      <c r="H1385" s="147">
        <v>128.04499999999999</v>
      </c>
      <c r="I1385" s="148"/>
      <c r="L1385" s="144"/>
      <c r="M1385" s="149"/>
      <c r="T1385" s="150"/>
      <c r="AT1385" s="145" t="s">
        <v>140</v>
      </c>
      <c r="AU1385" s="145" t="s">
        <v>88</v>
      </c>
      <c r="AV1385" s="13" t="s">
        <v>88</v>
      </c>
      <c r="AW1385" s="13" t="s">
        <v>41</v>
      </c>
      <c r="AX1385" s="13" t="s">
        <v>81</v>
      </c>
      <c r="AY1385" s="145" t="s">
        <v>130</v>
      </c>
    </row>
    <row r="1386" spans="2:65" s="13" customFormat="1">
      <c r="B1386" s="144"/>
      <c r="D1386" s="138" t="s">
        <v>140</v>
      </c>
      <c r="E1386" s="145" t="s">
        <v>43</v>
      </c>
      <c r="F1386" s="146" t="s">
        <v>1013</v>
      </c>
      <c r="H1386" s="147">
        <v>11.52</v>
      </c>
      <c r="I1386" s="148"/>
      <c r="L1386" s="144"/>
      <c r="M1386" s="149"/>
      <c r="T1386" s="150"/>
      <c r="AT1386" s="145" t="s">
        <v>140</v>
      </c>
      <c r="AU1386" s="145" t="s">
        <v>88</v>
      </c>
      <c r="AV1386" s="13" t="s">
        <v>88</v>
      </c>
      <c r="AW1386" s="13" t="s">
        <v>41</v>
      </c>
      <c r="AX1386" s="13" t="s">
        <v>81</v>
      </c>
      <c r="AY1386" s="145" t="s">
        <v>130</v>
      </c>
    </row>
    <row r="1387" spans="2:65" s="14" customFormat="1">
      <c r="B1387" s="151"/>
      <c r="D1387" s="138" t="s">
        <v>140</v>
      </c>
      <c r="E1387" s="152" t="s">
        <v>43</v>
      </c>
      <c r="F1387" s="153" t="s">
        <v>284</v>
      </c>
      <c r="H1387" s="154">
        <v>2564.9690000000001</v>
      </c>
      <c r="I1387" s="155"/>
      <c r="L1387" s="151"/>
      <c r="M1387" s="156"/>
      <c r="T1387" s="157"/>
      <c r="AT1387" s="152" t="s">
        <v>140</v>
      </c>
      <c r="AU1387" s="152" t="s">
        <v>88</v>
      </c>
      <c r="AV1387" s="14" t="s">
        <v>147</v>
      </c>
      <c r="AW1387" s="14" t="s">
        <v>41</v>
      </c>
      <c r="AX1387" s="14" t="s">
        <v>81</v>
      </c>
      <c r="AY1387" s="152" t="s">
        <v>130</v>
      </c>
    </row>
    <row r="1388" spans="2:65" s="15" customFormat="1">
      <c r="B1388" s="158"/>
      <c r="D1388" s="138" t="s">
        <v>140</v>
      </c>
      <c r="E1388" s="159" t="s">
        <v>43</v>
      </c>
      <c r="F1388" s="160" t="s">
        <v>209</v>
      </c>
      <c r="H1388" s="161">
        <v>2831.1289999999999</v>
      </c>
      <c r="I1388" s="162"/>
      <c r="L1388" s="158"/>
      <c r="M1388" s="163"/>
      <c r="T1388" s="164"/>
      <c r="AT1388" s="159" t="s">
        <v>140</v>
      </c>
      <c r="AU1388" s="159" t="s">
        <v>88</v>
      </c>
      <c r="AV1388" s="15" t="s">
        <v>138</v>
      </c>
      <c r="AW1388" s="15" t="s">
        <v>41</v>
      </c>
      <c r="AX1388" s="15" t="s">
        <v>86</v>
      </c>
      <c r="AY1388" s="159" t="s">
        <v>130</v>
      </c>
    </row>
    <row r="1389" spans="2:65" s="1" customFormat="1" ht="33" customHeight="1">
      <c r="B1389" s="34"/>
      <c r="C1389" s="124" t="s">
        <v>1014</v>
      </c>
      <c r="D1389" s="124" t="s">
        <v>133</v>
      </c>
      <c r="E1389" s="125" t="s">
        <v>1015</v>
      </c>
      <c r="F1389" s="126" t="s">
        <v>1016</v>
      </c>
      <c r="G1389" s="127" t="s">
        <v>136</v>
      </c>
      <c r="H1389" s="128">
        <v>140.1</v>
      </c>
      <c r="I1389" s="129"/>
      <c r="J1389" s="130">
        <f>ROUND(I1389*H1389,2)</f>
        <v>0</v>
      </c>
      <c r="K1389" s="126" t="s">
        <v>563</v>
      </c>
      <c r="L1389" s="34"/>
      <c r="M1389" s="131" t="s">
        <v>43</v>
      </c>
      <c r="N1389" s="132" t="s">
        <v>52</v>
      </c>
      <c r="P1389" s="133">
        <f>O1389*H1389</f>
        <v>0</v>
      </c>
      <c r="Q1389" s="133">
        <v>0</v>
      </c>
      <c r="R1389" s="133">
        <f>Q1389*H1389</f>
        <v>0</v>
      </c>
      <c r="S1389" s="133">
        <v>0</v>
      </c>
      <c r="T1389" s="134">
        <f>S1389*H1389</f>
        <v>0</v>
      </c>
      <c r="AR1389" s="135" t="s">
        <v>385</v>
      </c>
      <c r="AT1389" s="135" t="s">
        <v>133</v>
      </c>
      <c r="AU1389" s="135" t="s">
        <v>88</v>
      </c>
      <c r="AY1389" s="18" t="s">
        <v>130</v>
      </c>
      <c r="BE1389" s="136">
        <f>IF(N1389="základní",J1389,0)</f>
        <v>0</v>
      </c>
      <c r="BF1389" s="136">
        <f>IF(N1389="snížená",J1389,0)</f>
        <v>0</v>
      </c>
      <c r="BG1389" s="136">
        <f>IF(N1389="zákl. přenesená",J1389,0)</f>
        <v>0</v>
      </c>
      <c r="BH1389" s="136">
        <f>IF(N1389="sníž. přenesená",J1389,0)</f>
        <v>0</v>
      </c>
      <c r="BI1389" s="136">
        <f>IF(N1389="nulová",J1389,0)</f>
        <v>0</v>
      </c>
      <c r="BJ1389" s="18" t="s">
        <v>86</v>
      </c>
      <c r="BK1389" s="136">
        <f>ROUND(I1389*H1389,2)</f>
        <v>0</v>
      </c>
      <c r="BL1389" s="18" t="s">
        <v>385</v>
      </c>
      <c r="BM1389" s="135" t="s">
        <v>1017</v>
      </c>
    </row>
    <row r="1390" spans="2:65" s="11" customFormat="1" ht="25.9" customHeight="1">
      <c r="B1390" s="112"/>
      <c r="D1390" s="113" t="s">
        <v>80</v>
      </c>
      <c r="E1390" s="114" t="s">
        <v>1018</v>
      </c>
      <c r="F1390" s="114" t="s">
        <v>1019</v>
      </c>
      <c r="I1390" s="115"/>
      <c r="J1390" s="116">
        <f>BK1390</f>
        <v>0</v>
      </c>
      <c r="L1390" s="112"/>
      <c r="M1390" s="117"/>
      <c r="P1390" s="118">
        <f>P1391+P1393+P1398+P1401+P1403</f>
        <v>0</v>
      </c>
      <c r="R1390" s="118">
        <f>R1391+R1393+R1398+R1401+R1403</f>
        <v>0</v>
      </c>
      <c r="T1390" s="119">
        <f>T1391+T1393+T1398+T1401+T1403</f>
        <v>0</v>
      </c>
      <c r="AR1390" s="113" t="s">
        <v>237</v>
      </c>
      <c r="AT1390" s="120" t="s">
        <v>80</v>
      </c>
      <c r="AU1390" s="120" t="s">
        <v>81</v>
      </c>
      <c r="AY1390" s="113" t="s">
        <v>130</v>
      </c>
      <c r="BK1390" s="121">
        <f>BK1391+BK1393+BK1398+BK1401+BK1403</f>
        <v>0</v>
      </c>
    </row>
    <row r="1391" spans="2:65" s="11" customFormat="1" ht="22.9" customHeight="1">
      <c r="B1391" s="112"/>
      <c r="D1391" s="113" t="s">
        <v>80</v>
      </c>
      <c r="E1391" s="122" t="s">
        <v>1020</v>
      </c>
      <c r="F1391" s="122" t="s">
        <v>1021</v>
      </c>
      <c r="I1391" s="115"/>
      <c r="J1391" s="123">
        <f>BK1391</f>
        <v>0</v>
      </c>
      <c r="L1391" s="112"/>
      <c r="M1391" s="117"/>
      <c r="P1391" s="118">
        <f>P1392</f>
        <v>0</v>
      </c>
      <c r="R1391" s="118">
        <f>R1392</f>
        <v>0</v>
      </c>
      <c r="T1391" s="119">
        <f>T1392</f>
        <v>0</v>
      </c>
      <c r="AR1391" s="113" t="s">
        <v>237</v>
      </c>
      <c r="AT1391" s="120" t="s">
        <v>80</v>
      </c>
      <c r="AU1391" s="120" t="s">
        <v>86</v>
      </c>
      <c r="AY1391" s="113" t="s">
        <v>130</v>
      </c>
      <c r="BK1391" s="121">
        <f>BK1392</f>
        <v>0</v>
      </c>
    </row>
    <row r="1392" spans="2:65" s="1" customFormat="1" ht="62.65" customHeight="1">
      <c r="B1392" s="34"/>
      <c r="C1392" s="124" t="s">
        <v>1022</v>
      </c>
      <c r="D1392" s="124" t="s">
        <v>133</v>
      </c>
      <c r="E1392" s="125" t="s">
        <v>1023</v>
      </c>
      <c r="F1392" s="126" t="s">
        <v>1024</v>
      </c>
      <c r="G1392" s="127" t="s">
        <v>1025</v>
      </c>
      <c r="H1392" s="128">
        <v>1</v>
      </c>
      <c r="I1392" s="129"/>
      <c r="J1392" s="130">
        <f>ROUND(I1392*H1392,2)</f>
        <v>0</v>
      </c>
      <c r="K1392" s="126" t="s">
        <v>137</v>
      </c>
      <c r="L1392" s="34"/>
      <c r="M1392" s="131" t="s">
        <v>43</v>
      </c>
      <c r="N1392" s="132" t="s">
        <v>52</v>
      </c>
      <c r="P1392" s="133">
        <f>O1392*H1392</f>
        <v>0</v>
      </c>
      <c r="Q1392" s="133">
        <v>0</v>
      </c>
      <c r="R1392" s="133">
        <f>Q1392*H1392</f>
        <v>0</v>
      </c>
      <c r="S1392" s="133">
        <v>0</v>
      </c>
      <c r="T1392" s="134">
        <f>S1392*H1392</f>
        <v>0</v>
      </c>
      <c r="AR1392" s="135" t="s">
        <v>1026</v>
      </c>
      <c r="AT1392" s="135" t="s">
        <v>133</v>
      </c>
      <c r="AU1392" s="135" t="s">
        <v>88</v>
      </c>
      <c r="AY1392" s="18" t="s">
        <v>130</v>
      </c>
      <c r="BE1392" s="136">
        <f>IF(N1392="základní",J1392,0)</f>
        <v>0</v>
      </c>
      <c r="BF1392" s="136">
        <f>IF(N1392="snížená",J1392,0)</f>
        <v>0</v>
      </c>
      <c r="BG1392" s="136">
        <f>IF(N1392="zákl. přenesená",J1392,0)</f>
        <v>0</v>
      </c>
      <c r="BH1392" s="136">
        <f>IF(N1392="sníž. přenesená",J1392,0)</f>
        <v>0</v>
      </c>
      <c r="BI1392" s="136">
        <f>IF(N1392="nulová",J1392,0)</f>
        <v>0</v>
      </c>
      <c r="BJ1392" s="18" t="s">
        <v>86</v>
      </c>
      <c r="BK1392" s="136">
        <f>ROUND(I1392*H1392,2)</f>
        <v>0</v>
      </c>
      <c r="BL1392" s="18" t="s">
        <v>1026</v>
      </c>
      <c r="BM1392" s="135" t="s">
        <v>1027</v>
      </c>
    </row>
    <row r="1393" spans="2:65" s="11" customFormat="1" ht="22.9" customHeight="1">
      <c r="B1393" s="112"/>
      <c r="D1393" s="113" t="s">
        <v>80</v>
      </c>
      <c r="E1393" s="122" t="s">
        <v>1028</v>
      </c>
      <c r="F1393" s="122" t="s">
        <v>1029</v>
      </c>
      <c r="I1393" s="115"/>
      <c r="J1393" s="123">
        <f>BK1393</f>
        <v>0</v>
      </c>
      <c r="L1393" s="112"/>
      <c r="M1393" s="117"/>
      <c r="P1393" s="118">
        <f>SUM(P1394:P1397)</f>
        <v>0</v>
      </c>
      <c r="R1393" s="118">
        <f>SUM(R1394:R1397)</f>
        <v>0</v>
      </c>
      <c r="T1393" s="119">
        <f>SUM(T1394:T1397)</f>
        <v>0</v>
      </c>
      <c r="AR1393" s="113" t="s">
        <v>237</v>
      </c>
      <c r="AT1393" s="120" t="s">
        <v>80</v>
      </c>
      <c r="AU1393" s="120" t="s">
        <v>86</v>
      </c>
      <c r="AY1393" s="113" t="s">
        <v>130</v>
      </c>
      <c r="BK1393" s="121">
        <f>SUM(BK1394:BK1397)</f>
        <v>0</v>
      </c>
    </row>
    <row r="1394" spans="2:65" s="1" customFormat="1" ht="37.9" customHeight="1">
      <c r="B1394" s="34"/>
      <c r="C1394" s="124" t="s">
        <v>1030</v>
      </c>
      <c r="D1394" s="124" t="s">
        <v>133</v>
      </c>
      <c r="E1394" s="125" t="s">
        <v>1031</v>
      </c>
      <c r="F1394" s="126" t="s">
        <v>1032</v>
      </c>
      <c r="G1394" s="127" t="s">
        <v>1025</v>
      </c>
      <c r="H1394" s="128">
        <v>1</v>
      </c>
      <c r="I1394" s="129"/>
      <c r="J1394" s="130">
        <f>ROUND(I1394*H1394,2)</f>
        <v>0</v>
      </c>
      <c r="K1394" s="126" t="s">
        <v>137</v>
      </c>
      <c r="L1394" s="34"/>
      <c r="M1394" s="131" t="s">
        <v>43</v>
      </c>
      <c r="N1394" s="132" t="s">
        <v>52</v>
      </c>
      <c r="P1394" s="133">
        <f>O1394*H1394</f>
        <v>0</v>
      </c>
      <c r="Q1394" s="133">
        <v>0</v>
      </c>
      <c r="R1394" s="133">
        <f>Q1394*H1394</f>
        <v>0</v>
      </c>
      <c r="S1394" s="133">
        <v>0</v>
      </c>
      <c r="T1394" s="134">
        <f>S1394*H1394</f>
        <v>0</v>
      </c>
      <c r="AR1394" s="135" t="s">
        <v>1026</v>
      </c>
      <c r="AT1394" s="135" t="s">
        <v>133</v>
      </c>
      <c r="AU1394" s="135" t="s">
        <v>88</v>
      </c>
      <c r="AY1394" s="18" t="s">
        <v>130</v>
      </c>
      <c r="BE1394" s="136">
        <f>IF(N1394="základní",J1394,0)</f>
        <v>0</v>
      </c>
      <c r="BF1394" s="136">
        <f>IF(N1394="snížená",J1394,0)</f>
        <v>0</v>
      </c>
      <c r="BG1394" s="136">
        <f>IF(N1394="zákl. přenesená",J1394,0)</f>
        <v>0</v>
      </c>
      <c r="BH1394" s="136">
        <f>IF(N1394="sníž. přenesená",J1394,0)</f>
        <v>0</v>
      </c>
      <c r="BI1394" s="136">
        <f>IF(N1394="nulová",J1394,0)</f>
        <v>0</v>
      </c>
      <c r="BJ1394" s="18" t="s">
        <v>86</v>
      </c>
      <c r="BK1394" s="136">
        <f>ROUND(I1394*H1394,2)</f>
        <v>0</v>
      </c>
      <c r="BL1394" s="18" t="s">
        <v>1026</v>
      </c>
      <c r="BM1394" s="135" t="s">
        <v>1033</v>
      </c>
    </row>
    <row r="1395" spans="2:65" s="1" customFormat="1" ht="21.75" customHeight="1">
      <c r="B1395" s="34"/>
      <c r="C1395" s="124" t="s">
        <v>1034</v>
      </c>
      <c r="D1395" s="124" t="s">
        <v>133</v>
      </c>
      <c r="E1395" s="125" t="s">
        <v>1035</v>
      </c>
      <c r="F1395" s="126" t="s">
        <v>1036</v>
      </c>
      <c r="G1395" s="127" t="s">
        <v>1025</v>
      </c>
      <c r="H1395" s="128">
        <v>1</v>
      </c>
      <c r="I1395" s="129"/>
      <c r="J1395" s="130">
        <f>ROUND(I1395*H1395,2)</f>
        <v>0</v>
      </c>
      <c r="K1395" s="126" t="s">
        <v>137</v>
      </c>
      <c r="L1395" s="34"/>
      <c r="M1395" s="131" t="s">
        <v>43</v>
      </c>
      <c r="N1395" s="132" t="s">
        <v>52</v>
      </c>
      <c r="P1395" s="133">
        <f>O1395*H1395</f>
        <v>0</v>
      </c>
      <c r="Q1395" s="133">
        <v>0</v>
      </c>
      <c r="R1395" s="133">
        <f>Q1395*H1395</f>
        <v>0</v>
      </c>
      <c r="S1395" s="133">
        <v>0</v>
      </c>
      <c r="T1395" s="134">
        <f>S1395*H1395</f>
        <v>0</v>
      </c>
      <c r="AR1395" s="135" t="s">
        <v>1026</v>
      </c>
      <c r="AT1395" s="135" t="s">
        <v>133</v>
      </c>
      <c r="AU1395" s="135" t="s">
        <v>88</v>
      </c>
      <c r="AY1395" s="18" t="s">
        <v>130</v>
      </c>
      <c r="BE1395" s="136">
        <f>IF(N1395="základní",J1395,0)</f>
        <v>0</v>
      </c>
      <c r="BF1395" s="136">
        <f>IF(N1395="snížená",J1395,0)</f>
        <v>0</v>
      </c>
      <c r="BG1395" s="136">
        <f>IF(N1395="zákl. přenesená",J1395,0)</f>
        <v>0</v>
      </c>
      <c r="BH1395" s="136">
        <f>IF(N1395="sníž. přenesená",J1395,0)</f>
        <v>0</v>
      </c>
      <c r="BI1395" s="136">
        <f>IF(N1395="nulová",J1395,0)</f>
        <v>0</v>
      </c>
      <c r="BJ1395" s="18" t="s">
        <v>86</v>
      </c>
      <c r="BK1395" s="136">
        <f>ROUND(I1395*H1395,2)</f>
        <v>0</v>
      </c>
      <c r="BL1395" s="18" t="s">
        <v>1026</v>
      </c>
      <c r="BM1395" s="135" t="s">
        <v>1037</v>
      </c>
    </row>
    <row r="1396" spans="2:65" s="1" customFormat="1" ht="37.9" customHeight="1">
      <c r="B1396" s="34"/>
      <c r="C1396" s="124" t="s">
        <v>1038</v>
      </c>
      <c r="D1396" s="124" t="s">
        <v>133</v>
      </c>
      <c r="E1396" s="125" t="s">
        <v>1039</v>
      </c>
      <c r="F1396" s="126" t="s">
        <v>1040</v>
      </c>
      <c r="G1396" s="127" t="s">
        <v>1025</v>
      </c>
      <c r="H1396" s="128">
        <v>1</v>
      </c>
      <c r="I1396" s="129"/>
      <c r="J1396" s="130">
        <f>ROUND(I1396*H1396,2)</f>
        <v>0</v>
      </c>
      <c r="K1396" s="126" t="s">
        <v>137</v>
      </c>
      <c r="L1396" s="34"/>
      <c r="M1396" s="131" t="s">
        <v>43</v>
      </c>
      <c r="N1396" s="132" t="s">
        <v>52</v>
      </c>
      <c r="P1396" s="133">
        <f>O1396*H1396</f>
        <v>0</v>
      </c>
      <c r="Q1396" s="133">
        <v>0</v>
      </c>
      <c r="R1396" s="133">
        <f>Q1396*H1396</f>
        <v>0</v>
      </c>
      <c r="S1396" s="133">
        <v>0</v>
      </c>
      <c r="T1396" s="134">
        <f>S1396*H1396</f>
        <v>0</v>
      </c>
      <c r="AR1396" s="135" t="s">
        <v>1026</v>
      </c>
      <c r="AT1396" s="135" t="s">
        <v>133</v>
      </c>
      <c r="AU1396" s="135" t="s">
        <v>88</v>
      </c>
      <c r="AY1396" s="18" t="s">
        <v>130</v>
      </c>
      <c r="BE1396" s="136">
        <f>IF(N1396="základní",J1396,0)</f>
        <v>0</v>
      </c>
      <c r="BF1396" s="136">
        <f>IF(N1396="snížená",J1396,0)</f>
        <v>0</v>
      </c>
      <c r="BG1396" s="136">
        <f>IF(N1396="zákl. přenesená",J1396,0)</f>
        <v>0</v>
      </c>
      <c r="BH1396" s="136">
        <f>IF(N1396="sníž. přenesená",J1396,0)</f>
        <v>0</v>
      </c>
      <c r="BI1396" s="136">
        <f>IF(N1396="nulová",J1396,0)</f>
        <v>0</v>
      </c>
      <c r="BJ1396" s="18" t="s">
        <v>86</v>
      </c>
      <c r="BK1396" s="136">
        <f>ROUND(I1396*H1396,2)</f>
        <v>0</v>
      </c>
      <c r="BL1396" s="18" t="s">
        <v>1026</v>
      </c>
      <c r="BM1396" s="135" t="s">
        <v>1041</v>
      </c>
    </row>
    <row r="1397" spans="2:65" s="1" customFormat="1" ht="55.5" customHeight="1">
      <c r="B1397" s="34"/>
      <c r="C1397" s="124" t="s">
        <v>1042</v>
      </c>
      <c r="D1397" s="124" t="s">
        <v>133</v>
      </c>
      <c r="E1397" s="125" t="s">
        <v>1043</v>
      </c>
      <c r="F1397" s="126" t="s">
        <v>1044</v>
      </c>
      <c r="G1397" s="127" t="s">
        <v>1025</v>
      </c>
      <c r="H1397" s="128">
        <v>1</v>
      </c>
      <c r="I1397" s="129"/>
      <c r="J1397" s="130">
        <f>ROUND(I1397*H1397,2)</f>
        <v>0</v>
      </c>
      <c r="K1397" s="126" t="s">
        <v>137</v>
      </c>
      <c r="L1397" s="34"/>
      <c r="M1397" s="131" t="s">
        <v>43</v>
      </c>
      <c r="N1397" s="132" t="s">
        <v>52</v>
      </c>
      <c r="P1397" s="133">
        <f>O1397*H1397</f>
        <v>0</v>
      </c>
      <c r="Q1397" s="133">
        <v>0</v>
      </c>
      <c r="R1397" s="133">
        <f>Q1397*H1397</f>
        <v>0</v>
      </c>
      <c r="S1397" s="133">
        <v>0</v>
      </c>
      <c r="T1397" s="134">
        <f>S1397*H1397</f>
        <v>0</v>
      </c>
      <c r="AR1397" s="135" t="s">
        <v>1026</v>
      </c>
      <c r="AT1397" s="135" t="s">
        <v>133</v>
      </c>
      <c r="AU1397" s="135" t="s">
        <v>88</v>
      </c>
      <c r="AY1397" s="18" t="s">
        <v>130</v>
      </c>
      <c r="BE1397" s="136">
        <f>IF(N1397="základní",J1397,0)</f>
        <v>0</v>
      </c>
      <c r="BF1397" s="136">
        <f>IF(N1397="snížená",J1397,0)</f>
        <v>0</v>
      </c>
      <c r="BG1397" s="136">
        <f>IF(N1397="zákl. přenesená",J1397,0)</f>
        <v>0</v>
      </c>
      <c r="BH1397" s="136">
        <f>IF(N1397="sníž. přenesená",J1397,0)</f>
        <v>0</v>
      </c>
      <c r="BI1397" s="136">
        <f>IF(N1397="nulová",J1397,0)</f>
        <v>0</v>
      </c>
      <c r="BJ1397" s="18" t="s">
        <v>86</v>
      </c>
      <c r="BK1397" s="136">
        <f>ROUND(I1397*H1397,2)</f>
        <v>0</v>
      </c>
      <c r="BL1397" s="18" t="s">
        <v>1026</v>
      </c>
      <c r="BM1397" s="135" t="s">
        <v>1045</v>
      </c>
    </row>
    <row r="1398" spans="2:65" s="11" customFormat="1" ht="22.9" customHeight="1">
      <c r="B1398" s="112"/>
      <c r="D1398" s="113" t="s">
        <v>80</v>
      </c>
      <c r="E1398" s="122" t="s">
        <v>1046</v>
      </c>
      <c r="F1398" s="122" t="s">
        <v>1047</v>
      </c>
      <c r="I1398" s="115"/>
      <c r="J1398" s="123">
        <f>BK1398</f>
        <v>0</v>
      </c>
      <c r="L1398" s="112"/>
      <c r="M1398" s="117"/>
      <c r="P1398" s="118">
        <f>SUM(P1399:P1400)</f>
        <v>0</v>
      </c>
      <c r="R1398" s="118">
        <f>SUM(R1399:R1400)</f>
        <v>0</v>
      </c>
      <c r="T1398" s="119">
        <f>SUM(T1399:T1400)</f>
        <v>0</v>
      </c>
      <c r="AR1398" s="113" t="s">
        <v>237</v>
      </c>
      <c r="AT1398" s="120" t="s">
        <v>80</v>
      </c>
      <c r="AU1398" s="120" t="s">
        <v>86</v>
      </c>
      <c r="AY1398" s="113" t="s">
        <v>130</v>
      </c>
      <c r="BK1398" s="121">
        <f>SUM(BK1399:BK1400)</f>
        <v>0</v>
      </c>
    </row>
    <row r="1399" spans="2:65" s="1" customFormat="1" ht="16.5" customHeight="1">
      <c r="B1399" s="34"/>
      <c r="C1399" s="124" t="s">
        <v>1048</v>
      </c>
      <c r="D1399" s="124" t="s">
        <v>133</v>
      </c>
      <c r="E1399" s="125" t="s">
        <v>1049</v>
      </c>
      <c r="F1399" s="126" t="s">
        <v>1050</v>
      </c>
      <c r="G1399" s="127" t="s">
        <v>1025</v>
      </c>
      <c r="H1399" s="128">
        <v>1</v>
      </c>
      <c r="I1399" s="129"/>
      <c r="J1399" s="130">
        <f>ROUND(I1399*H1399,2)</f>
        <v>0</v>
      </c>
      <c r="K1399" s="126" t="s">
        <v>137</v>
      </c>
      <c r="L1399" s="34"/>
      <c r="M1399" s="131" t="s">
        <v>43</v>
      </c>
      <c r="N1399" s="132" t="s">
        <v>52</v>
      </c>
      <c r="P1399" s="133">
        <f>O1399*H1399</f>
        <v>0</v>
      </c>
      <c r="Q1399" s="133">
        <v>0</v>
      </c>
      <c r="R1399" s="133">
        <f>Q1399*H1399</f>
        <v>0</v>
      </c>
      <c r="S1399" s="133">
        <v>0</v>
      </c>
      <c r="T1399" s="134">
        <f>S1399*H1399</f>
        <v>0</v>
      </c>
      <c r="AR1399" s="135" t="s">
        <v>1026</v>
      </c>
      <c r="AT1399" s="135" t="s">
        <v>133</v>
      </c>
      <c r="AU1399" s="135" t="s">
        <v>88</v>
      </c>
      <c r="AY1399" s="18" t="s">
        <v>130</v>
      </c>
      <c r="BE1399" s="136">
        <f>IF(N1399="základní",J1399,0)</f>
        <v>0</v>
      </c>
      <c r="BF1399" s="136">
        <f>IF(N1399="snížená",J1399,0)</f>
        <v>0</v>
      </c>
      <c r="BG1399" s="136">
        <f>IF(N1399="zákl. přenesená",J1399,0)</f>
        <v>0</v>
      </c>
      <c r="BH1399" s="136">
        <f>IF(N1399="sníž. přenesená",J1399,0)</f>
        <v>0</v>
      </c>
      <c r="BI1399" s="136">
        <f>IF(N1399="nulová",J1399,0)</f>
        <v>0</v>
      </c>
      <c r="BJ1399" s="18" t="s">
        <v>86</v>
      </c>
      <c r="BK1399" s="136">
        <f>ROUND(I1399*H1399,2)</f>
        <v>0</v>
      </c>
      <c r="BL1399" s="18" t="s">
        <v>1026</v>
      </c>
      <c r="BM1399" s="135" t="s">
        <v>1051</v>
      </c>
    </row>
    <row r="1400" spans="2:65" s="1" customFormat="1" ht="44.25" customHeight="1">
      <c r="B1400" s="34"/>
      <c r="C1400" s="124" t="s">
        <v>1052</v>
      </c>
      <c r="D1400" s="124" t="s">
        <v>133</v>
      </c>
      <c r="E1400" s="125" t="s">
        <v>1053</v>
      </c>
      <c r="F1400" s="126" t="s">
        <v>1054</v>
      </c>
      <c r="G1400" s="127" t="s">
        <v>1025</v>
      </c>
      <c r="H1400" s="128">
        <v>1</v>
      </c>
      <c r="I1400" s="129"/>
      <c r="J1400" s="130">
        <f>ROUND(I1400*H1400,2)</f>
        <v>0</v>
      </c>
      <c r="K1400" s="126" t="s">
        <v>137</v>
      </c>
      <c r="L1400" s="34"/>
      <c r="M1400" s="131" t="s">
        <v>43</v>
      </c>
      <c r="N1400" s="132" t="s">
        <v>52</v>
      </c>
      <c r="P1400" s="133">
        <f>O1400*H1400</f>
        <v>0</v>
      </c>
      <c r="Q1400" s="133">
        <v>0</v>
      </c>
      <c r="R1400" s="133">
        <f>Q1400*H1400</f>
        <v>0</v>
      </c>
      <c r="S1400" s="133">
        <v>0</v>
      </c>
      <c r="T1400" s="134">
        <f>S1400*H1400</f>
        <v>0</v>
      </c>
      <c r="AR1400" s="135" t="s">
        <v>1026</v>
      </c>
      <c r="AT1400" s="135" t="s">
        <v>133</v>
      </c>
      <c r="AU1400" s="135" t="s">
        <v>88</v>
      </c>
      <c r="AY1400" s="18" t="s">
        <v>130</v>
      </c>
      <c r="BE1400" s="136">
        <f>IF(N1400="základní",J1400,0)</f>
        <v>0</v>
      </c>
      <c r="BF1400" s="136">
        <f>IF(N1400="snížená",J1400,0)</f>
        <v>0</v>
      </c>
      <c r="BG1400" s="136">
        <f>IF(N1400="zákl. přenesená",J1400,0)</f>
        <v>0</v>
      </c>
      <c r="BH1400" s="136">
        <f>IF(N1400="sníž. přenesená",J1400,0)</f>
        <v>0</v>
      </c>
      <c r="BI1400" s="136">
        <f>IF(N1400="nulová",J1400,0)</f>
        <v>0</v>
      </c>
      <c r="BJ1400" s="18" t="s">
        <v>86</v>
      </c>
      <c r="BK1400" s="136">
        <f>ROUND(I1400*H1400,2)</f>
        <v>0</v>
      </c>
      <c r="BL1400" s="18" t="s">
        <v>1026</v>
      </c>
      <c r="BM1400" s="135" t="s">
        <v>1055</v>
      </c>
    </row>
    <row r="1401" spans="2:65" s="11" customFormat="1" ht="22.9" customHeight="1">
      <c r="B1401" s="112"/>
      <c r="D1401" s="113" t="s">
        <v>80</v>
      </c>
      <c r="E1401" s="122" t="s">
        <v>1056</v>
      </c>
      <c r="F1401" s="122" t="s">
        <v>1057</v>
      </c>
      <c r="I1401" s="115"/>
      <c r="J1401" s="123">
        <f>BK1401</f>
        <v>0</v>
      </c>
      <c r="L1401" s="112"/>
      <c r="M1401" s="117"/>
      <c r="P1401" s="118">
        <f>P1402</f>
        <v>0</v>
      </c>
      <c r="R1401" s="118">
        <f>R1402</f>
        <v>0</v>
      </c>
      <c r="T1401" s="119">
        <f>T1402</f>
        <v>0</v>
      </c>
      <c r="AR1401" s="113" t="s">
        <v>237</v>
      </c>
      <c r="AT1401" s="120" t="s">
        <v>80</v>
      </c>
      <c r="AU1401" s="120" t="s">
        <v>86</v>
      </c>
      <c r="AY1401" s="113" t="s">
        <v>130</v>
      </c>
      <c r="BK1401" s="121">
        <f>BK1402</f>
        <v>0</v>
      </c>
    </row>
    <row r="1402" spans="2:65" s="1" customFormat="1" ht="55.5" customHeight="1">
      <c r="B1402" s="34"/>
      <c r="C1402" s="124" t="s">
        <v>1058</v>
      </c>
      <c r="D1402" s="124" t="s">
        <v>133</v>
      </c>
      <c r="E1402" s="125" t="s">
        <v>1059</v>
      </c>
      <c r="F1402" s="126" t="s">
        <v>1060</v>
      </c>
      <c r="G1402" s="127" t="s">
        <v>1025</v>
      </c>
      <c r="H1402" s="128">
        <v>1</v>
      </c>
      <c r="I1402" s="129"/>
      <c r="J1402" s="130">
        <f>ROUND(I1402*H1402,2)</f>
        <v>0</v>
      </c>
      <c r="K1402" s="126" t="s">
        <v>137</v>
      </c>
      <c r="L1402" s="34"/>
      <c r="M1402" s="131" t="s">
        <v>43</v>
      </c>
      <c r="N1402" s="132" t="s">
        <v>52</v>
      </c>
      <c r="P1402" s="133">
        <f>O1402*H1402</f>
        <v>0</v>
      </c>
      <c r="Q1402" s="133">
        <v>0</v>
      </c>
      <c r="R1402" s="133">
        <f>Q1402*H1402</f>
        <v>0</v>
      </c>
      <c r="S1402" s="133">
        <v>0</v>
      </c>
      <c r="T1402" s="134">
        <f>S1402*H1402</f>
        <v>0</v>
      </c>
      <c r="AR1402" s="135" t="s">
        <v>1026</v>
      </c>
      <c r="AT1402" s="135" t="s">
        <v>133</v>
      </c>
      <c r="AU1402" s="135" t="s">
        <v>88</v>
      </c>
      <c r="AY1402" s="18" t="s">
        <v>130</v>
      </c>
      <c r="BE1402" s="136">
        <f>IF(N1402="základní",J1402,0)</f>
        <v>0</v>
      </c>
      <c r="BF1402" s="136">
        <f>IF(N1402="snížená",J1402,0)</f>
        <v>0</v>
      </c>
      <c r="BG1402" s="136">
        <f>IF(N1402="zákl. přenesená",J1402,0)</f>
        <v>0</v>
      </c>
      <c r="BH1402" s="136">
        <f>IF(N1402="sníž. přenesená",J1402,0)</f>
        <v>0</v>
      </c>
      <c r="BI1402" s="136">
        <f>IF(N1402="nulová",J1402,0)</f>
        <v>0</v>
      </c>
      <c r="BJ1402" s="18" t="s">
        <v>86</v>
      </c>
      <c r="BK1402" s="136">
        <f>ROUND(I1402*H1402,2)</f>
        <v>0</v>
      </c>
      <c r="BL1402" s="18" t="s">
        <v>1026</v>
      </c>
      <c r="BM1402" s="135" t="s">
        <v>1061</v>
      </c>
    </row>
    <row r="1403" spans="2:65" s="11" customFormat="1" ht="22.9" customHeight="1">
      <c r="B1403" s="112"/>
      <c r="D1403" s="113" t="s">
        <v>80</v>
      </c>
      <c r="E1403" s="122" t="s">
        <v>1062</v>
      </c>
      <c r="F1403" s="122" t="s">
        <v>1063</v>
      </c>
      <c r="I1403" s="115"/>
      <c r="J1403" s="123">
        <f>BK1403</f>
        <v>0</v>
      </c>
      <c r="L1403" s="112"/>
      <c r="M1403" s="117"/>
      <c r="P1403" s="118">
        <f>P1404</f>
        <v>0</v>
      </c>
      <c r="R1403" s="118">
        <f>R1404</f>
        <v>0</v>
      </c>
      <c r="T1403" s="119">
        <f>T1404</f>
        <v>0</v>
      </c>
      <c r="AR1403" s="113" t="s">
        <v>237</v>
      </c>
      <c r="AT1403" s="120" t="s">
        <v>80</v>
      </c>
      <c r="AU1403" s="120" t="s">
        <v>86</v>
      </c>
      <c r="AY1403" s="113" t="s">
        <v>130</v>
      </c>
      <c r="BK1403" s="121">
        <f>BK1404</f>
        <v>0</v>
      </c>
    </row>
    <row r="1404" spans="2:65" s="1" customFormat="1" ht="37.9" customHeight="1">
      <c r="B1404" s="34"/>
      <c r="C1404" s="124" t="s">
        <v>1064</v>
      </c>
      <c r="D1404" s="124" t="s">
        <v>133</v>
      </c>
      <c r="E1404" s="125" t="s">
        <v>1065</v>
      </c>
      <c r="F1404" s="126" t="s">
        <v>1066</v>
      </c>
      <c r="G1404" s="127" t="s">
        <v>1025</v>
      </c>
      <c r="H1404" s="128">
        <v>1</v>
      </c>
      <c r="I1404" s="129"/>
      <c r="J1404" s="130">
        <f>ROUND(I1404*H1404,2)</f>
        <v>0</v>
      </c>
      <c r="K1404" s="126" t="s">
        <v>137</v>
      </c>
      <c r="L1404" s="34"/>
      <c r="M1404" s="178" t="s">
        <v>43</v>
      </c>
      <c r="N1404" s="179" t="s">
        <v>52</v>
      </c>
      <c r="O1404" s="180"/>
      <c r="P1404" s="181">
        <f>O1404*H1404</f>
        <v>0</v>
      </c>
      <c r="Q1404" s="181">
        <v>0</v>
      </c>
      <c r="R1404" s="181">
        <f>Q1404*H1404</f>
        <v>0</v>
      </c>
      <c r="S1404" s="181">
        <v>0</v>
      </c>
      <c r="T1404" s="182">
        <f>S1404*H1404</f>
        <v>0</v>
      </c>
      <c r="AR1404" s="135" t="s">
        <v>1026</v>
      </c>
      <c r="AT1404" s="135" t="s">
        <v>133</v>
      </c>
      <c r="AU1404" s="135" t="s">
        <v>88</v>
      </c>
      <c r="AY1404" s="18" t="s">
        <v>130</v>
      </c>
      <c r="BE1404" s="136">
        <f>IF(N1404="základní",J1404,0)</f>
        <v>0</v>
      </c>
      <c r="BF1404" s="136">
        <f>IF(N1404="snížená",J1404,0)</f>
        <v>0</v>
      </c>
      <c r="BG1404" s="136">
        <f>IF(N1404="zákl. přenesená",J1404,0)</f>
        <v>0</v>
      </c>
      <c r="BH1404" s="136">
        <f>IF(N1404="sníž. přenesená",J1404,0)</f>
        <v>0</v>
      </c>
      <c r="BI1404" s="136">
        <f>IF(N1404="nulová",J1404,0)</f>
        <v>0</v>
      </c>
      <c r="BJ1404" s="18" t="s">
        <v>86</v>
      </c>
      <c r="BK1404" s="136">
        <f>ROUND(I1404*H1404,2)</f>
        <v>0</v>
      </c>
      <c r="BL1404" s="18" t="s">
        <v>1026</v>
      </c>
      <c r="BM1404" s="135" t="s">
        <v>1067</v>
      </c>
    </row>
    <row r="1405" spans="2:65" s="1" customFormat="1" ht="6.95" customHeight="1">
      <c r="B1405" s="43"/>
      <c r="C1405" s="44"/>
      <c r="D1405" s="44"/>
      <c r="E1405" s="44"/>
      <c r="F1405" s="44"/>
      <c r="G1405" s="44"/>
      <c r="H1405" s="44"/>
      <c r="I1405" s="44"/>
      <c r="J1405" s="44"/>
      <c r="K1405" s="44"/>
      <c r="L1405" s="34"/>
    </row>
  </sheetData>
  <sheetProtection algorithmName="SHA-512" hashValue="NGdVTinmBDHpCg587mq6gdw6IrOLoAaQCM0HyEDndCPyLzK6WHgtRq2icWxZeT79DNY9rRoB7hsVrhqeQuVjuQ==" saltValue="ghWn3tvCDTp1XyyahyenYg==" spinCount="100000" sheet="1" objects="1" scenarios="1" formatColumns="0" formatRows="0" autoFilter="0"/>
  <autoFilter ref="C93:K1404" xr:uid="{00000000-0009-0000-0000-000001000000}"/>
  <mergeCells count="6">
    <mergeCell ref="E86:H86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6" customFormat="1" ht="45" customHeight="1">
      <c r="B3" s="187"/>
      <c r="C3" s="304" t="s">
        <v>1068</v>
      </c>
      <c r="D3" s="304"/>
      <c r="E3" s="304"/>
      <c r="F3" s="304"/>
      <c r="G3" s="304"/>
      <c r="H3" s="304"/>
      <c r="I3" s="304"/>
      <c r="J3" s="304"/>
      <c r="K3" s="188"/>
    </row>
    <row r="4" spans="2:11" customFormat="1" ht="25.5" customHeight="1">
      <c r="B4" s="189"/>
      <c r="C4" s="309" t="s">
        <v>1069</v>
      </c>
      <c r="D4" s="309"/>
      <c r="E4" s="309"/>
      <c r="F4" s="309"/>
      <c r="G4" s="309"/>
      <c r="H4" s="309"/>
      <c r="I4" s="309"/>
      <c r="J4" s="309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8" t="s">
        <v>1070</v>
      </c>
      <c r="D6" s="308"/>
      <c r="E6" s="308"/>
      <c r="F6" s="308"/>
      <c r="G6" s="308"/>
      <c r="H6" s="308"/>
      <c r="I6" s="308"/>
      <c r="J6" s="308"/>
      <c r="K6" s="190"/>
    </row>
    <row r="7" spans="2:11" customFormat="1" ht="15" customHeight="1">
      <c r="B7" s="193"/>
      <c r="C7" s="308" t="s">
        <v>1071</v>
      </c>
      <c r="D7" s="308"/>
      <c r="E7" s="308"/>
      <c r="F7" s="308"/>
      <c r="G7" s="308"/>
      <c r="H7" s="308"/>
      <c r="I7" s="308"/>
      <c r="J7" s="308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8" t="s">
        <v>1072</v>
      </c>
      <c r="D9" s="308"/>
      <c r="E9" s="308"/>
      <c r="F9" s="308"/>
      <c r="G9" s="308"/>
      <c r="H9" s="308"/>
      <c r="I9" s="308"/>
      <c r="J9" s="308"/>
      <c r="K9" s="190"/>
    </row>
    <row r="10" spans="2:11" customFormat="1" ht="15" customHeight="1">
      <c r="B10" s="193"/>
      <c r="C10" s="192"/>
      <c r="D10" s="308" t="s">
        <v>1073</v>
      </c>
      <c r="E10" s="308"/>
      <c r="F10" s="308"/>
      <c r="G10" s="308"/>
      <c r="H10" s="308"/>
      <c r="I10" s="308"/>
      <c r="J10" s="308"/>
      <c r="K10" s="190"/>
    </row>
    <row r="11" spans="2:11" customFormat="1" ht="15" customHeight="1">
      <c r="B11" s="193"/>
      <c r="C11" s="194"/>
      <c r="D11" s="308" t="s">
        <v>1074</v>
      </c>
      <c r="E11" s="308"/>
      <c r="F11" s="308"/>
      <c r="G11" s="308"/>
      <c r="H11" s="308"/>
      <c r="I11" s="308"/>
      <c r="J11" s="308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1075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8" t="s">
        <v>1076</v>
      </c>
      <c r="E15" s="308"/>
      <c r="F15" s="308"/>
      <c r="G15" s="308"/>
      <c r="H15" s="308"/>
      <c r="I15" s="308"/>
      <c r="J15" s="308"/>
      <c r="K15" s="190"/>
    </row>
    <row r="16" spans="2:11" customFormat="1" ht="15" customHeight="1">
      <c r="B16" s="193"/>
      <c r="C16" s="194"/>
      <c r="D16" s="308" t="s">
        <v>1077</v>
      </c>
      <c r="E16" s="308"/>
      <c r="F16" s="308"/>
      <c r="G16" s="308"/>
      <c r="H16" s="308"/>
      <c r="I16" s="308"/>
      <c r="J16" s="308"/>
      <c r="K16" s="190"/>
    </row>
    <row r="17" spans="2:11" customFormat="1" ht="15" customHeight="1">
      <c r="B17" s="193"/>
      <c r="C17" s="194"/>
      <c r="D17" s="308" t="s">
        <v>1078</v>
      </c>
      <c r="E17" s="308"/>
      <c r="F17" s="308"/>
      <c r="G17" s="308"/>
      <c r="H17" s="308"/>
      <c r="I17" s="308"/>
      <c r="J17" s="308"/>
      <c r="K17" s="190"/>
    </row>
    <row r="18" spans="2:11" customFormat="1" ht="15" customHeight="1">
      <c r="B18" s="193"/>
      <c r="C18" s="194"/>
      <c r="D18" s="194"/>
      <c r="E18" s="196" t="s">
        <v>85</v>
      </c>
      <c r="F18" s="308" t="s">
        <v>1079</v>
      </c>
      <c r="G18" s="308"/>
      <c r="H18" s="308"/>
      <c r="I18" s="308"/>
      <c r="J18" s="308"/>
      <c r="K18" s="190"/>
    </row>
    <row r="19" spans="2:11" customFormat="1" ht="15" customHeight="1">
      <c r="B19" s="193"/>
      <c r="C19" s="194"/>
      <c r="D19" s="194"/>
      <c r="E19" s="196" t="s">
        <v>1080</v>
      </c>
      <c r="F19" s="308" t="s">
        <v>1081</v>
      </c>
      <c r="G19" s="308"/>
      <c r="H19" s="308"/>
      <c r="I19" s="308"/>
      <c r="J19" s="308"/>
      <c r="K19" s="190"/>
    </row>
    <row r="20" spans="2:11" customFormat="1" ht="15" customHeight="1">
      <c r="B20" s="193"/>
      <c r="C20" s="194"/>
      <c r="D20" s="194"/>
      <c r="E20" s="196" t="s">
        <v>1082</v>
      </c>
      <c r="F20" s="308" t="s">
        <v>1083</v>
      </c>
      <c r="G20" s="308"/>
      <c r="H20" s="308"/>
      <c r="I20" s="308"/>
      <c r="J20" s="308"/>
      <c r="K20" s="190"/>
    </row>
    <row r="21" spans="2:11" customFormat="1" ht="15" customHeight="1">
      <c r="B21" s="193"/>
      <c r="C21" s="194"/>
      <c r="D21" s="194"/>
      <c r="E21" s="196" t="s">
        <v>1084</v>
      </c>
      <c r="F21" s="308" t="s">
        <v>1085</v>
      </c>
      <c r="G21" s="308"/>
      <c r="H21" s="308"/>
      <c r="I21" s="308"/>
      <c r="J21" s="308"/>
      <c r="K21" s="190"/>
    </row>
    <row r="22" spans="2:11" customFormat="1" ht="15" customHeight="1">
      <c r="B22" s="193"/>
      <c r="C22" s="194"/>
      <c r="D22" s="194"/>
      <c r="E22" s="196" t="s">
        <v>1086</v>
      </c>
      <c r="F22" s="308" t="s">
        <v>1087</v>
      </c>
      <c r="G22" s="308"/>
      <c r="H22" s="308"/>
      <c r="I22" s="308"/>
      <c r="J22" s="308"/>
      <c r="K22" s="190"/>
    </row>
    <row r="23" spans="2:11" customFormat="1" ht="15" customHeight="1">
      <c r="B23" s="193"/>
      <c r="C23" s="194"/>
      <c r="D23" s="194"/>
      <c r="E23" s="196" t="s">
        <v>1088</v>
      </c>
      <c r="F23" s="308" t="s">
        <v>1089</v>
      </c>
      <c r="G23" s="308"/>
      <c r="H23" s="308"/>
      <c r="I23" s="308"/>
      <c r="J23" s="308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8" t="s">
        <v>1090</v>
      </c>
      <c r="D25" s="308"/>
      <c r="E25" s="308"/>
      <c r="F25" s="308"/>
      <c r="G25" s="308"/>
      <c r="H25" s="308"/>
      <c r="I25" s="308"/>
      <c r="J25" s="308"/>
      <c r="K25" s="190"/>
    </row>
    <row r="26" spans="2:11" customFormat="1" ht="15" customHeight="1">
      <c r="B26" s="193"/>
      <c r="C26" s="308" t="s">
        <v>1091</v>
      </c>
      <c r="D26" s="308"/>
      <c r="E26" s="308"/>
      <c r="F26" s="308"/>
      <c r="G26" s="308"/>
      <c r="H26" s="308"/>
      <c r="I26" s="308"/>
      <c r="J26" s="308"/>
      <c r="K26" s="190"/>
    </row>
    <row r="27" spans="2:11" customFormat="1" ht="15" customHeight="1">
      <c r="B27" s="193"/>
      <c r="C27" s="192"/>
      <c r="D27" s="308" t="s">
        <v>1092</v>
      </c>
      <c r="E27" s="308"/>
      <c r="F27" s="308"/>
      <c r="G27" s="308"/>
      <c r="H27" s="308"/>
      <c r="I27" s="308"/>
      <c r="J27" s="308"/>
      <c r="K27" s="190"/>
    </row>
    <row r="28" spans="2:11" customFormat="1" ht="15" customHeight="1">
      <c r="B28" s="193"/>
      <c r="C28" s="194"/>
      <c r="D28" s="308" t="s">
        <v>1093</v>
      </c>
      <c r="E28" s="308"/>
      <c r="F28" s="308"/>
      <c r="G28" s="308"/>
      <c r="H28" s="308"/>
      <c r="I28" s="308"/>
      <c r="J28" s="308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8" t="s">
        <v>1094</v>
      </c>
      <c r="E30" s="308"/>
      <c r="F30" s="308"/>
      <c r="G30" s="308"/>
      <c r="H30" s="308"/>
      <c r="I30" s="308"/>
      <c r="J30" s="308"/>
      <c r="K30" s="190"/>
    </row>
    <row r="31" spans="2:11" customFormat="1" ht="15" customHeight="1">
      <c r="B31" s="193"/>
      <c r="C31" s="194"/>
      <c r="D31" s="308" t="s">
        <v>1095</v>
      </c>
      <c r="E31" s="308"/>
      <c r="F31" s="308"/>
      <c r="G31" s="308"/>
      <c r="H31" s="308"/>
      <c r="I31" s="308"/>
      <c r="J31" s="308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8" t="s">
        <v>1096</v>
      </c>
      <c r="E33" s="308"/>
      <c r="F33" s="308"/>
      <c r="G33" s="308"/>
      <c r="H33" s="308"/>
      <c r="I33" s="308"/>
      <c r="J33" s="308"/>
      <c r="K33" s="190"/>
    </row>
    <row r="34" spans="2:11" customFormat="1" ht="15" customHeight="1">
      <c r="B34" s="193"/>
      <c r="C34" s="194"/>
      <c r="D34" s="308" t="s">
        <v>1097</v>
      </c>
      <c r="E34" s="308"/>
      <c r="F34" s="308"/>
      <c r="G34" s="308"/>
      <c r="H34" s="308"/>
      <c r="I34" s="308"/>
      <c r="J34" s="308"/>
      <c r="K34" s="190"/>
    </row>
    <row r="35" spans="2:11" customFormat="1" ht="15" customHeight="1">
      <c r="B35" s="193"/>
      <c r="C35" s="194"/>
      <c r="D35" s="308" t="s">
        <v>1098</v>
      </c>
      <c r="E35" s="308"/>
      <c r="F35" s="308"/>
      <c r="G35" s="308"/>
      <c r="H35" s="308"/>
      <c r="I35" s="308"/>
      <c r="J35" s="308"/>
      <c r="K35" s="190"/>
    </row>
    <row r="36" spans="2:11" customFormat="1" ht="15" customHeight="1">
      <c r="B36" s="193"/>
      <c r="C36" s="194"/>
      <c r="D36" s="192"/>
      <c r="E36" s="195" t="s">
        <v>116</v>
      </c>
      <c r="F36" s="192"/>
      <c r="G36" s="308" t="s">
        <v>1099</v>
      </c>
      <c r="H36" s="308"/>
      <c r="I36" s="308"/>
      <c r="J36" s="308"/>
      <c r="K36" s="190"/>
    </row>
    <row r="37" spans="2:11" customFormat="1" ht="30.75" customHeight="1">
      <c r="B37" s="193"/>
      <c r="C37" s="194"/>
      <c r="D37" s="192"/>
      <c r="E37" s="195" t="s">
        <v>1100</v>
      </c>
      <c r="F37" s="192"/>
      <c r="G37" s="308" t="s">
        <v>1101</v>
      </c>
      <c r="H37" s="308"/>
      <c r="I37" s="308"/>
      <c r="J37" s="308"/>
      <c r="K37" s="190"/>
    </row>
    <row r="38" spans="2:11" customFormat="1" ht="15" customHeight="1">
      <c r="B38" s="193"/>
      <c r="C38" s="194"/>
      <c r="D38" s="192"/>
      <c r="E38" s="195" t="s">
        <v>62</v>
      </c>
      <c r="F38" s="192"/>
      <c r="G38" s="308" t="s">
        <v>1102</v>
      </c>
      <c r="H38" s="308"/>
      <c r="I38" s="308"/>
      <c r="J38" s="308"/>
      <c r="K38" s="190"/>
    </row>
    <row r="39" spans="2:11" customFormat="1" ht="15" customHeight="1">
      <c r="B39" s="193"/>
      <c r="C39" s="194"/>
      <c r="D39" s="192"/>
      <c r="E39" s="195" t="s">
        <v>63</v>
      </c>
      <c r="F39" s="192"/>
      <c r="G39" s="308" t="s">
        <v>1103</v>
      </c>
      <c r="H39" s="308"/>
      <c r="I39" s="308"/>
      <c r="J39" s="308"/>
      <c r="K39" s="190"/>
    </row>
    <row r="40" spans="2:11" customFormat="1" ht="15" customHeight="1">
      <c r="B40" s="193"/>
      <c r="C40" s="194"/>
      <c r="D40" s="192"/>
      <c r="E40" s="195" t="s">
        <v>117</v>
      </c>
      <c r="F40" s="192"/>
      <c r="G40" s="308" t="s">
        <v>1104</v>
      </c>
      <c r="H40" s="308"/>
      <c r="I40" s="308"/>
      <c r="J40" s="308"/>
      <c r="K40" s="190"/>
    </row>
    <row r="41" spans="2:11" customFormat="1" ht="15" customHeight="1">
      <c r="B41" s="193"/>
      <c r="C41" s="194"/>
      <c r="D41" s="192"/>
      <c r="E41" s="195" t="s">
        <v>118</v>
      </c>
      <c r="F41" s="192"/>
      <c r="G41" s="308" t="s">
        <v>1105</v>
      </c>
      <c r="H41" s="308"/>
      <c r="I41" s="308"/>
      <c r="J41" s="308"/>
      <c r="K41" s="190"/>
    </row>
    <row r="42" spans="2:11" customFormat="1" ht="15" customHeight="1">
      <c r="B42" s="193"/>
      <c r="C42" s="194"/>
      <c r="D42" s="192"/>
      <c r="E42" s="195" t="s">
        <v>1106</v>
      </c>
      <c r="F42" s="192"/>
      <c r="G42" s="308" t="s">
        <v>1107</v>
      </c>
      <c r="H42" s="308"/>
      <c r="I42" s="308"/>
      <c r="J42" s="308"/>
      <c r="K42" s="190"/>
    </row>
    <row r="43" spans="2:11" customFormat="1" ht="15" customHeight="1">
      <c r="B43" s="193"/>
      <c r="C43" s="194"/>
      <c r="D43" s="192"/>
      <c r="E43" s="195"/>
      <c r="F43" s="192"/>
      <c r="G43" s="308" t="s">
        <v>1108</v>
      </c>
      <c r="H43" s="308"/>
      <c r="I43" s="308"/>
      <c r="J43" s="308"/>
      <c r="K43" s="190"/>
    </row>
    <row r="44" spans="2:11" customFormat="1" ht="15" customHeight="1">
      <c r="B44" s="193"/>
      <c r="C44" s="194"/>
      <c r="D44" s="192"/>
      <c r="E44" s="195" t="s">
        <v>1109</v>
      </c>
      <c r="F44" s="192"/>
      <c r="G44" s="308" t="s">
        <v>1110</v>
      </c>
      <c r="H44" s="308"/>
      <c r="I44" s="308"/>
      <c r="J44" s="308"/>
      <c r="K44" s="190"/>
    </row>
    <row r="45" spans="2:11" customFormat="1" ht="15" customHeight="1">
      <c r="B45" s="193"/>
      <c r="C45" s="194"/>
      <c r="D45" s="192"/>
      <c r="E45" s="195" t="s">
        <v>120</v>
      </c>
      <c r="F45" s="192"/>
      <c r="G45" s="308" t="s">
        <v>1111</v>
      </c>
      <c r="H45" s="308"/>
      <c r="I45" s="308"/>
      <c r="J45" s="308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8" t="s">
        <v>1112</v>
      </c>
      <c r="E47" s="308"/>
      <c r="F47" s="308"/>
      <c r="G47" s="308"/>
      <c r="H47" s="308"/>
      <c r="I47" s="308"/>
      <c r="J47" s="308"/>
      <c r="K47" s="190"/>
    </row>
    <row r="48" spans="2:11" customFormat="1" ht="15" customHeight="1">
      <c r="B48" s="193"/>
      <c r="C48" s="194"/>
      <c r="D48" s="194"/>
      <c r="E48" s="308" t="s">
        <v>1113</v>
      </c>
      <c r="F48" s="308"/>
      <c r="G48" s="308"/>
      <c r="H48" s="308"/>
      <c r="I48" s="308"/>
      <c r="J48" s="308"/>
      <c r="K48" s="190"/>
    </row>
    <row r="49" spans="2:11" customFormat="1" ht="15" customHeight="1">
      <c r="B49" s="193"/>
      <c r="C49" s="194"/>
      <c r="D49" s="194"/>
      <c r="E49" s="308" t="s">
        <v>1114</v>
      </c>
      <c r="F49" s="308"/>
      <c r="G49" s="308"/>
      <c r="H49" s="308"/>
      <c r="I49" s="308"/>
      <c r="J49" s="308"/>
      <c r="K49" s="190"/>
    </row>
    <row r="50" spans="2:11" customFormat="1" ht="15" customHeight="1">
      <c r="B50" s="193"/>
      <c r="C50" s="194"/>
      <c r="D50" s="194"/>
      <c r="E50" s="308" t="s">
        <v>1115</v>
      </c>
      <c r="F50" s="308"/>
      <c r="G50" s="308"/>
      <c r="H50" s="308"/>
      <c r="I50" s="308"/>
      <c r="J50" s="308"/>
      <c r="K50" s="190"/>
    </row>
    <row r="51" spans="2:11" customFormat="1" ht="15" customHeight="1">
      <c r="B51" s="193"/>
      <c r="C51" s="194"/>
      <c r="D51" s="308" t="s">
        <v>1116</v>
      </c>
      <c r="E51" s="308"/>
      <c r="F51" s="308"/>
      <c r="G51" s="308"/>
      <c r="H51" s="308"/>
      <c r="I51" s="308"/>
      <c r="J51" s="308"/>
      <c r="K51" s="190"/>
    </row>
    <row r="52" spans="2:11" customFormat="1" ht="25.5" customHeight="1">
      <c r="B52" s="189"/>
      <c r="C52" s="309" t="s">
        <v>1117</v>
      </c>
      <c r="D52" s="309"/>
      <c r="E52" s="309"/>
      <c r="F52" s="309"/>
      <c r="G52" s="309"/>
      <c r="H52" s="309"/>
      <c r="I52" s="309"/>
      <c r="J52" s="309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8" t="s">
        <v>1118</v>
      </c>
      <c r="D54" s="308"/>
      <c r="E54" s="308"/>
      <c r="F54" s="308"/>
      <c r="G54" s="308"/>
      <c r="H54" s="308"/>
      <c r="I54" s="308"/>
      <c r="J54" s="308"/>
      <c r="K54" s="190"/>
    </row>
    <row r="55" spans="2:11" customFormat="1" ht="15" customHeight="1">
      <c r="B55" s="189"/>
      <c r="C55" s="308" t="s">
        <v>1119</v>
      </c>
      <c r="D55" s="308"/>
      <c r="E55" s="308"/>
      <c r="F55" s="308"/>
      <c r="G55" s="308"/>
      <c r="H55" s="308"/>
      <c r="I55" s="308"/>
      <c r="J55" s="308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8" t="s">
        <v>1120</v>
      </c>
      <c r="D57" s="308"/>
      <c r="E57" s="308"/>
      <c r="F57" s="308"/>
      <c r="G57" s="308"/>
      <c r="H57" s="308"/>
      <c r="I57" s="308"/>
      <c r="J57" s="308"/>
      <c r="K57" s="190"/>
    </row>
    <row r="58" spans="2:11" customFormat="1" ht="15" customHeight="1">
      <c r="B58" s="189"/>
      <c r="C58" s="194"/>
      <c r="D58" s="308" t="s">
        <v>1121</v>
      </c>
      <c r="E58" s="308"/>
      <c r="F58" s="308"/>
      <c r="G58" s="308"/>
      <c r="H58" s="308"/>
      <c r="I58" s="308"/>
      <c r="J58" s="308"/>
      <c r="K58" s="190"/>
    </row>
    <row r="59" spans="2:11" customFormat="1" ht="15" customHeight="1">
      <c r="B59" s="189"/>
      <c r="C59" s="194"/>
      <c r="D59" s="308" t="s">
        <v>1122</v>
      </c>
      <c r="E59" s="308"/>
      <c r="F59" s="308"/>
      <c r="G59" s="308"/>
      <c r="H59" s="308"/>
      <c r="I59" s="308"/>
      <c r="J59" s="308"/>
      <c r="K59" s="190"/>
    </row>
    <row r="60" spans="2:11" customFormat="1" ht="15" customHeight="1">
      <c r="B60" s="189"/>
      <c r="C60" s="194"/>
      <c r="D60" s="308" t="s">
        <v>1123</v>
      </c>
      <c r="E60" s="308"/>
      <c r="F60" s="308"/>
      <c r="G60" s="308"/>
      <c r="H60" s="308"/>
      <c r="I60" s="308"/>
      <c r="J60" s="308"/>
      <c r="K60" s="190"/>
    </row>
    <row r="61" spans="2:11" customFormat="1" ht="15" customHeight="1">
      <c r="B61" s="189"/>
      <c r="C61" s="194"/>
      <c r="D61" s="308" t="s">
        <v>1124</v>
      </c>
      <c r="E61" s="308"/>
      <c r="F61" s="308"/>
      <c r="G61" s="308"/>
      <c r="H61" s="308"/>
      <c r="I61" s="308"/>
      <c r="J61" s="308"/>
      <c r="K61" s="190"/>
    </row>
    <row r="62" spans="2:11" customFormat="1" ht="15" customHeight="1">
      <c r="B62" s="189"/>
      <c r="C62" s="194"/>
      <c r="D62" s="310" t="s">
        <v>1125</v>
      </c>
      <c r="E62" s="310"/>
      <c r="F62" s="310"/>
      <c r="G62" s="310"/>
      <c r="H62" s="310"/>
      <c r="I62" s="310"/>
      <c r="J62" s="310"/>
      <c r="K62" s="190"/>
    </row>
    <row r="63" spans="2:11" customFormat="1" ht="15" customHeight="1">
      <c r="B63" s="189"/>
      <c r="C63" s="194"/>
      <c r="D63" s="308" t="s">
        <v>1126</v>
      </c>
      <c r="E63" s="308"/>
      <c r="F63" s="308"/>
      <c r="G63" s="308"/>
      <c r="H63" s="308"/>
      <c r="I63" s="308"/>
      <c r="J63" s="308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8" t="s">
        <v>1127</v>
      </c>
      <c r="E65" s="308"/>
      <c r="F65" s="308"/>
      <c r="G65" s="308"/>
      <c r="H65" s="308"/>
      <c r="I65" s="308"/>
      <c r="J65" s="308"/>
      <c r="K65" s="190"/>
    </row>
    <row r="66" spans="2:11" customFormat="1" ht="15" customHeight="1">
      <c r="B66" s="189"/>
      <c r="C66" s="194"/>
      <c r="D66" s="310" t="s">
        <v>1128</v>
      </c>
      <c r="E66" s="310"/>
      <c r="F66" s="310"/>
      <c r="G66" s="310"/>
      <c r="H66" s="310"/>
      <c r="I66" s="310"/>
      <c r="J66" s="310"/>
      <c r="K66" s="190"/>
    </row>
    <row r="67" spans="2:11" customFormat="1" ht="15" customHeight="1">
      <c r="B67" s="189"/>
      <c r="C67" s="194"/>
      <c r="D67" s="308" t="s">
        <v>1129</v>
      </c>
      <c r="E67" s="308"/>
      <c r="F67" s="308"/>
      <c r="G67" s="308"/>
      <c r="H67" s="308"/>
      <c r="I67" s="308"/>
      <c r="J67" s="308"/>
      <c r="K67" s="190"/>
    </row>
    <row r="68" spans="2:11" customFormat="1" ht="15" customHeight="1">
      <c r="B68" s="189"/>
      <c r="C68" s="194"/>
      <c r="D68" s="308" t="s">
        <v>1130</v>
      </c>
      <c r="E68" s="308"/>
      <c r="F68" s="308"/>
      <c r="G68" s="308"/>
      <c r="H68" s="308"/>
      <c r="I68" s="308"/>
      <c r="J68" s="308"/>
      <c r="K68" s="190"/>
    </row>
    <row r="69" spans="2:11" customFormat="1" ht="15" customHeight="1">
      <c r="B69" s="189"/>
      <c r="C69" s="194"/>
      <c r="D69" s="308" t="s">
        <v>1131</v>
      </c>
      <c r="E69" s="308"/>
      <c r="F69" s="308"/>
      <c r="G69" s="308"/>
      <c r="H69" s="308"/>
      <c r="I69" s="308"/>
      <c r="J69" s="308"/>
      <c r="K69" s="190"/>
    </row>
    <row r="70" spans="2:11" customFormat="1" ht="15" customHeight="1">
      <c r="B70" s="189"/>
      <c r="C70" s="194"/>
      <c r="D70" s="308" t="s">
        <v>1132</v>
      </c>
      <c r="E70" s="308"/>
      <c r="F70" s="308"/>
      <c r="G70" s="308"/>
      <c r="H70" s="308"/>
      <c r="I70" s="308"/>
      <c r="J70" s="308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3" t="s">
        <v>1133</v>
      </c>
      <c r="D75" s="303"/>
      <c r="E75" s="303"/>
      <c r="F75" s="303"/>
      <c r="G75" s="303"/>
      <c r="H75" s="303"/>
      <c r="I75" s="303"/>
      <c r="J75" s="303"/>
      <c r="K75" s="207"/>
    </row>
    <row r="76" spans="2:11" customFormat="1" ht="17.25" customHeight="1">
      <c r="B76" s="206"/>
      <c r="C76" s="208" t="s">
        <v>1134</v>
      </c>
      <c r="D76" s="208"/>
      <c r="E76" s="208"/>
      <c r="F76" s="208" t="s">
        <v>1135</v>
      </c>
      <c r="G76" s="209"/>
      <c r="H76" s="208" t="s">
        <v>63</v>
      </c>
      <c r="I76" s="208" t="s">
        <v>66</v>
      </c>
      <c r="J76" s="208" t="s">
        <v>1136</v>
      </c>
      <c r="K76" s="207"/>
    </row>
    <row r="77" spans="2:11" customFormat="1" ht="17.25" customHeight="1">
      <c r="B77" s="206"/>
      <c r="C77" s="210" t="s">
        <v>1137</v>
      </c>
      <c r="D77" s="210"/>
      <c r="E77" s="210"/>
      <c r="F77" s="211" t="s">
        <v>1138</v>
      </c>
      <c r="G77" s="212"/>
      <c r="H77" s="210"/>
      <c r="I77" s="210"/>
      <c r="J77" s="210" t="s">
        <v>1139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62</v>
      </c>
      <c r="D79" s="215"/>
      <c r="E79" s="215"/>
      <c r="F79" s="216" t="s">
        <v>1140</v>
      </c>
      <c r="G79" s="217"/>
      <c r="H79" s="195" t="s">
        <v>1141</v>
      </c>
      <c r="I79" s="195" t="s">
        <v>1142</v>
      </c>
      <c r="J79" s="195">
        <v>20</v>
      </c>
      <c r="K79" s="207"/>
    </row>
    <row r="80" spans="2:11" customFormat="1" ht="15" customHeight="1">
      <c r="B80" s="206"/>
      <c r="C80" s="195" t="s">
        <v>1143</v>
      </c>
      <c r="D80" s="195"/>
      <c r="E80" s="195"/>
      <c r="F80" s="216" t="s">
        <v>1140</v>
      </c>
      <c r="G80" s="217"/>
      <c r="H80" s="195" t="s">
        <v>1144</v>
      </c>
      <c r="I80" s="195" t="s">
        <v>1142</v>
      </c>
      <c r="J80" s="195">
        <v>120</v>
      </c>
      <c r="K80" s="207"/>
    </row>
    <row r="81" spans="2:11" customFormat="1" ht="15" customHeight="1">
      <c r="B81" s="218"/>
      <c r="C81" s="195" t="s">
        <v>1145</v>
      </c>
      <c r="D81" s="195"/>
      <c r="E81" s="195"/>
      <c r="F81" s="216" t="s">
        <v>1146</v>
      </c>
      <c r="G81" s="217"/>
      <c r="H81" s="195" t="s">
        <v>1147</v>
      </c>
      <c r="I81" s="195" t="s">
        <v>1142</v>
      </c>
      <c r="J81" s="195">
        <v>50</v>
      </c>
      <c r="K81" s="207"/>
    </row>
    <row r="82" spans="2:11" customFormat="1" ht="15" customHeight="1">
      <c r="B82" s="218"/>
      <c r="C82" s="195" t="s">
        <v>1148</v>
      </c>
      <c r="D82" s="195"/>
      <c r="E82" s="195"/>
      <c r="F82" s="216" t="s">
        <v>1140</v>
      </c>
      <c r="G82" s="217"/>
      <c r="H82" s="195" t="s">
        <v>1149</v>
      </c>
      <c r="I82" s="195" t="s">
        <v>1150</v>
      </c>
      <c r="J82" s="195"/>
      <c r="K82" s="207"/>
    </row>
    <row r="83" spans="2:11" customFormat="1" ht="15" customHeight="1">
      <c r="B83" s="218"/>
      <c r="C83" s="195" t="s">
        <v>1151</v>
      </c>
      <c r="D83" s="195"/>
      <c r="E83" s="195"/>
      <c r="F83" s="216" t="s">
        <v>1146</v>
      </c>
      <c r="G83" s="195"/>
      <c r="H83" s="195" t="s">
        <v>1152</v>
      </c>
      <c r="I83" s="195" t="s">
        <v>1142</v>
      </c>
      <c r="J83" s="195">
        <v>15</v>
      </c>
      <c r="K83" s="207"/>
    </row>
    <row r="84" spans="2:11" customFormat="1" ht="15" customHeight="1">
      <c r="B84" s="218"/>
      <c r="C84" s="195" t="s">
        <v>1153</v>
      </c>
      <c r="D84" s="195"/>
      <c r="E84" s="195"/>
      <c r="F84" s="216" t="s">
        <v>1146</v>
      </c>
      <c r="G84" s="195"/>
      <c r="H84" s="195" t="s">
        <v>1154</v>
      </c>
      <c r="I84" s="195" t="s">
        <v>1142</v>
      </c>
      <c r="J84" s="195">
        <v>15</v>
      </c>
      <c r="K84" s="207"/>
    </row>
    <row r="85" spans="2:11" customFormat="1" ht="15" customHeight="1">
      <c r="B85" s="218"/>
      <c r="C85" s="195" t="s">
        <v>1155</v>
      </c>
      <c r="D85" s="195"/>
      <c r="E85" s="195"/>
      <c r="F85" s="216" t="s">
        <v>1146</v>
      </c>
      <c r="G85" s="195"/>
      <c r="H85" s="195" t="s">
        <v>1156</v>
      </c>
      <c r="I85" s="195" t="s">
        <v>1142</v>
      </c>
      <c r="J85" s="195">
        <v>20</v>
      </c>
      <c r="K85" s="207"/>
    </row>
    <row r="86" spans="2:11" customFormat="1" ht="15" customHeight="1">
      <c r="B86" s="218"/>
      <c r="C86" s="195" t="s">
        <v>1157</v>
      </c>
      <c r="D86" s="195"/>
      <c r="E86" s="195"/>
      <c r="F86" s="216" t="s">
        <v>1146</v>
      </c>
      <c r="G86" s="195"/>
      <c r="H86" s="195" t="s">
        <v>1158</v>
      </c>
      <c r="I86" s="195" t="s">
        <v>1142</v>
      </c>
      <c r="J86" s="195">
        <v>20</v>
      </c>
      <c r="K86" s="207"/>
    </row>
    <row r="87" spans="2:11" customFormat="1" ht="15" customHeight="1">
      <c r="B87" s="218"/>
      <c r="C87" s="195" t="s">
        <v>1159</v>
      </c>
      <c r="D87" s="195"/>
      <c r="E87" s="195"/>
      <c r="F87" s="216" t="s">
        <v>1146</v>
      </c>
      <c r="G87" s="217"/>
      <c r="H87" s="195" t="s">
        <v>1160</v>
      </c>
      <c r="I87" s="195" t="s">
        <v>1142</v>
      </c>
      <c r="J87" s="195">
        <v>50</v>
      </c>
      <c r="K87" s="207"/>
    </row>
    <row r="88" spans="2:11" customFormat="1" ht="15" customHeight="1">
      <c r="B88" s="218"/>
      <c r="C88" s="195" t="s">
        <v>1161</v>
      </c>
      <c r="D88" s="195"/>
      <c r="E88" s="195"/>
      <c r="F88" s="216" t="s">
        <v>1146</v>
      </c>
      <c r="G88" s="217"/>
      <c r="H88" s="195" t="s">
        <v>1162</v>
      </c>
      <c r="I88" s="195" t="s">
        <v>1142</v>
      </c>
      <c r="J88" s="195">
        <v>20</v>
      </c>
      <c r="K88" s="207"/>
    </row>
    <row r="89" spans="2:11" customFormat="1" ht="15" customHeight="1">
      <c r="B89" s="218"/>
      <c r="C89" s="195" t="s">
        <v>1163</v>
      </c>
      <c r="D89" s="195"/>
      <c r="E89" s="195"/>
      <c r="F89" s="216" t="s">
        <v>1146</v>
      </c>
      <c r="G89" s="217"/>
      <c r="H89" s="195" t="s">
        <v>1164</v>
      </c>
      <c r="I89" s="195" t="s">
        <v>1142</v>
      </c>
      <c r="J89" s="195">
        <v>20</v>
      </c>
      <c r="K89" s="207"/>
    </row>
    <row r="90" spans="2:11" customFormat="1" ht="15" customHeight="1">
      <c r="B90" s="218"/>
      <c r="C90" s="195" t="s">
        <v>1165</v>
      </c>
      <c r="D90" s="195"/>
      <c r="E90" s="195"/>
      <c r="F90" s="216" t="s">
        <v>1146</v>
      </c>
      <c r="G90" s="217"/>
      <c r="H90" s="195" t="s">
        <v>1166</v>
      </c>
      <c r="I90" s="195" t="s">
        <v>1142</v>
      </c>
      <c r="J90" s="195">
        <v>50</v>
      </c>
      <c r="K90" s="207"/>
    </row>
    <row r="91" spans="2:11" customFormat="1" ht="15" customHeight="1">
      <c r="B91" s="218"/>
      <c r="C91" s="195" t="s">
        <v>1167</v>
      </c>
      <c r="D91" s="195"/>
      <c r="E91" s="195"/>
      <c r="F91" s="216" t="s">
        <v>1146</v>
      </c>
      <c r="G91" s="217"/>
      <c r="H91" s="195" t="s">
        <v>1167</v>
      </c>
      <c r="I91" s="195" t="s">
        <v>1142</v>
      </c>
      <c r="J91" s="195">
        <v>50</v>
      </c>
      <c r="K91" s="207"/>
    </row>
    <row r="92" spans="2:11" customFormat="1" ht="15" customHeight="1">
      <c r="B92" s="218"/>
      <c r="C92" s="195" t="s">
        <v>1168</v>
      </c>
      <c r="D92" s="195"/>
      <c r="E92" s="195"/>
      <c r="F92" s="216" t="s">
        <v>1146</v>
      </c>
      <c r="G92" s="217"/>
      <c r="H92" s="195" t="s">
        <v>1169</v>
      </c>
      <c r="I92" s="195" t="s">
        <v>1142</v>
      </c>
      <c r="J92" s="195">
        <v>255</v>
      </c>
      <c r="K92" s="207"/>
    </row>
    <row r="93" spans="2:11" customFormat="1" ht="15" customHeight="1">
      <c r="B93" s="218"/>
      <c r="C93" s="195" t="s">
        <v>1170</v>
      </c>
      <c r="D93" s="195"/>
      <c r="E93" s="195"/>
      <c r="F93" s="216" t="s">
        <v>1140</v>
      </c>
      <c r="G93" s="217"/>
      <c r="H93" s="195" t="s">
        <v>1171</v>
      </c>
      <c r="I93" s="195" t="s">
        <v>1172</v>
      </c>
      <c r="J93" s="195"/>
      <c r="K93" s="207"/>
    </row>
    <row r="94" spans="2:11" customFormat="1" ht="15" customHeight="1">
      <c r="B94" s="218"/>
      <c r="C94" s="195" t="s">
        <v>1173</v>
      </c>
      <c r="D94" s="195"/>
      <c r="E94" s="195"/>
      <c r="F94" s="216" t="s">
        <v>1140</v>
      </c>
      <c r="G94" s="217"/>
      <c r="H94" s="195" t="s">
        <v>1174</v>
      </c>
      <c r="I94" s="195" t="s">
        <v>1175</v>
      </c>
      <c r="J94" s="195"/>
      <c r="K94" s="207"/>
    </row>
    <row r="95" spans="2:11" customFormat="1" ht="15" customHeight="1">
      <c r="B95" s="218"/>
      <c r="C95" s="195" t="s">
        <v>1176</v>
      </c>
      <c r="D95" s="195"/>
      <c r="E95" s="195"/>
      <c r="F95" s="216" t="s">
        <v>1140</v>
      </c>
      <c r="G95" s="217"/>
      <c r="H95" s="195" t="s">
        <v>1176</v>
      </c>
      <c r="I95" s="195" t="s">
        <v>1175</v>
      </c>
      <c r="J95" s="195"/>
      <c r="K95" s="207"/>
    </row>
    <row r="96" spans="2:11" customFormat="1" ht="15" customHeight="1">
      <c r="B96" s="218"/>
      <c r="C96" s="195" t="s">
        <v>47</v>
      </c>
      <c r="D96" s="195"/>
      <c r="E96" s="195"/>
      <c r="F96" s="216" t="s">
        <v>1140</v>
      </c>
      <c r="G96" s="217"/>
      <c r="H96" s="195" t="s">
        <v>1177</v>
      </c>
      <c r="I96" s="195" t="s">
        <v>1175</v>
      </c>
      <c r="J96" s="195"/>
      <c r="K96" s="207"/>
    </row>
    <row r="97" spans="2:11" customFormat="1" ht="15" customHeight="1">
      <c r="B97" s="218"/>
      <c r="C97" s="195" t="s">
        <v>57</v>
      </c>
      <c r="D97" s="195"/>
      <c r="E97" s="195"/>
      <c r="F97" s="216" t="s">
        <v>1140</v>
      </c>
      <c r="G97" s="217"/>
      <c r="H97" s="195" t="s">
        <v>1178</v>
      </c>
      <c r="I97" s="195" t="s">
        <v>1175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3" t="s">
        <v>1179</v>
      </c>
      <c r="D102" s="303"/>
      <c r="E102" s="303"/>
      <c r="F102" s="303"/>
      <c r="G102" s="303"/>
      <c r="H102" s="303"/>
      <c r="I102" s="303"/>
      <c r="J102" s="303"/>
      <c r="K102" s="207"/>
    </row>
    <row r="103" spans="2:11" customFormat="1" ht="17.25" customHeight="1">
      <c r="B103" s="206"/>
      <c r="C103" s="208" t="s">
        <v>1134</v>
      </c>
      <c r="D103" s="208"/>
      <c r="E103" s="208"/>
      <c r="F103" s="208" t="s">
        <v>1135</v>
      </c>
      <c r="G103" s="209"/>
      <c r="H103" s="208" t="s">
        <v>63</v>
      </c>
      <c r="I103" s="208" t="s">
        <v>66</v>
      </c>
      <c r="J103" s="208" t="s">
        <v>1136</v>
      </c>
      <c r="K103" s="207"/>
    </row>
    <row r="104" spans="2:11" customFormat="1" ht="17.25" customHeight="1">
      <c r="B104" s="206"/>
      <c r="C104" s="210" t="s">
        <v>1137</v>
      </c>
      <c r="D104" s="210"/>
      <c r="E104" s="210"/>
      <c r="F104" s="211" t="s">
        <v>1138</v>
      </c>
      <c r="G104" s="212"/>
      <c r="H104" s="210"/>
      <c r="I104" s="210"/>
      <c r="J104" s="210" t="s">
        <v>1139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62</v>
      </c>
      <c r="D106" s="215"/>
      <c r="E106" s="215"/>
      <c r="F106" s="216" t="s">
        <v>1140</v>
      </c>
      <c r="G106" s="195"/>
      <c r="H106" s="195" t="s">
        <v>1180</v>
      </c>
      <c r="I106" s="195" t="s">
        <v>1142</v>
      </c>
      <c r="J106" s="195">
        <v>20</v>
      </c>
      <c r="K106" s="207"/>
    </row>
    <row r="107" spans="2:11" customFormat="1" ht="15" customHeight="1">
      <c r="B107" s="206"/>
      <c r="C107" s="195" t="s">
        <v>1143</v>
      </c>
      <c r="D107" s="195"/>
      <c r="E107" s="195"/>
      <c r="F107" s="216" t="s">
        <v>1140</v>
      </c>
      <c r="G107" s="195"/>
      <c r="H107" s="195" t="s">
        <v>1180</v>
      </c>
      <c r="I107" s="195" t="s">
        <v>1142</v>
      </c>
      <c r="J107" s="195">
        <v>120</v>
      </c>
      <c r="K107" s="207"/>
    </row>
    <row r="108" spans="2:11" customFormat="1" ht="15" customHeight="1">
      <c r="B108" s="218"/>
      <c r="C108" s="195" t="s">
        <v>1145</v>
      </c>
      <c r="D108" s="195"/>
      <c r="E108" s="195"/>
      <c r="F108" s="216" t="s">
        <v>1146</v>
      </c>
      <c r="G108" s="195"/>
      <c r="H108" s="195" t="s">
        <v>1180</v>
      </c>
      <c r="I108" s="195" t="s">
        <v>1142</v>
      </c>
      <c r="J108" s="195">
        <v>50</v>
      </c>
      <c r="K108" s="207"/>
    </row>
    <row r="109" spans="2:11" customFormat="1" ht="15" customHeight="1">
      <c r="B109" s="218"/>
      <c r="C109" s="195" t="s">
        <v>1148</v>
      </c>
      <c r="D109" s="195"/>
      <c r="E109" s="195"/>
      <c r="F109" s="216" t="s">
        <v>1140</v>
      </c>
      <c r="G109" s="195"/>
      <c r="H109" s="195" t="s">
        <v>1180</v>
      </c>
      <c r="I109" s="195" t="s">
        <v>1150</v>
      </c>
      <c r="J109" s="195"/>
      <c r="K109" s="207"/>
    </row>
    <row r="110" spans="2:11" customFormat="1" ht="15" customHeight="1">
      <c r="B110" s="218"/>
      <c r="C110" s="195" t="s">
        <v>1159</v>
      </c>
      <c r="D110" s="195"/>
      <c r="E110" s="195"/>
      <c r="F110" s="216" t="s">
        <v>1146</v>
      </c>
      <c r="G110" s="195"/>
      <c r="H110" s="195" t="s">
        <v>1180</v>
      </c>
      <c r="I110" s="195" t="s">
        <v>1142</v>
      </c>
      <c r="J110" s="195">
        <v>50</v>
      </c>
      <c r="K110" s="207"/>
    </row>
    <row r="111" spans="2:11" customFormat="1" ht="15" customHeight="1">
      <c r="B111" s="218"/>
      <c r="C111" s="195" t="s">
        <v>1167</v>
      </c>
      <c r="D111" s="195"/>
      <c r="E111" s="195"/>
      <c r="F111" s="216" t="s">
        <v>1146</v>
      </c>
      <c r="G111" s="195"/>
      <c r="H111" s="195" t="s">
        <v>1180</v>
      </c>
      <c r="I111" s="195" t="s">
        <v>1142</v>
      </c>
      <c r="J111" s="195">
        <v>50</v>
      </c>
      <c r="K111" s="207"/>
    </row>
    <row r="112" spans="2:11" customFormat="1" ht="15" customHeight="1">
      <c r="B112" s="218"/>
      <c r="C112" s="195" t="s">
        <v>1165</v>
      </c>
      <c r="D112" s="195"/>
      <c r="E112" s="195"/>
      <c r="F112" s="216" t="s">
        <v>1146</v>
      </c>
      <c r="G112" s="195"/>
      <c r="H112" s="195" t="s">
        <v>1180</v>
      </c>
      <c r="I112" s="195" t="s">
        <v>1142</v>
      </c>
      <c r="J112" s="195">
        <v>50</v>
      </c>
      <c r="K112" s="207"/>
    </row>
    <row r="113" spans="2:11" customFormat="1" ht="15" customHeight="1">
      <c r="B113" s="218"/>
      <c r="C113" s="195" t="s">
        <v>62</v>
      </c>
      <c r="D113" s="195"/>
      <c r="E113" s="195"/>
      <c r="F113" s="216" t="s">
        <v>1140</v>
      </c>
      <c r="G113" s="195"/>
      <c r="H113" s="195" t="s">
        <v>1181</v>
      </c>
      <c r="I113" s="195" t="s">
        <v>1142</v>
      </c>
      <c r="J113" s="195">
        <v>20</v>
      </c>
      <c r="K113" s="207"/>
    </row>
    <row r="114" spans="2:11" customFormat="1" ht="15" customHeight="1">
      <c r="B114" s="218"/>
      <c r="C114" s="195" t="s">
        <v>1182</v>
      </c>
      <c r="D114" s="195"/>
      <c r="E114" s="195"/>
      <c r="F114" s="216" t="s">
        <v>1140</v>
      </c>
      <c r="G114" s="195"/>
      <c r="H114" s="195" t="s">
        <v>1183</v>
      </c>
      <c r="I114" s="195" t="s">
        <v>1142</v>
      </c>
      <c r="J114" s="195">
        <v>120</v>
      </c>
      <c r="K114" s="207"/>
    </row>
    <row r="115" spans="2:11" customFormat="1" ht="15" customHeight="1">
      <c r="B115" s="218"/>
      <c r="C115" s="195" t="s">
        <v>47</v>
      </c>
      <c r="D115" s="195"/>
      <c r="E115" s="195"/>
      <c r="F115" s="216" t="s">
        <v>1140</v>
      </c>
      <c r="G115" s="195"/>
      <c r="H115" s="195" t="s">
        <v>1184</v>
      </c>
      <c r="I115" s="195" t="s">
        <v>1175</v>
      </c>
      <c r="J115" s="195"/>
      <c r="K115" s="207"/>
    </row>
    <row r="116" spans="2:11" customFormat="1" ht="15" customHeight="1">
      <c r="B116" s="218"/>
      <c r="C116" s="195" t="s">
        <v>57</v>
      </c>
      <c r="D116" s="195"/>
      <c r="E116" s="195"/>
      <c r="F116" s="216" t="s">
        <v>1140</v>
      </c>
      <c r="G116" s="195"/>
      <c r="H116" s="195" t="s">
        <v>1185</v>
      </c>
      <c r="I116" s="195" t="s">
        <v>1175</v>
      </c>
      <c r="J116" s="195"/>
      <c r="K116" s="207"/>
    </row>
    <row r="117" spans="2:11" customFormat="1" ht="15" customHeight="1">
      <c r="B117" s="218"/>
      <c r="C117" s="195" t="s">
        <v>66</v>
      </c>
      <c r="D117" s="195"/>
      <c r="E117" s="195"/>
      <c r="F117" s="216" t="s">
        <v>1140</v>
      </c>
      <c r="G117" s="195"/>
      <c r="H117" s="195" t="s">
        <v>1186</v>
      </c>
      <c r="I117" s="195" t="s">
        <v>1187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4" t="s">
        <v>1188</v>
      </c>
      <c r="D122" s="304"/>
      <c r="E122" s="304"/>
      <c r="F122" s="304"/>
      <c r="G122" s="304"/>
      <c r="H122" s="304"/>
      <c r="I122" s="304"/>
      <c r="J122" s="304"/>
      <c r="K122" s="233"/>
    </row>
    <row r="123" spans="2:11" customFormat="1" ht="17.25" customHeight="1">
      <c r="B123" s="234"/>
      <c r="C123" s="208" t="s">
        <v>1134</v>
      </c>
      <c r="D123" s="208"/>
      <c r="E123" s="208"/>
      <c r="F123" s="208" t="s">
        <v>1135</v>
      </c>
      <c r="G123" s="209"/>
      <c r="H123" s="208" t="s">
        <v>63</v>
      </c>
      <c r="I123" s="208" t="s">
        <v>66</v>
      </c>
      <c r="J123" s="208" t="s">
        <v>1136</v>
      </c>
      <c r="K123" s="235"/>
    </row>
    <row r="124" spans="2:11" customFormat="1" ht="17.25" customHeight="1">
      <c r="B124" s="234"/>
      <c r="C124" s="210" t="s">
        <v>1137</v>
      </c>
      <c r="D124" s="210"/>
      <c r="E124" s="210"/>
      <c r="F124" s="211" t="s">
        <v>1138</v>
      </c>
      <c r="G124" s="212"/>
      <c r="H124" s="210"/>
      <c r="I124" s="210"/>
      <c r="J124" s="210" t="s">
        <v>1139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1143</v>
      </c>
      <c r="D126" s="215"/>
      <c r="E126" s="215"/>
      <c r="F126" s="216" t="s">
        <v>1140</v>
      </c>
      <c r="G126" s="195"/>
      <c r="H126" s="195" t="s">
        <v>1180</v>
      </c>
      <c r="I126" s="195" t="s">
        <v>1142</v>
      </c>
      <c r="J126" s="195">
        <v>120</v>
      </c>
      <c r="K126" s="239"/>
    </row>
    <row r="127" spans="2:11" customFormat="1" ht="15" customHeight="1">
      <c r="B127" s="236"/>
      <c r="C127" s="195" t="s">
        <v>1189</v>
      </c>
      <c r="D127" s="195"/>
      <c r="E127" s="195"/>
      <c r="F127" s="216" t="s">
        <v>1140</v>
      </c>
      <c r="G127" s="195"/>
      <c r="H127" s="195" t="s">
        <v>1190</v>
      </c>
      <c r="I127" s="195" t="s">
        <v>1142</v>
      </c>
      <c r="J127" s="195" t="s">
        <v>1191</v>
      </c>
      <c r="K127" s="239"/>
    </row>
    <row r="128" spans="2:11" customFormat="1" ht="15" customHeight="1">
      <c r="B128" s="236"/>
      <c r="C128" s="195" t="s">
        <v>1088</v>
      </c>
      <c r="D128" s="195"/>
      <c r="E128" s="195"/>
      <c r="F128" s="216" t="s">
        <v>1140</v>
      </c>
      <c r="G128" s="195"/>
      <c r="H128" s="195" t="s">
        <v>1192</v>
      </c>
      <c r="I128" s="195" t="s">
        <v>1142</v>
      </c>
      <c r="J128" s="195" t="s">
        <v>1191</v>
      </c>
      <c r="K128" s="239"/>
    </row>
    <row r="129" spans="2:11" customFormat="1" ht="15" customHeight="1">
      <c r="B129" s="236"/>
      <c r="C129" s="195" t="s">
        <v>1151</v>
      </c>
      <c r="D129" s="195"/>
      <c r="E129" s="195"/>
      <c r="F129" s="216" t="s">
        <v>1146</v>
      </c>
      <c r="G129" s="195"/>
      <c r="H129" s="195" t="s">
        <v>1152</v>
      </c>
      <c r="I129" s="195" t="s">
        <v>1142</v>
      </c>
      <c r="J129" s="195">
        <v>15</v>
      </c>
      <c r="K129" s="239"/>
    </row>
    <row r="130" spans="2:11" customFormat="1" ht="15" customHeight="1">
      <c r="B130" s="236"/>
      <c r="C130" s="195" t="s">
        <v>1153</v>
      </c>
      <c r="D130" s="195"/>
      <c r="E130" s="195"/>
      <c r="F130" s="216" t="s">
        <v>1146</v>
      </c>
      <c r="G130" s="195"/>
      <c r="H130" s="195" t="s">
        <v>1154</v>
      </c>
      <c r="I130" s="195" t="s">
        <v>1142</v>
      </c>
      <c r="J130" s="195">
        <v>15</v>
      </c>
      <c r="K130" s="239"/>
    </row>
    <row r="131" spans="2:11" customFormat="1" ht="15" customHeight="1">
      <c r="B131" s="236"/>
      <c r="C131" s="195" t="s">
        <v>1155</v>
      </c>
      <c r="D131" s="195"/>
      <c r="E131" s="195"/>
      <c r="F131" s="216" t="s">
        <v>1146</v>
      </c>
      <c r="G131" s="195"/>
      <c r="H131" s="195" t="s">
        <v>1156</v>
      </c>
      <c r="I131" s="195" t="s">
        <v>1142</v>
      </c>
      <c r="J131" s="195">
        <v>20</v>
      </c>
      <c r="K131" s="239"/>
    </row>
    <row r="132" spans="2:11" customFormat="1" ht="15" customHeight="1">
      <c r="B132" s="236"/>
      <c r="C132" s="195" t="s">
        <v>1157</v>
      </c>
      <c r="D132" s="195"/>
      <c r="E132" s="195"/>
      <c r="F132" s="216" t="s">
        <v>1146</v>
      </c>
      <c r="G132" s="195"/>
      <c r="H132" s="195" t="s">
        <v>1158</v>
      </c>
      <c r="I132" s="195" t="s">
        <v>1142</v>
      </c>
      <c r="J132" s="195">
        <v>20</v>
      </c>
      <c r="K132" s="239"/>
    </row>
    <row r="133" spans="2:11" customFormat="1" ht="15" customHeight="1">
      <c r="B133" s="236"/>
      <c r="C133" s="195" t="s">
        <v>1145</v>
      </c>
      <c r="D133" s="195"/>
      <c r="E133" s="195"/>
      <c r="F133" s="216" t="s">
        <v>1146</v>
      </c>
      <c r="G133" s="195"/>
      <c r="H133" s="195" t="s">
        <v>1180</v>
      </c>
      <c r="I133" s="195" t="s">
        <v>1142</v>
      </c>
      <c r="J133" s="195">
        <v>50</v>
      </c>
      <c r="K133" s="239"/>
    </row>
    <row r="134" spans="2:11" customFormat="1" ht="15" customHeight="1">
      <c r="B134" s="236"/>
      <c r="C134" s="195" t="s">
        <v>1159</v>
      </c>
      <c r="D134" s="195"/>
      <c r="E134" s="195"/>
      <c r="F134" s="216" t="s">
        <v>1146</v>
      </c>
      <c r="G134" s="195"/>
      <c r="H134" s="195" t="s">
        <v>1180</v>
      </c>
      <c r="I134" s="195" t="s">
        <v>1142</v>
      </c>
      <c r="J134" s="195">
        <v>50</v>
      </c>
      <c r="K134" s="239"/>
    </row>
    <row r="135" spans="2:11" customFormat="1" ht="15" customHeight="1">
      <c r="B135" s="236"/>
      <c r="C135" s="195" t="s">
        <v>1165</v>
      </c>
      <c r="D135" s="195"/>
      <c r="E135" s="195"/>
      <c r="F135" s="216" t="s">
        <v>1146</v>
      </c>
      <c r="G135" s="195"/>
      <c r="H135" s="195" t="s">
        <v>1180</v>
      </c>
      <c r="I135" s="195" t="s">
        <v>1142</v>
      </c>
      <c r="J135" s="195">
        <v>50</v>
      </c>
      <c r="K135" s="239"/>
    </row>
    <row r="136" spans="2:11" customFormat="1" ht="15" customHeight="1">
      <c r="B136" s="236"/>
      <c r="C136" s="195" t="s">
        <v>1167</v>
      </c>
      <c r="D136" s="195"/>
      <c r="E136" s="195"/>
      <c r="F136" s="216" t="s">
        <v>1146</v>
      </c>
      <c r="G136" s="195"/>
      <c r="H136" s="195" t="s">
        <v>1180</v>
      </c>
      <c r="I136" s="195" t="s">
        <v>1142</v>
      </c>
      <c r="J136" s="195">
        <v>50</v>
      </c>
      <c r="K136" s="239"/>
    </row>
    <row r="137" spans="2:11" customFormat="1" ht="15" customHeight="1">
      <c r="B137" s="236"/>
      <c r="C137" s="195" t="s">
        <v>1168</v>
      </c>
      <c r="D137" s="195"/>
      <c r="E137" s="195"/>
      <c r="F137" s="216" t="s">
        <v>1146</v>
      </c>
      <c r="G137" s="195"/>
      <c r="H137" s="195" t="s">
        <v>1193</v>
      </c>
      <c r="I137" s="195" t="s">
        <v>1142</v>
      </c>
      <c r="J137" s="195">
        <v>255</v>
      </c>
      <c r="K137" s="239"/>
    </row>
    <row r="138" spans="2:11" customFormat="1" ht="15" customHeight="1">
      <c r="B138" s="236"/>
      <c r="C138" s="195" t="s">
        <v>1170</v>
      </c>
      <c r="D138" s="195"/>
      <c r="E138" s="195"/>
      <c r="F138" s="216" t="s">
        <v>1140</v>
      </c>
      <c r="G138" s="195"/>
      <c r="H138" s="195" t="s">
        <v>1194</v>
      </c>
      <c r="I138" s="195" t="s">
        <v>1172</v>
      </c>
      <c r="J138" s="195"/>
      <c r="K138" s="239"/>
    </row>
    <row r="139" spans="2:11" customFormat="1" ht="15" customHeight="1">
      <c r="B139" s="236"/>
      <c r="C139" s="195" t="s">
        <v>1173</v>
      </c>
      <c r="D139" s="195"/>
      <c r="E139" s="195"/>
      <c r="F139" s="216" t="s">
        <v>1140</v>
      </c>
      <c r="G139" s="195"/>
      <c r="H139" s="195" t="s">
        <v>1195</v>
      </c>
      <c r="I139" s="195" t="s">
        <v>1175</v>
      </c>
      <c r="J139" s="195"/>
      <c r="K139" s="239"/>
    </row>
    <row r="140" spans="2:11" customFormat="1" ht="15" customHeight="1">
      <c r="B140" s="236"/>
      <c r="C140" s="195" t="s">
        <v>1176</v>
      </c>
      <c r="D140" s="195"/>
      <c r="E140" s="195"/>
      <c r="F140" s="216" t="s">
        <v>1140</v>
      </c>
      <c r="G140" s="195"/>
      <c r="H140" s="195" t="s">
        <v>1176</v>
      </c>
      <c r="I140" s="195" t="s">
        <v>1175</v>
      </c>
      <c r="J140" s="195"/>
      <c r="K140" s="239"/>
    </row>
    <row r="141" spans="2:11" customFormat="1" ht="15" customHeight="1">
      <c r="B141" s="236"/>
      <c r="C141" s="195" t="s">
        <v>47</v>
      </c>
      <c r="D141" s="195"/>
      <c r="E141" s="195"/>
      <c r="F141" s="216" t="s">
        <v>1140</v>
      </c>
      <c r="G141" s="195"/>
      <c r="H141" s="195" t="s">
        <v>1196</v>
      </c>
      <c r="I141" s="195" t="s">
        <v>1175</v>
      </c>
      <c r="J141" s="195"/>
      <c r="K141" s="239"/>
    </row>
    <row r="142" spans="2:11" customFormat="1" ht="15" customHeight="1">
      <c r="B142" s="236"/>
      <c r="C142" s="195" t="s">
        <v>1197</v>
      </c>
      <c r="D142" s="195"/>
      <c r="E142" s="195"/>
      <c r="F142" s="216" t="s">
        <v>1140</v>
      </c>
      <c r="G142" s="195"/>
      <c r="H142" s="195" t="s">
        <v>1198</v>
      </c>
      <c r="I142" s="195" t="s">
        <v>1175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3" t="s">
        <v>1199</v>
      </c>
      <c r="D147" s="303"/>
      <c r="E147" s="303"/>
      <c r="F147" s="303"/>
      <c r="G147" s="303"/>
      <c r="H147" s="303"/>
      <c r="I147" s="303"/>
      <c r="J147" s="303"/>
      <c r="K147" s="207"/>
    </row>
    <row r="148" spans="2:11" customFormat="1" ht="17.25" customHeight="1">
      <c r="B148" s="206"/>
      <c r="C148" s="208" t="s">
        <v>1134</v>
      </c>
      <c r="D148" s="208"/>
      <c r="E148" s="208"/>
      <c r="F148" s="208" t="s">
        <v>1135</v>
      </c>
      <c r="G148" s="209"/>
      <c r="H148" s="208" t="s">
        <v>63</v>
      </c>
      <c r="I148" s="208" t="s">
        <v>66</v>
      </c>
      <c r="J148" s="208" t="s">
        <v>1136</v>
      </c>
      <c r="K148" s="207"/>
    </row>
    <row r="149" spans="2:11" customFormat="1" ht="17.25" customHeight="1">
      <c r="B149" s="206"/>
      <c r="C149" s="210" t="s">
        <v>1137</v>
      </c>
      <c r="D149" s="210"/>
      <c r="E149" s="210"/>
      <c r="F149" s="211" t="s">
        <v>1138</v>
      </c>
      <c r="G149" s="212"/>
      <c r="H149" s="210"/>
      <c r="I149" s="210"/>
      <c r="J149" s="210" t="s">
        <v>1139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1143</v>
      </c>
      <c r="D151" s="195"/>
      <c r="E151" s="195"/>
      <c r="F151" s="244" t="s">
        <v>1140</v>
      </c>
      <c r="G151" s="195"/>
      <c r="H151" s="243" t="s">
        <v>1180</v>
      </c>
      <c r="I151" s="243" t="s">
        <v>1142</v>
      </c>
      <c r="J151" s="243">
        <v>120</v>
      </c>
      <c r="K151" s="239"/>
    </row>
    <row r="152" spans="2:11" customFormat="1" ht="15" customHeight="1">
      <c r="B152" s="218"/>
      <c r="C152" s="243" t="s">
        <v>1189</v>
      </c>
      <c r="D152" s="195"/>
      <c r="E152" s="195"/>
      <c r="F152" s="244" t="s">
        <v>1140</v>
      </c>
      <c r="G152" s="195"/>
      <c r="H152" s="243" t="s">
        <v>1200</v>
      </c>
      <c r="I152" s="243" t="s">
        <v>1142</v>
      </c>
      <c r="J152" s="243" t="s">
        <v>1191</v>
      </c>
      <c r="K152" s="239"/>
    </row>
    <row r="153" spans="2:11" customFormat="1" ht="15" customHeight="1">
      <c r="B153" s="218"/>
      <c r="C153" s="243" t="s">
        <v>1088</v>
      </c>
      <c r="D153" s="195"/>
      <c r="E153" s="195"/>
      <c r="F153" s="244" t="s">
        <v>1140</v>
      </c>
      <c r="G153" s="195"/>
      <c r="H153" s="243" t="s">
        <v>1201</v>
      </c>
      <c r="I153" s="243" t="s">
        <v>1142</v>
      </c>
      <c r="J153" s="243" t="s">
        <v>1191</v>
      </c>
      <c r="K153" s="239"/>
    </row>
    <row r="154" spans="2:11" customFormat="1" ht="15" customHeight="1">
      <c r="B154" s="218"/>
      <c r="C154" s="243" t="s">
        <v>1145</v>
      </c>
      <c r="D154" s="195"/>
      <c r="E154" s="195"/>
      <c r="F154" s="244" t="s">
        <v>1146</v>
      </c>
      <c r="G154" s="195"/>
      <c r="H154" s="243" t="s">
        <v>1180</v>
      </c>
      <c r="I154" s="243" t="s">
        <v>1142</v>
      </c>
      <c r="J154" s="243">
        <v>50</v>
      </c>
      <c r="K154" s="239"/>
    </row>
    <row r="155" spans="2:11" customFormat="1" ht="15" customHeight="1">
      <c r="B155" s="218"/>
      <c r="C155" s="243" t="s">
        <v>1148</v>
      </c>
      <c r="D155" s="195"/>
      <c r="E155" s="195"/>
      <c r="F155" s="244" t="s">
        <v>1140</v>
      </c>
      <c r="G155" s="195"/>
      <c r="H155" s="243" t="s">
        <v>1180</v>
      </c>
      <c r="I155" s="243" t="s">
        <v>1150</v>
      </c>
      <c r="J155" s="243"/>
      <c r="K155" s="239"/>
    </row>
    <row r="156" spans="2:11" customFormat="1" ht="15" customHeight="1">
      <c r="B156" s="218"/>
      <c r="C156" s="243" t="s">
        <v>1159</v>
      </c>
      <c r="D156" s="195"/>
      <c r="E156" s="195"/>
      <c r="F156" s="244" t="s">
        <v>1146</v>
      </c>
      <c r="G156" s="195"/>
      <c r="H156" s="243" t="s">
        <v>1180</v>
      </c>
      <c r="I156" s="243" t="s">
        <v>1142</v>
      </c>
      <c r="J156" s="243">
        <v>50</v>
      </c>
      <c r="K156" s="239"/>
    </row>
    <row r="157" spans="2:11" customFormat="1" ht="15" customHeight="1">
      <c r="B157" s="218"/>
      <c r="C157" s="243" t="s">
        <v>1167</v>
      </c>
      <c r="D157" s="195"/>
      <c r="E157" s="195"/>
      <c r="F157" s="244" t="s">
        <v>1146</v>
      </c>
      <c r="G157" s="195"/>
      <c r="H157" s="243" t="s">
        <v>1180</v>
      </c>
      <c r="I157" s="243" t="s">
        <v>1142</v>
      </c>
      <c r="J157" s="243">
        <v>50</v>
      </c>
      <c r="K157" s="239"/>
    </row>
    <row r="158" spans="2:11" customFormat="1" ht="15" customHeight="1">
      <c r="B158" s="218"/>
      <c r="C158" s="243" t="s">
        <v>1165</v>
      </c>
      <c r="D158" s="195"/>
      <c r="E158" s="195"/>
      <c r="F158" s="244" t="s">
        <v>1146</v>
      </c>
      <c r="G158" s="195"/>
      <c r="H158" s="243" t="s">
        <v>1180</v>
      </c>
      <c r="I158" s="243" t="s">
        <v>1142</v>
      </c>
      <c r="J158" s="243">
        <v>50</v>
      </c>
      <c r="K158" s="239"/>
    </row>
    <row r="159" spans="2:11" customFormat="1" ht="15" customHeight="1">
      <c r="B159" s="218"/>
      <c r="C159" s="243" t="s">
        <v>91</v>
      </c>
      <c r="D159" s="195"/>
      <c r="E159" s="195"/>
      <c r="F159" s="244" t="s">
        <v>1140</v>
      </c>
      <c r="G159" s="195"/>
      <c r="H159" s="243" t="s">
        <v>1202</v>
      </c>
      <c r="I159" s="243" t="s">
        <v>1142</v>
      </c>
      <c r="J159" s="243" t="s">
        <v>1203</v>
      </c>
      <c r="K159" s="239"/>
    </row>
    <row r="160" spans="2:11" customFormat="1" ht="15" customHeight="1">
      <c r="B160" s="218"/>
      <c r="C160" s="243" t="s">
        <v>1204</v>
      </c>
      <c r="D160" s="195"/>
      <c r="E160" s="195"/>
      <c r="F160" s="244" t="s">
        <v>1140</v>
      </c>
      <c r="G160" s="195"/>
      <c r="H160" s="243" t="s">
        <v>1205</v>
      </c>
      <c r="I160" s="243" t="s">
        <v>1175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4" t="s">
        <v>1206</v>
      </c>
      <c r="D165" s="304"/>
      <c r="E165" s="304"/>
      <c r="F165" s="304"/>
      <c r="G165" s="304"/>
      <c r="H165" s="304"/>
      <c r="I165" s="304"/>
      <c r="J165" s="304"/>
      <c r="K165" s="188"/>
    </row>
    <row r="166" spans="2:11" customFormat="1" ht="17.25" customHeight="1">
      <c r="B166" s="187"/>
      <c r="C166" s="208" t="s">
        <v>1134</v>
      </c>
      <c r="D166" s="208"/>
      <c r="E166" s="208"/>
      <c r="F166" s="208" t="s">
        <v>1135</v>
      </c>
      <c r="G166" s="248"/>
      <c r="H166" s="249" t="s">
        <v>63</v>
      </c>
      <c r="I166" s="249" t="s">
        <v>66</v>
      </c>
      <c r="J166" s="208" t="s">
        <v>1136</v>
      </c>
      <c r="K166" s="188"/>
    </row>
    <row r="167" spans="2:11" customFormat="1" ht="17.25" customHeight="1">
      <c r="B167" s="189"/>
      <c r="C167" s="210" t="s">
        <v>1137</v>
      </c>
      <c r="D167" s="210"/>
      <c r="E167" s="210"/>
      <c r="F167" s="211" t="s">
        <v>1138</v>
      </c>
      <c r="G167" s="250"/>
      <c r="H167" s="251"/>
      <c r="I167" s="251"/>
      <c r="J167" s="210" t="s">
        <v>1139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1143</v>
      </c>
      <c r="D169" s="195"/>
      <c r="E169" s="195"/>
      <c r="F169" s="216" t="s">
        <v>1140</v>
      </c>
      <c r="G169" s="195"/>
      <c r="H169" s="195" t="s">
        <v>1180</v>
      </c>
      <c r="I169" s="195" t="s">
        <v>1142</v>
      </c>
      <c r="J169" s="195">
        <v>120</v>
      </c>
      <c r="K169" s="239"/>
    </row>
    <row r="170" spans="2:11" customFormat="1" ht="15" customHeight="1">
      <c r="B170" s="218"/>
      <c r="C170" s="195" t="s">
        <v>1189</v>
      </c>
      <c r="D170" s="195"/>
      <c r="E170" s="195"/>
      <c r="F170" s="216" t="s">
        <v>1140</v>
      </c>
      <c r="G170" s="195"/>
      <c r="H170" s="195" t="s">
        <v>1190</v>
      </c>
      <c r="I170" s="195" t="s">
        <v>1142</v>
      </c>
      <c r="J170" s="195" t="s">
        <v>1191</v>
      </c>
      <c r="K170" s="239"/>
    </row>
    <row r="171" spans="2:11" customFormat="1" ht="15" customHeight="1">
      <c r="B171" s="218"/>
      <c r="C171" s="195" t="s">
        <v>1088</v>
      </c>
      <c r="D171" s="195"/>
      <c r="E171" s="195"/>
      <c r="F171" s="216" t="s">
        <v>1140</v>
      </c>
      <c r="G171" s="195"/>
      <c r="H171" s="195" t="s">
        <v>1207</v>
      </c>
      <c r="I171" s="195" t="s">
        <v>1142</v>
      </c>
      <c r="J171" s="195" t="s">
        <v>1191</v>
      </c>
      <c r="K171" s="239"/>
    </row>
    <row r="172" spans="2:11" customFormat="1" ht="15" customHeight="1">
      <c r="B172" s="218"/>
      <c r="C172" s="195" t="s">
        <v>1145</v>
      </c>
      <c r="D172" s="195"/>
      <c r="E172" s="195"/>
      <c r="F172" s="216" t="s">
        <v>1146</v>
      </c>
      <c r="G172" s="195"/>
      <c r="H172" s="195" t="s">
        <v>1207</v>
      </c>
      <c r="I172" s="195" t="s">
        <v>1142</v>
      </c>
      <c r="J172" s="195">
        <v>50</v>
      </c>
      <c r="K172" s="239"/>
    </row>
    <row r="173" spans="2:11" customFormat="1" ht="15" customHeight="1">
      <c r="B173" s="218"/>
      <c r="C173" s="195" t="s">
        <v>1148</v>
      </c>
      <c r="D173" s="195"/>
      <c r="E173" s="195"/>
      <c r="F173" s="216" t="s">
        <v>1140</v>
      </c>
      <c r="G173" s="195"/>
      <c r="H173" s="195" t="s">
        <v>1207</v>
      </c>
      <c r="I173" s="195" t="s">
        <v>1150</v>
      </c>
      <c r="J173" s="195"/>
      <c r="K173" s="239"/>
    </row>
    <row r="174" spans="2:11" customFormat="1" ht="15" customHeight="1">
      <c r="B174" s="218"/>
      <c r="C174" s="195" t="s">
        <v>1159</v>
      </c>
      <c r="D174" s="195"/>
      <c r="E174" s="195"/>
      <c r="F174" s="216" t="s">
        <v>1146</v>
      </c>
      <c r="G174" s="195"/>
      <c r="H174" s="195" t="s">
        <v>1207</v>
      </c>
      <c r="I174" s="195" t="s">
        <v>1142</v>
      </c>
      <c r="J174" s="195">
        <v>50</v>
      </c>
      <c r="K174" s="239"/>
    </row>
    <row r="175" spans="2:11" customFormat="1" ht="15" customHeight="1">
      <c r="B175" s="218"/>
      <c r="C175" s="195" t="s">
        <v>1167</v>
      </c>
      <c r="D175" s="195"/>
      <c r="E175" s="195"/>
      <c r="F175" s="216" t="s">
        <v>1146</v>
      </c>
      <c r="G175" s="195"/>
      <c r="H175" s="195" t="s">
        <v>1207</v>
      </c>
      <c r="I175" s="195" t="s">
        <v>1142</v>
      </c>
      <c r="J175" s="195">
        <v>50</v>
      </c>
      <c r="K175" s="239"/>
    </row>
    <row r="176" spans="2:11" customFormat="1" ht="15" customHeight="1">
      <c r="B176" s="218"/>
      <c r="C176" s="195" t="s">
        <v>1165</v>
      </c>
      <c r="D176" s="195"/>
      <c r="E176" s="195"/>
      <c r="F176" s="216" t="s">
        <v>1146</v>
      </c>
      <c r="G176" s="195"/>
      <c r="H176" s="195" t="s">
        <v>1207</v>
      </c>
      <c r="I176" s="195" t="s">
        <v>1142</v>
      </c>
      <c r="J176" s="195">
        <v>50</v>
      </c>
      <c r="K176" s="239"/>
    </row>
    <row r="177" spans="2:11" customFormat="1" ht="15" customHeight="1">
      <c r="B177" s="218"/>
      <c r="C177" s="195" t="s">
        <v>116</v>
      </c>
      <c r="D177" s="195"/>
      <c r="E177" s="195"/>
      <c r="F177" s="216" t="s">
        <v>1140</v>
      </c>
      <c r="G177" s="195"/>
      <c r="H177" s="195" t="s">
        <v>1208</v>
      </c>
      <c r="I177" s="195" t="s">
        <v>1209</v>
      </c>
      <c r="J177" s="195"/>
      <c r="K177" s="239"/>
    </row>
    <row r="178" spans="2:11" customFormat="1" ht="15" customHeight="1">
      <c r="B178" s="218"/>
      <c r="C178" s="195" t="s">
        <v>66</v>
      </c>
      <c r="D178" s="195"/>
      <c r="E178" s="195"/>
      <c r="F178" s="216" t="s">
        <v>1140</v>
      </c>
      <c r="G178" s="195"/>
      <c r="H178" s="195" t="s">
        <v>1210</v>
      </c>
      <c r="I178" s="195" t="s">
        <v>1211</v>
      </c>
      <c r="J178" s="195">
        <v>1</v>
      </c>
      <c r="K178" s="239"/>
    </row>
    <row r="179" spans="2:11" customFormat="1" ht="15" customHeight="1">
      <c r="B179" s="218"/>
      <c r="C179" s="195" t="s">
        <v>62</v>
      </c>
      <c r="D179" s="195"/>
      <c r="E179" s="195"/>
      <c r="F179" s="216" t="s">
        <v>1140</v>
      </c>
      <c r="G179" s="195"/>
      <c r="H179" s="195" t="s">
        <v>1212</v>
      </c>
      <c r="I179" s="195" t="s">
        <v>1142</v>
      </c>
      <c r="J179" s="195">
        <v>20</v>
      </c>
      <c r="K179" s="239"/>
    </row>
    <row r="180" spans="2:11" customFormat="1" ht="15" customHeight="1">
      <c r="B180" s="218"/>
      <c r="C180" s="195" t="s">
        <v>63</v>
      </c>
      <c r="D180" s="195"/>
      <c r="E180" s="195"/>
      <c r="F180" s="216" t="s">
        <v>1140</v>
      </c>
      <c r="G180" s="195"/>
      <c r="H180" s="195" t="s">
        <v>1213</v>
      </c>
      <c r="I180" s="195" t="s">
        <v>1142</v>
      </c>
      <c r="J180" s="195">
        <v>255</v>
      </c>
      <c r="K180" s="239"/>
    </row>
    <row r="181" spans="2:11" customFormat="1" ht="15" customHeight="1">
      <c r="B181" s="218"/>
      <c r="C181" s="195" t="s">
        <v>117</v>
      </c>
      <c r="D181" s="195"/>
      <c r="E181" s="195"/>
      <c r="F181" s="216" t="s">
        <v>1140</v>
      </c>
      <c r="G181" s="195"/>
      <c r="H181" s="195" t="s">
        <v>1104</v>
      </c>
      <c r="I181" s="195" t="s">
        <v>1142</v>
      </c>
      <c r="J181" s="195">
        <v>10</v>
      </c>
      <c r="K181" s="239"/>
    </row>
    <row r="182" spans="2:11" customFormat="1" ht="15" customHeight="1">
      <c r="B182" s="218"/>
      <c r="C182" s="195" t="s">
        <v>118</v>
      </c>
      <c r="D182" s="195"/>
      <c r="E182" s="195"/>
      <c r="F182" s="216" t="s">
        <v>1140</v>
      </c>
      <c r="G182" s="195"/>
      <c r="H182" s="195" t="s">
        <v>1214</v>
      </c>
      <c r="I182" s="195" t="s">
        <v>1175</v>
      </c>
      <c r="J182" s="195"/>
      <c r="K182" s="239"/>
    </row>
    <row r="183" spans="2:11" customFormat="1" ht="15" customHeight="1">
      <c r="B183" s="218"/>
      <c r="C183" s="195" t="s">
        <v>1215</v>
      </c>
      <c r="D183" s="195"/>
      <c r="E183" s="195"/>
      <c r="F183" s="216" t="s">
        <v>1140</v>
      </c>
      <c r="G183" s="195"/>
      <c r="H183" s="195" t="s">
        <v>1216</v>
      </c>
      <c r="I183" s="195" t="s">
        <v>1175</v>
      </c>
      <c r="J183" s="195"/>
      <c r="K183" s="239"/>
    </row>
    <row r="184" spans="2:11" customFormat="1" ht="15" customHeight="1">
      <c r="B184" s="218"/>
      <c r="C184" s="195" t="s">
        <v>1204</v>
      </c>
      <c r="D184" s="195"/>
      <c r="E184" s="195"/>
      <c r="F184" s="216" t="s">
        <v>1140</v>
      </c>
      <c r="G184" s="195"/>
      <c r="H184" s="195" t="s">
        <v>1217</v>
      </c>
      <c r="I184" s="195" t="s">
        <v>1175</v>
      </c>
      <c r="J184" s="195"/>
      <c r="K184" s="239"/>
    </row>
    <row r="185" spans="2:11" customFormat="1" ht="15" customHeight="1">
      <c r="B185" s="218"/>
      <c r="C185" s="195" t="s">
        <v>120</v>
      </c>
      <c r="D185" s="195"/>
      <c r="E185" s="195"/>
      <c r="F185" s="216" t="s">
        <v>1146</v>
      </c>
      <c r="G185" s="195"/>
      <c r="H185" s="195" t="s">
        <v>1218</v>
      </c>
      <c r="I185" s="195" t="s">
        <v>1142</v>
      </c>
      <c r="J185" s="195">
        <v>50</v>
      </c>
      <c r="K185" s="239"/>
    </row>
    <row r="186" spans="2:11" customFormat="1" ht="15" customHeight="1">
      <c r="B186" s="218"/>
      <c r="C186" s="195" t="s">
        <v>1219</v>
      </c>
      <c r="D186" s="195"/>
      <c r="E186" s="195"/>
      <c r="F186" s="216" t="s">
        <v>1146</v>
      </c>
      <c r="G186" s="195"/>
      <c r="H186" s="195" t="s">
        <v>1220</v>
      </c>
      <c r="I186" s="195" t="s">
        <v>1221</v>
      </c>
      <c r="J186" s="195"/>
      <c r="K186" s="239"/>
    </row>
    <row r="187" spans="2:11" customFormat="1" ht="15" customHeight="1">
      <c r="B187" s="218"/>
      <c r="C187" s="195" t="s">
        <v>1222</v>
      </c>
      <c r="D187" s="195"/>
      <c r="E187" s="195"/>
      <c r="F187" s="216" t="s">
        <v>1146</v>
      </c>
      <c r="G187" s="195"/>
      <c r="H187" s="195" t="s">
        <v>1223</v>
      </c>
      <c r="I187" s="195" t="s">
        <v>1221</v>
      </c>
      <c r="J187" s="195"/>
      <c r="K187" s="239"/>
    </row>
    <row r="188" spans="2:11" customFormat="1" ht="15" customHeight="1">
      <c r="B188" s="218"/>
      <c r="C188" s="195" t="s">
        <v>1224</v>
      </c>
      <c r="D188" s="195"/>
      <c r="E188" s="195"/>
      <c r="F188" s="216" t="s">
        <v>1146</v>
      </c>
      <c r="G188" s="195"/>
      <c r="H188" s="195" t="s">
        <v>1225</v>
      </c>
      <c r="I188" s="195" t="s">
        <v>1221</v>
      </c>
      <c r="J188" s="195"/>
      <c r="K188" s="239"/>
    </row>
    <row r="189" spans="2:11" customFormat="1" ht="15" customHeight="1">
      <c r="B189" s="218"/>
      <c r="C189" s="252" t="s">
        <v>1226</v>
      </c>
      <c r="D189" s="195"/>
      <c r="E189" s="195"/>
      <c r="F189" s="216" t="s">
        <v>1146</v>
      </c>
      <c r="G189" s="195"/>
      <c r="H189" s="195" t="s">
        <v>1227</v>
      </c>
      <c r="I189" s="195" t="s">
        <v>1228</v>
      </c>
      <c r="J189" s="253" t="s">
        <v>1229</v>
      </c>
      <c r="K189" s="239"/>
    </row>
    <row r="190" spans="2:11" customFormat="1" ht="15" customHeight="1">
      <c r="B190" s="218"/>
      <c r="C190" s="252" t="s">
        <v>51</v>
      </c>
      <c r="D190" s="195"/>
      <c r="E190" s="195"/>
      <c r="F190" s="216" t="s">
        <v>1140</v>
      </c>
      <c r="G190" s="195"/>
      <c r="H190" s="192" t="s">
        <v>1230</v>
      </c>
      <c r="I190" s="195" t="s">
        <v>1231</v>
      </c>
      <c r="J190" s="195"/>
      <c r="K190" s="239"/>
    </row>
    <row r="191" spans="2:11" customFormat="1" ht="15" customHeight="1">
      <c r="B191" s="218"/>
      <c r="C191" s="252" t="s">
        <v>1232</v>
      </c>
      <c r="D191" s="195"/>
      <c r="E191" s="195"/>
      <c r="F191" s="216" t="s">
        <v>1140</v>
      </c>
      <c r="G191" s="195"/>
      <c r="H191" s="195" t="s">
        <v>1233</v>
      </c>
      <c r="I191" s="195" t="s">
        <v>1175</v>
      </c>
      <c r="J191" s="195"/>
      <c r="K191" s="239"/>
    </row>
    <row r="192" spans="2:11" customFormat="1" ht="15" customHeight="1">
      <c r="B192" s="218"/>
      <c r="C192" s="252" t="s">
        <v>1234</v>
      </c>
      <c r="D192" s="195"/>
      <c r="E192" s="195"/>
      <c r="F192" s="216" t="s">
        <v>1140</v>
      </c>
      <c r="G192" s="195"/>
      <c r="H192" s="195" t="s">
        <v>1235</v>
      </c>
      <c r="I192" s="195" t="s">
        <v>1175</v>
      </c>
      <c r="J192" s="195"/>
      <c r="K192" s="239"/>
    </row>
    <row r="193" spans="2:11" customFormat="1" ht="15" customHeight="1">
      <c r="B193" s="218"/>
      <c r="C193" s="252" t="s">
        <v>1236</v>
      </c>
      <c r="D193" s="195"/>
      <c r="E193" s="195"/>
      <c r="F193" s="216" t="s">
        <v>1146</v>
      </c>
      <c r="G193" s="195"/>
      <c r="H193" s="195" t="s">
        <v>1237</v>
      </c>
      <c r="I193" s="195" t="s">
        <v>1175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1">
      <c r="B199" s="187"/>
      <c r="C199" s="304" t="s">
        <v>1238</v>
      </c>
      <c r="D199" s="304"/>
      <c r="E199" s="304"/>
      <c r="F199" s="304"/>
      <c r="G199" s="304"/>
      <c r="H199" s="304"/>
      <c r="I199" s="304"/>
      <c r="J199" s="304"/>
      <c r="K199" s="188"/>
    </row>
    <row r="200" spans="2:11" customFormat="1" ht="25.5" customHeight="1">
      <c r="B200" s="187"/>
      <c r="C200" s="255" t="s">
        <v>1239</v>
      </c>
      <c r="D200" s="255"/>
      <c r="E200" s="255"/>
      <c r="F200" s="255" t="s">
        <v>1240</v>
      </c>
      <c r="G200" s="256"/>
      <c r="H200" s="305" t="s">
        <v>1241</v>
      </c>
      <c r="I200" s="305"/>
      <c r="J200" s="305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1231</v>
      </c>
      <c r="D202" s="195"/>
      <c r="E202" s="195"/>
      <c r="F202" s="216" t="s">
        <v>52</v>
      </c>
      <c r="G202" s="195"/>
      <c r="H202" s="306" t="s">
        <v>1242</v>
      </c>
      <c r="I202" s="306"/>
      <c r="J202" s="306"/>
      <c r="K202" s="239"/>
    </row>
    <row r="203" spans="2:11" customFormat="1" ht="15" customHeight="1">
      <c r="B203" s="218"/>
      <c r="C203" s="195"/>
      <c r="D203" s="195"/>
      <c r="E203" s="195"/>
      <c r="F203" s="216" t="s">
        <v>53</v>
      </c>
      <c r="G203" s="195"/>
      <c r="H203" s="306" t="s">
        <v>1243</v>
      </c>
      <c r="I203" s="306"/>
      <c r="J203" s="306"/>
      <c r="K203" s="239"/>
    </row>
    <row r="204" spans="2:11" customFormat="1" ht="15" customHeight="1">
      <c r="B204" s="218"/>
      <c r="C204" s="195"/>
      <c r="D204" s="195"/>
      <c r="E204" s="195"/>
      <c r="F204" s="216" t="s">
        <v>56</v>
      </c>
      <c r="G204" s="195"/>
      <c r="H204" s="306" t="s">
        <v>1244</v>
      </c>
      <c r="I204" s="306"/>
      <c r="J204" s="306"/>
      <c r="K204" s="239"/>
    </row>
    <row r="205" spans="2:11" customFormat="1" ht="15" customHeight="1">
      <c r="B205" s="218"/>
      <c r="C205" s="195"/>
      <c r="D205" s="195"/>
      <c r="E205" s="195"/>
      <c r="F205" s="216" t="s">
        <v>54</v>
      </c>
      <c r="G205" s="195"/>
      <c r="H205" s="306" t="s">
        <v>1245</v>
      </c>
      <c r="I205" s="306"/>
      <c r="J205" s="306"/>
      <c r="K205" s="239"/>
    </row>
    <row r="206" spans="2:11" customFormat="1" ht="15" customHeight="1">
      <c r="B206" s="218"/>
      <c r="C206" s="195"/>
      <c r="D206" s="195"/>
      <c r="E206" s="195"/>
      <c r="F206" s="216" t="s">
        <v>55</v>
      </c>
      <c r="G206" s="195"/>
      <c r="H206" s="306" t="s">
        <v>1246</v>
      </c>
      <c r="I206" s="306"/>
      <c r="J206" s="306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1187</v>
      </c>
      <c r="D208" s="195"/>
      <c r="E208" s="195"/>
      <c r="F208" s="216" t="s">
        <v>85</v>
      </c>
      <c r="G208" s="195"/>
      <c r="H208" s="306" t="s">
        <v>1247</v>
      </c>
      <c r="I208" s="306"/>
      <c r="J208" s="306"/>
      <c r="K208" s="239"/>
    </row>
    <row r="209" spans="2:11" customFormat="1" ht="15" customHeight="1">
      <c r="B209" s="218"/>
      <c r="C209" s="195"/>
      <c r="D209" s="195"/>
      <c r="E209" s="195"/>
      <c r="F209" s="216" t="s">
        <v>1082</v>
      </c>
      <c r="G209" s="195"/>
      <c r="H209" s="306" t="s">
        <v>1083</v>
      </c>
      <c r="I209" s="306"/>
      <c r="J209" s="306"/>
      <c r="K209" s="239"/>
    </row>
    <row r="210" spans="2:11" customFormat="1" ht="15" customHeight="1">
      <c r="B210" s="218"/>
      <c r="C210" s="195"/>
      <c r="D210" s="195"/>
      <c r="E210" s="195"/>
      <c r="F210" s="216" t="s">
        <v>1080</v>
      </c>
      <c r="G210" s="195"/>
      <c r="H210" s="306" t="s">
        <v>1248</v>
      </c>
      <c r="I210" s="306"/>
      <c r="J210" s="306"/>
      <c r="K210" s="239"/>
    </row>
    <row r="211" spans="2:11" customFormat="1" ht="15" customHeight="1">
      <c r="B211" s="257"/>
      <c r="C211" s="195"/>
      <c r="D211" s="195"/>
      <c r="E211" s="195"/>
      <c r="F211" s="216" t="s">
        <v>1084</v>
      </c>
      <c r="G211" s="252"/>
      <c r="H211" s="307" t="s">
        <v>1085</v>
      </c>
      <c r="I211" s="307"/>
      <c r="J211" s="307"/>
      <c r="K211" s="258"/>
    </row>
    <row r="212" spans="2:11" customFormat="1" ht="15" customHeight="1">
      <c r="B212" s="257"/>
      <c r="C212" s="195"/>
      <c r="D212" s="195"/>
      <c r="E212" s="195"/>
      <c r="F212" s="216" t="s">
        <v>1086</v>
      </c>
      <c r="G212" s="252"/>
      <c r="H212" s="307" t="s">
        <v>1063</v>
      </c>
      <c r="I212" s="307"/>
      <c r="J212" s="307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1211</v>
      </c>
      <c r="D214" s="195"/>
      <c r="E214" s="195"/>
      <c r="F214" s="216">
        <v>1</v>
      </c>
      <c r="G214" s="252"/>
      <c r="H214" s="307" t="s">
        <v>1249</v>
      </c>
      <c r="I214" s="307"/>
      <c r="J214" s="307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7" t="s">
        <v>1250</v>
      </c>
      <c r="I215" s="307"/>
      <c r="J215" s="307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7" t="s">
        <v>1251</v>
      </c>
      <c r="I216" s="307"/>
      <c r="J216" s="307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7" t="s">
        <v>1252</v>
      </c>
      <c r="I217" s="307"/>
      <c r="J217" s="307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R20-047 - Rekonstrukce ob...</vt:lpstr>
      <vt:lpstr>Pokyny pro vyplnění</vt:lpstr>
      <vt:lpstr>'R20-047 - Rekonstrukce ob...'!Názvy_tisku</vt:lpstr>
      <vt:lpstr>'Rekapitulace stavby'!Názvy_tisku</vt:lpstr>
      <vt:lpstr>'Pokyny pro vyplnění'!Oblast_tisku</vt:lpstr>
      <vt:lpstr>'R20-047 - Rekonstrukce ob...'!Oblast_tisku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Antošová Kateřina, Mgr.</cp:lastModifiedBy>
  <dcterms:created xsi:type="dcterms:W3CDTF">2023-10-02T16:51:19Z</dcterms:created>
  <dcterms:modified xsi:type="dcterms:W3CDTF">2024-08-27T12:40:16Z</dcterms:modified>
</cp:coreProperties>
</file>