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Zakázky\2024\Digitry\24-42 Corso UL\"/>
    </mc:Choice>
  </mc:AlternateContent>
  <bookViews>
    <workbookView xWindow="0" yWindow="0" windowWidth="0" windowHeight="0"/>
  </bookViews>
  <sheets>
    <sheet name="Rekapitulace stavby" sheetId="1" r:id="rId1"/>
    <sheet name="IO 01 - Likvidace dešťový..." sheetId="2" r:id="rId2"/>
    <sheet name="IO 02 - Kanalizace včetně..." sheetId="3" r:id="rId3"/>
    <sheet name="IO 03a - Dopravní řešení" sheetId="4" r:id="rId4"/>
    <sheet name="IO 03b - Vegetační úpravy" sheetId="5" r:id="rId5"/>
    <sheet name="IO 04 - Přeložka přípojek..." sheetId="6" r:id="rId6"/>
    <sheet name="IO 05 - Veřejné osvětlení" sheetId="7" r:id="rId7"/>
    <sheet name="IO 06 - Vjezdová závora" sheetId="8" r:id="rId8"/>
    <sheet name="IO 07 - Přeložka SEK TETA..." sheetId="9" r:id="rId9"/>
    <sheet name="SO 02 - Dvorana" sheetId="10" r:id="rId10"/>
    <sheet name="SO 03 - Ochozy" sheetId="11" r:id="rId11"/>
    <sheet name="VRN - Vedlejší rozpočtové..." sheetId="12" r:id="rId12"/>
    <sheet name="Seznam figur" sheetId="13" r:id="rId13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'IO 01 - Likvidace dešťový...'!$C$124:$K$233</definedName>
    <definedName name="_xlnm.Print_Area" localSheetId="1">'IO 01 - Likvidace dešťový...'!$C$4:$J$76,'IO 01 - Likvidace dešťový...'!$C$82:$J$106,'IO 01 - Likvidace dešťový...'!$C$112:$K$233</definedName>
    <definedName name="_xlnm.Print_Titles" localSheetId="1">'IO 01 - Likvidace dešťový...'!$124:$124</definedName>
    <definedName name="_xlnm._FilterDatabase" localSheetId="2" hidden="1">'IO 02 - Kanalizace včetně...'!$C$122:$K$182</definedName>
    <definedName name="_xlnm.Print_Area" localSheetId="2">'IO 02 - Kanalizace včetně...'!$C$4:$J$76,'IO 02 - Kanalizace včetně...'!$C$82:$J$104,'IO 02 - Kanalizace včetně...'!$C$110:$K$182</definedName>
    <definedName name="_xlnm.Print_Titles" localSheetId="2">'IO 02 - Kanalizace včetně...'!$122:$122</definedName>
    <definedName name="_xlnm._FilterDatabase" localSheetId="3" hidden="1">'IO 03a - Dopravní řešení'!$C$132:$K$323</definedName>
    <definedName name="_xlnm.Print_Area" localSheetId="3">'IO 03a - Dopravní řešení'!$C$4:$J$76,'IO 03a - Dopravní řešení'!$C$82:$J$114,'IO 03a - Dopravní řešení'!$C$120:$K$323</definedName>
    <definedName name="_xlnm.Print_Titles" localSheetId="3">'IO 03a - Dopravní řešení'!$132:$132</definedName>
    <definedName name="_xlnm._FilterDatabase" localSheetId="4" hidden="1">'IO 03b - Vegetační úpravy'!$C$126:$K$210</definedName>
    <definedName name="_xlnm.Print_Area" localSheetId="4">'IO 03b - Vegetační úpravy'!$C$4:$J$76,'IO 03b - Vegetační úpravy'!$C$82:$J$108,'IO 03b - Vegetační úpravy'!$C$114:$K$210</definedName>
    <definedName name="_xlnm.Print_Titles" localSheetId="4">'IO 03b - Vegetační úpravy'!$126:$126</definedName>
    <definedName name="_xlnm._FilterDatabase" localSheetId="5" hidden="1">'IO 04 - Přeložka přípojek...'!$C$119:$K$213</definedName>
    <definedName name="_xlnm.Print_Area" localSheetId="5">'IO 04 - Přeložka přípojek...'!$C$4:$J$76,'IO 04 - Přeložka přípojek...'!$C$82:$J$101,'IO 04 - Přeložka přípojek...'!$C$107:$K$213</definedName>
    <definedName name="_xlnm.Print_Titles" localSheetId="5">'IO 04 - Přeložka přípojek...'!$119:$119</definedName>
    <definedName name="_xlnm._FilterDatabase" localSheetId="6" hidden="1">'IO 05 - Veřejné osvětlení'!$C$126:$K$229</definedName>
    <definedName name="_xlnm.Print_Area" localSheetId="6">'IO 05 - Veřejné osvětlení'!$C$4:$J$76,'IO 05 - Veřejné osvětlení'!$C$82:$J$108,'IO 05 - Veřejné osvětlení'!$C$114:$K$229</definedName>
    <definedName name="_xlnm.Print_Titles" localSheetId="6">'IO 05 - Veřejné osvětlení'!$126:$126</definedName>
    <definedName name="_xlnm._FilterDatabase" localSheetId="7" hidden="1">'IO 06 - Vjezdová závora'!$C$126:$K$201</definedName>
    <definedName name="_xlnm.Print_Area" localSheetId="7">'IO 06 - Vjezdová závora'!$C$4:$J$76,'IO 06 - Vjezdová závora'!$C$82:$J$108,'IO 06 - Vjezdová závora'!$C$114:$K$201</definedName>
    <definedName name="_xlnm.Print_Titles" localSheetId="7">'IO 06 - Vjezdová závora'!$126:$126</definedName>
    <definedName name="_xlnm._FilterDatabase" localSheetId="8" hidden="1">'IO 07 - Přeložka SEK TETA...'!$C$121:$K$139</definedName>
    <definedName name="_xlnm.Print_Area" localSheetId="8">'IO 07 - Přeložka SEK TETA...'!$C$4:$J$76,'IO 07 - Přeložka SEK TETA...'!$C$82:$J$103,'IO 07 - Přeložka SEK TETA...'!$C$109:$K$139</definedName>
    <definedName name="_xlnm.Print_Titles" localSheetId="8">'IO 07 - Přeložka SEK TETA...'!$121:$121</definedName>
    <definedName name="_xlnm._FilterDatabase" localSheetId="9" hidden="1">'SO 02 - Dvorana'!$C$129:$K$259</definedName>
    <definedName name="_xlnm.Print_Area" localSheetId="9">'SO 02 - Dvorana'!$C$4:$J$76,'SO 02 - Dvorana'!$C$82:$J$111,'SO 02 - Dvorana'!$C$117:$K$259</definedName>
    <definedName name="_xlnm.Print_Titles" localSheetId="9">'SO 02 - Dvorana'!$129:$129</definedName>
    <definedName name="_xlnm._FilterDatabase" localSheetId="10" hidden="1">'SO 03 - Ochozy'!$C$132:$K$615</definedName>
    <definedName name="_xlnm.Print_Area" localSheetId="10">'SO 03 - Ochozy'!$C$4:$J$76,'SO 03 - Ochozy'!$C$82:$J$114,'SO 03 - Ochozy'!$C$120:$K$615</definedName>
    <definedName name="_xlnm.Print_Titles" localSheetId="10">'SO 03 - Ochozy'!$132:$132</definedName>
    <definedName name="_xlnm._FilterDatabase" localSheetId="11" hidden="1">'VRN - Vedlejší rozpočtové...'!$C$121:$K$149</definedName>
    <definedName name="_xlnm.Print_Area" localSheetId="11">'VRN - Vedlejší rozpočtové...'!$C$4:$J$76,'VRN - Vedlejší rozpočtové...'!$C$82:$J$103,'VRN - Vedlejší rozpočtové...'!$C$109:$K$149</definedName>
    <definedName name="_xlnm.Print_Titles" localSheetId="11">'VRN - Vedlejší rozpočtové...'!$121:$121</definedName>
    <definedName name="_xlnm.Print_Area" localSheetId="12">'Seznam figur'!$C$4:$G$182</definedName>
    <definedName name="_xlnm.Print_Titles" localSheetId="12">'Seznam figur'!$9:$9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105"/>
  <c i="12" r="J35"/>
  <c i="1" r="AX105"/>
  <c i="12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T124"/>
  <c r="T123"/>
  <c r="R125"/>
  <c r="R124"/>
  <c r="R123"/>
  <c r="P125"/>
  <c r="P124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1" r="J37"/>
  <c r="J36"/>
  <c i="1" r="AY104"/>
  <c i="11" r="J35"/>
  <c i="1" r="AX104"/>
  <c i="11" r="BI614"/>
  <c r="BH614"/>
  <c r="BG614"/>
  <c r="BF614"/>
  <c r="T614"/>
  <c r="R614"/>
  <c r="P614"/>
  <c r="BI601"/>
  <c r="BH601"/>
  <c r="BG601"/>
  <c r="BF601"/>
  <c r="T601"/>
  <c r="R601"/>
  <c r="P601"/>
  <c r="BI594"/>
  <c r="BH594"/>
  <c r="BG594"/>
  <c r="BF594"/>
  <c r="T594"/>
  <c r="R594"/>
  <c r="P594"/>
  <c r="BI592"/>
  <c r="BH592"/>
  <c r="BG592"/>
  <c r="BF592"/>
  <c r="T592"/>
  <c r="R592"/>
  <c r="P592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3"/>
  <c r="BH503"/>
  <c r="BG503"/>
  <c r="BF503"/>
  <c r="T503"/>
  <c r="R503"/>
  <c r="P503"/>
  <c r="BI498"/>
  <c r="BH498"/>
  <c r="BG498"/>
  <c r="BF498"/>
  <c r="T498"/>
  <c r="R498"/>
  <c r="P498"/>
  <c r="BI491"/>
  <c r="BH491"/>
  <c r="BG491"/>
  <c r="BF491"/>
  <c r="T491"/>
  <c r="R491"/>
  <c r="P491"/>
  <c r="BI485"/>
  <c r="BH485"/>
  <c r="BG485"/>
  <c r="BF485"/>
  <c r="T485"/>
  <c r="R485"/>
  <c r="P485"/>
  <c r="BI483"/>
  <c r="BH483"/>
  <c r="BG483"/>
  <c r="BF483"/>
  <c r="T483"/>
  <c r="R483"/>
  <c r="P483"/>
  <c r="BI477"/>
  <c r="BH477"/>
  <c r="BG477"/>
  <c r="BF477"/>
  <c r="T477"/>
  <c r="R477"/>
  <c r="P477"/>
  <c r="BI474"/>
  <c r="BH474"/>
  <c r="BG474"/>
  <c r="BF474"/>
  <c r="T474"/>
  <c r="T473"/>
  <c r="R474"/>
  <c r="R473"/>
  <c r="P474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4"/>
  <c r="BH394"/>
  <c r="BG394"/>
  <c r="BF394"/>
  <c r="T394"/>
  <c r="R394"/>
  <c r="P394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1"/>
  <c r="BH291"/>
  <c r="BG291"/>
  <c r="BF291"/>
  <c r="T291"/>
  <c r="R291"/>
  <c r="P291"/>
  <c r="BI289"/>
  <c r="BH289"/>
  <c r="BG289"/>
  <c r="BF289"/>
  <c r="T289"/>
  <c r="R289"/>
  <c r="P289"/>
  <c r="BI277"/>
  <c r="BH277"/>
  <c r="BG277"/>
  <c r="BF277"/>
  <c r="T277"/>
  <c r="R277"/>
  <c r="P277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196"/>
  <c r="BH196"/>
  <c r="BG196"/>
  <c r="BF196"/>
  <c r="T196"/>
  <c r="R196"/>
  <c r="P196"/>
  <c r="BI194"/>
  <c r="BH194"/>
  <c r="BG194"/>
  <c r="BF194"/>
  <c r="T194"/>
  <c r="R194"/>
  <c r="P194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10" r="J37"/>
  <c r="J36"/>
  <c i="1" r="AY103"/>
  <c i="10" r="J35"/>
  <c i="1" r="AX103"/>
  <c i="10" r="BI258"/>
  <c r="BH258"/>
  <c r="BG258"/>
  <c r="BF258"/>
  <c r="T258"/>
  <c r="T257"/>
  <c r="T256"/>
  <c r="R258"/>
  <c r="R257"/>
  <c r="R256"/>
  <c r="P258"/>
  <c r="P257"/>
  <c r="P256"/>
  <c r="BI252"/>
  <c r="BH252"/>
  <c r="BG252"/>
  <c r="BF252"/>
  <c r="T252"/>
  <c r="T251"/>
  <c r="R252"/>
  <c r="R251"/>
  <c r="P252"/>
  <c r="P251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T213"/>
  <c r="R214"/>
  <c r="R213"/>
  <c r="P214"/>
  <c r="P213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9" r="J37"/>
  <c r="J36"/>
  <c i="1" r="AY102"/>
  <c i="9" r="J35"/>
  <c i="1" r="AX102"/>
  <c i="9" r="BI139"/>
  <c r="BH139"/>
  <c r="BG139"/>
  <c r="BF139"/>
  <c r="T139"/>
  <c r="T138"/>
  <c r="T137"/>
  <c r="R139"/>
  <c r="R138"/>
  <c r="R137"/>
  <c r="P139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8" r="J37"/>
  <c r="J36"/>
  <c i="1" r="AY101"/>
  <c i="8" r="J35"/>
  <c i="1" r="AX101"/>
  <c i="8"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7" r="J37"/>
  <c r="J36"/>
  <c i="1" r="AY100"/>
  <c i="7" r="J35"/>
  <c i="1" r="AX100"/>
  <c i="7"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3"/>
  <c r="BH223"/>
  <c r="BG223"/>
  <c r="BF223"/>
  <c r="T223"/>
  <c r="T222"/>
  <c r="R223"/>
  <c r="R222"/>
  <c r="P223"/>
  <c r="P222"/>
  <c r="BI221"/>
  <c r="BH221"/>
  <c r="BG221"/>
  <c r="BF221"/>
  <c r="T221"/>
  <c r="T220"/>
  <c r="T219"/>
  <c r="R221"/>
  <c r="R220"/>
  <c r="R219"/>
  <c r="P221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6" r="J37"/>
  <c r="J36"/>
  <c i="1" r="AY99"/>
  <c i="6" r="J35"/>
  <c i="1" r="AX99"/>
  <c i="6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5" r="J37"/>
  <c r="J36"/>
  <c i="1" r="AY98"/>
  <c i="5" r="J35"/>
  <c i="1" r="AX98"/>
  <c i="5"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4" r="J37"/>
  <c r="J36"/>
  <c i="1" r="AY97"/>
  <c i="4" r="J35"/>
  <c i="1" r="AX97"/>
  <c i="4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T313"/>
  <c r="R314"/>
  <c r="R313"/>
  <c r="P314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3" r="J37"/>
  <c r="J36"/>
  <c i="1" r="AY96"/>
  <c i="3" r="J35"/>
  <c i="1" r="AX96"/>
  <c i="3"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L90"/>
  <c r="AM90"/>
  <c r="AM89"/>
  <c r="L89"/>
  <c r="AM87"/>
  <c r="L87"/>
  <c r="L85"/>
  <c r="L84"/>
  <c i="2" r="BK216"/>
  <c r="J202"/>
  <c r="BK193"/>
  <c r="J190"/>
  <c r="J184"/>
  <c r="BK179"/>
  <c r="BK168"/>
  <c r="J160"/>
  <c r="J150"/>
  <c r="J143"/>
  <c r="BK128"/>
  <c r="J216"/>
  <c r="BK202"/>
  <c r="BK197"/>
  <c r="J194"/>
  <c r="J168"/>
  <c r="BK154"/>
  <c r="J146"/>
  <c r="BK142"/>
  <c r="BK138"/>
  <c r="BK132"/>
  <c r="J128"/>
  <c r="J218"/>
  <c r="J233"/>
  <c r="J230"/>
  <c r="BK224"/>
  <c r="BK222"/>
  <c r="J212"/>
  <c r="BK209"/>
  <c r="J199"/>
  <c r="J195"/>
  <c r="BK191"/>
  <c r="J188"/>
  <c r="BK184"/>
  <c r="J176"/>
  <c r="J166"/>
  <c r="BK160"/>
  <c r="J148"/>
  <c r="J141"/>
  <c r="BK136"/>
  <c i="3" r="J182"/>
  <c r="J178"/>
  <c r="J155"/>
  <c r="BK174"/>
  <c r="J169"/>
  <c r="BK155"/>
  <c r="BK171"/>
  <c r="BK163"/>
  <c r="BK146"/>
  <c r="J138"/>
  <c r="J132"/>
  <c r="J126"/>
  <c r="BK175"/>
  <c r="BK173"/>
  <c r="J152"/>
  <c r="BK142"/>
  <c r="J134"/>
  <c r="BK130"/>
  <c r="J128"/>
  <c i="4" r="BK322"/>
  <c r="BK314"/>
  <c r="J300"/>
  <c r="J287"/>
  <c r="J271"/>
  <c r="BK267"/>
  <c r="BK262"/>
  <c r="BK258"/>
  <c r="BK244"/>
  <c r="BK219"/>
  <c r="J204"/>
  <c r="J189"/>
  <c r="BK179"/>
  <c r="BK170"/>
  <c r="BK319"/>
  <c r="J314"/>
  <c r="J307"/>
  <c r="BK302"/>
  <c r="BK295"/>
  <c r="J284"/>
  <c r="BK271"/>
  <c r="BK263"/>
  <c r="BK241"/>
  <c r="J202"/>
  <c r="BK199"/>
  <c r="BK176"/>
  <c r="BK159"/>
  <c r="BK151"/>
  <c r="J139"/>
  <c r="BK320"/>
  <c r="BK304"/>
  <c r="J291"/>
  <c r="J264"/>
  <c r="J256"/>
  <c r="BK247"/>
  <c r="J233"/>
  <c r="BK221"/>
  <c r="J209"/>
  <c r="BK195"/>
  <c r="J179"/>
  <c r="J166"/>
  <c r="J151"/>
  <c r="J148"/>
  <c r="BK311"/>
  <c r="BK287"/>
  <c r="J274"/>
  <c r="J270"/>
  <c r="BK248"/>
  <c r="BK231"/>
  <c r="J220"/>
  <c r="BK209"/>
  <c r="J150"/>
  <c r="BK135"/>
  <c i="5" r="J205"/>
  <c r="J192"/>
  <c r="J185"/>
  <c r="J181"/>
  <c r="BK172"/>
  <c r="BK164"/>
  <c r="J153"/>
  <c r="J142"/>
  <c r="BK131"/>
  <c r="J206"/>
  <c r="J202"/>
  <c r="BK187"/>
  <c r="J166"/>
  <c r="J162"/>
  <c r="J151"/>
  <c r="BK143"/>
  <c r="BK135"/>
  <c r="BK209"/>
  <c r="BK199"/>
  <c r="BK193"/>
  <c r="J172"/>
  <c r="J165"/>
  <c r="BK156"/>
  <c r="J150"/>
  <c r="BK148"/>
  <c r="BK136"/>
  <c r="BK202"/>
  <c r="BK194"/>
  <c r="BK186"/>
  <c r="BK181"/>
  <c r="J175"/>
  <c r="BK155"/>
  <c r="BK146"/>
  <c r="BK138"/>
  <c i="6" r="J210"/>
  <c r="J203"/>
  <c r="J197"/>
  <c r="J192"/>
  <c r="BK188"/>
  <c r="BK174"/>
  <c r="BK167"/>
  <c r="BK156"/>
  <c r="BK151"/>
  <c r="J146"/>
  <c r="BK136"/>
  <c r="BK128"/>
  <c r="BK206"/>
  <c r="J201"/>
  <c r="J194"/>
  <c r="BK186"/>
  <c r="J182"/>
  <c r="J170"/>
  <c r="BK165"/>
  <c r="J158"/>
  <c r="J147"/>
  <c r="J143"/>
  <c r="BK129"/>
  <c r="J213"/>
  <c r="BK208"/>
  <c r="BK201"/>
  <c r="J199"/>
  <c r="BK194"/>
  <c r="J189"/>
  <c r="BK180"/>
  <c r="BK173"/>
  <c r="J167"/>
  <c r="J161"/>
  <c r="BK152"/>
  <c r="J145"/>
  <c r="J139"/>
  <c r="BK131"/>
  <c r="J184"/>
  <c r="J179"/>
  <c r="BK170"/>
  <c r="BK164"/>
  <c r="J152"/>
  <c r="J138"/>
  <c r="BK132"/>
  <c r="J125"/>
  <c i="7" r="BK211"/>
  <c r="BK204"/>
  <c r="J194"/>
  <c r="BK185"/>
  <c r="BK181"/>
  <c r="J175"/>
  <c r="BK162"/>
  <c r="J150"/>
  <c r="BK140"/>
  <c r="J218"/>
  <c r="BK212"/>
  <c r="BK201"/>
  <c r="BK194"/>
  <c r="BK187"/>
  <c r="BK173"/>
  <c r="BK165"/>
  <c r="BK157"/>
  <c r="J153"/>
  <c r="J140"/>
  <c r="J131"/>
  <c r="BK225"/>
  <c r="BK216"/>
  <c r="BK208"/>
  <c r="J197"/>
  <c r="BK190"/>
  <c r="J183"/>
  <c r="BK177"/>
  <c r="BK166"/>
  <c r="J160"/>
  <c r="BK149"/>
  <c r="BK142"/>
  <c r="BK133"/>
  <c r="BK221"/>
  <c r="BK210"/>
  <c r="BK203"/>
  <c r="J195"/>
  <c r="J188"/>
  <c r="BK184"/>
  <c r="BK163"/>
  <c r="J158"/>
  <c r="J149"/>
  <c r="J133"/>
  <c i="8" r="BK195"/>
  <c r="J185"/>
  <c r="J171"/>
  <c r="BK153"/>
  <c r="J143"/>
  <c r="J195"/>
  <c r="BK184"/>
  <c r="BK170"/>
  <c r="BK161"/>
  <c r="BK157"/>
  <c r="BK143"/>
  <c r="J131"/>
  <c r="BK191"/>
  <c r="BK182"/>
  <c r="J176"/>
  <c r="BK167"/>
  <c r="J157"/>
  <c r="BK152"/>
  <c r="BK142"/>
  <c r="BK194"/>
  <c r="J184"/>
  <c r="J174"/>
  <c r="J167"/>
  <c r="BK164"/>
  <c r="J148"/>
  <c r="BK131"/>
  <c i="9" r="J136"/>
  <c r="J127"/>
  <c r="BK128"/>
  <c r="BK135"/>
  <c r="J130"/>
  <c r="J132"/>
  <c i="10" r="BK252"/>
  <c r="BK239"/>
  <c r="BK209"/>
  <c r="J201"/>
  <c r="BK191"/>
  <c r="BK181"/>
  <c r="BK164"/>
  <c r="J141"/>
  <c r="BK247"/>
  <c r="BK224"/>
  <c r="J206"/>
  <c r="J200"/>
  <c r="BK189"/>
  <c r="J177"/>
  <c r="BK152"/>
  <c r="J139"/>
  <c r="J252"/>
  <c r="BK229"/>
  <c r="J219"/>
  <c r="BK258"/>
  <c r="BK219"/>
  <c r="BK202"/>
  <c r="J191"/>
  <c r="J171"/>
  <c r="BK154"/>
  <c r="J143"/>
  <c i="11" r="BK578"/>
  <c r="J547"/>
  <c r="BK474"/>
  <c r="J459"/>
  <c r="J421"/>
  <c r="BK196"/>
  <c r="BK177"/>
  <c r="J162"/>
  <c r="BK146"/>
  <c r="BK136"/>
  <c r="BK565"/>
  <c r="BK554"/>
  <c r="J537"/>
  <c r="J513"/>
  <c r="J498"/>
  <c r="J467"/>
  <c r="J453"/>
  <c r="J433"/>
  <c r="BK423"/>
  <c r="J394"/>
  <c r="J353"/>
  <c r="BK329"/>
  <c r="J318"/>
  <c r="BK302"/>
  <c r="BK271"/>
  <c r="J237"/>
  <c r="BK227"/>
  <c r="J221"/>
  <c r="BK168"/>
  <c r="BK153"/>
  <c r="J614"/>
  <c r="J594"/>
  <c r="BK580"/>
  <c r="BK561"/>
  <c r="J558"/>
  <c r="BK543"/>
  <c r="J531"/>
  <c r="J526"/>
  <c r="BK491"/>
  <c r="BK461"/>
  <c r="J438"/>
  <c r="J417"/>
  <c r="J365"/>
  <c r="BK322"/>
  <c r="J306"/>
  <c r="J264"/>
  <c r="BK241"/>
  <c r="J227"/>
  <c r="J205"/>
  <c r="J179"/>
  <c r="BK170"/>
  <c r="BK142"/>
  <c r="J576"/>
  <c r="J567"/>
  <c r="J541"/>
  <c r="BK527"/>
  <c r="J491"/>
  <c r="J474"/>
  <c r="BK459"/>
  <c r="BK438"/>
  <c r="BK427"/>
  <c r="BK405"/>
  <c r="BK385"/>
  <c r="BK353"/>
  <c r="J317"/>
  <c r="BK306"/>
  <c r="J266"/>
  <c r="BK243"/>
  <c r="BK219"/>
  <c r="BK183"/>
  <c r="BK172"/>
  <c i="12" r="BK147"/>
  <c r="J133"/>
  <c r="BK144"/>
  <c r="BK135"/>
  <c r="J146"/>
  <c r="BK140"/>
  <c r="J134"/>
  <c i="2" r="J207"/>
  <c r="J204"/>
  <c r="BK192"/>
  <c r="BK187"/>
  <c r="J182"/>
  <c r="J164"/>
  <c r="J155"/>
  <c r="J144"/>
  <c r="BK139"/>
  <c r="BK204"/>
  <c r="BK198"/>
  <c r="BK195"/>
  <c r="BK155"/>
  <c r="BK150"/>
  <c r="BK143"/>
  <c r="J139"/>
  <c r="J136"/>
  <c r="J130"/>
  <c r="BK218"/>
  <c r="BK233"/>
  <c r="BK230"/>
  <c r="J226"/>
  <c r="J224"/>
  <c r="BK212"/>
  <c r="BK210"/>
  <c r="J205"/>
  <c r="J197"/>
  <c r="BK194"/>
  <c r="BK190"/>
  <c r="BK188"/>
  <c r="BK182"/>
  <c r="J171"/>
  <c r="J158"/>
  <c r="BK146"/>
  <c r="J138"/>
  <c r="J134"/>
  <c i="3" r="J179"/>
  <c r="BK166"/>
  <c r="BK176"/>
  <c r="J171"/>
  <c r="BK160"/>
  <c r="BK182"/>
  <c r="J166"/>
  <c r="BK158"/>
  <c r="J144"/>
  <c r="J136"/>
  <c r="BK128"/>
  <c r="BK179"/>
  <c r="J174"/>
  <c r="BK152"/>
  <c r="J150"/>
  <c r="J140"/>
  <c r="BK133"/>
  <c r="J130"/>
  <c r="BK126"/>
  <c i="4" r="J320"/>
  <c r="J312"/>
  <c r="J290"/>
  <c r="J281"/>
  <c r="BK269"/>
  <c r="BK264"/>
  <c r="J259"/>
  <c r="J248"/>
  <c r="BK220"/>
  <c r="J206"/>
  <c r="J198"/>
  <c r="J186"/>
  <c r="BK174"/>
  <c r="BK139"/>
  <c r="BK318"/>
  <c r="BK312"/>
  <c r="J306"/>
  <c r="BK301"/>
  <c r="BK292"/>
  <c r="BK278"/>
  <c r="J269"/>
  <c r="BK261"/>
  <c r="BK228"/>
  <c r="BK201"/>
  <c r="J187"/>
  <c r="BK166"/>
  <c r="J152"/>
  <c r="BK142"/>
  <c r="J136"/>
  <c r="BK321"/>
  <c r="J308"/>
  <c r="J303"/>
  <c r="BK272"/>
  <c r="J262"/>
  <c r="J258"/>
  <c r="J241"/>
  <c r="J231"/>
  <c r="BK211"/>
  <c r="J199"/>
  <c r="BK188"/>
  <c r="J176"/>
  <c r="BK152"/>
  <c r="BK145"/>
  <c r="BK316"/>
  <c r="BK303"/>
  <c r="J275"/>
  <c r="J272"/>
  <c r="BK259"/>
  <c r="J232"/>
  <c r="J221"/>
  <c r="BK206"/>
  <c r="J203"/>
  <c r="BK200"/>
  <c r="J195"/>
  <c r="J188"/>
  <c r="BK187"/>
  <c r="BK186"/>
  <c r="BK184"/>
  <c r="BK182"/>
  <c r="J178"/>
  <c r="J175"/>
  <c r="J174"/>
  <c r="J171"/>
  <c r="J155"/>
  <c i="5" r="BK206"/>
  <c r="J203"/>
  <c r="J191"/>
  <c r="J184"/>
  <c r="J177"/>
  <c r="J171"/>
  <c r="BK157"/>
  <c r="J148"/>
  <c r="J136"/>
  <c r="J134"/>
  <c r="BK204"/>
  <c r="J196"/>
  <c r="BK170"/>
  <c r="BK167"/>
  <c r="BK163"/>
  <c r="J155"/>
  <c r="J144"/>
  <c r="J137"/>
  <c r="J208"/>
  <c r="BK198"/>
  <c r="J188"/>
  <c r="BK175"/>
  <c r="J170"/>
  <c r="J159"/>
  <c r="BK152"/>
  <c r="J147"/>
  <c r="BK133"/>
  <c r="J199"/>
  <c r="BK192"/>
  <c r="BK183"/>
  <c r="BK177"/>
  <c r="BK169"/>
  <c r="BK158"/>
  <c r="J152"/>
  <c r="J145"/>
  <c i="6" r="BK211"/>
  <c r="J204"/>
  <c r="J198"/>
  <c r="J193"/>
  <c r="BK189"/>
  <c r="J180"/>
  <c r="J173"/>
  <c r="BK162"/>
  <c r="J157"/>
  <c r="BK154"/>
  <c r="BK147"/>
  <c r="J137"/>
  <c r="J131"/>
  <c r="J126"/>
  <c r="J202"/>
  <c r="BK198"/>
  <c r="J188"/>
  <c r="BK184"/>
  <c r="J177"/>
  <c r="BK166"/>
  <c r="BK157"/>
  <c r="BK146"/>
  <c r="BK140"/>
  <c r="BK130"/>
  <c r="BK123"/>
  <c r="BK210"/>
  <c r="J206"/>
  <c r="BK197"/>
  <c r="BK191"/>
  <c r="J187"/>
  <c r="BK179"/>
  <c r="BK172"/>
  <c r="J164"/>
  <c r="J156"/>
  <c r="J150"/>
  <c r="J140"/>
  <c r="J134"/>
  <c r="BK125"/>
  <c r="BK182"/>
  <c r="J172"/>
  <c r="J165"/>
  <c r="J155"/>
  <c r="BK141"/>
  <c r="J133"/>
  <c i="7" r="BK206"/>
  <c r="BK197"/>
  <c r="J187"/>
  <c r="BK183"/>
  <c r="J180"/>
  <c r="BK176"/>
  <c r="J164"/>
  <c r="BK153"/>
  <c r="BK148"/>
  <c r="BK130"/>
  <c r="BK213"/>
  <c r="BK207"/>
  <c r="BK199"/>
  <c r="BK193"/>
  <c r="BK180"/>
  <c r="J171"/>
  <c r="BK158"/>
  <c r="BK154"/>
  <c r="J145"/>
  <c r="BK134"/>
  <c r="J227"/>
  <c r="J217"/>
  <c r="J210"/>
  <c r="BK198"/>
  <c r="BK191"/>
  <c r="BK186"/>
  <c r="J178"/>
  <c r="BK172"/>
  <c r="J169"/>
  <c r="J162"/>
  <c r="J155"/>
  <c r="J146"/>
  <c r="J137"/>
  <c r="BK227"/>
  <c r="BK215"/>
  <c r="J205"/>
  <c r="J201"/>
  <c r="J193"/>
  <c r="J185"/>
  <c r="BK179"/>
  <c r="BK159"/>
  <c r="J154"/>
  <c r="J142"/>
  <c r="BK131"/>
  <c i="8" r="J194"/>
  <c r="J183"/>
  <c r="J169"/>
  <c r="J152"/>
  <c r="BK144"/>
  <c r="BK199"/>
  <c r="J193"/>
  <c r="J165"/>
  <c r="BK160"/>
  <c r="BK156"/>
  <c r="BK139"/>
  <c r="J199"/>
  <c r="BK189"/>
  <c r="BK181"/>
  <c r="BK175"/>
  <c r="BK166"/>
  <c r="J156"/>
  <c r="BK148"/>
  <c r="BK138"/>
  <c r="BK188"/>
  <c r="J182"/>
  <c r="BK172"/>
  <c r="BK165"/>
  <c r="J153"/>
  <c r="J135"/>
  <c i="9" r="BK139"/>
  <c r="J128"/>
  <c r="BK130"/>
  <c r="J125"/>
  <c r="BK129"/>
  <c r="J129"/>
  <c i="10" r="J243"/>
  <c r="BK211"/>
  <c r="J205"/>
  <c r="J195"/>
  <c r="BK183"/>
  <c r="J169"/>
  <c r="J154"/>
  <c r="BK137"/>
  <c r="BK243"/>
  <c r="BK214"/>
  <c r="BK205"/>
  <c r="BK195"/>
  <c r="J183"/>
  <c r="BK158"/>
  <c r="BK145"/>
  <c r="J137"/>
  <c r="BK241"/>
  <c r="J224"/>
  <c r="J211"/>
  <c r="J258"/>
  <c r="J207"/>
  <c r="BK201"/>
  <c r="J181"/>
  <c r="BK169"/>
  <c r="J152"/>
  <c i="11" r="BK576"/>
  <c r="BK567"/>
  <c r="J556"/>
  <c r="BK537"/>
  <c r="BK526"/>
  <c r="BK511"/>
  <c r="J465"/>
  <c r="BK457"/>
  <c r="BK419"/>
  <c r="BK194"/>
  <c r="J170"/>
  <c r="BK149"/>
  <c r="BK144"/>
  <c r="J578"/>
  <c r="J561"/>
  <c r="J545"/>
  <c r="BK533"/>
  <c r="J503"/>
  <c r="BK471"/>
  <c r="J455"/>
  <c r="BK440"/>
  <c r="BK425"/>
  <c r="BK399"/>
  <c r="J380"/>
  <c r="J359"/>
  <c r="J335"/>
  <c r="J322"/>
  <c r="BK317"/>
  <c r="BK308"/>
  <c r="J289"/>
  <c r="J252"/>
  <c r="BK234"/>
  <c r="J223"/>
  <c r="J181"/>
  <c r="J157"/>
  <c r="BK601"/>
  <c r="BK592"/>
  <c r="J574"/>
  <c r="BK563"/>
  <c r="BK556"/>
  <c r="J539"/>
  <c r="J527"/>
  <c r="J507"/>
  <c r="J485"/>
  <c r="BK451"/>
  <c r="J423"/>
  <c r="J419"/>
  <c r="BK382"/>
  <c r="J347"/>
  <c r="BK318"/>
  <c r="BK289"/>
  <c r="BK248"/>
  <c r="J234"/>
  <c r="BK223"/>
  <c r="J196"/>
  <c r="BK174"/>
  <c r="BK162"/>
  <c r="J584"/>
  <c r="BK571"/>
  <c r="J554"/>
  <c r="BK539"/>
  <c r="BK517"/>
  <c r="BK485"/>
  <c r="J469"/>
  <c r="BK455"/>
  <c r="J435"/>
  <c r="J425"/>
  <c r="J401"/>
  <c r="J376"/>
  <c r="BK326"/>
  <c r="J314"/>
  <c r="J308"/>
  <c r="J271"/>
  <c r="J239"/>
  <c r="BK221"/>
  <c r="J211"/>
  <c r="J174"/>
  <c r="J140"/>
  <c i="12" r="J144"/>
  <c r="J127"/>
  <c r="J140"/>
  <c i="2" r="BK226"/>
  <c r="J222"/>
  <c r="J210"/>
  <c r="BK200"/>
  <c r="BK196"/>
  <c r="J192"/>
  <c r="J189"/>
  <c r="J186"/>
  <c r="BK176"/>
  <c r="J162"/>
  <c r="J152"/>
  <c r="J142"/>
  <c r="BK137"/>
  <c r="BK130"/>
  <c i="3" r="J177"/>
  <c r="BK153"/>
  <c r="J175"/>
  <c r="BK170"/>
  <c r="J158"/>
  <c r="BK177"/>
  <c r="J160"/>
  <c r="BK144"/>
  <c r="BK140"/>
  <c r="J133"/>
  <c r="J127"/>
  <c r="BK178"/>
  <c r="BK169"/>
  <c r="J149"/>
  <c r="BK138"/>
  <c r="BK132"/>
  <c r="BK129"/>
  <c r="BK127"/>
  <c i="4" r="J321"/>
  <c r="BK308"/>
  <c r="J296"/>
  <c r="J273"/>
  <c r="J268"/>
  <c r="J263"/>
  <c r="BK256"/>
  <c r="BK240"/>
  <c r="BK218"/>
  <c r="BK202"/>
  <c r="J191"/>
  <c r="J183"/>
  <c r="J159"/>
  <c r="J135"/>
  <c r="J316"/>
  <c r="J309"/>
  <c r="J304"/>
  <c r="BK296"/>
  <c r="BK290"/>
  <c r="BK274"/>
  <c r="J267"/>
  <c r="BK253"/>
  <c r="J215"/>
  <c r="BK191"/>
  <c r="BK175"/>
  <c r="BK155"/>
  <c r="J145"/>
  <c r="BK323"/>
  <c r="J319"/>
  <c r="BK307"/>
  <c r="J295"/>
  <c r="BK268"/>
  <c r="J260"/>
  <c r="BK249"/>
  <c r="J240"/>
  <c r="J224"/>
  <c r="J210"/>
  <c r="BK198"/>
  <c r="BK183"/>
  <c r="J170"/>
  <c r="BK149"/>
  <c r="J317"/>
  <c r="J305"/>
  <c r="BK281"/>
  <c r="BK273"/>
  <c r="J236"/>
  <c r="J228"/>
  <c r="J219"/>
  <c r="BK210"/>
  <c r="BK158"/>
  <c r="BK148"/>
  <c i="5" r="J198"/>
  <c r="J186"/>
  <c r="BK182"/>
  <c r="J176"/>
  <c r="J167"/>
  <c r="BK154"/>
  <c r="BK144"/>
  <c r="J135"/>
  <c r="J130"/>
  <c r="BK203"/>
  <c r="BK188"/>
  <c r="J169"/>
  <c r="J164"/>
  <c r="J157"/>
  <c r="BK145"/>
  <c r="J139"/>
  <c r="J209"/>
  <c r="J204"/>
  <c r="J194"/>
  <c r="J178"/>
  <c r="BK168"/>
  <c r="J160"/>
  <c r="BK153"/>
  <c r="BK137"/>
  <c r="BK205"/>
  <c r="J197"/>
  <c r="J193"/>
  <c r="BK184"/>
  <c r="BK178"/>
  <c r="J163"/>
  <c r="J156"/>
  <c r="BK147"/>
  <c r="BK139"/>
  <c i="6" r="BK213"/>
  <c r="J207"/>
  <c r="BK200"/>
  <c r="BK195"/>
  <c r="BK190"/>
  <c r="BK181"/>
  <c r="BK175"/>
  <c r="J168"/>
  <c r="J160"/>
  <c r="BK155"/>
  <c r="BK148"/>
  <c r="BK138"/>
  <c r="BK133"/>
  <c r="J130"/>
  <c r="J123"/>
  <c r="BK203"/>
  <c r="BK196"/>
  <c r="BK187"/>
  <c r="BK183"/>
  <c r="J175"/>
  <c r="BK161"/>
  <c r="BK153"/>
  <c r="BK145"/>
  <c r="BK139"/>
  <c r="J127"/>
  <c r="J212"/>
  <c r="BK209"/>
  <c r="BK207"/>
  <c r="J195"/>
  <c r="J190"/>
  <c r="J186"/>
  <c r="BK176"/>
  <c r="BK168"/>
  <c r="J162"/>
  <c r="J153"/>
  <c r="BK143"/>
  <c r="J136"/>
  <c r="BK126"/>
  <c r="J183"/>
  <c r="J176"/>
  <c r="BK171"/>
  <c r="BK158"/>
  <c r="BK149"/>
  <c r="J135"/>
  <c r="J128"/>
  <c i="7" r="J215"/>
  <c r="BK205"/>
  <c r="BK188"/>
  <c r="J182"/>
  <c r="J177"/>
  <c r="BK169"/>
  <c r="J159"/>
  <c r="BK151"/>
  <c r="J143"/>
  <c r="J221"/>
  <c r="J211"/>
  <c r="J206"/>
  <c r="BK195"/>
  <c r="J190"/>
  <c r="BK174"/>
  <c r="J166"/>
  <c r="BK156"/>
  <c r="J151"/>
  <c r="BK137"/>
  <c r="BK229"/>
  <c r="BK218"/>
  <c r="BK209"/>
  <c r="J196"/>
  <c r="J189"/>
  <c r="J179"/>
  <c r="J174"/>
  <c r="BK170"/>
  <c r="J163"/>
  <c r="J157"/>
  <c r="J148"/>
  <c r="BK143"/>
  <c r="J134"/>
  <c r="BK223"/>
  <c r="J212"/>
  <c r="J204"/>
  <c r="J199"/>
  <c r="BK192"/>
  <c r="J173"/>
  <c r="J156"/>
  <c r="J152"/>
  <c r="J139"/>
  <c i="8" r="BK198"/>
  <c r="J191"/>
  <c r="BK176"/>
  <c r="J155"/>
  <c r="J145"/>
  <c r="BK135"/>
  <c r="BK183"/>
  <c r="J164"/>
  <c r="J159"/>
  <c r="BK149"/>
  <c r="BK134"/>
  <c r="BK193"/>
  <c r="J180"/>
  <c r="J172"/>
  <c r="J161"/>
  <c r="BK155"/>
  <c r="BK146"/>
  <c r="BK130"/>
  <c r="BK180"/>
  <c r="BK178"/>
  <c r="BK177"/>
  <c r="J175"/>
  <c r="BK169"/>
  <c r="J163"/>
  <c r="BK145"/>
  <c r="J130"/>
  <c i="9" r="J131"/>
  <c r="J139"/>
  <c r="J126"/>
  <c r="BK136"/>
  <c r="BK125"/>
  <c i="10" r="J245"/>
  <c r="BK227"/>
  <c r="BK208"/>
  <c r="BK200"/>
  <c r="J189"/>
  <c r="BK171"/>
  <c r="BK147"/>
  <c r="J135"/>
  <c r="J241"/>
  <c r="J208"/>
  <c r="J204"/>
  <c r="BK193"/>
  <c r="BK179"/>
  <c r="BK156"/>
  <c r="BK143"/>
  <c r="BK135"/>
  <c r="J239"/>
  <c r="BK221"/>
  <c r="J209"/>
  <c r="J227"/>
  <c r="BK197"/>
  <c r="J179"/>
  <c r="J156"/>
  <c r="BK133"/>
  <c i="11" r="J592"/>
  <c r="BK545"/>
  <c r="J517"/>
  <c r="BK467"/>
  <c r="J427"/>
  <c r="BK211"/>
  <c r="BK185"/>
  <c r="J168"/>
  <c r="J153"/>
  <c r="J146"/>
  <c r="BK582"/>
  <c r="J563"/>
  <c r="BK552"/>
  <c r="BK535"/>
  <c r="J509"/>
  <c r="BK477"/>
  <c r="J457"/>
  <c r="J451"/>
  <c r="BK431"/>
  <c r="J403"/>
  <c r="J385"/>
  <c r="BK365"/>
  <c r="BK347"/>
  <c r="J326"/>
  <c r="BK314"/>
  <c r="BK291"/>
  <c r="J254"/>
  <c r="J232"/>
  <c r="BK225"/>
  <c r="J185"/>
  <c r="J164"/>
  <c r="J149"/>
  <c r="J601"/>
  <c r="J582"/>
  <c r="J571"/>
  <c r="J552"/>
  <c r="BK541"/>
  <c r="BK529"/>
  <c r="BK509"/>
  <c r="BK503"/>
  <c r="J463"/>
  <c r="BK435"/>
  <c r="J405"/>
  <c r="BK376"/>
  <c r="BK341"/>
  <c r="BK315"/>
  <c r="J291"/>
  <c r="BK254"/>
  <c r="BK239"/>
  <c r="J225"/>
  <c r="BK203"/>
  <c r="J177"/>
  <c r="BK140"/>
  <c r="BK572"/>
  <c r="BK558"/>
  <c r="BK531"/>
  <c r="BK507"/>
  <c r="J477"/>
  <c r="J461"/>
  <c r="BK449"/>
  <c r="J431"/>
  <c r="BK417"/>
  <c r="BK380"/>
  <c r="J329"/>
  <c r="J315"/>
  <c r="BK310"/>
  <c r="BK277"/>
  <c r="BK252"/>
  <c r="BK237"/>
  <c r="BK217"/>
  <c r="BK181"/>
  <c r="BK164"/>
  <c r="J136"/>
  <c i="12" r="BK137"/>
  <c r="J147"/>
  <c r="J138"/>
  <c r="BK134"/>
  <c r="J135"/>
  <c r="BK133"/>
  <c r="J125"/>
  <c i="2" r="BK205"/>
  <c r="BK199"/>
  <c r="J191"/>
  <c r="BK186"/>
  <c r="BK171"/>
  <c r="BK162"/>
  <c r="BK158"/>
  <c r="BK148"/>
  <c r="BK141"/>
  <c r="J209"/>
  <c r="J200"/>
  <c r="J196"/>
  <c r="J173"/>
  <c r="BK166"/>
  <c r="BK152"/>
  <c r="BK140"/>
  <c r="J137"/>
  <c r="BK134"/>
  <c i="1" r="AS94"/>
  <c i="2" r="BK207"/>
  <c r="J198"/>
  <c r="J193"/>
  <c r="BK189"/>
  <c r="J187"/>
  <c r="J179"/>
  <c r="BK173"/>
  <c r="BK164"/>
  <c r="J154"/>
  <c r="BK144"/>
  <c r="J140"/>
  <c r="J132"/>
  <c i="3" r="BK180"/>
  <c r="BK172"/>
  <c r="J180"/>
  <c r="J173"/>
  <c r="J163"/>
  <c r="J153"/>
  <c r="J170"/>
  <c r="BK149"/>
  <c r="J142"/>
  <c r="BK134"/>
  <c r="BK131"/>
  <c r="J176"/>
  <c r="J172"/>
  <c r="BK150"/>
  <c r="J146"/>
  <c r="BK136"/>
  <c r="J131"/>
  <c r="J129"/>
  <c i="4" r="J323"/>
  <c r="J318"/>
  <c r="J301"/>
  <c r="J292"/>
  <c r="BK284"/>
  <c r="BK270"/>
  <c r="J266"/>
  <c r="BK260"/>
  <c r="J249"/>
  <c r="BK236"/>
  <c r="J211"/>
  <c r="J201"/>
  <c r="J184"/>
  <c r="BK171"/>
  <c r="BK136"/>
  <c r="BK317"/>
  <c r="J311"/>
  <c r="BK305"/>
  <c r="BK300"/>
  <c r="BK291"/>
  <c r="BK275"/>
  <c r="J265"/>
  <c r="J247"/>
  <c r="BK203"/>
  <c r="J200"/>
  <c r="J182"/>
  <c r="J158"/>
  <c r="BK150"/>
  <c r="J322"/>
  <c r="BK309"/>
  <c r="J302"/>
  <c r="BK265"/>
  <c r="J261"/>
  <c r="J253"/>
  <c r="J244"/>
  <c r="BK232"/>
  <c r="BK215"/>
  <c r="BK204"/>
  <c r="BK189"/>
  <c r="BK178"/>
  <c r="J163"/>
  <c r="J142"/>
  <c r="BK306"/>
  <c r="J278"/>
  <c r="BK266"/>
  <c r="BK233"/>
  <c r="BK224"/>
  <c r="J218"/>
  <c r="BK163"/>
  <c r="J149"/>
  <c i="5" r="BK207"/>
  <c r="J195"/>
  <c r="J187"/>
  <c r="J183"/>
  <c r="BK174"/>
  <c r="BK166"/>
  <c r="J158"/>
  <c r="J149"/>
  <c r="J138"/>
  <c r="J133"/>
  <c r="BK208"/>
  <c r="BK197"/>
  <c r="J174"/>
  <c r="J168"/>
  <c r="BK160"/>
  <c r="BK150"/>
  <c r="BK142"/>
  <c r="BK130"/>
  <c r="J207"/>
  <c r="BK196"/>
  <c r="BK185"/>
  <c r="BK171"/>
  <c r="BK162"/>
  <c r="J154"/>
  <c r="BK149"/>
  <c r="J146"/>
  <c r="J131"/>
  <c r="BK195"/>
  <c r="BK191"/>
  <c r="J182"/>
  <c r="BK176"/>
  <c r="BK165"/>
  <c r="BK159"/>
  <c r="BK151"/>
  <c r="J143"/>
  <c r="BK134"/>
  <c i="6" r="J209"/>
  <c r="BK202"/>
  <c r="J196"/>
  <c r="J191"/>
  <c r="BK178"/>
  <c r="J169"/>
  <c r="J163"/>
  <c r="J159"/>
  <c r="J149"/>
  <c r="J144"/>
  <c r="J132"/>
  <c r="J129"/>
  <c r="BK212"/>
  <c r="BK204"/>
  <c r="BK199"/>
  <c r="BK193"/>
  <c r="BK185"/>
  <c r="J178"/>
  <c r="BK169"/>
  <c r="BK159"/>
  <c r="J148"/>
  <c r="BK144"/>
  <c r="BK137"/>
  <c r="BK124"/>
  <c r="J211"/>
  <c r="J208"/>
  <c r="J200"/>
  <c r="BK192"/>
  <c r="J185"/>
  <c r="BK177"/>
  <c r="J171"/>
  <c r="BK163"/>
  <c r="J154"/>
  <c r="J151"/>
  <c r="J141"/>
  <c r="BK135"/>
  <c r="J124"/>
  <c r="J181"/>
  <c r="J174"/>
  <c r="J166"/>
  <c r="BK160"/>
  <c r="BK150"/>
  <c r="BK134"/>
  <c r="BK127"/>
  <c i="7" r="J207"/>
  <c r="J203"/>
  <c r="BK189"/>
  <c r="J184"/>
  <c r="BK178"/>
  <c r="J172"/>
  <c r="J161"/>
  <c r="BK152"/>
  <c r="BK146"/>
  <c r="J225"/>
  <c r="BK217"/>
  <c r="J209"/>
  <c r="BK196"/>
  <c r="J191"/>
  <c r="BK175"/>
  <c r="J170"/>
  <c r="BK164"/>
  <c r="J147"/>
  <c r="J136"/>
  <c r="J223"/>
  <c r="J213"/>
  <c r="J202"/>
  <c r="J192"/>
  <c r="BK182"/>
  <c r="J176"/>
  <c r="BK171"/>
  <c r="J165"/>
  <c r="BK161"/>
  <c r="BK150"/>
  <c r="BK147"/>
  <c r="BK139"/>
  <c r="J229"/>
  <c r="J216"/>
  <c r="J208"/>
  <c r="BK202"/>
  <c r="J198"/>
  <c r="J186"/>
  <c r="J181"/>
  <c r="BK160"/>
  <c r="BK155"/>
  <c r="BK145"/>
  <c r="BK136"/>
  <c r="J130"/>
  <c i="8" r="J192"/>
  <c r="J177"/>
  <c r="J160"/>
  <c r="J146"/>
  <c r="J134"/>
  <c r="J189"/>
  <c r="BK174"/>
  <c r="BK163"/>
  <c r="J158"/>
  <c r="J144"/>
  <c r="J138"/>
  <c r="J198"/>
  <c r="J188"/>
  <c r="J178"/>
  <c r="BK171"/>
  <c r="BK159"/>
  <c r="J149"/>
  <c r="J139"/>
  <c r="BK192"/>
  <c r="BK185"/>
  <c r="J181"/>
  <c r="J170"/>
  <c r="J166"/>
  <c r="BK158"/>
  <c r="J142"/>
  <c i="9" r="BK132"/>
  <c r="BK126"/>
  <c r="BK127"/>
  <c r="BK131"/>
  <c r="J135"/>
  <c i="10" r="J247"/>
  <c r="J221"/>
  <c r="BK206"/>
  <c r="J197"/>
  <c r="BK187"/>
  <c r="J173"/>
  <c r="J158"/>
  <c r="BK139"/>
  <c r="BK245"/>
  <c r="J229"/>
  <c r="BK207"/>
  <c r="J202"/>
  <c r="J187"/>
  <c r="BK173"/>
  <c r="J147"/>
  <c r="BK141"/>
  <c r="J133"/>
  <c r="J233"/>
  <c r="J214"/>
  <c r="BK233"/>
  <c r="BK204"/>
  <c r="J193"/>
  <c r="BK177"/>
  <c r="J164"/>
  <c r="J145"/>
  <c i="11" r="BK574"/>
  <c r="J565"/>
  <c r="BK548"/>
  <c r="J535"/>
  <c r="BK524"/>
  <c r="BK513"/>
  <c r="J471"/>
  <c r="BK429"/>
  <c r="J203"/>
  <c r="J183"/>
  <c r="BK157"/>
  <c r="J144"/>
  <c r="J569"/>
  <c r="J559"/>
  <c r="BK547"/>
  <c r="J524"/>
  <c r="J511"/>
  <c r="BK483"/>
  <c r="BK465"/>
  <c r="J449"/>
  <c r="J429"/>
  <c r="BK401"/>
  <c r="J382"/>
  <c r="J371"/>
  <c r="J341"/>
  <c r="J320"/>
  <c r="J310"/>
  <c r="BK266"/>
  <c r="J241"/>
  <c r="J230"/>
  <c r="J219"/>
  <c r="BK158"/>
  <c r="BK614"/>
  <c r="BK594"/>
  <c r="BK584"/>
  <c r="J572"/>
  <c r="BK559"/>
  <c r="J548"/>
  <c r="J533"/>
  <c r="J515"/>
  <c r="BK498"/>
  <c r="BK469"/>
  <c r="J440"/>
  <c r="BK421"/>
  <c r="J399"/>
  <c r="BK359"/>
  <c r="BK335"/>
  <c r="BK312"/>
  <c r="J277"/>
  <c r="J243"/>
  <c r="BK230"/>
  <c r="J217"/>
  <c r="J194"/>
  <c r="J172"/>
  <c r="J158"/>
  <c r="J580"/>
  <c r="BK569"/>
  <c r="J543"/>
  <c r="J529"/>
  <c r="BK515"/>
  <c r="J483"/>
  <c r="BK463"/>
  <c r="BK453"/>
  <c r="BK433"/>
  <c r="BK403"/>
  <c r="BK394"/>
  <c r="BK371"/>
  <c r="BK320"/>
  <c r="J312"/>
  <c r="J302"/>
  <c r="BK264"/>
  <c r="J248"/>
  <c r="BK232"/>
  <c r="BK205"/>
  <c r="BK179"/>
  <c r="J142"/>
  <c i="12" r="BK138"/>
  <c r="BK130"/>
  <c r="BK146"/>
  <c r="J137"/>
  <c r="BK125"/>
  <c r="BK136"/>
  <c r="J136"/>
  <c r="J130"/>
  <c r="BK127"/>
  <c i="2" l="1" r="R127"/>
  <c r="T161"/>
  <c r="R170"/>
  <c r="R201"/>
  <c r="BK211"/>
  <c r="J211"/>
  <c r="J104"/>
  <c i="3" r="P125"/>
  <c r="BK148"/>
  <c r="J148"/>
  <c r="J99"/>
  <c r="BK151"/>
  <c r="J151"/>
  <c r="J100"/>
  <c r="T157"/>
  <c i="4" r="T134"/>
  <c r="T162"/>
  <c r="T169"/>
  <c r="T177"/>
  <c r="T185"/>
  <c r="T194"/>
  <c r="T205"/>
  <c r="T214"/>
  <c r="R227"/>
  <c r="R239"/>
  <c r="R252"/>
  <c r="P257"/>
  <c r="T299"/>
  <c r="T310"/>
  <c r="T315"/>
  <c i="5" r="T132"/>
  <c r="T129"/>
  <c r="T141"/>
  <c r="T140"/>
  <c r="T161"/>
  <c r="T173"/>
  <c r="BK180"/>
  <c r="J180"/>
  <c r="J105"/>
  <c r="P190"/>
  <c r="BK201"/>
  <c r="J201"/>
  <c r="J107"/>
  <c i="6" r="R122"/>
  <c r="T142"/>
  <c r="R205"/>
  <c i="7" r="R129"/>
  <c r="R128"/>
  <c r="BK168"/>
  <c r="J168"/>
  <c r="J100"/>
  <c r="R200"/>
  <c i="8" r="BK162"/>
  <c r="J162"/>
  <c r="J101"/>
  <c r="T162"/>
  <c r="R168"/>
  <c r="P173"/>
  <c r="BK179"/>
  <c r="J179"/>
  <c r="J104"/>
  <c r="T179"/>
  <c r="P187"/>
  <c r="T187"/>
  <c r="T190"/>
  <c i="9" r="BK124"/>
  <c r="J124"/>
  <c r="J98"/>
  <c r="T124"/>
  <c r="T123"/>
  <c r="P134"/>
  <c r="P133"/>
  <c i="10" r="BK132"/>
  <c r="J132"/>
  <c r="J98"/>
  <c r="R132"/>
  <c r="P151"/>
  <c r="BK199"/>
  <c r="J199"/>
  <c r="J100"/>
  <c r="P199"/>
  <c r="R218"/>
  <c r="R212"/>
  <c r="BK226"/>
  <c r="J226"/>
  <c r="J106"/>
  <c r="R226"/>
  <c i="11" r="P135"/>
  <c r="BK148"/>
  <c r="J148"/>
  <c r="J99"/>
  <c r="BK176"/>
  <c r="J176"/>
  <c r="J100"/>
  <c r="R229"/>
  <c r="BK328"/>
  <c r="J328"/>
  <c r="J102"/>
  <c r="R384"/>
  <c r="P476"/>
  <c r="BK528"/>
  <c r="J528"/>
  <c r="J107"/>
  <c r="R528"/>
  <c r="R534"/>
  <c r="T544"/>
  <c r="T560"/>
  <c r="R573"/>
  <c i="12" r="T126"/>
  <c r="T122"/>
  <c r="P145"/>
  <c i="2" r="T127"/>
  <c r="P161"/>
  <c r="P170"/>
  <c r="BK201"/>
  <c r="J201"/>
  <c r="J103"/>
  <c r="P211"/>
  <c i="3" r="R125"/>
  <c r="R148"/>
  <c r="R151"/>
  <c r="R157"/>
  <c i="4" r="BK134"/>
  <c r="J134"/>
  <c r="J97"/>
  <c r="BK162"/>
  <c r="J162"/>
  <c r="J98"/>
  <c r="BK169"/>
  <c r="J169"/>
  <c r="J99"/>
  <c r="BK177"/>
  <c r="J177"/>
  <c r="J100"/>
  <c r="BK185"/>
  <c r="J185"/>
  <c r="J101"/>
  <c r="BK194"/>
  <c r="J194"/>
  <c r="J103"/>
  <c r="BK205"/>
  <c r="J205"/>
  <c r="J104"/>
  <c r="BK214"/>
  <c r="J214"/>
  <c r="J105"/>
  <c r="BK227"/>
  <c r="J227"/>
  <c r="J106"/>
  <c r="BK239"/>
  <c r="J239"/>
  <c r="J107"/>
  <c r="BK252"/>
  <c r="J252"/>
  <c r="J108"/>
  <c r="T257"/>
  <c r="R299"/>
  <c r="R310"/>
  <c r="P315"/>
  <c i="5" r="BK132"/>
  <c r="J132"/>
  <c r="J99"/>
  <c r="BK141"/>
  <c r="J141"/>
  <c r="J101"/>
  <c r="BK161"/>
  <c r="J161"/>
  <c r="J102"/>
  <c r="P173"/>
  <c r="T180"/>
  <c r="R190"/>
  <c r="R201"/>
  <c i="6" r="T122"/>
  <c r="T121"/>
  <c r="T120"/>
  <c r="R142"/>
  <c r="T205"/>
  <c i="7" r="P129"/>
  <c r="P128"/>
  <c r="T168"/>
  <c r="T167"/>
  <c r="T200"/>
  <c i="11" r="T135"/>
  <c r="T148"/>
  <c r="T176"/>
  <c r="P229"/>
  <c r="P328"/>
  <c r="P384"/>
  <c r="R476"/>
  <c r="T528"/>
  <c r="T534"/>
  <c r="R544"/>
  <c r="R560"/>
  <c r="BK583"/>
  <c r="J583"/>
  <c r="J112"/>
  <c r="R583"/>
  <c r="P600"/>
  <c i="12" r="P126"/>
  <c r="P122"/>
  <c i="1" r="AU105"/>
  <c i="12" r="BK145"/>
  <c r="J145"/>
  <c r="J102"/>
  <c i="2" r="P127"/>
  <c r="P126"/>
  <c r="P125"/>
  <c i="1" r="AU95"/>
  <c i="2" r="R161"/>
  <c r="BK170"/>
  <c r="J170"/>
  <c r="J102"/>
  <c r="P201"/>
  <c r="R211"/>
  <c i="3" r="BK125"/>
  <c r="J125"/>
  <c r="J98"/>
  <c r="P148"/>
  <c r="P151"/>
  <c r="P157"/>
  <c i="4" r="R134"/>
  <c r="R162"/>
  <c r="R169"/>
  <c r="R177"/>
  <c r="P185"/>
  <c r="P194"/>
  <c r="R205"/>
  <c r="R214"/>
  <c r="T227"/>
  <c r="P239"/>
  <c r="T252"/>
  <c r="R257"/>
  <c r="P299"/>
  <c r="P310"/>
  <c r="BK315"/>
  <c r="J315"/>
  <c r="J113"/>
  <c i="5" r="P132"/>
  <c r="P129"/>
  <c r="P141"/>
  <c r="P140"/>
  <c r="P161"/>
  <c r="R173"/>
  <c r="P180"/>
  <c r="BK190"/>
  <c r="J190"/>
  <c r="J106"/>
  <c r="P201"/>
  <c i="6" r="P122"/>
  <c r="BK142"/>
  <c r="J142"/>
  <c r="J99"/>
  <c r="P205"/>
  <c i="7" r="T129"/>
  <c r="T128"/>
  <c r="T127"/>
  <c r="P168"/>
  <c r="P200"/>
  <c i="8" r="BK129"/>
  <c r="J129"/>
  <c r="J98"/>
  <c r="R129"/>
  <c r="R147"/>
  <c r="T154"/>
  <c r="P162"/>
  <c r="BK168"/>
  <c r="J168"/>
  <c r="J102"/>
  <c r="BK173"/>
  <c r="J173"/>
  <c r="J103"/>
  <c r="T173"/>
  <c r="R179"/>
  <c r="BK190"/>
  <c r="J190"/>
  <c r="J107"/>
  <c r="R190"/>
  <c i="9" r="P124"/>
  <c r="P123"/>
  <c r="P122"/>
  <c i="1" r="AU102"/>
  <c i="9" r="BK134"/>
  <c r="J134"/>
  <c r="J100"/>
  <c r="R134"/>
  <c r="R133"/>
  <c i="10" r="P132"/>
  <c r="P131"/>
  <c r="T132"/>
  <c r="R151"/>
  <c r="T199"/>
  <c r="BK218"/>
  <c r="J218"/>
  <c r="J104"/>
  <c r="T218"/>
  <c r="T212"/>
  <c r="P226"/>
  <c i="11" r="BK135"/>
  <c r="J135"/>
  <c r="J98"/>
  <c r="P148"/>
  <c r="R176"/>
  <c r="T229"/>
  <c r="R328"/>
  <c r="T384"/>
  <c r="T476"/>
  <c r="BK534"/>
  <c r="J534"/>
  <c r="J108"/>
  <c r="BK544"/>
  <c r="J544"/>
  <c r="J109"/>
  <c r="P560"/>
  <c r="P573"/>
  <c r="T573"/>
  <c r="T583"/>
  <c r="T600"/>
  <c i="12" r="R126"/>
  <c r="R122"/>
  <c r="T145"/>
  <c i="2" r="BK127"/>
  <c r="J127"/>
  <c r="J98"/>
  <c r="BK161"/>
  <c r="J161"/>
  <c r="J101"/>
  <c r="T170"/>
  <c r="T201"/>
  <c r="T211"/>
  <c i="3" r="T125"/>
  <c r="T124"/>
  <c r="T123"/>
  <c r="T148"/>
  <c r="T151"/>
  <c r="BK157"/>
  <c r="J157"/>
  <c r="J102"/>
  <c i="4" r="P134"/>
  <c r="P162"/>
  <c r="P169"/>
  <c r="P177"/>
  <c r="R185"/>
  <c r="R194"/>
  <c r="P205"/>
  <c r="P214"/>
  <c r="P227"/>
  <c r="T239"/>
  <c r="P252"/>
  <c r="BK257"/>
  <c r="J257"/>
  <c r="J109"/>
  <c r="BK299"/>
  <c r="J299"/>
  <c r="J110"/>
  <c r="BK310"/>
  <c r="J310"/>
  <c r="J111"/>
  <c r="R315"/>
  <c i="5" r="R132"/>
  <c r="R129"/>
  <c r="R128"/>
  <c r="R127"/>
  <c r="R141"/>
  <c r="R140"/>
  <c r="R161"/>
  <c r="BK173"/>
  <c r="J173"/>
  <c r="J103"/>
  <c r="R180"/>
  <c r="R179"/>
  <c r="T190"/>
  <c r="T201"/>
  <c i="6" r="BK122"/>
  <c r="J122"/>
  <c r="J98"/>
  <c r="P142"/>
  <c r="BK205"/>
  <c r="J205"/>
  <c r="J100"/>
  <c i="7" r="BK129"/>
  <c r="J129"/>
  <c r="J98"/>
  <c r="R168"/>
  <c r="R167"/>
  <c r="BK200"/>
  <c r="J200"/>
  <c r="J101"/>
  <c i="8" r="P129"/>
  <c r="T129"/>
  <c r="BK147"/>
  <c r="J147"/>
  <c r="J99"/>
  <c r="P147"/>
  <c r="T147"/>
  <c r="BK154"/>
  <c r="J154"/>
  <c r="J100"/>
  <c r="P154"/>
  <c r="R154"/>
  <c r="R162"/>
  <c r="P168"/>
  <c r="T168"/>
  <c r="R173"/>
  <c r="P179"/>
  <c r="BK187"/>
  <c r="J187"/>
  <c r="J106"/>
  <c r="R187"/>
  <c r="R186"/>
  <c r="P190"/>
  <c i="9" r="R124"/>
  <c r="R123"/>
  <c r="R122"/>
  <c r="T134"/>
  <c r="T133"/>
  <c i="10" r="BK151"/>
  <c r="J151"/>
  <c r="J99"/>
  <c r="T151"/>
  <c r="R199"/>
  <c r="P218"/>
  <c r="P212"/>
  <c r="T226"/>
  <c i="11" r="R135"/>
  <c r="R148"/>
  <c r="P176"/>
  <c r="BK229"/>
  <c r="J229"/>
  <c r="J101"/>
  <c r="T328"/>
  <c r="BK384"/>
  <c r="J384"/>
  <c r="J103"/>
  <c r="BK476"/>
  <c r="J476"/>
  <c r="J106"/>
  <c r="P528"/>
  <c r="P534"/>
  <c r="P544"/>
  <c r="BK560"/>
  <c r="J560"/>
  <c r="J110"/>
  <c r="BK573"/>
  <c r="J573"/>
  <c r="J111"/>
  <c r="P583"/>
  <c r="BK600"/>
  <c r="J600"/>
  <c r="J113"/>
  <c r="R600"/>
  <c i="12" r="BK126"/>
  <c r="J126"/>
  <c r="J99"/>
  <c r="R145"/>
  <c i="2" r="BK159"/>
  <c r="J159"/>
  <c r="J100"/>
  <c i="9" r="BK138"/>
  <c r="J138"/>
  <c r="J102"/>
  <c i="10" r="BK251"/>
  <c r="J251"/>
  <c r="J108"/>
  <c i="12" r="BK124"/>
  <c r="J124"/>
  <c r="J98"/>
  <c i="2" r="BK232"/>
  <c r="J232"/>
  <c r="J105"/>
  <c i="3" r="BK154"/>
  <c r="J154"/>
  <c r="J101"/>
  <c i="4" r="BK190"/>
  <c r="J190"/>
  <c r="J102"/>
  <c r="BK313"/>
  <c r="J313"/>
  <c r="J112"/>
  <c i="7" r="BK220"/>
  <c r="J220"/>
  <c r="J103"/>
  <c r="BK226"/>
  <c r="J226"/>
  <c r="J106"/>
  <c r="BK228"/>
  <c r="J228"/>
  <c r="J107"/>
  <c i="2" r="BK157"/>
  <c r="J157"/>
  <c r="J99"/>
  <c i="7" r="BK222"/>
  <c r="J222"/>
  <c r="J104"/>
  <c r="BK224"/>
  <c r="J224"/>
  <c r="J105"/>
  <c i="10" r="BK223"/>
  <c r="J223"/>
  <c r="J105"/>
  <c r="BK246"/>
  <c r="J246"/>
  <c r="J107"/>
  <c i="12" r="BK143"/>
  <c r="J143"/>
  <c r="J101"/>
  <c i="3" r="BK181"/>
  <c r="J181"/>
  <c r="J103"/>
  <c i="10" r="BK210"/>
  <c r="J210"/>
  <c r="J101"/>
  <c r="BK213"/>
  <c r="J213"/>
  <c r="J103"/>
  <c r="BK257"/>
  <c r="BK256"/>
  <c r="J256"/>
  <c r="J109"/>
  <c i="11" r="BK473"/>
  <c r="J473"/>
  <c r="J104"/>
  <c i="12" r="BK139"/>
  <c r="J139"/>
  <c r="J100"/>
  <c r="BE135"/>
  <c r="BE136"/>
  <c r="BE137"/>
  <c r="E85"/>
  <c r="BE125"/>
  <c r="BE127"/>
  <c r="BE133"/>
  <c r="BE138"/>
  <c r="BE140"/>
  <c r="BE144"/>
  <c r="BE146"/>
  <c r="J89"/>
  <c r="F119"/>
  <c r="BE130"/>
  <c r="BE134"/>
  <c r="BE147"/>
  <c i="11" r="F92"/>
  <c r="BE149"/>
  <c r="BE157"/>
  <c r="BE158"/>
  <c r="BE168"/>
  <c r="BE185"/>
  <c r="BE196"/>
  <c r="BE223"/>
  <c r="BE230"/>
  <c r="BE234"/>
  <c r="BE241"/>
  <c r="BE252"/>
  <c r="BE254"/>
  <c r="BE308"/>
  <c r="BE318"/>
  <c r="BE326"/>
  <c r="BE341"/>
  <c r="BE380"/>
  <c r="BE382"/>
  <c r="BE421"/>
  <c r="BE465"/>
  <c r="BE467"/>
  <c r="BE509"/>
  <c r="BE513"/>
  <c r="BE524"/>
  <c r="BE533"/>
  <c r="BE537"/>
  <c r="BE543"/>
  <c r="BE548"/>
  <c r="BE552"/>
  <c r="BE554"/>
  <c r="BE561"/>
  <c r="BE563"/>
  <c r="BE578"/>
  <c r="J89"/>
  <c r="BE136"/>
  <c r="BE153"/>
  <c r="BE164"/>
  <c r="BE183"/>
  <c r="BE203"/>
  <c r="BE205"/>
  <c r="BE217"/>
  <c r="BE225"/>
  <c r="BE237"/>
  <c r="BE239"/>
  <c r="BE271"/>
  <c r="BE277"/>
  <c r="BE289"/>
  <c r="BE291"/>
  <c r="BE302"/>
  <c r="BE310"/>
  <c r="BE314"/>
  <c r="BE317"/>
  <c r="BE335"/>
  <c r="BE347"/>
  <c r="BE365"/>
  <c r="BE371"/>
  <c r="BE376"/>
  <c r="BE385"/>
  <c r="BE394"/>
  <c r="BE399"/>
  <c r="BE401"/>
  <c r="BE403"/>
  <c r="BE405"/>
  <c r="BE417"/>
  <c r="BE419"/>
  <c r="BE425"/>
  <c r="BE427"/>
  <c r="BE429"/>
  <c r="BE431"/>
  <c r="BE453"/>
  <c r="BE455"/>
  <c r="BE457"/>
  <c r="BE471"/>
  <c r="BE474"/>
  <c r="BE511"/>
  <c r="BE535"/>
  <c r="BE545"/>
  <c r="BE565"/>
  <c r="BE567"/>
  <c r="BE576"/>
  <c r="BE584"/>
  <c r="BE592"/>
  <c r="BE594"/>
  <c r="BE601"/>
  <c r="BE614"/>
  <c i="10" r="BK131"/>
  <c r="J257"/>
  <c r="J110"/>
  <c i="11" r="E85"/>
  <c r="BE140"/>
  <c r="BE142"/>
  <c r="BE174"/>
  <c r="BE177"/>
  <c r="BE181"/>
  <c r="BE194"/>
  <c r="BE211"/>
  <c r="BE219"/>
  <c r="BE221"/>
  <c r="BE227"/>
  <c r="BE232"/>
  <c r="BE243"/>
  <c r="BE248"/>
  <c r="BE264"/>
  <c r="BE266"/>
  <c r="BE306"/>
  <c r="BE312"/>
  <c r="BE315"/>
  <c r="BE320"/>
  <c r="BE322"/>
  <c r="BE329"/>
  <c r="BE353"/>
  <c r="BE359"/>
  <c r="BE435"/>
  <c r="BE459"/>
  <c r="BE461"/>
  <c r="BE469"/>
  <c r="BE485"/>
  <c r="BE507"/>
  <c r="BE515"/>
  <c r="BE517"/>
  <c r="BE526"/>
  <c r="BE529"/>
  <c r="BE547"/>
  <c r="BE556"/>
  <c r="BE558"/>
  <c r="BE572"/>
  <c r="BE574"/>
  <c r="BE144"/>
  <c r="BE146"/>
  <c r="BE162"/>
  <c r="BE170"/>
  <c r="BE172"/>
  <c r="BE179"/>
  <c r="BE423"/>
  <c r="BE433"/>
  <c r="BE438"/>
  <c r="BE440"/>
  <c r="BE449"/>
  <c r="BE451"/>
  <c r="BE463"/>
  <c r="BE477"/>
  <c r="BE483"/>
  <c r="BE491"/>
  <c r="BE498"/>
  <c r="BE503"/>
  <c r="BE527"/>
  <c r="BE531"/>
  <c r="BE539"/>
  <c r="BE541"/>
  <c r="BE559"/>
  <c r="BE569"/>
  <c r="BE571"/>
  <c r="BE580"/>
  <c r="BE582"/>
  <c i="10" r="J89"/>
  <c r="F127"/>
  <c r="BE137"/>
  <c r="BE152"/>
  <c r="BE164"/>
  <c r="BE173"/>
  <c r="BE177"/>
  <c r="BE183"/>
  <c r="BE189"/>
  <c r="BE193"/>
  <c r="BE195"/>
  <c r="BE208"/>
  <c r="BE209"/>
  <c r="BE211"/>
  <c r="BE221"/>
  <c r="BE229"/>
  <c r="BE247"/>
  <c r="BE252"/>
  <c r="BE258"/>
  <c r="BE205"/>
  <c r="BE206"/>
  <c r="BE207"/>
  <c r="BE227"/>
  <c r="BE243"/>
  <c r="BE245"/>
  <c r="E85"/>
  <c r="BE147"/>
  <c r="BE154"/>
  <c r="BE171"/>
  <c r="BE181"/>
  <c r="BE187"/>
  <c r="BE191"/>
  <c r="BE197"/>
  <c r="BE200"/>
  <c r="BE201"/>
  <c r="BE204"/>
  <c r="BE219"/>
  <c r="BE233"/>
  <c r="BE239"/>
  <c r="BE133"/>
  <c r="BE135"/>
  <c r="BE139"/>
  <c r="BE141"/>
  <c r="BE143"/>
  <c r="BE145"/>
  <c r="BE156"/>
  <c r="BE158"/>
  <c r="BE169"/>
  <c r="BE179"/>
  <c r="BE202"/>
  <c r="BE214"/>
  <c r="BE224"/>
  <c r="BE241"/>
  <c i="9" r="J116"/>
  <c r="BE126"/>
  <c r="BE127"/>
  <c r="BE128"/>
  <c r="BE130"/>
  <c r="BE139"/>
  <c i="8" r="BK128"/>
  <c r="J128"/>
  <c r="J97"/>
  <c i="9" r="BE125"/>
  <c r="BE132"/>
  <c r="BE136"/>
  <c r="E85"/>
  <c r="F92"/>
  <c r="BE131"/>
  <c r="BE135"/>
  <c r="BE129"/>
  <c i="8" r="J89"/>
  <c r="F92"/>
  <c r="BE131"/>
  <c r="BE134"/>
  <c r="BE138"/>
  <c r="BE142"/>
  <c r="BE146"/>
  <c r="BE148"/>
  <c r="BE156"/>
  <c r="BE159"/>
  <c r="BE160"/>
  <c r="BE175"/>
  <c r="BE189"/>
  <c r="BE198"/>
  <c r="E85"/>
  <c r="BE143"/>
  <c r="BE144"/>
  <c r="BE163"/>
  <c r="BE164"/>
  <c r="BE169"/>
  <c r="BE170"/>
  <c r="BE194"/>
  <c r="BE130"/>
  <c r="BE145"/>
  <c r="BE152"/>
  <c r="BE153"/>
  <c r="BE158"/>
  <c r="BE171"/>
  <c r="BE176"/>
  <c r="BE177"/>
  <c r="BE185"/>
  <c r="BE191"/>
  <c r="BE193"/>
  <c r="BE195"/>
  <c r="BE135"/>
  <c r="BE139"/>
  <c r="BE149"/>
  <c r="BE155"/>
  <c r="BE157"/>
  <c r="BE161"/>
  <c r="BE165"/>
  <c r="BE166"/>
  <c r="BE167"/>
  <c r="BE172"/>
  <c r="BE174"/>
  <c r="BE178"/>
  <c r="BE180"/>
  <c r="BE181"/>
  <c r="BE182"/>
  <c r="BE183"/>
  <c r="BE184"/>
  <c r="BE188"/>
  <c r="BE192"/>
  <c r="BE199"/>
  <c i="7" r="J89"/>
  <c r="F92"/>
  <c r="BE137"/>
  <c r="BE145"/>
  <c r="BE146"/>
  <c r="BE150"/>
  <c r="BE156"/>
  <c r="BE161"/>
  <c r="BE165"/>
  <c r="BE166"/>
  <c r="BE169"/>
  <c r="BE171"/>
  <c r="BE175"/>
  <c r="BE178"/>
  <c r="BE182"/>
  <c r="BE189"/>
  <c r="BE190"/>
  <c r="BE193"/>
  <c r="BE196"/>
  <c r="BE206"/>
  <c r="BE212"/>
  <c r="BE225"/>
  <c r="E117"/>
  <c r="BE130"/>
  <c r="BE131"/>
  <c r="BE136"/>
  <c r="BE151"/>
  <c r="BE152"/>
  <c r="BE153"/>
  <c r="BE158"/>
  <c r="BE164"/>
  <c r="BE172"/>
  <c r="BE174"/>
  <c r="BE180"/>
  <c r="BE187"/>
  <c r="BE191"/>
  <c r="BE192"/>
  <c r="BE194"/>
  <c r="BE199"/>
  <c r="BE203"/>
  <c r="BE205"/>
  <c r="BE217"/>
  <c r="BE221"/>
  <c r="BE223"/>
  <c r="BE227"/>
  <c r="BE229"/>
  <c r="BE134"/>
  <c r="BE139"/>
  <c r="BE140"/>
  <c r="BE142"/>
  <c r="BE147"/>
  <c r="BE149"/>
  <c r="BE159"/>
  <c r="BE160"/>
  <c r="BE162"/>
  <c r="BE176"/>
  <c r="BE177"/>
  <c r="BE181"/>
  <c r="BE183"/>
  <c r="BE184"/>
  <c r="BE185"/>
  <c r="BE188"/>
  <c r="BE197"/>
  <c r="BE198"/>
  <c r="BE202"/>
  <c r="BE204"/>
  <c r="BE209"/>
  <c r="BE210"/>
  <c r="BE211"/>
  <c r="BE215"/>
  <c r="BE216"/>
  <c r="BE218"/>
  <c r="BE133"/>
  <c r="BE143"/>
  <c r="BE148"/>
  <c r="BE154"/>
  <c r="BE155"/>
  <c r="BE157"/>
  <c r="BE163"/>
  <c r="BE170"/>
  <c r="BE173"/>
  <c r="BE179"/>
  <c r="BE186"/>
  <c r="BE195"/>
  <c r="BE201"/>
  <c r="BE207"/>
  <c r="BE208"/>
  <c r="BE213"/>
  <c i="5" r="BK129"/>
  <c i="6" r="E85"/>
  <c r="J114"/>
  <c r="F117"/>
  <c r="BE123"/>
  <c r="BE130"/>
  <c r="BE136"/>
  <c r="BE139"/>
  <c r="BE143"/>
  <c r="BE144"/>
  <c r="BE145"/>
  <c r="BE146"/>
  <c r="BE147"/>
  <c r="BE153"/>
  <c r="BE156"/>
  <c r="BE161"/>
  <c r="BE162"/>
  <c r="BE167"/>
  <c r="BE168"/>
  <c r="BE174"/>
  <c r="BE177"/>
  <c r="BE187"/>
  <c i="5" r="BK140"/>
  <c r="J140"/>
  <c r="J100"/>
  <c i="6" r="BE127"/>
  <c r="BE128"/>
  <c r="BE129"/>
  <c r="BE132"/>
  <c r="BE137"/>
  <c r="BE148"/>
  <c r="BE149"/>
  <c r="BE157"/>
  <c r="BE158"/>
  <c r="BE159"/>
  <c r="BE169"/>
  <c r="BE181"/>
  <c r="BE182"/>
  <c r="BE183"/>
  <c r="BE193"/>
  <c r="BE196"/>
  <c r="BE199"/>
  <c r="BE203"/>
  <c r="BE206"/>
  <c r="BE208"/>
  <c r="BE209"/>
  <c r="BE125"/>
  <c r="BE131"/>
  <c r="BE133"/>
  <c r="BE135"/>
  <c r="BE150"/>
  <c r="BE151"/>
  <c r="BE154"/>
  <c r="BE155"/>
  <c r="BE163"/>
  <c r="BE166"/>
  <c r="BE171"/>
  <c r="BE173"/>
  <c r="BE179"/>
  <c r="BE180"/>
  <c r="BE188"/>
  <c r="BE189"/>
  <c r="BE190"/>
  <c r="BE197"/>
  <c r="BE198"/>
  <c r="BE202"/>
  <c r="BE210"/>
  <c r="BE211"/>
  <c r="BE213"/>
  <c i="5" r="BK179"/>
  <c r="J179"/>
  <c r="J104"/>
  <c i="6" r="BE124"/>
  <c r="BE126"/>
  <c r="BE134"/>
  <c r="BE138"/>
  <c r="BE140"/>
  <c r="BE141"/>
  <c r="BE152"/>
  <c r="BE160"/>
  <c r="BE164"/>
  <c r="BE165"/>
  <c r="BE170"/>
  <c r="BE172"/>
  <c r="BE175"/>
  <c r="BE176"/>
  <c r="BE178"/>
  <c r="BE184"/>
  <c r="BE185"/>
  <c r="BE186"/>
  <c r="BE191"/>
  <c r="BE192"/>
  <c r="BE194"/>
  <c r="BE195"/>
  <c r="BE200"/>
  <c r="BE201"/>
  <c r="BE204"/>
  <c r="BE207"/>
  <c r="BE212"/>
  <c i="5" r="F92"/>
  <c r="J121"/>
  <c r="BE130"/>
  <c r="BE135"/>
  <c r="BE136"/>
  <c r="BE144"/>
  <c r="BE153"/>
  <c r="BE159"/>
  <c r="BE160"/>
  <c r="BE162"/>
  <c r="BE163"/>
  <c r="BE166"/>
  <c r="BE170"/>
  <c r="BE172"/>
  <c r="BE187"/>
  <c r="BE188"/>
  <c r="BE197"/>
  <c r="BE203"/>
  <c r="BE204"/>
  <c r="BE207"/>
  <c r="E85"/>
  <c r="BE134"/>
  <c r="BE138"/>
  <c r="BE139"/>
  <c r="BE142"/>
  <c r="BE143"/>
  <c r="BE155"/>
  <c r="BE157"/>
  <c r="BE164"/>
  <c r="BE165"/>
  <c r="BE182"/>
  <c r="BE183"/>
  <c r="BE186"/>
  <c r="BE191"/>
  <c r="BE202"/>
  <c r="BE205"/>
  <c r="BE206"/>
  <c r="BE208"/>
  <c r="BE209"/>
  <c r="BE131"/>
  <c r="BE133"/>
  <c r="BE137"/>
  <c r="BE147"/>
  <c r="BE148"/>
  <c r="BE152"/>
  <c r="BE154"/>
  <c r="BE156"/>
  <c r="BE158"/>
  <c r="BE171"/>
  <c r="BE174"/>
  <c r="BE175"/>
  <c r="BE176"/>
  <c r="BE177"/>
  <c r="BE178"/>
  <c r="BE181"/>
  <c r="BE184"/>
  <c r="BE185"/>
  <c r="BE192"/>
  <c r="BE193"/>
  <c r="BE194"/>
  <c r="BE198"/>
  <c r="BE145"/>
  <c r="BE146"/>
  <c r="BE149"/>
  <c r="BE150"/>
  <c r="BE151"/>
  <c r="BE167"/>
  <c r="BE168"/>
  <c r="BE169"/>
  <c r="BE195"/>
  <c r="BE196"/>
  <c r="BE199"/>
  <c i="4" r="J89"/>
  <c r="BE136"/>
  <c r="BE139"/>
  <c r="BE151"/>
  <c r="BE159"/>
  <c r="BE166"/>
  <c r="BE175"/>
  <c r="BE178"/>
  <c r="BE179"/>
  <c r="BE182"/>
  <c r="BE188"/>
  <c r="BE189"/>
  <c r="BE198"/>
  <c r="BE201"/>
  <c r="BE202"/>
  <c r="BE203"/>
  <c r="BE211"/>
  <c r="BE240"/>
  <c r="BE241"/>
  <c r="BE244"/>
  <c r="BE249"/>
  <c r="BE260"/>
  <c r="BE261"/>
  <c r="BE262"/>
  <c r="BE263"/>
  <c r="BE264"/>
  <c r="BE265"/>
  <c r="BE267"/>
  <c r="BE268"/>
  <c r="BE270"/>
  <c r="BE290"/>
  <c r="BE291"/>
  <c r="BE292"/>
  <c r="BE295"/>
  <c r="BE301"/>
  <c r="BE307"/>
  <c r="BE308"/>
  <c r="BE312"/>
  <c r="BE135"/>
  <c r="BE150"/>
  <c r="BE155"/>
  <c r="BE158"/>
  <c r="BE174"/>
  <c r="BE200"/>
  <c r="BE218"/>
  <c r="BE219"/>
  <c r="BE233"/>
  <c r="BE266"/>
  <c r="BE269"/>
  <c r="BE273"/>
  <c r="BE274"/>
  <c r="BE278"/>
  <c r="BE281"/>
  <c r="BE284"/>
  <c r="BE287"/>
  <c r="BE296"/>
  <c r="BE300"/>
  <c r="BE305"/>
  <c r="BE311"/>
  <c r="BE314"/>
  <c r="BE317"/>
  <c r="BE318"/>
  <c r="BE320"/>
  <c r="BE323"/>
  <c r="F92"/>
  <c r="BE148"/>
  <c r="BE170"/>
  <c r="BE171"/>
  <c r="BE183"/>
  <c r="BE184"/>
  <c r="BE195"/>
  <c r="BE204"/>
  <c r="BE206"/>
  <c r="BE209"/>
  <c r="BE210"/>
  <c r="BE215"/>
  <c r="BE220"/>
  <c r="BE221"/>
  <c r="BE232"/>
  <c r="BE236"/>
  <c r="BE248"/>
  <c r="BE256"/>
  <c r="BE258"/>
  <c r="BE259"/>
  <c r="BE272"/>
  <c r="BE303"/>
  <c r="E85"/>
  <c r="BE142"/>
  <c r="BE145"/>
  <c r="BE149"/>
  <c r="BE152"/>
  <c r="BE163"/>
  <c r="BE176"/>
  <c r="BE186"/>
  <c r="BE187"/>
  <c r="BE191"/>
  <c r="BE199"/>
  <c r="BE224"/>
  <c r="BE228"/>
  <c r="BE231"/>
  <c r="BE247"/>
  <c r="BE253"/>
  <c r="BE271"/>
  <c r="BE275"/>
  <c r="BE302"/>
  <c r="BE304"/>
  <c r="BE306"/>
  <c r="BE309"/>
  <c r="BE316"/>
  <c r="BE319"/>
  <c r="BE321"/>
  <c r="BE322"/>
  <c i="3" r="E113"/>
  <c r="J117"/>
  <c r="F120"/>
  <c r="BE126"/>
  <c r="BE128"/>
  <c r="BE129"/>
  <c r="BE130"/>
  <c r="BE132"/>
  <c r="BE133"/>
  <c r="BE134"/>
  <c r="BE138"/>
  <c r="BE140"/>
  <c r="BE146"/>
  <c r="BE152"/>
  <c r="BE155"/>
  <c r="BE170"/>
  <c r="BE171"/>
  <c r="BE180"/>
  <c r="BE127"/>
  <c r="BE131"/>
  <c r="BE136"/>
  <c r="BE142"/>
  <c r="BE144"/>
  <c r="BE149"/>
  <c r="BE150"/>
  <c r="BE172"/>
  <c r="BE173"/>
  <c r="BE174"/>
  <c r="BE177"/>
  <c r="BE179"/>
  <c r="BE182"/>
  <c i="2" r="BK126"/>
  <c r="BK125"/>
  <c r="J125"/>
  <c r="J96"/>
  <c i="3" r="BE163"/>
  <c r="BE166"/>
  <c r="BE176"/>
  <c r="BE178"/>
  <c r="BE153"/>
  <c r="BE158"/>
  <c r="BE160"/>
  <c r="BE169"/>
  <c r="BE175"/>
  <c i="2" r="F92"/>
  <c r="J119"/>
  <c r="BE128"/>
  <c r="BE130"/>
  <c r="BE132"/>
  <c r="BE136"/>
  <c r="BE137"/>
  <c r="BE138"/>
  <c r="BE139"/>
  <c r="BE140"/>
  <c r="BE141"/>
  <c r="BE142"/>
  <c r="BE150"/>
  <c r="BE152"/>
  <c r="BE154"/>
  <c r="BE155"/>
  <c r="BE166"/>
  <c r="BE168"/>
  <c r="BE171"/>
  <c r="BE173"/>
  <c r="BE176"/>
  <c r="BE186"/>
  <c r="BE187"/>
  <c r="BE188"/>
  <c r="BE189"/>
  <c r="BE190"/>
  <c r="BE191"/>
  <c r="BE192"/>
  <c r="BE193"/>
  <c r="BE194"/>
  <c r="BE195"/>
  <c r="BE196"/>
  <c r="BE197"/>
  <c r="BE198"/>
  <c r="BE202"/>
  <c r="BE204"/>
  <c r="BE205"/>
  <c r="BE209"/>
  <c r="BE210"/>
  <c r="BE218"/>
  <c r="BE222"/>
  <c r="BE224"/>
  <c r="BE226"/>
  <c r="BE230"/>
  <c r="BE233"/>
  <c r="BE143"/>
  <c r="BE146"/>
  <c r="BE148"/>
  <c r="BE158"/>
  <c r="BE160"/>
  <c r="BE162"/>
  <c r="BE164"/>
  <c r="BE207"/>
  <c r="E85"/>
  <c r="BE134"/>
  <c r="BE144"/>
  <c r="BE179"/>
  <c r="BE182"/>
  <c r="BE184"/>
  <c r="BE199"/>
  <c r="BE200"/>
  <c r="BE212"/>
  <c r="BE216"/>
  <c r="F36"/>
  <c i="1" r="BC95"/>
  <c i="3" r="F35"/>
  <c i="1" r="BB96"/>
  <c i="3" r="F36"/>
  <c i="1" r="BC96"/>
  <c i="4" r="F36"/>
  <c i="1" r="BC97"/>
  <c i="5" r="J34"/>
  <c i="1" r="AW98"/>
  <c i="6" r="F35"/>
  <c i="1" r="BB99"/>
  <c i="7" r="F36"/>
  <c i="1" r="BC100"/>
  <c i="8" r="F34"/>
  <c i="1" r="BA101"/>
  <c i="8" r="F37"/>
  <c i="1" r="BD101"/>
  <c i="10" r="F37"/>
  <c i="1" r="BD103"/>
  <c i="11" r="J34"/>
  <c i="1" r="AW104"/>
  <c i="11" r="F34"/>
  <c i="1" r="BA104"/>
  <c i="12" r="F34"/>
  <c i="1" r="BA105"/>
  <c i="12" r="F37"/>
  <c i="1" r="BD105"/>
  <c i="12" r="F36"/>
  <c i="1" r="BC105"/>
  <c i="2" r="J34"/>
  <c i="1" r="AW95"/>
  <c i="3" r="F34"/>
  <c i="1" r="BA96"/>
  <c i="3" r="F37"/>
  <c i="1" r="BD96"/>
  <c i="4" r="F37"/>
  <c i="1" r="BD97"/>
  <c i="4" r="J34"/>
  <c i="1" r="AW97"/>
  <c i="5" r="F36"/>
  <c i="1" r="BC98"/>
  <c i="5" r="F35"/>
  <c i="1" r="BB98"/>
  <c i="6" r="F36"/>
  <c i="1" r="BC99"/>
  <c i="7" r="J34"/>
  <c i="1" r="AW100"/>
  <c i="8" r="J34"/>
  <c i="1" r="AW101"/>
  <c i="9" r="J34"/>
  <c i="1" r="AW102"/>
  <c i="9" r="F35"/>
  <c i="1" r="BB102"/>
  <c i="10" r="J34"/>
  <c i="1" r="AW103"/>
  <c i="11" r="F36"/>
  <c i="1" r="BC104"/>
  <c i="2" r="F34"/>
  <c i="1" r="BA95"/>
  <c i="3" r="J34"/>
  <c i="1" r="AW96"/>
  <c i="4" r="F35"/>
  <c i="1" r="BB97"/>
  <c i="5" r="F37"/>
  <c i="1" r="BD98"/>
  <c i="6" r="F34"/>
  <c i="1" r="BA99"/>
  <c i="7" r="F35"/>
  <c i="1" r="BB100"/>
  <c i="8" r="F35"/>
  <c i="1" r="BB101"/>
  <c i="9" r="F34"/>
  <c i="1" r="BA102"/>
  <c i="9" r="F36"/>
  <c i="1" r="BC102"/>
  <c i="10" r="F35"/>
  <c i="1" r="BB103"/>
  <c i="11" r="F35"/>
  <c i="1" r="BB104"/>
  <c i="12" r="J34"/>
  <c i="1" r="AW105"/>
  <c i="2" r="F35"/>
  <c i="1" r="BB95"/>
  <c i="2" r="F37"/>
  <c i="1" r="BD95"/>
  <c i="4" r="F34"/>
  <c i="1" r="BA97"/>
  <c i="5" r="F34"/>
  <c i="1" r="BA98"/>
  <c i="6" r="F37"/>
  <c i="1" r="BD99"/>
  <c i="6" r="J34"/>
  <c i="1" r="AW99"/>
  <c i="7" r="F34"/>
  <c i="1" r="BA100"/>
  <c i="7" r="F37"/>
  <c i="1" r="BD100"/>
  <c i="8" r="F36"/>
  <c i="1" r="BC101"/>
  <c i="9" r="F37"/>
  <c i="1" r="BD102"/>
  <c i="10" r="F34"/>
  <c i="1" r="BA103"/>
  <c i="10" r="F36"/>
  <c i="1" r="BC103"/>
  <c i="11" r="F37"/>
  <c i="1" r="BD104"/>
  <c i="12" r="F35"/>
  <c i="1" r="BB105"/>
  <c i="8" l="1" r="P128"/>
  <c i="4" r="P133"/>
  <c i="1" r="AU97"/>
  <c i="5" r="P179"/>
  <c r="P128"/>
  <c r="P127"/>
  <c i="1" r="AU98"/>
  <c i="4" r="R133"/>
  <c i="11" r="T134"/>
  <c i="8" r="T186"/>
  <c i="4" r="T133"/>
  <c i="11" r="R134"/>
  <c r="T475"/>
  <c i="7" r="P167"/>
  <c i="11" r="R475"/>
  <c i="5" r="T179"/>
  <c r="T128"/>
  <c r="T127"/>
  <c i="2" r="T126"/>
  <c r="T125"/>
  <c i="9" r="T122"/>
  <c i="8" r="P186"/>
  <c r="T128"/>
  <c r="T127"/>
  <c i="10" r="T131"/>
  <c r="T130"/>
  <c i="8" r="R128"/>
  <c r="R127"/>
  <c i="11" r="P134"/>
  <c i="7" r="R127"/>
  <c i="3" r="P124"/>
  <c r="P123"/>
  <c i="1" r="AU96"/>
  <c i="10" r="P130"/>
  <c i="1" r="AU103"/>
  <c i="6" r="P121"/>
  <c r="P120"/>
  <c i="1" r="AU99"/>
  <c i="7" r="P127"/>
  <c i="1" r="AU100"/>
  <c i="3" r="R124"/>
  <c r="R123"/>
  <c i="11" r="P475"/>
  <c i="10" r="R131"/>
  <c r="R130"/>
  <c i="6" r="R121"/>
  <c r="R120"/>
  <c i="2" r="R126"/>
  <c r="R125"/>
  <c i="4" r="BK133"/>
  <c r="J133"/>
  <c r="J96"/>
  <c i="6" r="BK121"/>
  <c r="J121"/>
  <c r="J97"/>
  <c i="9" r="BK137"/>
  <c r="J137"/>
  <c r="J101"/>
  <c i="10" r="BK212"/>
  <c r="J212"/>
  <c r="J102"/>
  <c i="11" r="BK134"/>
  <c r="J134"/>
  <c r="J97"/>
  <c i="12" r="BK123"/>
  <c r="J123"/>
  <c r="J97"/>
  <c i="3" r="BK124"/>
  <c r="J124"/>
  <c r="J97"/>
  <c i="7" r="BK167"/>
  <c r="J167"/>
  <c r="J99"/>
  <c r="BK219"/>
  <c r="J219"/>
  <c r="J102"/>
  <c i="9" r="BK123"/>
  <c r="J123"/>
  <c r="J97"/>
  <c i="7" r="BK128"/>
  <c r="J128"/>
  <c r="J97"/>
  <c i="8" r="BK186"/>
  <c r="J186"/>
  <c r="J105"/>
  <c i="9" r="BK133"/>
  <c r="J133"/>
  <c r="J99"/>
  <c i="11" r="BK475"/>
  <c r="J475"/>
  <c r="J105"/>
  <c i="10" r="J131"/>
  <c r="J97"/>
  <c i="8" r="BK127"/>
  <c r="J127"/>
  <c r="J96"/>
  <c i="5" r="BK128"/>
  <c r="BK127"/>
  <c r="J127"/>
  <c r="J96"/>
  <c r="J129"/>
  <c r="J98"/>
  <c i="2" r="J126"/>
  <c r="J97"/>
  <c r="F33"/>
  <c i="1" r="AZ95"/>
  <c i="5" r="F33"/>
  <c i="1" r="AZ98"/>
  <c i="6" r="F33"/>
  <c i="1" r="AZ99"/>
  <c i="8" r="F33"/>
  <c i="1" r="AZ101"/>
  <c i="11" r="F33"/>
  <c i="1" r="AZ104"/>
  <c i="2" r="J30"/>
  <c i="1" r="AG95"/>
  <c i="3" r="J33"/>
  <c i="1" r="AV96"/>
  <c r="AT96"/>
  <c i="4" r="F33"/>
  <c i="1" r="AZ97"/>
  <c i="7" r="F33"/>
  <c i="1" r="AZ100"/>
  <c i="9" r="F33"/>
  <c i="1" r="AZ102"/>
  <c i="10" r="J33"/>
  <c i="1" r="AV103"/>
  <c r="AT103"/>
  <c r="BA94"/>
  <c r="AW94"/>
  <c r="AK30"/>
  <c r="BB94"/>
  <c r="W31"/>
  <c r="BD94"/>
  <c r="W33"/>
  <c i="3" r="F33"/>
  <c i="1" r="AZ96"/>
  <c i="4" r="J33"/>
  <c i="1" r="AV97"/>
  <c r="AT97"/>
  <c i="7" r="J33"/>
  <c i="1" r="AV100"/>
  <c r="AT100"/>
  <c i="9" r="J33"/>
  <c i="1" r="AV102"/>
  <c r="AT102"/>
  <c i="10" r="F33"/>
  <c i="1" r="AZ103"/>
  <c i="12" r="J33"/>
  <c i="1" r="AV105"/>
  <c r="AT105"/>
  <c i="12" r="F33"/>
  <c i="1" r="AZ105"/>
  <c r="BC94"/>
  <c r="W32"/>
  <c i="2" r="J33"/>
  <c i="1" r="AV95"/>
  <c r="AT95"/>
  <c i="5" r="J33"/>
  <c i="1" r="AV98"/>
  <c r="AT98"/>
  <c i="6" r="J33"/>
  <c i="1" r="AV99"/>
  <c r="AT99"/>
  <c i="8" r="J33"/>
  <c i="1" r="AV101"/>
  <c r="AT101"/>
  <c i="11" r="J33"/>
  <c i="1" r="AV104"/>
  <c r="AT104"/>
  <c i="11" l="1" r="P133"/>
  <c i="1" r="AU104"/>
  <c i="11" r="R133"/>
  <c r="T133"/>
  <c i="8" r="P127"/>
  <c i="1" r="AU101"/>
  <c i="3" r="BK123"/>
  <c r="J123"/>
  <c r="J96"/>
  <c i="10" r="BK130"/>
  <c r="J130"/>
  <c i="11" r="BK133"/>
  <c r="J133"/>
  <c i="7" r="BK127"/>
  <c r="J127"/>
  <c i="12" r="BK122"/>
  <c r="J122"/>
  <c i="6" r="BK120"/>
  <c r="J120"/>
  <c r="J96"/>
  <c i="9" r="BK122"/>
  <c r="J122"/>
  <c i="5" r="J128"/>
  <c r="J97"/>
  <c i="1" r="AN95"/>
  <c i="2" r="J39"/>
  <c i="10" r="J30"/>
  <c i="1" r="AG103"/>
  <c i="8" r="J30"/>
  <c i="1" r="AG101"/>
  <c r="AN101"/>
  <c r="W30"/>
  <c i="4" r="J30"/>
  <c i="1" r="AG97"/>
  <c i="7" r="J30"/>
  <c i="1" r="AG100"/>
  <c i="9" r="J30"/>
  <c i="1" r="AG102"/>
  <c i="11" r="J30"/>
  <c i="1" r="AG104"/>
  <c i="12" r="J30"/>
  <c i="1" r="AG105"/>
  <c r="AX94"/>
  <c r="AY94"/>
  <c i="5" r="J30"/>
  <c i="1" r="AG98"/>
  <c r="AZ94"/>
  <c r="W29"/>
  <c i="7" l="1" r="J39"/>
  <c i="9" r="J39"/>
  <c i="10" r="J39"/>
  <c i="11" r="J39"/>
  <c i="4" r="J39"/>
  <c i="12" r="J39"/>
  <c i="7" r="J96"/>
  <c i="9" r="J96"/>
  <c i="12" r="J96"/>
  <c i="11" r="J96"/>
  <c i="10" r="J96"/>
  <c i="8" r="J39"/>
  <c i="5" r="J39"/>
  <c i="1" r="AN98"/>
  <c r="AN103"/>
  <c r="AN97"/>
  <c r="AN100"/>
  <c r="AN102"/>
  <c r="AN105"/>
  <c r="AN104"/>
  <c i="3" r="J30"/>
  <c i="1" r="AG96"/>
  <c i="6" r="J30"/>
  <c i="1" r="AG99"/>
  <c r="AG94"/>
  <c r="AK26"/>
  <c r="AU94"/>
  <c r="AV94"/>
  <c r="AK29"/>
  <c r="AK35"/>
  <c i="3" l="1" r="J39"/>
  <c i="6" r="J39"/>
  <c i="1" r="AN96"/>
  <c r="AN9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<sst xmlns="http://schemas.openxmlformats.org/spreadsheetml/2006/main">
  <si>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</si>
  <si>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</si>
  <si>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</si>
  <si>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</si>
  <si>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</si>
  <si>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{337a0e03-3702-4706-b753-8a490c7cb5e9}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</si>
  <si>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</si>
  <si>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</si>
  <si>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</si>
  <si>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</si>
  <si>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</si>
  <si>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</si>
  <si>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</si>
  <si>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</si>
  <si>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</si>
  <si>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</si>
  <si>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</si>
  <si>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CORSO</t>
  </si>
  <si>
    <t>KSO:</t>
  </si>
  <si>
    <t>CC-CZ:</t>
  </si>
  <si>
    <t>Místo:</t>
  </si>
  <si>
    <t>Krčínova 801/6, 400 07 Ústí nad Labem</t>
  </si>
  <si>
    <t>Datum:</t>
  </si>
  <si>
    <t>3. 7. 2024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</si>
  <si>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</si>
  <si>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</si>
  <si>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</si>
  <si>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</si>
  <si>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</si>
  <si>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</si>
  <si>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</si>
  <si>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DigiTry Art Technologies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</si>
  <si>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</si>
  <si>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</si>
  <si>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</si>
  <si>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</si>
  <si>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</si>
  <si>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</si>
  <si>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</si>
  <si>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</si>
  <si>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</si>
  <si>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</si>
  <si>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</si>
  <si>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</si>
  <si>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</si>
  <si>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</si>
  <si>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</si>
  <si>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</si>
  <si>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</si>
  <si>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</si>
  <si>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</si>
  <si>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</si>
  <si>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</si>
  <si>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</si>
  <si>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</si>
  <si>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</si>
  <si>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</si>
  <si>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</si>
  <si>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</si>
  <si>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</si>
  <si>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</si>
  <si>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</si>
  <si>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</si>
  <si>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</si>
  <si>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</si>
  <si>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</si>
  <si>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</si>
  <si>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</si>
  <si>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</si>
  <si>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</si>
  <si>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</si>
  <si>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</si>
  <si>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</si>
  <si>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</si>
  <si>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</si>
  <si>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</si>
  <si>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</si>
  <si>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</si>
  <si>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</si>
  <si>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</si>
  <si>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</si>
  <si>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</si>
  <si>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Likvidace dešťových vod</t>
  </si>
  <si>
    <t>STA</t>
  </si>
  <si>
    <t>1</t>
  </si>
  <si>
    <t>{3a8140a6-195d-4878-b1ba-aa28d0c29a94}</t>
  </si>
  <si>
    <t>2</t>
  </si>
  <si>
    <t>IO 02</t>
  </si>
  <si>
    <t>Kanalizace včetně Lapolu</t>
  </si>
  <si>
    <t>{87c44ca4-3d0d-4b21-8b77-57f6503acb6b}</t>
  </si>
  <si>
    <t>IO 03a</t>
  </si>
  <si>
    <t>Dopravní řešení</t>
  </si>
  <si>
    <t>{df1e422d-657e-43e6-b4a7-373a91bd38cc}</t>
  </si>
  <si>
    <t>IO 03b</t>
  </si>
  <si>
    <t>Vegetační úpravy</t>
  </si>
  <si>
    <t>{76289f3a-0889-4494-b063-235a21553fea}</t>
  </si>
  <si>
    <t>IO 04</t>
  </si>
  <si>
    <t>Přeložka přípojek teplovodu</t>
  </si>
  <si>
    <t>{1868ba15-11f0-468d-9d1b-e22a301ed2bf}</t>
  </si>
  <si>
    <t>IO 05</t>
  </si>
  <si>
    <t>Veřejné osvětlení</t>
  </si>
  <si>
    <t>{83f47019-006f-4b01-884a-3211f921f6a6}</t>
  </si>
  <si>
    <t>IO 06</t>
  </si>
  <si>
    <t>Vjezdová závora</t>
  </si>
  <si>
    <t>{33d74d20-b7b0-4036-a2fe-4acd322b28e1}</t>
  </si>
  <si>
    <t>IO 07</t>
  </si>
  <si>
    <t>Přeložka SEK TETA s.r.o.</t>
  </si>
  <si>
    <t>{da78bfa2-2696-4282-86ff-ef3340989b90}</t>
  </si>
  <si>
    <t>SO 02</t>
  </si>
  <si>
    <t>Dvorana</t>
  </si>
  <si>
    <t>{a4b89cd5-017c-457a-8ca9-d44bd81d4710}</t>
  </si>
  <si>
    <t>SO 03</t>
  </si>
  <si>
    <t>Ochozy</t>
  </si>
  <si>
    <t>{151ca503-322a-4f9b-9f20-258987a78cd5}</t>
  </si>
  <si>
    <t>VRN</t>
  </si>
  <si>
    <t>Vedlejší rozpočtové náklady</t>
  </si>
  <si>
    <t>{8f54afd1-067a-4438-baa4-af56200384cd}</t>
  </si>
  <si>
    <t>KRYCÍ LIST SOUPISU PRACÍ</t>
  </si>
  <si>
    <t>Objekt:</t>
  </si>
  <si>
    <t>IO 01 - Likvidace dešťových 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</si>
  <si>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</si>
  <si>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</si>
  <si>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</si>
  <si>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</si>
  <si>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</si>
  <si>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</si>
  <si>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</si>
  <si>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</si>
  <si>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</si>
  <si>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</si>
  <si>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</si>
  <si>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</si>
  <si>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</si>
  <si>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</si>
  <si>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</si>
  <si>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</si>
  <si>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</si>
  <si>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</si>
  <si>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</si>
  <si>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</si>
  <si>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</si>
  <si>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</si>
  <si>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</si>
  <si>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</si>
  <si>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</si>
  <si>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</si>
  <si>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</si>
  <si>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</si>
  <si>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</si>
  <si>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</si>
  <si>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</si>
  <si>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</si>
  <si>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</si>
  <si>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</si>
  <si>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</si>
  <si>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CS ÚRS 2024 02</t>
  </si>
  <si>
    <t>4</t>
  </si>
  <si>
    <t>-2112701620</t>
  </si>
  <si>
    <t>VV</t>
  </si>
  <si>
    <t>"obnova živičné komunikace" (195+90+23)*(0,9+0,25*2)</t>
  </si>
  <si>
    <t>113107231</t>
  </si>
  <si>
    <t>Odstranění podkladu z betonu prostého tl přes 100 do 150 mm strojně pl přes 200 m2</t>
  </si>
  <si>
    <t>349570123</t>
  </si>
  <si>
    <t>"obnova živičné komunikace" (195+90+23)*(2,9-0,25*4)</t>
  </si>
  <si>
    <t>3</t>
  </si>
  <si>
    <t>113107242</t>
  </si>
  <si>
    <t>Odstranění podkladu živičného tl přes 50 do 100 mm strojně pl přes 200 m2</t>
  </si>
  <si>
    <t>1955882379</t>
  </si>
  <si>
    <t>"obnova živičné komunikace" (195+90+23)*(2,9-0,25*2)</t>
  </si>
  <si>
    <t>113154522</t>
  </si>
  <si>
    <t>Frézování živičného krytu tl 40 mm pruh š přes 0,5 m pl do 500 m2</t>
  </si>
  <si>
    <t>925898810</t>
  </si>
  <si>
    <t>"obnova živičné komunikace" (195+90+23)*2,9</t>
  </si>
  <si>
    <t>5</t>
  </si>
  <si>
    <t>131251206</t>
  </si>
  <si>
    <t>Hloubení jam zapažených v hornině třídy těžitelnosti I skupiny 3 objem do 5000 m3 strojně</t>
  </si>
  <si>
    <t>m3</t>
  </si>
  <si>
    <t>1728952113</t>
  </si>
  <si>
    <t>6</t>
  </si>
  <si>
    <t>132254204</t>
  </si>
  <si>
    <t>Hloubení zapažených rýh š do 2000 mm v hornině třídy těžitelnosti I skupiny 3 objem do 500 m3</t>
  </si>
  <si>
    <t>-1252375573</t>
  </si>
  <si>
    <t>7</t>
  </si>
  <si>
    <t>151101101</t>
  </si>
  <si>
    <t>Zřízení příložného pažení a rozepření stěn rýh hl do 2 m</t>
  </si>
  <si>
    <t>-2012863871</t>
  </si>
  <si>
    <t>8</t>
  </si>
  <si>
    <t>151101111</t>
  </si>
  <si>
    <t>Odstranění příložného pažení a rozepření stěn rýh hl do 2 m</t>
  </si>
  <si>
    <t>-92130035</t>
  </si>
  <si>
    <t>9</t>
  </si>
  <si>
    <t>151101201</t>
  </si>
  <si>
    <t>Zřízení příložného pažení stěn výkopu hl do 4 m</t>
  </si>
  <si>
    <t>-1906445560</t>
  </si>
  <si>
    <t>10</t>
  </si>
  <si>
    <t>151101211</t>
  </si>
  <si>
    <t>Odstranění příložného pažení stěn hl do 4 m</t>
  </si>
  <si>
    <t>-785457853</t>
  </si>
  <si>
    <t>11</t>
  </si>
  <si>
    <t>151101301</t>
  </si>
  <si>
    <t>Zřízení rozepření stěn při pažení příložném hl do 4 m</t>
  </si>
  <si>
    <t>-488594182</t>
  </si>
  <si>
    <t>151101311</t>
  </si>
  <si>
    <t>Odstranění rozepření stěn při pažení příložném hl do 4 m</t>
  </si>
  <si>
    <t>-946872948</t>
  </si>
  <si>
    <t>13</t>
  </si>
  <si>
    <t>162751117</t>
  </si>
  <si>
    <t>Vodorovné přemístění přes 9 000 do 10000 m výkopku/sypaniny z horniny třídy těžitelnosti I skupiny 1 až 3</t>
  </si>
  <si>
    <t>-183200718</t>
  </si>
  <si>
    <t>262+1680</t>
  </si>
  <si>
    <t>14</t>
  </si>
  <si>
    <t>162751119</t>
  </si>
  <si>
    <t>Příplatek k vodorovnému přemístění výkopku/sypaniny z horniny třídy těžitelnosti I skupiny 1 až 3 ZKD 1000 m přes 10000 m</t>
  </si>
  <si>
    <t>1598399344</t>
  </si>
  <si>
    <t>15</t>
  </si>
  <si>
    <t>171201221</t>
  </si>
  <si>
    <t>Poplatek za uložení na skládce (skládkovné) zeminy a kamení kód odpadu 17 05 04</t>
  </si>
  <si>
    <t>t</t>
  </si>
  <si>
    <t>1013470497</t>
  </si>
  <si>
    <t>(262+1680)*1,85</t>
  </si>
  <si>
    <t>16</t>
  </si>
  <si>
    <t>171251201</t>
  </si>
  <si>
    <t>Uložení sypaniny na skládky nebo meziskládky</t>
  </si>
  <si>
    <t>-644138708</t>
  </si>
  <si>
    <t>17</t>
  </si>
  <si>
    <t>174151101</t>
  </si>
  <si>
    <t>Zásyp jam, šachet rýh nebo kolem objektů sypaninou se zhutněním</t>
  </si>
  <si>
    <t>1719170194</t>
  </si>
  <si>
    <t>178+240</t>
  </si>
  <si>
    <t>18</t>
  </si>
  <si>
    <t>175151101</t>
  </si>
  <si>
    <t>Obsypání potrubí strojně sypaninou bez prohození, uloženou do 3 m</t>
  </si>
  <si>
    <t>461239332</t>
  </si>
  <si>
    <t>19</t>
  </si>
  <si>
    <t>M</t>
  </si>
  <si>
    <t>58337310</t>
  </si>
  <si>
    <t>štěrkopísek frakce 0/4</t>
  </si>
  <si>
    <t>-90024324</t>
  </si>
  <si>
    <t>133*2 'Přepočtené koeficientem množství</t>
  </si>
  <si>
    <t>Zakládání</t>
  </si>
  <si>
    <t>20</t>
  </si>
  <si>
    <t>211531111</t>
  </si>
  <si>
    <t>Výplň odvodňovacích žeber nebo trativodů kamenivem hrubým drceným frakce 16 až 63 mm</t>
  </si>
  <si>
    <t>2050763179</t>
  </si>
  <si>
    <t>Vodorovné konstrukce</t>
  </si>
  <si>
    <t>451573111</t>
  </si>
  <si>
    <t>Lože pod potrubí otevřený výkop ze štěrkopísku</t>
  </si>
  <si>
    <t>814301214</t>
  </si>
  <si>
    <t>Komunikace pozemní</t>
  </si>
  <si>
    <t>22</t>
  </si>
  <si>
    <t>564861111</t>
  </si>
  <si>
    <t>Podklad ze štěrkodrtě ŠD plochy přes 100 m2 tl 200 mm</t>
  </si>
  <si>
    <t>1403545286</t>
  </si>
  <si>
    <t>23</t>
  </si>
  <si>
    <t>565155111</t>
  </si>
  <si>
    <t>Asfaltový beton vrstva podkladní ACP 16 (obalované kamenivo OKS) tl 70 mm š do 3 m</t>
  </si>
  <si>
    <t>1831447861</t>
  </si>
  <si>
    <t>24</t>
  </si>
  <si>
    <t>567122112</t>
  </si>
  <si>
    <t>Podklad ze směsi stmelené cementem SC C 8/10 (KSC I) tl 130 mm</t>
  </si>
  <si>
    <t>-984868739</t>
  </si>
  <si>
    <t>25</t>
  </si>
  <si>
    <t>577134111</t>
  </si>
  <si>
    <t>Asfaltový beton vrstva obrusná ACO 11+ (ABS) tř. I tl 40 mm š do 3 m z nemodifikovaného asfaltu</t>
  </si>
  <si>
    <t>-1662606005</t>
  </si>
  <si>
    <t>Trubní vedení</t>
  </si>
  <si>
    <t>26</t>
  </si>
  <si>
    <t>871353121</t>
  </si>
  <si>
    <t>Montáž kanalizačního potrubí hladkého plnostěnného SN 8 z PVC-U DN 200</t>
  </si>
  <si>
    <t>m</t>
  </si>
  <si>
    <t>1187410636</t>
  </si>
  <si>
    <t>1*0,5+30*1+25*2+10*3+13*4+62*5</t>
  </si>
  <si>
    <t>27</t>
  </si>
  <si>
    <t>28611167</t>
  </si>
  <si>
    <t>trubka kanalizační PVC-U plnostěnná jednovrstvá DN 200x1000mm SN8</t>
  </si>
  <si>
    <t>1821618396</t>
  </si>
  <si>
    <t>1*0,5+30*1+25*2+13*4</t>
  </si>
  <si>
    <t>132,5*1,03 'Přepočtené koeficientem množství</t>
  </si>
  <si>
    <t>28</t>
  </si>
  <si>
    <t>28611168</t>
  </si>
  <si>
    <t>trubka kanalizační PVC-U plnostěnná jednovrstvá DN 200x3000mm SN8</t>
  </si>
  <si>
    <t>-1009455787</t>
  </si>
  <si>
    <t>10*3</t>
  </si>
  <si>
    <t>30*1,03 'Přepočtené koeficientem množství</t>
  </si>
  <si>
    <t>29</t>
  </si>
  <si>
    <t>28611169</t>
  </si>
  <si>
    <t>trubka kanalizační PVC-U plnostěnná jednovrstvá DN 200x5000mm SN8</t>
  </si>
  <si>
    <t>-2103768786</t>
  </si>
  <si>
    <t>62*5</t>
  </si>
  <si>
    <t>310*1,03 'Přepočtené koeficientem množství</t>
  </si>
  <si>
    <t>30</t>
  </si>
  <si>
    <t>871373121</t>
  </si>
  <si>
    <t>Montáž kanalizačního potrubí hladkého plnostěnného SN 8 z PVC-U DN 315</t>
  </si>
  <si>
    <t>1921996524</t>
  </si>
  <si>
    <t>1*3</t>
  </si>
  <si>
    <t>31</t>
  </si>
  <si>
    <t>28611216</t>
  </si>
  <si>
    <t>trubka kanalizační PVC-U plnostěnná jednovrstvá DN 315x3000mm SN8</t>
  </si>
  <si>
    <t>284337494</t>
  </si>
  <si>
    <t>3*1,03 'Přepočtené koeficientem množství</t>
  </si>
  <si>
    <t>32</t>
  </si>
  <si>
    <t>877350310</t>
  </si>
  <si>
    <t>Montáž kolen na kanalizačním potrubí z PP nebo tvrdého PVC-U trub hladkých plnostěnných DN 200</t>
  </si>
  <si>
    <t>kus</t>
  </si>
  <si>
    <t>806689411</t>
  </si>
  <si>
    <t>33</t>
  </si>
  <si>
    <t>28651205</t>
  </si>
  <si>
    <t>koleno kanalizační PVC-U plnostěnné 200x45°</t>
  </si>
  <si>
    <t>-625838330</t>
  </si>
  <si>
    <t>34</t>
  </si>
  <si>
    <t>28611724</t>
  </si>
  <si>
    <t>víčko kanalizace plastové KG DN 200</t>
  </si>
  <si>
    <t>651422755</t>
  </si>
  <si>
    <t>35</t>
  </si>
  <si>
    <t>877350320</t>
  </si>
  <si>
    <t>Montáž odboček na kanalizačním potrubí z PP nebo tvrdého PVC-U trub hladkých plnostěnných DN 200</t>
  </si>
  <si>
    <t>1699527058</t>
  </si>
  <si>
    <t>36</t>
  </si>
  <si>
    <t>28611396</t>
  </si>
  <si>
    <t>odbočka kanalizační plastová s hrdlem KG 200/200/45°</t>
  </si>
  <si>
    <t>-303735432</t>
  </si>
  <si>
    <t>37</t>
  </si>
  <si>
    <t>877370310</t>
  </si>
  <si>
    <t>Montáž kolen na kanalizačním potrubí z PP nebo tvrdého PVC-U trub hladkých plnostěnných DN 300</t>
  </si>
  <si>
    <t>-1084886683</t>
  </si>
  <si>
    <t>38</t>
  </si>
  <si>
    <t>28611375</t>
  </si>
  <si>
    <t>koleno kanalizační PVC KG 300x45°</t>
  </si>
  <si>
    <t>917338423</t>
  </si>
  <si>
    <t>39</t>
  </si>
  <si>
    <t>892351111</t>
  </si>
  <si>
    <t>Tlaková zkouška vodou potrubí DN 150 nebo 200</t>
  </si>
  <si>
    <t>-1882060373</t>
  </si>
  <si>
    <t>40</t>
  </si>
  <si>
    <t>892381111</t>
  </si>
  <si>
    <t>Tlaková zkouška vodou potrubí DN 250, DN 300 nebo 350</t>
  </si>
  <si>
    <t>-1828831133</t>
  </si>
  <si>
    <t>41</t>
  </si>
  <si>
    <t>894812316</t>
  </si>
  <si>
    <t>Revizní a čistící šachta z PP typ DN 600/200 šachtové dno průtočné 30°, 60°, 90°</t>
  </si>
  <si>
    <t>-663617724</t>
  </si>
  <si>
    <t>42</t>
  </si>
  <si>
    <t>894812318</t>
  </si>
  <si>
    <t>Revizní a čistící šachta z PP typ DN 600/200 šachtové dno s přítokem tvaru X</t>
  </si>
  <si>
    <t>27658567</t>
  </si>
  <si>
    <t>43</t>
  </si>
  <si>
    <t>894812335</t>
  </si>
  <si>
    <t>Revizní a čistící šachta z PP DN 600 šachtová roura korugovaná světlé hloubky 6000 mm</t>
  </si>
  <si>
    <t>-2004066362</t>
  </si>
  <si>
    <t>44</t>
  </si>
  <si>
    <t>894812339</t>
  </si>
  <si>
    <t>Příplatek k rourám revizní a čistící šachty z PP DN 600 za uříznutí šachtové roury</t>
  </si>
  <si>
    <t>-862497315</t>
  </si>
  <si>
    <t>45</t>
  </si>
  <si>
    <t>894812376</t>
  </si>
  <si>
    <t>Revizní a čistící šachta z PP DN 600 poklop litinový pro třídu zatížení D400 s betonovým prstencem</t>
  </si>
  <si>
    <t>1056205778</t>
  </si>
  <si>
    <t>46</t>
  </si>
  <si>
    <t>899722113</t>
  </si>
  <si>
    <t>Krytí potrubí z plastů výstražnou fólií z PVC přes 25 do 34cm</t>
  </si>
  <si>
    <t>1715464623</t>
  </si>
  <si>
    <t>Ostatní konstrukce a práce, bourání</t>
  </si>
  <si>
    <t>47</t>
  </si>
  <si>
    <t>919732211</t>
  </si>
  <si>
    <t>Styčná spára napojení nového živičného povrchu na stávající za tepla š 15 mm hl 25 mm s prořezáním</t>
  </si>
  <si>
    <t>-1118774819</t>
  </si>
  <si>
    <t>"obnova živičné komunikace" (195+90+23)*2</t>
  </si>
  <si>
    <t>48</t>
  </si>
  <si>
    <t>919726122</t>
  </si>
  <si>
    <t>Geotextilie pro ochranu, separaci a filtraci netkaná měrná hm přes 200 do 300 g/m2</t>
  </si>
  <si>
    <t>1717341949</t>
  </si>
  <si>
    <t>49</t>
  </si>
  <si>
    <t>919735111</t>
  </si>
  <si>
    <t>Řezání stávajícího živičného krytu hl do 50 mm</t>
  </si>
  <si>
    <t>-1812287149</t>
  </si>
  <si>
    <t>50</t>
  </si>
  <si>
    <t>919735112</t>
  </si>
  <si>
    <t>Řezání stávajícího živičného krytu hl přes 50 do 100 mm</t>
  </si>
  <si>
    <t>-1077153161</t>
  </si>
  <si>
    <t>51</t>
  </si>
  <si>
    <t>935113212</t>
  </si>
  <si>
    <t>Osazení odvodňovacího betonového žlabu s krycím roštem šířky přes 200 mm</t>
  </si>
  <si>
    <t>-1465496153</t>
  </si>
  <si>
    <t>52</t>
  </si>
  <si>
    <t>5922113R</t>
  </si>
  <si>
    <t>odvodňovací žlab DN 300 včetně krycího roštu D400 a tvarovek - dle specifikace v PD</t>
  </si>
  <si>
    <t>-1241475359</t>
  </si>
  <si>
    <t>997</t>
  </si>
  <si>
    <t>Přesun sutě</t>
  </si>
  <si>
    <t>53</t>
  </si>
  <si>
    <t>997221551</t>
  </si>
  <si>
    <t>Vodorovná doprava suti ze sypkých materiálů do 1 km</t>
  </si>
  <si>
    <t>265386952</t>
  </si>
  <si>
    <t>"vyfrézovaná živice" 82,174</t>
  </si>
  <si>
    <t>"podkladní štěrky" 125,048</t>
  </si>
  <si>
    <t>Součet</t>
  </si>
  <si>
    <t>54</t>
  </si>
  <si>
    <t>997221559</t>
  </si>
  <si>
    <t>Příplatek ZKD 1 km u vodorovné dopravy suti ze sypkých materiálů</t>
  </si>
  <si>
    <t>173511760</t>
  </si>
  <si>
    <t>207,222*10 'Přepočtené koeficientem množství</t>
  </si>
  <si>
    <t>55</t>
  </si>
  <si>
    <t>997221561</t>
  </si>
  <si>
    <t>Vodorovná doprava suti z kusových materiálů do 1 km</t>
  </si>
  <si>
    <t>740842752</t>
  </si>
  <si>
    <t>"podkladní vrstvy z betonu" 190,19</t>
  </si>
  <si>
    <t>"podkladní živičné vrstvy" 162,624</t>
  </si>
  <si>
    <t>56</t>
  </si>
  <si>
    <t>997221569</t>
  </si>
  <si>
    <t>Příplatek ZKD 1 km u vodorovné dopravy suti z kusových materiálů</t>
  </si>
  <si>
    <t>-1496754553</t>
  </si>
  <si>
    <t>352,814*10 'Přepočtené koeficientem množství</t>
  </si>
  <si>
    <t>57</t>
  </si>
  <si>
    <t>997221615</t>
  </si>
  <si>
    <t>Poplatek za uložení na skládce (skládkovné) stavebního odpadu betonového kód odpadu 17 01 01</t>
  </si>
  <si>
    <t>1270136128</t>
  </si>
  <si>
    <t>58</t>
  </si>
  <si>
    <t>997221645</t>
  </si>
  <si>
    <t>Poplatek za uložení na skládce (skládkovné) odpadu asfaltového bez dehtu kód odpadu 17 03 02</t>
  </si>
  <si>
    <t>681612592</t>
  </si>
  <si>
    <t>59</t>
  </si>
  <si>
    <t>997221655</t>
  </si>
  <si>
    <t>-2135478575</t>
  </si>
  <si>
    <t>998</t>
  </si>
  <si>
    <t>Přesun hmot</t>
  </si>
  <si>
    <t>60</t>
  </si>
  <si>
    <t>998276101</t>
  </si>
  <si>
    <t>Přesun hmot pro trubní vedení z trub z plastických hmot otevřený výkop</t>
  </si>
  <si>
    <t>1760250420</t>
  </si>
  <si>
    <t>IO 02 - Kanalizace včetně Lapolu</t>
  </si>
  <si>
    <t xml:space="preserve">    3 - Svislé a kompletní konstrukce</t>
  </si>
  <si>
    <t>131251202</t>
  </si>
  <si>
    <t>Hloubení jam zapažených v hornině třídy těžitelnosti I skupiny 3 objem do 50 m3 strojně</t>
  </si>
  <si>
    <t>110+26</t>
  </si>
  <si>
    <t>(110+26)*1,85</t>
  </si>
  <si>
    <t>84</t>
  </si>
  <si>
    <t>74+14</t>
  </si>
  <si>
    <t>88*2 'Přepočtené koeficientem množství</t>
  </si>
  <si>
    <t>273313611</t>
  </si>
  <si>
    <t>Základové desky z betonu tř. C 16/20</t>
  </si>
  <si>
    <t>2119121232</t>
  </si>
  <si>
    <t>279113132</t>
  </si>
  <si>
    <t>Základová zeď tl přes 150 do 200 mm z tvárnic ztraceného bednění včetně výplně z betonu tř. C 16/20</t>
  </si>
  <si>
    <t>1254681727</t>
  </si>
  <si>
    <t>Svislé a kompletní konstrukce</t>
  </si>
  <si>
    <t>386110109</t>
  </si>
  <si>
    <t>Montáž odlučovače ropných látek betonového průtoku 50 l/s</t>
  </si>
  <si>
    <t>-914108570</t>
  </si>
  <si>
    <t>5943130R</t>
  </si>
  <si>
    <t>odlučovač ropných látek jmenovitý průtok 50L/s - dle specifikace v PD</t>
  </si>
  <si>
    <t>-458055486</t>
  </si>
  <si>
    <t>25+1,8</t>
  </si>
  <si>
    <t>12*0,5+22*1+8*2+4*3+4*4+30*5</t>
  </si>
  <si>
    <t>28611155</t>
  </si>
  <si>
    <t>trubka kanalizační PVC-U plnostěnná jednovrstvá DN 315x1000mm SN8</t>
  </si>
  <si>
    <t>-1837779600</t>
  </si>
  <si>
    <t>12*0,5+22*1+8*2+4*4</t>
  </si>
  <si>
    <t>60*1,03 'Přepočtené koeficientem množství</t>
  </si>
  <si>
    <t>4*3</t>
  </si>
  <si>
    <t>12*1,03 'Přepočtené koeficientem množství</t>
  </si>
  <si>
    <t>28611157</t>
  </si>
  <si>
    <t>trubka kanalizační PVC-U plnostěnná jednovrstvá DN 315x5000mm SN8</t>
  </si>
  <si>
    <t>-863594378</t>
  </si>
  <si>
    <t>30*5</t>
  </si>
  <si>
    <t>150*1,03 'Přepočtené koeficientem množství</t>
  </si>
  <si>
    <t>877370320</t>
  </si>
  <si>
    <t>Montáž odboček na kanalizačním potrubí z PP nebo tvrdého PVC-U trub hladkých plnostěnných DN 300</t>
  </si>
  <si>
    <t>28611407</t>
  </si>
  <si>
    <t>odbočka kanalizační plastová s hrdlem KG 315/315/45°</t>
  </si>
  <si>
    <t>28611728</t>
  </si>
  <si>
    <t>víčko kanalizace plastové KG DN 315</t>
  </si>
  <si>
    <t>543627969</t>
  </si>
  <si>
    <t>-2098224194</t>
  </si>
  <si>
    <t>894812328</t>
  </si>
  <si>
    <t>Revizní a čistící šachta z PP typ DN 600/315 šachtové dno s přítokem tvaru X</t>
  </si>
  <si>
    <t>899620131</t>
  </si>
  <si>
    <t>Obetonování plastové šachty z polypropylenu betonem prostým tř. C 16/20 otevřený výkop</t>
  </si>
  <si>
    <t>1661897485</t>
  </si>
  <si>
    <t>IO 03a - Dopravní řešení</t>
  </si>
  <si>
    <t>1 - Příprava území</t>
  </si>
  <si>
    <t>12 - Zemní práce - odkopávky a prokopávky</t>
  </si>
  <si>
    <t>16 - Zemní práce - přemístění výkopku</t>
  </si>
  <si>
    <t>18 - Zemní práce - povrchové úpravy terénu</t>
  </si>
  <si>
    <t>2 - Zakládání - drenáže</t>
  </si>
  <si>
    <t>4 - Vodorovné konstrukce</t>
  </si>
  <si>
    <t>5a - Komunikace z asfaltu tl 460 mm</t>
  </si>
  <si>
    <t>5b - Vozovka z betonové dlažby tl 470 mm</t>
  </si>
  <si>
    <t>5c - Parkovací stání z betonové dlažby tl 470 mm</t>
  </si>
  <si>
    <t>5d - Chodník z betonové dlažby tl 320 mm</t>
  </si>
  <si>
    <t>5e - Obruby komunikací a chodníků</t>
  </si>
  <si>
    <t>8 - Trubní vedení</t>
  </si>
  <si>
    <t>91a - Doplňující konstrukce a práce pozemních komunikací, letišť a ploch</t>
  </si>
  <si>
    <t>997 - Přesun sutě</t>
  </si>
  <si>
    <t>998 - Přesun hmot</t>
  </si>
  <si>
    <t>22-M - Montáže technologických zařízení pro dopravní stavby</t>
  </si>
  <si>
    <t>46-M - Zemní práce při extr.mont.pracích</t>
  </si>
  <si>
    <t>Příprava území</t>
  </si>
  <si>
    <t>111211101</t>
  </si>
  <si>
    <t>Odstranění křovin a stromů průměru kmene do 100 mm i s kořeny sklonu terénu do 1:5 ručně</t>
  </si>
  <si>
    <t>113106461</t>
  </si>
  <si>
    <t>Rozebrání dlažeb při překopech vozovek z drobných kostek s ložem z kameniva strojně pl přes 15 m2</t>
  </si>
  <si>
    <t>"odečteno AutoCAD chodník" 18</t>
  </si>
  <si>
    <t>113107223</t>
  </si>
  <si>
    <t>Odstranění podkladu z kameniva drceného tl přes 200 do 300 mm strojně pl přes 200 m2</t>
  </si>
  <si>
    <t>18+725+2618</t>
  </si>
  <si>
    <t>113107232</t>
  </si>
  <si>
    <t>Odstranění podkladu z betonu prostého tl přes 150 do 300 mm strojně pl přes 200 m2</t>
  </si>
  <si>
    <t xml:space="preserve">"odečteno AutoCAD parkovací plochy skutečná tl  krytu 200 mm" 2618</t>
  </si>
  <si>
    <t>"odečteno AutoCAD vozovka" 725</t>
  </si>
  <si>
    <t>113202111</t>
  </si>
  <si>
    <t>Vytrhání obrub krajníků nebo obrubníků stojatých</t>
  </si>
  <si>
    <t>119001421</t>
  </si>
  <si>
    <t>Dočasné zajištění kabelů a kabelových tratí ze 3 volně ložených kabelů</t>
  </si>
  <si>
    <t>890411851</t>
  </si>
  <si>
    <t>Bourání šachet z prefabrikovaných skruží strojně obestavěného prostoru do 1,5 m3</t>
  </si>
  <si>
    <t>919735113</t>
  </si>
  <si>
    <t>Řezání stávajícího živičného krytu hl přes 100 do 150 mm</t>
  </si>
  <si>
    <t>961055111</t>
  </si>
  <si>
    <t>Bourání základů ze ŽB</t>
  </si>
  <si>
    <t>"odstranění železobetonových stěn a schodiště" 27</t>
  </si>
  <si>
    <t>966005211</t>
  </si>
  <si>
    <t>Rozebrání a odstranění silničního zábradlí do řims nebo krycích desek</t>
  </si>
  <si>
    <t>15+30 "zábradlí a ochranné trubky sloupů a stěn v garážích, předpokládaná hmotnost 17 tun"</t>
  </si>
  <si>
    <t>966006132</t>
  </si>
  <si>
    <t>Odstranění značek dopravních nebo orientačních se sloupky s betonovými patkami</t>
  </si>
  <si>
    <t>"zábradlí schodiště" 14</t>
  </si>
  <si>
    <t>Zemní práce - odkopávky a prokopávky</t>
  </si>
  <si>
    <t>122252206</t>
  </si>
  <si>
    <t>Odkopávky a prokopávky nezapažené pro silnice a dálnice v hornině třídy těžitelnosti I objem do 5000 m3 strojně</t>
  </si>
  <si>
    <t>1604,64 +58"aktivní zóny a odkopávky"</t>
  </si>
  <si>
    <t>132251102</t>
  </si>
  <si>
    <t>Hloubení rýh nezapažených š do 800 mm v hornině třídy těžitelnosti I skupiny 3 objem přes 20 do 50 m3 strojně</t>
  </si>
  <si>
    <t>143*0,4*0,4</t>
  </si>
  <si>
    <t>Zemní práce - přemístění výkopku</t>
  </si>
  <si>
    <t>167151111</t>
  </si>
  <si>
    <t>Nakládání výkopku z hornin třídy těžitelnosti I skupiny 1 až 3 přes 100 m3</t>
  </si>
  <si>
    <t>1685,22+10,7" dovoz ornice"</t>
  </si>
  <si>
    <t>Příplatek k vodorovnému přemístění výkopku/sypaniny z horniny třídy těžitelnosti I skupiny 1 až 3 ZKD 1000 m přes 10000 m 2x</t>
  </si>
  <si>
    <t>171201231</t>
  </si>
  <si>
    <t>Poplatek za uložení zeminy a kamení na recyklační skládce (skládkovné) kód odpadu 17 05 04</t>
  </si>
  <si>
    <t>Zemní práce - povrchové úpravy terénu</t>
  </si>
  <si>
    <t>182351023</t>
  </si>
  <si>
    <t>Rozprostření ornice pl do 100 m2 ve svahu přes 1:5 tl vrstvy do 200 mm strojně</t>
  </si>
  <si>
    <t>10364101</t>
  </si>
  <si>
    <t>zemina pro terénní úpravy - ornice</t>
  </si>
  <si>
    <t>107*0,1*1,7</t>
  </si>
  <si>
    <t>181411131</t>
  </si>
  <si>
    <t>Založení parkového trávníku výsevem pl do 1000 m2 v rovině a ve svahu do 1:5</t>
  </si>
  <si>
    <t>00572410</t>
  </si>
  <si>
    <t>osivo směs travní parková</t>
  </si>
  <si>
    <t>kg</t>
  </si>
  <si>
    <t>181951112</t>
  </si>
  <si>
    <t>Úprava pláně v hornině třídy těžitelnosti I skupiny 1 až 3 se zhutněním strojně</t>
  </si>
  <si>
    <t>Zakládání - drenáže</t>
  </si>
  <si>
    <t>211971110</t>
  </si>
  <si>
    <t>Zřízení opláštění žeber nebo trativodů geotextilií v rýze nebo zářezu sklonu do 1:2</t>
  </si>
  <si>
    <t>69311081</t>
  </si>
  <si>
    <t>geotextilie netkaná separační, ochranná, filtrační, drenážní PES 300g/m2</t>
  </si>
  <si>
    <t>212752101</t>
  </si>
  <si>
    <t>Trativod z drenážních trubek korugovaných PE-HD SN 4 perforace 360° včetně lože otevřený výkop DN 100 pro liniové stavby</t>
  </si>
  <si>
    <t>457572111</t>
  </si>
  <si>
    <t>Filtrační vrstvy z štěrkopísku se zhutněním frakce od 0 až 8 do 0 až 32 mm</t>
  </si>
  <si>
    <t>457572214</t>
  </si>
  <si>
    <t>Podklad z kameniva těženého hrubého 32-63 mm se zhutněním</t>
  </si>
  <si>
    <t>"výměna podkladů v aktivní zóně" 1604,64</t>
  </si>
  <si>
    <t>5a</t>
  </si>
  <si>
    <t>Komunikace z asfaltu tl 460 mm</t>
  </si>
  <si>
    <t>62</t>
  </si>
  <si>
    <t>"odečtěno AutoCAD plocha asfaltových komunikací vč ploch pod obrubníky"340,8</t>
  </si>
  <si>
    <t>567122114</t>
  </si>
  <si>
    <t>Podklad ze směsi stmelené cementem SC C 8/10 (KSC I) tl 150 mm</t>
  </si>
  <si>
    <t>64</t>
  </si>
  <si>
    <t>573191111</t>
  </si>
  <si>
    <t>Postřik infiltrační kationaktivní emulzí v množství 1 kg/m2</t>
  </si>
  <si>
    <t>66</t>
  </si>
  <si>
    <t>565155121</t>
  </si>
  <si>
    <t>Asfaltový beton vrstva podkladní ACP 16 (obalované kamenivo OKS) tl 70 mm š přes 3 m</t>
  </si>
  <si>
    <t>68</t>
  </si>
  <si>
    <t>573211107</t>
  </si>
  <si>
    <t>Postřik živičný spojovací z asfaltu v množství 0,30 kg/m2</t>
  </si>
  <si>
    <t>70</t>
  </si>
  <si>
    <t>577134121</t>
  </si>
  <si>
    <t>Asfaltový beton vrstva obrusná ACO 11 (ABS) tř. I tl 40 mm š přes 3 m z nemodifikovaného asfaltu</t>
  </si>
  <si>
    <t>72</t>
  </si>
  <si>
    <t>919112212</t>
  </si>
  <si>
    <t>Řezání spár pro vytvoření komůrky š 10 mm hl 20 mm pro těsnící zálivku v živičném krytu</t>
  </si>
  <si>
    <t>74</t>
  </si>
  <si>
    <t>919122111</t>
  </si>
  <si>
    <t>Těsnění spár zálivkou za tepla pro komůrky š 10 mm hl 20 mm s těsnicím profilem</t>
  </si>
  <si>
    <t>76</t>
  </si>
  <si>
    <t>5b</t>
  </si>
  <si>
    <t>Vozovka z betonové dlažby tl 470 mm</t>
  </si>
  <si>
    <t>78</t>
  </si>
  <si>
    <t>"odečtěno AutoCAD vozovka z betonové dlažby vč ploch pod obrubníky"1124,4</t>
  </si>
  <si>
    <t>80</t>
  </si>
  <si>
    <t>596212355</t>
  </si>
  <si>
    <t>Kladení zámkové dlažby pozemních komunikací strojně tl 80 mm pl přes 300 m2</t>
  </si>
  <si>
    <t>82</t>
  </si>
  <si>
    <t>59245020</t>
  </si>
  <si>
    <t>dlažba skladebná betonová 200x100mm tl 80mm přírodní</t>
  </si>
  <si>
    <t>"referenční výrobek BEST KLASIKO 200x100x80 mm" 952</t>
  </si>
  <si>
    <t>5c</t>
  </si>
  <si>
    <t>Parkovací stání z betonové dlažby tl 470 mm</t>
  </si>
  <si>
    <t>86</t>
  </si>
  <si>
    <t>"odečtěno AutoCAD parkovací stání z betonové dlažby vč ploch pod obrubníky"1303,2</t>
  </si>
  <si>
    <t>88</t>
  </si>
  <si>
    <t>90</t>
  </si>
  <si>
    <t>596212234</t>
  </si>
  <si>
    <t>Příplatek za kombinaci dvou barev u kladení betonových dlažeb komunikací ručně tl 80 mm skupiny A</t>
  </si>
  <si>
    <t>92</t>
  </si>
  <si>
    <t>59245005</t>
  </si>
  <si>
    <t>dlažba tvar obdélník betonová 200x100x80mm barevná</t>
  </si>
  <si>
    <t>94</t>
  </si>
  <si>
    <t>"referenční výrobek BEST KLASIKO 200x100x80 mm červená" 1065</t>
  </si>
  <si>
    <t>96</t>
  </si>
  <si>
    <t>"referenční výrobek BEST KLASIKO 200x100x80 mm" 45</t>
  </si>
  <si>
    <t>5d</t>
  </si>
  <si>
    <t>Chodník z betonové dlažby tl 320 mm</t>
  </si>
  <si>
    <t>98</t>
  </si>
  <si>
    <t>"odečtěno AutoCAD chodník z betonové dlažby vč ploch pod obrubníky"1243,2</t>
  </si>
  <si>
    <t>596211213</t>
  </si>
  <si>
    <t>Kladení zámkové dlažby komunikací pro pěší ručně tl 80 mm skupiny A pl přes 300 m2</t>
  </si>
  <si>
    <t>100</t>
  </si>
  <si>
    <t>596211214</t>
  </si>
  <si>
    <t>Příplatek za kombinaci dvou barev u kladení betonových dlažeb komunikací pro pěší ručně tl 80 mm skupiny A</t>
  </si>
  <si>
    <t>102</t>
  </si>
  <si>
    <t>104</t>
  </si>
  <si>
    <t>"referenční výrobek BEST KLASIKO 200x100x80 mm červená" 1045</t>
  </si>
  <si>
    <t>59245225</t>
  </si>
  <si>
    <t>dlažba tvar obdélník betonová pro nevidomé 200x100x80mm přírodní</t>
  </si>
  <si>
    <t>106</t>
  </si>
  <si>
    <t xml:space="preserve">"referenční výrobek BEST KLASIKO 200x100x80 mm pro nevidomé  šedá" 7</t>
  </si>
  <si>
    <t>5e</t>
  </si>
  <si>
    <t>Obruby komunikací a chodníků</t>
  </si>
  <si>
    <t>916131213</t>
  </si>
  <si>
    <t>Osazení silničního obrubníku betonového stojatého s boční opěrou do lože z betonu prostého</t>
  </si>
  <si>
    <t>108</t>
  </si>
  <si>
    <t>59217031</t>
  </si>
  <si>
    <t>obrubník betonový silniční 1000x150x250mm</t>
  </si>
  <si>
    <t>110</t>
  </si>
  <si>
    <t>"referenční výrobek BEST MONO II"373</t>
  </si>
  <si>
    <t>59217072</t>
  </si>
  <si>
    <t>obrubník betonový silniční 1000x100x250mm</t>
  </si>
  <si>
    <t>112</t>
  </si>
  <si>
    <t>"referenční výrobek BEST MONO SINIA I"289</t>
  </si>
  <si>
    <t>1406001R</t>
  </si>
  <si>
    <t>ocelová obruba z plechového pásu tl. 4 mm a výšky 200 mm - dodávka</t>
  </si>
  <si>
    <t>114</t>
  </si>
  <si>
    <t>916331112</t>
  </si>
  <si>
    <t>Osazení zahradního obrubníku betonového do lože z betonu s boční opěrou</t>
  </si>
  <si>
    <t>116</t>
  </si>
  <si>
    <t>59217002</t>
  </si>
  <si>
    <t>obrubník betonový zahradní šedý 1000x50x200mm</t>
  </si>
  <si>
    <t>118</t>
  </si>
  <si>
    <t>"referenční výrobek BEST LIMITA"75</t>
  </si>
  <si>
    <t>899132121</t>
  </si>
  <si>
    <t>Výměna (výšková úprava) poklopu kanalizačního pevného s ošetřením podkladu hloubky do 25 cm</t>
  </si>
  <si>
    <t>120</t>
  </si>
  <si>
    <t>"bez dodávek nových poklopů " 4</t>
  </si>
  <si>
    <t>61</t>
  </si>
  <si>
    <t>899132212</t>
  </si>
  <si>
    <t>Výměna (výšková úprava) poklopu vodovodního samonivelačního nebo pevného šoupátkového</t>
  </si>
  <si>
    <t>122</t>
  </si>
  <si>
    <t>91a</t>
  </si>
  <si>
    <t>Doplňující konstrukce a práce pozemních komunikací, letišť a ploch</t>
  </si>
  <si>
    <t>912211131</t>
  </si>
  <si>
    <t>Montáž směrového sloupku plastového pružného - balisety přišroubováním k podkladu</t>
  </si>
  <si>
    <t>124</t>
  </si>
  <si>
    <t>63</t>
  </si>
  <si>
    <t>56288000</t>
  </si>
  <si>
    <t>sloupek plastový baliseta</t>
  </si>
  <si>
    <t>126</t>
  </si>
  <si>
    <t>914111111</t>
  </si>
  <si>
    <t>Montáž svislé dopravní značky do velikosti 1 m2 objímkami na sloupek nebo konzolu</t>
  </si>
  <si>
    <t>128</t>
  </si>
  <si>
    <t>65</t>
  </si>
  <si>
    <t>40445600</t>
  </si>
  <si>
    <t>výstražné dopravní značky A1-A30, A33 700mm</t>
  </si>
  <si>
    <t>130</t>
  </si>
  <si>
    <t>40445608</t>
  </si>
  <si>
    <t>značky upravující přednost P1, P4 700mm</t>
  </si>
  <si>
    <t>132</t>
  </si>
  <si>
    <t>67</t>
  </si>
  <si>
    <t>40445620</t>
  </si>
  <si>
    <t>zákazové, příkazové dopravní značky B1-B34, C1-15 700mm</t>
  </si>
  <si>
    <t>134</t>
  </si>
  <si>
    <t>40445622</t>
  </si>
  <si>
    <t>informativní značky provozní IP1-IP3, IP4b-IP7, IP10a, b 750x750mm</t>
  </si>
  <si>
    <t>136</t>
  </si>
  <si>
    <t>69</t>
  </si>
  <si>
    <t>40445636</t>
  </si>
  <si>
    <t>informativní značky směrové IS12-IS14, IS15b 1000x500mm</t>
  </si>
  <si>
    <t>138</t>
  </si>
  <si>
    <t>914511112</t>
  </si>
  <si>
    <t>Montáž sloupku dopravních značek délky do 3,5 m s betonovým základem do hliníkové patky</t>
  </si>
  <si>
    <t>140</t>
  </si>
  <si>
    <t>71</t>
  </si>
  <si>
    <t>40445225</t>
  </si>
  <si>
    <t>sloupek pro dopravní značku Zn D 60mm v 3,5m</t>
  </si>
  <si>
    <t>142</t>
  </si>
  <si>
    <t>40445240</t>
  </si>
  <si>
    <t>patka pro sloupek Al D 60 mm</t>
  </si>
  <si>
    <t>144</t>
  </si>
  <si>
    <t>73</t>
  </si>
  <si>
    <t>40445253</t>
  </si>
  <si>
    <t>víčko plastové na sloupek D 60mm</t>
  </si>
  <si>
    <t>146</t>
  </si>
  <si>
    <t>40445256</t>
  </si>
  <si>
    <t>svorka upínací na sloupek dopravní značky D 60mm</t>
  </si>
  <si>
    <t>148</t>
  </si>
  <si>
    <t>75</t>
  </si>
  <si>
    <t>150</t>
  </si>
  <si>
    <t>915111111</t>
  </si>
  <si>
    <t>Vodorovné dopravní značení dělící čáry souvislé š 125 mm základní bílá barva</t>
  </si>
  <si>
    <t>152</t>
  </si>
  <si>
    <t>77</t>
  </si>
  <si>
    <t>915111115</t>
  </si>
  <si>
    <t>Vodorovné dopravní značení dělící čáry souvislé š 125 mm základní žlutá barva</t>
  </si>
  <si>
    <t>154</t>
  </si>
  <si>
    <t>915121111</t>
  </si>
  <si>
    <t>Vodorovné dopravní značení vodící čáry souvislé š 250 mm základní bílá barva</t>
  </si>
  <si>
    <t>156</t>
  </si>
  <si>
    <t>79</t>
  </si>
  <si>
    <t>915211112</t>
  </si>
  <si>
    <t>Vodorovné dopravní značení dělící čáry souvislé š 125 mm retroreflexní bílý plast</t>
  </si>
  <si>
    <t>158</t>
  </si>
  <si>
    <t>"po vystárnutí základní barvy"216</t>
  </si>
  <si>
    <t>915211115</t>
  </si>
  <si>
    <t>Vodorovné dopravní značení dělící čáry souvislé š 125 mm retroreflexní žlutý plast</t>
  </si>
  <si>
    <t>160</t>
  </si>
  <si>
    <t>"po vystárnutí základní bílé barvy" 20</t>
  </si>
  <si>
    <t>81</t>
  </si>
  <si>
    <t>915221112</t>
  </si>
  <si>
    <t>Vodorovné dopravní značení vodící čáry souvislé š 250 mm retroreflexní bílý plast</t>
  </si>
  <si>
    <t>162</t>
  </si>
  <si>
    <t>"po vystárnutí základní bílé barvy" 66</t>
  </si>
  <si>
    <t>915131111</t>
  </si>
  <si>
    <t>Vodorovné dopravní značení přechody pro chodce, šipky, symboly základní bílá barva</t>
  </si>
  <si>
    <t>164</t>
  </si>
  <si>
    <t>"VDZ vč ploch čísel parkování "109</t>
  </si>
  <si>
    <t>83</t>
  </si>
  <si>
    <t>915231112</t>
  </si>
  <si>
    <t>Vodorovné dopravní značení přechody pro chodce, šipky, symboly retroreflexní bílý plast</t>
  </si>
  <si>
    <t>166</t>
  </si>
  <si>
    <t>"po vystárnutí základní bílé barvy" 109</t>
  </si>
  <si>
    <t>915611111</t>
  </si>
  <si>
    <t>Předznačení vodorovného liniového značení</t>
  </si>
  <si>
    <t>168</t>
  </si>
  <si>
    <t>85</t>
  </si>
  <si>
    <t>915621111</t>
  </si>
  <si>
    <t>Předznačení vodorovného plošného značení</t>
  </si>
  <si>
    <t>170</t>
  </si>
  <si>
    <t>935113111</t>
  </si>
  <si>
    <t>Osazení odvodňovacího polymerbetonového žlabu s krycím roštem šířky do 200 mm</t>
  </si>
  <si>
    <t>172</t>
  </si>
  <si>
    <t>"osazení dle technologického postupu výrobce" 169</t>
  </si>
  <si>
    <t>87</t>
  </si>
  <si>
    <t>935932321R</t>
  </si>
  <si>
    <t>Odvodňovací plastový žlab pro zatížení C 250 vnitřní š 150 mm s roštem můstkovým z litiny</t>
  </si>
  <si>
    <t>174</t>
  </si>
  <si>
    <t>938909311</t>
  </si>
  <si>
    <t>Čištění vozovek metením strojně podkladu nebo krytu betonového nebo živičného</t>
  </si>
  <si>
    <t>176</t>
  </si>
  <si>
    <t>"čištění vozovek během výstavby" 5000</t>
  </si>
  <si>
    <t>89</t>
  </si>
  <si>
    <t>997002611</t>
  </si>
  <si>
    <t>Nakládání suti a vybouraných hmot</t>
  </si>
  <si>
    <t>178</t>
  </si>
  <si>
    <t>180</t>
  </si>
  <si>
    <t>91</t>
  </si>
  <si>
    <t>Příplatek ZKD 1 km u vodorovné dopravy suti ze sypkých materiálů 11x</t>
  </si>
  <si>
    <t>182</t>
  </si>
  <si>
    <t>184</t>
  </si>
  <si>
    <t>93</t>
  </si>
  <si>
    <t>Příplatek ZKD 1 km u vodorovné dopravy suti z kusových materiálů 11x</t>
  </si>
  <si>
    <t>186</t>
  </si>
  <si>
    <t>997221858</t>
  </si>
  <si>
    <t>Poplatek za uložení na recyklační skládce (skládkovné) odpadu z rostlinných pletiv kód odpadu 02 01 03</t>
  </si>
  <si>
    <t>188</t>
  </si>
  <si>
    <t>95</t>
  </si>
  <si>
    <t>997221861</t>
  </si>
  <si>
    <t>Poplatek za uložení na recyklační skládce (skládkovné) stavebního odpadu z prostého betonu pod kódem 17 01 01</t>
  </si>
  <si>
    <t>190</t>
  </si>
  <si>
    <t>997221862</t>
  </si>
  <si>
    <t>Poplatek za uložení na recyklační skládce (skládkovné) stavebního odpadu z armovaného betonu pod kódem 17 01 01</t>
  </si>
  <si>
    <t>192</t>
  </si>
  <si>
    <t>97</t>
  </si>
  <si>
    <t>997221873</t>
  </si>
  <si>
    <t>Poplatek za uložení na recyklační skládce (skládkovné) stavebního odpadu zeminy a kamení zatříděného do Katalogu odpadů pod kódem 17 05 04</t>
  </si>
  <si>
    <t>194</t>
  </si>
  <si>
    <t>997221875</t>
  </si>
  <si>
    <t>Poplatek za uložení na recyklační skládce (skládkovné) stavebního odpadu asfaltového bez obsahu dehtu zatříděného do Katalogu odpadů pod kódem 17 03 02</t>
  </si>
  <si>
    <t>196</t>
  </si>
  <si>
    <t>99</t>
  </si>
  <si>
    <t>998223011</t>
  </si>
  <si>
    <t>Přesun hmot pro pozemní komunikace s krytem dlážděným</t>
  </si>
  <si>
    <t>198</t>
  </si>
  <si>
    <t>998225111</t>
  </si>
  <si>
    <t>Přesun hmot pro pozemní komunikace s krytem z kamene, monolitickým betonovým nebo živičným</t>
  </si>
  <si>
    <t>200</t>
  </si>
  <si>
    <t>22-M</t>
  </si>
  <si>
    <t>Montáže technologických zařízení pro dopravní stavby</t>
  </si>
  <si>
    <t>101</t>
  </si>
  <si>
    <t>220182072</t>
  </si>
  <si>
    <t>Přenesení kabelu do hmotnosti 3,5 kg/m přes překážky do vzdálenosti 10 m od pokladače kabelu</t>
  </si>
  <si>
    <t>202</t>
  </si>
  <si>
    <t>46-M</t>
  </si>
  <si>
    <t>Zemní práce při extr.mont.pracích</t>
  </si>
  <si>
    <t>460161172</t>
  </si>
  <si>
    <t>Hloubení kabelových rýh ručně š 35 cm hl 80 cm v hornině tř I skupiny 3</t>
  </si>
  <si>
    <t>204</t>
  </si>
  <si>
    <t>103</t>
  </si>
  <si>
    <t>460341113</t>
  </si>
  <si>
    <t>Vodorovné přemístění horniny jakékoliv třídy dopravními prostředky při elektromontážích přes 500 do 1000 m</t>
  </si>
  <si>
    <t>206</t>
  </si>
  <si>
    <t>460341121</t>
  </si>
  <si>
    <t>Příplatek k vodorovnému přemístění horniny dopravními prostředky při elektromontážích za každých dalších i započatých 1000 m 11x</t>
  </si>
  <si>
    <t>208</t>
  </si>
  <si>
    <t>105</t>
  </si>
  <si>
    <t>460361121</t>
  </si>
  <si>
    <t>Poplatek za uložení zeminy na recyklační skládce (skládkovné) kód odpadu 17 05 04</t>
  </si>
  <si>
    <t>210</t>
  </si>
  <si>
    <t>460431182</t>
  </si>
  <si>
    <t>Zásyp kabelových rýh ručně se zhutněním š 35 cm hl 80 cm z horniny tř I skupiny 3</t>
  </si>
  <si>
    <t>212</t>
  </si>
  <si>
    <t>107</t>
  </si>
  <si>
    <t>460661112</t>
  </si>
  <si>
    <t>Kabelové lože z písku pro kabely nn bez zakrytí š lože přes 35 do 50 cm</t>
  </si>
  <si>
    <t>214</t>
  </si>
  <si>
    <t>460791114</t>
  </si>
  <si>
    <t>Montáž trubek ochranných plastových uložených volně do rýhy tuhých D přes 90 do 110 mm</t>
  </si>
  <si>
    <t>216</t>
  </si>
  <si>
    <t>34571098</t>
  </si>
  <si>
    <t>trubka elektroinstalační dělená (chránička) D 100/110mm, HDPE</t>
  </si>
  <si>
    <t>256</t>
  </si>
  <si>
    <t>218</t>
  </si>
  <si>
    <t>IO 03b - Vegetační úpravy</t>
  </si>
  <si>
    <t>HSV - HSV</t>
  </si>
  <si>
    <t xml:space="preserve">    OD - Ochrana dřevin</t>
  </si>
  <si>
    <t xml:space="preserve">      PT - Příprava terénu</t>
  </si>
  <si>
    <t xml:space="preserve">    V - Výsadba</t>
  </si>
  <si>
    <t xml:space="preserve">      VYS - Výsadby</t>
  </si>
  <si>
    <t xml:space="preserve">      ZT - Zakládání trávníku</t>
  </si>
  <si>
    <t xml:space="preserve">      D4 - Rostlinný materiál</t>
  </si>
  <si>
    <t xml:space="preserve">    RP - Rozvojová péče</t>
  </si>
  <si>
    <t xml:space="preserve">      D2 - 1. rok</t>
  </si>
  <si>
    <t xml:space="preserve">      D3 - 2. rok</t>
  </si>
  <si>
    <t xml:space="preserve">      D5 - 3. rok</t>
  </si>
  <si>
    <t>OD</t>
  </si>
  <si>
    <t>Ochrana dřevin</t>
  </si>
  <si>
    <t>R-položka2</t>
  </si>
  <si>
    <t>Ochrana proti zhutnění dle TZ</t>
  </si>
  <si>
    <t>kpl</t>
  </si>
  <si>
    <t>-198654523</t>
  </si>
  <si>
    <t>184818231</t>
  </si>
  <si>
    <t>Ochrana kmene bedněním před poškozením stavebním provozem - zřízení i odstranění průměru kmene přes 300 do 500mm</t>
  </si>
  <si>
    <t>-1314395510</t>
  </si>
  <si>
    <t>PT</t>
  </si>
  <si>
    <t>Příprava terénu</t>
  </si>
  <si>
    <t>181151311</t>
  </si>
  <si>
    <t>Plošná úprava terénu souvislé plochy přes 500m2 přes +/-50 do +/-100mm v rovině nebo na svahu 1:5</t>
  </si>
  <si>
    <t>759557752</t>
  </si>
  <si>
    <t>183402121</t>
  </si>
  <si>
    <t>Rozrušení půdy na hloubku přes 50 do 150 mm souvislé plochy přes 500 m2 v rovině nebo ve svahu 1:5</t>
  </si>
  <si>
    <t>-69805344</t>
  </si>
  <si>
    <t>181351103</t>
  </si>
  <si>
    <t xml:space="preserve">Rozprostření a úrovnání ornice strojně přes  500 m2 tl. do 200mm</t>
  </si>
  <si>
    <t>-315580680</t>
  </si>
  <si>
    <t>specifikace1</t>
  </si>
  <si>
    <t>Substrát dle TZ</t>
  </si>
  <si>
    <t>-2071447803</t>
  </si>
  <si>
    <t>184813511</t>
  </si>
  <si>
    <t>Chemické odplevelení půdy před založením kultury, trávníku nebo zpevněních ploch v rovině nebo ve svahu 1:5 postřikem naširoko</t>
  </si>
  <si>
    <t>51812861</t>
  </si>
  <si>
    <t>specifikace2</t>
  </si>
  <si>
    <t>Totální herbicid</t>
  </si>
  <si>
    <t>l</t>
  </si>
  <si>
    <t>1657644602</t>
  </si>
  <si>
    <t>998231311</t>
  </si>
  <si>
    <t>Přesun hmot pro sadovnické a krajinářské úpravy - strojně dopravní vzdálenost do 5000m</t>
  </si>
  <si>
    <t>-62942507</t>
  </si>
  <si>
    <t>V</t>
  </si>
  <si>
    <t>Výsadba</t>
  </si>
  <si>
    <t>VYS</t>
  </si>
  <si>
    <t>Výsadby</t>
  </si>
  <si>
    <t>183101214</t>
  </si>
  <si>
    <t>Hloubení jamek pro vysazování rostlin v rovině nebo na svahu 1:5 s výměnou půdy 50%, objemu přes 0,05 do 0,125 m3</t>
  </si>
  <si>
    <t>ks</t>
  </si>
  <si>
    <t>1301622626</t>
  </si>
  <si>
    <t>183101221</t>
  </si>
  <si>
    <t>Hloubení jamek pro vysazování rostlin v rovině nebo na svahu s výměnou půdy 50%, objemu přes 0,4 do 1 m3</t>
  </si>
  <si>
    <t>-1680703176</t>
  </si>
  <si>
    <t>183111212</t>
  </si>
  <si>
    <t>Hloubení jamek pro vysazování rostlin v rovině nebo na svahu 1:5 s výměnou půdy 50%, objemu přes 0,002 do 0,005 m3</t>
  </si>
  <si>
    <t>8906470</t>
  </si>
  <si>
    <t>184102111</t>
  </si>
  <si>
    <t>Výsadba dřeviny s balem 100-200mm do předem připravené jamky se zalitím</t>
  </si>
  <si>
    <t>-1727378713</t>
  </si>
  <si>
    <t>184102111.1</t>
  </si>
  <si>
    <t>Výsadba dřeviny s balem do 100 mm do předem připravené jamky se zalitím</t>
  </si>
  <si>
    <t>572484313</t>
  </si>
  <si>
    <t>specifikace3</t>
  </si>
  <si>
    <t>Substrát výsadbový</t>
  </si>
  <si>
    <t>1083544141</t>
  </si>
  <si>
    <t>184102114</t>
  </si>
  <si>
    <t>Výsadba dřeviny s balem 400-500mm do předem připravené jamky se zalitím</t>
  </si>
  <si>
    <t>1370272912</t>
  </si>
  <si>
    <t>184215131</t>
  </si>
  <si>
    <t>Ukotvení dřeviny třemi kůly do 1 m - stromy na rostlém terénu</t>
  </si>
  <si>
    <t>1796485741</t>
  </si>
  <si>
    <t>specifikace4</t>
  </si>
  <si>
    <t xml:space="preserve">Kůly (frézované, impregnované, se špicí,ø 80mm, délka  1m) a příčky (u paty kmene příčka z půlené frézované kulatiny ø 80 mm, délka 0,6 m) k ukotvení stromu, vč. kurtů (černá barva, syntetická tkanina odolné vůči UV)</t>
  </si>
  <si>
    <t>299851160</t>
  </si>
  <si>
    <t>184215412</t>
  </si>
  <si>
    <t>Zhotovení závlahové mísy u soliterních dřevin o průměru mísy přes 0,5 do 1 m</t>
  </si>
  <si>
    <t>1206689700</t>
  </si>
  <si>
    <t>184801121</t>
  </si>
  <si>
    <t>Ošetření vysazených dřevin solitérních</t>
  </si>
  <si>
    <t>415068819</t>
  </si>
  <si>
    <t>184801131</t>
  </si>
  <si>
    <t>Ošetření vysazených rostlin ve skupinách</t>
  </si>
  <si>
    <t>2110476733</t>
  </si>
  <si>
    <t>184813162</t>
  </si>
  <si>
    <t>Zhotovení ochraného nátěru kmene</t>
  </si>
  <si>
    <t>1459582705</t>
  </si>
  <si>
    <t>specifikace5</t>
  </si>
  <si>
    <t>Arboflex</t>
  </si>
  <si>
    <t>645175308</t>
  </si>
  <si>
    <t>184911421</t>
  </si>
  <si>
    <t>Mulčování vysazených rostlin do 100 mm</t>
  </si>
  <si>
    <t>1820920479</t>
  </si>
  <si>
    <t>specifikace6</t>
  </si>
  <si>
    <t>Mulčovací kůra</t>
  </si>
  <si>
    <t>465256756</t>
  </si>
  <si>
    <t>185851121</t>
  </si>
  <si>
    <t>Dovoz vody pro zálivku rostlin na vzdálenost do 1000m</t>
  </si>
  <si>
    <t>163666828</t>
  </si>
  <si>
    <t>-2088350682</t>
  </si>
  <si>
    <t>R-položka1</t>
  </si>
  <si>
    <t>Prolití výsadbové jámy 50l dle TZ</t>
  </si>
  <si>
    <t>-53845285</t>
  </si>
  <si>
    <t>ZT</t>
  </si>
  <si>
    <t>Zakládání trávníku</t>
  </si>
  <si>
    <t>183403153</t>
  </si>
  <si>
    <t>Obdělání půdy v rovině nebo svahu do 1:5 hrabáním (2 opakování)</t>
  </si>
  <si>
    <t>-96832150</t>
  </si>
  <si>
    <t>Založení trávníku na půdě předem připravené plochy do 1000 m2 výsevem v rovině nebo ve svahu do 1:5</t>
  </si>
  <si>
    <t>-971197034</t>
  </si>
  <si>
    <t>183403161</t>
  </si>
  <si>
    <t xml:space="preserve">Uválcování povrchu trávníku;  2 opakování</t>
  </si>
  <si>
    <t>-448558557</t>
  </si>
  <si>
    <t>111151121</t>
  </si>
  <si>
    <t>Pokosení trávníku se shrabáním</t>
  </si>
  <si>
    <t>-1069599619</t>
  </si>
  <si>
    <t>185804312</t>
  </si>
  <si>
    <t>Zalití vodou 5 l/m2, 3 opakování</t>
  </si>
  <si>
    <t>-648390548</t>
  </si>
  <si>
    <t>specifikace8</t>
  </si>
  <si>
    <t>Travní směs parková dle TZ</t>
  </si>
  <si>
    <t>-656119017</t>
  </si>
  <si>
    <t>185802113</t>
  </si>
  <si>
    <t>Hnojení půdy nebo trávníku v rovině nebo ve svahu do 1:5 umělým hnojivem naširoko</t>
  </si>
  <si>
    <t>1050727254</t>
  </si>
  <si>
    <t>specifikace9</t>
  </si>
  <si>
    <t>Hnojivo trváníkové dle TZ</t>
  </si>
  <si>
    <t>-532133116</t>
  </si>
  <si>
    <t>184813521</t>
  </si>
  <si>
    <t>Chemické odplevelení po založení kulturyv rovině nebo na svahu do 1:5 postřikem na široko</t>
  </si>
  <si>
    <t>-1222529057</t>
  </si>
  <si>
    <t>specifikace10</t>
  </si>
  <si>
    <t>Selektivní herbicid</t>
  </si>
  <si>
    <t>-1202797154</t>
  </si>
  <si>
    <t>-1636873340</t>
  </si>
  <si>
    <t>D4</t>
  </si>
  <si>
    <t>Rostlinný materiál</t>
  </si>
  <si>
    <t>specifikace12</t>
  </si>
  <si>
    <t>Robinia pseudoacacia ´Casque Rouge´ OK 14-16</t>
  </si>
  <si>
    <t>2017014102</t>
  </si>
  <si>
    <t>specifikace13</t>
  </si>
  <si>
    <t>Hydrangea macrophylla ´Caipirinha´</t>
  </si>
  <si>
    <t>-179840986</t>
  </si>
  <si>
    <t>specifikace14</t>
  </si>
  <si>
    <t>Coreopsis grandiflora ´Schnittgold´ K9</t>
  </si>
  <si>
    <t>-1201296136</t>
  </si>
  <si>
    <t>specifikace15</t>
  </si>
  <si>
    <t>Miscanthus sinensis ´Gracillimus´ K9</t>
  </si>
  <si>
    <t>682283736</t>
  </si>
  <si>
    <t>specifikace16</t>
  </si>
  <si>
    <t>Salvia nemorosa ´Ostfriesland´ K9</t>
  </si>
  <si>
    <t>-108404591</t>
  </si>
  <si>
    <t>RP</t>
  </si>
  <si>
    <t>Rozvojová péče</t>
  </si>
  <si>
    <t>D2</t>
  </si>
  <si>
    <t>1. rok</t>
  </si>
  <si>
    <t>184852322</t>
  </si>
  <si>
    <t>Řez stromů výchovný přes 4 do 6m</t>
  </si>
  <si>
    <t>1683216263</t>
  </si>
  <si>
    <t>185804514</t>
  </si>
  <si>
    <t>Odplevelení výsadeb souvislých keřových a trvalkových skupin 5x za rok</t>
  </si>
  <si>
    <t>2132523417</t>
  </si>
  <si>
    <t>184817111</t>
  </si>
  <si>
    <t>Řez trvalek během vegetačního období., jarní řez</t>
  </si>
  <si>
    <t>-398337836</t>
  </si>
  <si>
    <t>184817114</t>
  </si>
  <si>
    <t>Řez trvalek během vegetačního období., odstranění odkvetlých květů a květenství plošně</t>
  </si>
  <si>
    <t>912579423</t>
  </si>
  <si>
    <t>R-položka</t>
  </si>
  <si>
    <t>Svázání ttravin před zimou</t>
  </si>
  <si>
    <t>1362983476</t>
  </si>
  <si>
    <t>-1412280894</t>
  </si>
  <si>
    <t>185804312.1</t>
  </si>
  <si>
    <t>Zalití vodou 20 l/m2, 10 opakování</t>
  </si>
  <si>
    <t>263601102</t>
  </si>
  <si>
    <t>111151121.1</t>
  </si>
  <si>
    <t>Pokosení trávníku při souvislé ploše do 1000m2 10 opakování</t>
  </si>
  <si>
    <t>139826637</t>
  </si>
  <si>
    <t>"včetně shrabání, odvozu a likvidace" 3680</t>
  </si>
  <si>
    <t>D3</t>
  </si>
  <si>
    <t>2. rok</t>
  </si>
  <si>
    <t>2030979021</t>
  </si>
  <si>
    <t>184911111</t>
  </si>
  <si>
    <t>Znovuuvázání dřeviny ke stávajícímu kůlu</t>
  </si>
  <si>
    <t>1100584267</t>
  </si>
  <si>
    <t>185804514.1</t>
  </si>
  <si>
    <t>Odplevelení výsadeb souvislých keřových skupin 5x za rok</t>
  </si>
  <si>
    <t>-1096757353</t>
  </si>
  <si>
    <t>-485804219</t>
  </si>
  <si>
    <t>-625529217</t>
  </si>
  <si>
    <t>1741922778</t>
  </si>
  <si>
    <t>185804312.2</t>
  </si>
  <si>
    <t>Zalití vodou 80 l/strom, 10 opakování</t>
  </si>
  <si>
    <t>1224635827</t>
  </si>
  <si>
    <t>185804312.3</t>
  </si>
  <si>
    <t>Zalití vodou 20 l/m2, 5 opakování</t>
  </si>
  <si>
    <t>-50349981</t>
  </si>
  <si>
    <t>98998633</t>
  </si>
  <si>
    <t>D5</t>
  </si>
  <si>
    <t>3. rok</t>
  </si>
  <si>
    <t>-1548611992</t>
  </si>
  <si>
    <t>184215173</t>
  </si>
  <si>
    <t>Odstranění ukotvení dřeviny třemi kůly přes 2 do 3 m</t>
  </si>
  <si>
    <t>-1356113571</t>
  </si>
  <si>
    <t>185804514.2</t>
  </si>
  <si>
    <t>Odplevelení výsadeb souvislých keřových skupin 4x za rok</t>
  </si>
  <si>
    <t>520363982</t>
  </si>
  <si>
    <t>156950453</t>
  </si>
  <si>
    <t>-1152054100</t>
  </si>
  <si>
    <t>963657709</t>
  </si>
  <si>
    <t>-95383863</t>
  </si>
  <si>
    <t>2009896771</t>
  </si>
  <si>
    <t>IO 04 - Přeložka přípojek teplovodu</t>
  </si>
  <si>
    <t>D.1.06 - Vytápění + ZTI</t>
  </si>
  <si>
    <t xml:space="preserve">    734 - Armatury</t>
  </si>
  <si>
    <t xml:space="preserve">    733 - Potrubí a nátěry</t>
  </si>
  <si>
    <t xml:space="preserve">    990 - Hodinové zúčtovací sazby</t>
  </si>
  <si>
    <t>D.1.06</t>
  </si>
  <si>
    <t>Vytápění + ZTI</t>
  </si>
  <si>
    <t>734</t>
  </si>
  <si>
    <t>Armatury</t>
  </si>
  <si>
    <t>734-1</t>
  </si>
  <si>
    <t>Kulový kohout DN32, PN10, včetně izolace, médium pitná voda.</t>
  </si>
  <si>
    <t>R položka</t>
  </si>
  <si>
    <t>734-2</t>
  </si>
  <si>
    <t>Montáž kulového kohoutu DN32.</t>
  </si>
  <si>
    <t>734-3</t>
  </si>
  <si>
    <t>Kulový kohout DN50, PN10, včetně izolace, médium pitná voda.</t>
  </si>
  <si>
    <t>734-4</t>
  </si>
  <si>
    <t>Montáž kulového kohoutu DN50.</t>
  </si>
  <si>
    <t>734-5</t>
  </si>
  <si>
    <t>Vřetenový kulový kohout DN65 s dlouhým vřetenem, předizolovaný, PN6.</t>
  </si>
  <si>
    <t>734-6</t>
  </si>
  <si>
    <t>Montáž vřetenového kulového kohoutu DN65.</t>
  </si>
  <si>
    <t>734-7</t>
  </si>
  <si>
    <t>Vřetenový kulový kohout DN80 s dlouhým vřetenem, předizolovaný, PN6.</t>
  </si>
  <si>
    <t>734-8</t>
  </si>
  <si>
    <t>Montáž vřetenového kulového kohoutu DN80.</t>
  </si>
  <si>
    <t>734-9</t>
  </si>
  <si>
    <t>Polyetylénová šachta v teleskopickém provedení o vnitřním průměru min.500/800 mm s litinovým poklopem s nosností 25 t.</t>
  </si>
  <si>
    <t>734-10</t>
  </si>
  <si>
    <t>Montáž polyetylénové šachty.</t>
  </si>
  <si>
    <t>734-11</t>
  </si>
  <si>
    <t>Demontáže stávajících armatur.</t>
  </si>
  <si>
    <t>kpl.</t>
  </si>
  <si>
    <t>734-12</t>
  </si>
  <si>
    <t>Mezipřírubová uzavírací klapka DN65, PN6, včetně protipříruby a izolace, médium topná voda. (Provizorní stav)</t>
  </si>
  <si>
    <t>734-13</t>
  </si>
  <si>
    <t>Montáž uzavírací klapky DN65, PN6. (Provizorní stav)</t>
  </si>
  <si>
    <t>734-14</t>
  </si>
  <si>
    <t>Mezipřírubová uzavírací klapka DN80, PN6, včetně protipříruby a izolace, médium topná voda.(Provizorní stav)</t>
  </si>
  <si>
    <t>734-15</t>
  </si>
  <si>
    <t>Montáž uzavírací klapky DN80, PN6. (Provizorní stav)</t>
  </si>
  <si>
    <t>734-16</t>
  </si>
  <si>
    <t>Napouštěcí a vypouštěcí kohout DN15, PN6.</t>
  </si>
  <si>
    <t>734-17</t>
  </si>
  <si>
    <t>Montáž napouštěcího kohoutu DN15.</t>
  </si>
  <si>
    <t>734-18</t>
  </si>
  <si>
    <t>Podružný a pomocný materiál.</t>
  </si>
  <si>
    <t>%</t>
  </si>
  <si>
    <t>734-19</t>
  </si>
  <si>
    <t>733</t>
  </si>
  <si>
    <t>Potrubí a nátěry</t>
  </si>
  <si>
    <t>733-1</t>
  </si>
  <si>
    <t>T-kus ocelového potrubí DN32, včetně izolace, ukotvení, nátěrů apod.</t>
  </si>
  <si>
    <t>733-2</t>
  </si>
  <si>
    <t>Montáž T-kusu DN32.</t>
  </si>
  <si>
    <t>733-3</t>
  </si>
  <si>
    <t>T-kus ocelového potrubí DN50, včetně izolace, ukotvení, nátěrů apod.</t>
  </si>
  <si>
    <t>733-4</t>
  </si>
  <si>
    <t>Montáž T-kusu DN50.</t>
  </si>
  <si>
    <t>733-5</t>
  </si>
  <si>
    <t>T-kus ocelového potrubí DN80, včetně izolace, ukotvení, nátěrů apod.</t>
  </si>
  <si>
    <t>733-6</t>
  </si>
  <si>
    <t>Montáž T-kusu DN80.</t>
  </si>
  <si>
    <t>733-7</t>
  </si>
  <si>
    <t xml:space="preserve">Předizolované polypropylenové potrubí PP-RCT,DN32, délka trubky 6 m,  PN10, tloušťka izolace 36 mm, médium pitná voda, včetně vodiče pro detekci netěsnosti.</t>
  </si>
  <si>
    <t>733-8</t>
  </si>
  <si>
    <t>Montáž předizolovaného polypropylenového potrubí DN32, délka trubky 6 m.</t>
  </si>
  <si>
    <t>733-9</t>
  </si>
  <si>
    <t xml:space="preserve">Předizolované polypropylenové potrubí PP-RCT,DN32, délka 12 m,  PN10, tloušťka izolace 36 mm, médium pitná voda, včetně vodiče pro detekci netěsnosti.</t>
  </si>
  <si>
    <t>733-10</t>
  </si>
  <si>
    <t>Montáž předizolovaného polypropylenového potrubí DN32, délky trubky 12 m</t>
  </si>
  <si>
    <t>733-11</t>
  </si>
  <si>
    <t xml:space="preserve">Předizolované polypropylenové potrubí PP-RCT,DN50, délka 6 m,  PN10, tloušťka izolace 35 mm, médium pitná voda, včetně vodiče pro detekci netěsnosti.</t>
  </si>
  <si>
    <t>733-12</t>
  </si>
  <si>
    <t>Montáž předizolovaného polypropylenového potrubí DN50, délky 6 m.</t>
  </si>
  <si>
    <t>733-13</t>
  </si>
  <si>
    <t xml:space="preserve">Předizolované polypropylenové potrubí PP-RCT,DN50, délka trubky 12 m,  PN10, tloušťka izolace 35 mm, médium pitná voda, včetně vodiče pro detekci netěsnosti.</t>
  </si>
  <si>
    <t>733-14</t>
  </si>
  <si>
    <t>Montáž předizolovaného polypropylenového potrubí DN50, délky 12 m.</t>
  </si>
  <si>
    <t>733-15</t>
  </si>
  <si>
    <t>Potrubí předizolované ocelové DN65 (60,3x 2,9) s detekčními vodiči, tloušťka izolace 49 mm, délka trubky 6 m.</t>
  </si>
  <si>
    <t>733-16</t>
  </si>
  <si>
    <t>Montáž předizolovaného ocelového potrubí DN65, délky 6 m.</t>
  </si>
  <si>
    <t>733-17</t>
  </si>
  <si>
    <t>Potrubí předizolované ocelové DN65 (60,3x 2,9) s detekčními vodiči, tloušťka izolace 49 mm, délka trubky 12 m.</t>
  </si>
  <si>
    <t>733-18</t>
  </si>
  <si>
    <t>Montáž předizolovaného ocelového potrubí DN65, délky 12 m.</t>
  </si>
  <si>
    <t>733-19</t>
  </si>
  <si>
    <t>Potrubí předizolované ocelové DN80 (88,9x 3,2) s detekčními vodiči, tloušťka izolace 52 mm, délka trubky 6 m.</t>
  </si>
  <si>
    <t>733-20</t>
  </si>
  <si>
    <t>Montáž předizolovaného ocelového potrubí DN80, délky 6 m.</t>
  </si>
  <si>
    <t>733-21</t>
  </si>
  <si>
    <t>Potrubí předizolované ocelové DN80 (88,9x 3,2) s detekčními vodiči, tloušťka izolace 52 mm, délka trubky 12 m.</t>
  </si>
  <si>
    <t>733-22</t>
  </si>
  <si>
    <t>Montáž předizolovaného ocelového potrubí DN80, délky 12 m.</t>
  </si>
  <si>
    <t>733-23</t>
  </si>
  <si>
    <t xml:space="preserve">Oblouk 90° předizolovaného polypropylenového  potrubí PP-RCT, DN32  s detekčními vodiči, tloušťka izolace 36 mm, délka 1x1m.</t>
  </si>
  <si>
    <t>733-24</t>
  </si>
  <si>
    <t xml:space="preserve">Montáž oblouku předizolovaného polypropylenového  potrubí PP-RCT, DN32.</t>
  </si>
  <si>
    <t>733-25</t>
  </si>
  <si>
    <t xml:space="preserve">Oblouk 90° předizolovaného polypropylenového  potrubí PP-RCT, DN50  s detekčními vodiči, tloušťka izolace 35 mm, délka 1x1m.</t>
  </si>
  <si>
    <t>733-26</t>
  </si>
  <si>
    <t xml:space="preserve">Montáž oblouku předizolovaného polypropylenového  potrubí PP-RCT, DN50.</t>
  </si>
  <si>
    <t>733-27</t>
  </si>
  <si>
    <t xml:space="preserve">Oblouk 90° předizolovaného ocelového potrubí, DN65  s detekčními vodiči, tloušťka izolace 49 mm, délka 1x1m.</t>
  </si>
  <si>
    <t>733-28</t>
  </si>
  <si>
    <t>Montáž oblouku předizolovaného ocelového potrubí DN65.</t>
  </si>
  <si>
    <t>733-29</t>
  </si>
  <si>
    <t xml:space="preserve">Oblouk 90° předizolovaného ocelového potrubí, DN80  s detekčními vodiči, tloušťka izolace 52 mm, délka 1x1m.</t>
  </si>
  <si>
    <t>733-30</t>
  </si>
  <si>
    <t>Montáž oblouku předizolovaného ocelového potrubí DN80.</t>
  </si>
  <si>
    <t>733-31</t>
  </si>
  <si>
    <t>Odbočka potrubí předizolovaného polypropylenového DN32, elevační horní s detekčními vodiči.</t>
  </si>
  <si>
    <t>733-32</t>
  </si>
  <si>
    <t>Montáž odbočky předizolovaného polypropylenového potrubí DN32.</t>
  </si>
  <si>
    <t>733-33</t>
  </si>
  <si>
    <t>Odbočka potrubí předizolovaného polypropylenového DN50, elevační horní s detekčními vodiči.</t>
  </si>
  <si>
    <t>733-34</t>
  </si>
  <si>
    <t>Montáž odbočky předizolovaného polypropylenového potrubí DN50.</t>
  </si>
  <si>
    <t>733-35</t>
  </si>
  <si>
    <t>Odbočka potrubí předizolovaného ocelového DN80/65, elevační horní s detekčními vodiči.</t>
  </si>
  <si>
    <t>733-36</t>
  </si>
  <si>
    <t>Montáž odbočky předizolovaného polypropylenového potrubí DN80/65.</t>
  </si>
  <si>
    <t>733-37</t>
  </si>
  <si>
    <t>Odbočka potrubí předizolovaného ocelového DN80, elevační horní s detekčními vodiči.</t>
  </si>
  <si>
    <t>733-38</t>
  </si>
  <si>
    <t>Montáž odbočky předizolovaného polypropylenového potrubí DN80.</t>
  </si>
  <si>
    <t>733-39</t>
  </si>
  <si>
    <t>Ukončovací manžeta potrubí předizolovaného ocelového DN65.</t>
  </si>
  <si>
    <t>733-40</t>
  </si>
  <si>
    <t>Montáž ukončovací manžety předizolovaného ocelového potrubí DN65.</t>
  </si>
  <si>
    <t>733-41</t>
  </si>
  <si>
    <t>Ukončovací manžeta potrubí předizolovaného ocelového DN80.</t>
  </si>
  <si>
    <t>733-42</t>
  </si>
  <si>
    <t>Montáž ukončovací manžety předizolovaného ocelového potrubí DN80.</t>
  </si>
  <si>
    <t>733-43</t>
  </si>
  <si>
    <t>Dilatační polštáře o rozměrech 1000x120x80.</t>
  </si>
  <si>
    <t>733-44</t>
  </si>
  <si>
    <t>Montáž dilatačních polštářů o rozměrech 1000x120x80.</t>
  </si>
  <si>
    <t>733-45</t>
  </si>
  <si>
    <t>Kluzná fólie z materiálu PE, síla 0,8 mm, uložená okolo plášťové trubky předizolovaného potrubí s krytím více než 1,5 m, šířka 800 mm.</t>
  </si>
  <si>
    <t>733-46</t>
  </si>
  <si>
    <t>Montáž kluzné fólie PE.</t>
  </si>
  <si>
    <t>733-47</t>
  </si>
  <si>
    <t>Výstražná páska, uložená nad potrubí</t>
  </si>
  <si>
    <t>733-48</t>
  </si>
  <si>
    <t>Montáž výstražné pásky</t>
  </si>
  <si>
    <t>733-49</t>
  </si>
  <si>
    <t>Detekce netěsnosti - 4x rozpojovací svorkovnice - krabice BS1, 4 mb propojovací kabel CY 1,5, 2x ukostřovací šroubky, propojení alarmsystému ve spojkách - dva vodiče.</t>
  </si>
  <si>
    <t>733-50</t>
  </si>
  <si>
    <t>Připojení nového potrubí DN32 na stávající rozvody, izolace spoje, ukotvení, tvarovky.</t>
  </si>
  <si>
    <t>733-51</t>
  </si>
  <si>
    <t>Připojení nového potrubí DN50 na stávající rozvody, izolace spoje, ukotvení, tvarovky.</t>
  </si>
  <si>
    <t>733-52</t>
  </si>
  <si>
    <t>Připojení nového potrubí DN65 na stávající rozvody, izolace spoje, ukotvení, tvarovky.</t>
  </si>
  <si>
    <t>733-53</t>
  </si>
  <si>
    <t>Připojení nového potrubí DN80 na stávající rozvody, izolace spoje, ukotvení, tvarovky.</t>
  </si>
  <si>
    <t>733-54</t>
  </si>
  <si>
    <t>Demontáž stávajících rozvodů potrubí včetně izolace a oplechování a jeho ekologická likvidace.</t>
  </si>
  <si>
    <t>733-55</t>
  </si>
  <si>
    <t>Ocelové potrubí DN65, PN6, včetně ohybů, oblouků, uchycení, nátěrů a izolace. (Provizorní stav)</t>
  </si>
  <si>
    <t>mb</t>
  </si>
  <si>
    <t>733-56</t>
  </si>
  <si>
    <t>Montáž ocelového potrubí DN65, PN6, včetně ohybů, oblouků, uchycení, nátěrů a izolace. (Provizorní stav)</t>
  </si>
  <si>
    <t>733-57</t>
  </si>
  <si>
    <t>Ocelové potrubí DN80, PN6, včetně ohybů, oblouků, uchycení, nátěrů a izolace. (Provizorní stav)</t>
  </si>
  <si>
    <t>733-58</t>
  </si>
  <si>
    <t>Montáž ocelového potrubí DN80, PN6, včetně ohybů, oblouků, uchycení, nátěrů a izolace. (Provizorní stav)</t>
  </si>
  <si>
    <t>733-59</t>
  </si>
  <si>
    <t>Podpůrná konstrukce pro zavěšení provizorního vedení potrubí 2x DN80 ve výšce cca 3m nad terénem (lešení, kotvení do ochozu). (Provizorní stav)</t>
  </si>
  <si>
    <t>733-60</t>
  </si>
  <si>
    <t>Montáž a demontáž podpůrné konstrukce pro provizorní vedení potrubí 2x DN80. (Provizorní stav)</t>
  </si>
  <si>
    <t>733-61</t>
  </si>
  <si>
    <t>Podružný a pomocný materiál</t>
  </si>
  <si>
    <t>733-62</t>
  </si>
  <si>
    <t>990</t>
  </si>
  <si>
    <t>Hodinové zúčtovací sazby</t>
  </si>
  <si>
    <t>990-1</t>
  </si>
  <si>
    <t>Stavební přípomoce</t>
  </si>
  <si>
    <t>hod</t>
  </si>
  <si>
    <t>990-2</t>
  </si>
  <si>
    <t>Výkop pro předizolované potrubí šířky 1,5 m, hloubka 1 m.</t>
  </si>
  <si>
    <t>990-3</t>
  </si>
  <si>
    <t>zhutnění a zásyp výkopu šířky 1,5m, hloubka 0,8 m.</t>
  </si>
  <si>
    <t>990-4</t>
  </si>
  <si>
    <t>Proplach systému po montáži, napuštění systému</t>
  </si>
  <si>
    <t>990-5</t>
  </si>
  <si>
    <t>Zaregulování systému na stanovené parametry (včetně vystavení protokolu) (podle platných Zákonů, vyhlášek, norem,…)</t>
  </si>
  <si>
    <t>990-6</t>
  </si>
  <si>
    <t>Tlaková a dilatační zkouška kompletního systému (podlle platných Zákonů, vyhlášek, norem, …)</t>
  </si>
  <si>
    <t>990-7</t>
  </si>
  <si>
    <t>Topná zkouška kompletního systému (dle platných Zákonů, vyhlášek, norem, …)</t>
  </si>
  <si>
    <t>990-8</t>
  </si>
  <si>
    <t>Provozní zkouška kompletního systému, zaškolení obsluhy, apod. (dle platných Zákonů, vyhlášek, norem, …)</t>
  </si>
  <si>
    <t>IO 05 -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</si>
  <si>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</si>
  <si>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</si>
  <si>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</si>
  <si>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</si>
  <si>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</si>
  <si>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</si>
  <si>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</si>
  <si>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</si>
  <si>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</si>
  <si>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</si>
  <si>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</si>
  <si>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PSV</t>
  </si>
  <si>
    <t>Práce a dodávky PSV</t>
  </si>
  <si>
    <t>741</t>
  </si>
  <si>
    <t>Elektroinstalace - silnoproud</t>
  </si>
  <si>
    <t>741110043</t>
  </si>
  <si>
    <t>Montáž trubka plastová ohebná D přes 35 mm uložená pevně</t>
  </si>
  <si>
    <t>1462752161</t>
  </si>
  <si>
    <t>34571351</t>
  </si>
  <si>
    <t>trubka elektroinstalační ohebná dvouplášťová korugovaná (chránička) D 41/50mm, HDPE+LDPE</t>
  </si>
  <si>
    <t>-1835063747</t>
  </si>
  <si>
    <t>250*1,05 "Přepočtené koeficientem množství</t>
  </si>
  <si>
    <t>741120101</t>
  </si>
  <si>
    <t>Montáž vodič Cu izolovaný plný a laněný s PVC pláštěm žíla 0,15-16 mm2 zatažený (např. CY, CHAH-V)</t>
  </si>
  <si>
    <t>-61020616</t>
  </si>
  <si>
    <t>34140846</t>
  </si>
  <si>
    <t>vodič propojovací jádro Cu lanované izolace PVC 450/750V (H07V-R) 1x10mm2</t>
  </si>
  <si>
    <t>-1659191363</t>
  </si>
  <si>
    <t>30*1,15 "Přepočtené koeficientem množství</t>
  </si>
  <si>
    <t>741122122</t>
  </si>
  <si>
    <t>Montáž kabel Cu plný kulatý žíla 3x1,5 až 6 mm2 zatažený v trubkách (např. CYKY)</t>
  </si>
  <si>
    <t>-184576023</t>
  </si>
  <si>
    <t>34111030</t>
  </si>
  <si>
    <t>kabel instalační jádro Cu plné izolace PVC plášť PVC 450/750V (CYKY) 3x1,5mm2</t>
  </si>
  <si>
    <t>1590510998</t>
  </si>
  <si>
    <t>120*1,15 "Přepočtené koeficientem množství</t>
  </si>
  <si>
    <t>741122133</t>
  </si>
  <si>
    <t>Montáž kabel Cu plný kulatý žíla 4x10 mm2 zatažený v trubkách (např. CYKY)</t>
  </si>
  <si>
    <t>1018591614</t>
  </si>
  <si>
    <t>34111076</t>
  </si>
  <si>
    <t>kabel instalační jádro Cu plné izolace PVC plášť PVC 450/750V (CYKY) 4x10mm2</t>
  </si>
  <si>
    <t>1130202336</t>
  </si>
  <si>
    <t>250*1,15 "Přepočtené koeficientem množství</t>
  </si>
  <si>
    <t>741122134</t>
  </si>
  <si>
    <t>Montáž kabel Cu plný kulatý žíla 4x16 až 25 mm2 zatažený v trubkách (např. CYKY)</t>
  </si>
  <si>
    <t>1197767188</t>
  </si>
  <si>
    <t>34111080</t>
  </si>
  <si>
    <t>kabel instalační jádro Cu plné izolace PVC plášť PVC 450/750V (CYKY) 4x16mm2</t>
  </si>
  <si>
    <t>579758861</t>
  </si>
  <si>
    <t>50*1,15 "Přepočtené koeficientem množství</t>
  </si>
  <si>
    <t>741130005</t>
  </si>
  <si>
    <t>Ukončení vodič izolovaný do 10 mm2 v rozváděči nebo na přístroji</t>
  </si>
  <si>
    <t>803631318</t>
  </si>
  <si>
    <t>741130041</t>
  </si>
  <si>
    <t>Ukončení vodič izolovaný do 25 mm2 smršťovací záklopkou nebo páskem</t>
  </si>
  <si>
    <t>823638508</t>
  </si>
  <si>
    <t>741132132</t>
  </si>
  <si>
    <t>Ukončení kabelů 4x10 mm2 smršťovací záklopkou nebo páskem bez letování</t>
  </si>
  <si>
    <t>-1606723028</t>
  </si>
  <si>
    <t>35436021</t>
  </si>
  <si>
    <t>spojka kabelová smršťovaná přímé do 1kV 91ah-21s 4x6-25mm</t>
  </si>
  <si>
    <t>1910605041</t>
  </si>
  <si>
    <t>741136002</t>
  </si>
  <si>
    <t>Propojení kabel celoplastový spojkou venkovní smršťovací do 1 kV 4x25-35 mm2</t>
  </si>
  <si>
    <t>-1476402288</t>
  </si>
  <si>
    <t>35436029</t>
  </si>
  <si>
    <t>spojka kabelová smršťovaná přímá do 1kV 91ahsc-35 3-4ž.x6-35mm</t>
  </si>
  <si>
    <t>-770360908</t>
  </si>
  <si>
    <t>741210102</t>
  </si>
  <si>
    <t>Montáž rozváděčů litinových, hliníkových nebo plastových sestava do 100 kg</t>
  </si>
  <si>
    <t>1087397064</t>
  </si>
  <si>
    <t>35711879</t>
  </si>
  <si>
    <t>skříň rozváděče veřejného osvětlení kompaktní pilíř celoplastové provedení 6x vývod spínání RVO hodinami a bez spínání úsporného režimu</t>
  </si>
  <si>
    <t>-1483418651</t>
  </si>
  <si>
    <t>741230001</t>
  </si>
  <si>
    <t>Montáž deska přístrojová elektroměrová typová</t>
  </si>
  <si>
    <t>-956519306</t>
  </si>
  <si>
    <t>741231005</t>
  </si>
  <si>
    <t>Montáž svorkovnice do rozvaděčů - řadová vodič do 25 mm2 se zapojením vodičů</t>
  </si>
  <si>
    <t>251137461</t>
  </si>
  <si>
    <t>741240001</t>
  </si>
  <si>
    <t>Montáž příslušenství rozvoden - vývodka kabelová do průměru 42 mm bez zhotovení otvorů</t>
  </si>
  <si>
    <t>1546972430</t>
  </si>
  <si>
    <t>741240011</t>
  </si>
  <si>
    <t>Montáž příslušenství rozvoden - zhotovení otvoru pro osazení vývodek do průměru 42 mm</t>
  </si>
  <si>
    <t>-1682863824</t>
  </si>
  <si>
    <t>741313401</t>
  </si>
  <si>
    <t>Montáž zásuvka průmyslová ve skříni jištěná 16 A se zapojením vodičů</t>
  </si>
  <si>
    <t>1573145416</t>
  </si>
  <si>
    <t>741320106</t>
  </si>
  <si>
    <t>Montáž jističů jednopólových nn do 25 A ve skříni, se signálním kontaktem se zapojením vodičů</t>
  </si>
  <si>
    <t>1074926473</t>
  </si>
  <si>
    <t>741330032</t>
  </si>
  <si>
    <t>Montáž stykačů střídavých vestavných jednopólových do 25 A se zapojením vodičů</t>
  </si>
  <si>
    <t>-1008327289</t>
  </si>
  <si>
    <t>741330042</t>
  </si>
  <si>
    <t>Montáž stykač střídavý vestavný třípólový do 25 A se zapojením vodičů</t>
  </si>
  <si>
    <t>960391446</t>
  </si>
  <si>
    <t>741331001</t>
  </si>
  <si>
    <t>Montáž ampérmetru, voltmetru, wattmetru bez zapojení vodičů</t>
  </si>
  <si>
    <t>-2022606690</t>
  </si>
  <si>
    <t>741420020</t>
  </si>
  <si>
    <t>Montáž svorka hromosvodná s jedním šroubem</t>
  </si>
  <si>
    <t>1841580233</t>
  </si>
  <si>
    <t>35431000</t>
  </si>
  <si>
    <t>svorka uzemnění FeZn univerzální</t>
  </si>
  <si>
    <t>-1877800119</t>
  </si>
  <si>
    <t>741810002</t>
  </si>
  <si>
    <t>Celková prohlídka elektrického rozvodu a zařízení přes 100 000 do 500 000,- Kč</t>
  </si>
  <si>
    <t>-192146286</t>
  </si>
  <si>
    <t>741811011</t>
  </si>
  <si>
    <t>Kontrola rozvaděč nn silový hmotnosti do 200 kg</t>
  </si>
  <si>
    <t>345798666</t>
  </si>
  <si>
    <t>998741106</t>
  </si>
  <si>
    <t>Přesun hmot tonážní pro silnoproud v objektech v přes 48 do 60 m</t>
  </si>
  <si>
    <t>2011790974</t>
  </si>
  <si>
    <t>Práce a dodávky M</t>
  </si>
  <si>
    <t>21-M</t>
  </si>
  <si>
    <t>Elektromontáže</t>
  </si>
  <si>
    <t>210160682</t>
  </si>
  <si>
    <t>Montáž elektroměrů třífázových se zapojením vodičů</t>
  </si>
  <si>
    <t>-1364412322</t>
  </si>
  <si>
    <t>210203901</t>
  </si>
  <si>
    <t>Montáž svítidel LED se zapojením vodičů průmyslových nebo venkovních na výložník nebo dřík</t>
  </si>
  <si>
    <t>-1134940678</t>
  </si>
  <si>
    <t>RMAT0008</t>
  </si>
  <si>
    <t>Svítidlo B LED °3200lm 26W IP66 2700K</t>
  </si>
  <si>
    <t>38726998</t>
  </si>
  <si>
    <t>RMAT0009</t>
  </si>
  <si>
    <t>Svítidlo A LED °900lm 8W IP66 2700K</t>
  </si>
  <si>
    <t>-670593940</t>
  </si>
  <si>
    <t>210204011</t>
  </si>
  <si>
    <t>Montáž stožárů osvětlení ocelových samostatně stojících délky do 12 m</t>
  </si>
  <si>
    <t>-1561259286</t>
  </si>
  <si>
    <t>RMAT0001</t>
  </si>
  <si>
    <t xml:space="preserve">stožár jehlanovitý osmihranný přírubový se základovým rámem do betonu, výška 5m, žárové zinkování, uzemňovací svorka </t>
  </si>
  <si>
    <t>746844929</t>
  </si>
  <si>
    <t>RMAT0002</t>
  </si>
  <si>
    <t xml:space="preserve">stožár jehlanovitý osmihranný přírubový se základovým rámem do betonu, výška 4m, žárové zinkování, uzemňovací svorka </t>
  </si>
  <si>
    <t>-568170703</t>
  </si>
  <si>
    <t>RMAT0007</t>
  </si>
  <si>
    <t xml:space="preserve">stožár jehlanovitý osmihranný vetknutý, výška 5m, žárové zinkování, uzemňovací svorka </t>
  </si>
  <si>
    <t>54609842</t>
  </si>
  <si>
    <t>RMAT0005</t>
  </si>
  <si>
    <t>základový rám do betonu, příruba k typovému sloupu do 6m 300x300x500</t>
  </si>
  <si>
    <t>752971184</t>
  </si>
  <si>
    <t>210204112</t>
  </si>
  <si>
    <t>Montáž výložníků osvětlení dvouramenných nástěnných hmotnosti do 70 kg</t>
  </si>
  <si>
    <t>-36389790</t>
  </si>
  <si>
    <t>RMAT0003</t>
  </si>
  <si>
    <t xml:space="preserve">výložník lomený dvouramenný v úhlu 8°- 2/76-1500/500/180° </t>
  </si>
  <si>
    <t>436940013</t>
  </si>
  <si>
    <t>RMAT0004</t>
  </si>
  <si>
    <t xml:space="preserve">výložník lomený jednoramenný v úhlu 8°- 1/76-500 </t>
  </si>
  <si>
    <t>-1386020356</t>
  </si>
  <si>
    <t>210204202</t>
  </si>
  <si>
    <t>Montáž elektrovýzbroje stožárů osvětlení 2 okruhy</t>
  </si>
  <si>
    <t>394706431</t>
  </si>
  <si>
    <t>RMAT0006</t>
  </si>
  <si>
    <t>Stožárová výzbroj – rozvodnice SR 722-RSP/N , IP 00, (SR 482-RSP)</t>
  </si>
  <si>
    <t>2105845281</t>
  </si>
  <si>
    <t>210220020</t>
  </si>
  <si>
    <t>Montáž uzemňovacího vedení vodičů FeZn pomocí svorek v zemi páskou do 120 mm2 ve městské zástavbě</t>
  </si>
  <si>
    <t>1978606350</t>
  </si>
  <si>
    <t>35442062</t>
  </si>
  <si>
    <t>pás zemnící 30x4mm FeZn</t>
  </si>
  <si>
    <t>101131423</t>
  </si>
  <si>
    <t>210220022</t>
  </si>
  <si>
    <t>Montáž uzemňovacího vedení vodičů FeZn pomocí svorek v zemi drátem průměru do 10 mm ve městské zástavbě</t>
  </si>
  <si>
    <t>-697167102</t>
  </si>
  <si>
    <t>35441073</t>
  </si>
  <si>
    <t>drát D 10mm FeZn</t>
  </si>
  <si>
    <t>-2038912501</t>
  </si>
  <si>
    <t>218100097</t>
  </si>
  <si>
    <t>Odpojení vodičů ze svorkovnice průřezu žíly do 4 mm2</t>
  </si>
  <si>
    <t>-616208518</t>
  </si>
  <si>
    <t>218100109</t>
  </si>
  <si>
    <t>Odpojení vodičů ze svorkovnice průřezu žíly do 35 mm2</t>
  </si>
  <si>
    <t>545334693</t>
  </si>
  <si>
    <t>218120511</t>
  </si>
  <si>
    <t>Demontáž jističů do 100 A s odpojením vodičů</t>
  </si>
  <si>
    <t>995565401</t>
  </si>
  <si>
    <t>218160011</t>
  </si>
  <si>
    <t>Demontáž spínačů časových bez odpojení vodičů</t>
  </si>
  <si>
    <t>381728782</t>
  </si>
  <si>
    <t>218160682</t>
  </si>
  <si>
    <t>Demontáž elektroměrů třífázových bez odpojení vodičů</t>
  </si>
  <si>
    <t>-269028354</t>
  </si>
  <si>
    <t>218191563</t>
  </si>
  <si>
    <t>Demontáž skříní oceloplechových typ RVO 6 až 8 bez odpojení vodičů</t>
  </si>
  <si>
    <t>-1652820949</t>
  </si>
  <si>
    <t>218202013</t>
  </si>
  <si>
    <t>Demontáž svítidla výbojkového průmyslového nebo venkovního z výložníku</t>
  </si>
  <si>
    <t>953793125</t>
  </si>
  <si>
    <t>218202016</t>
  </si>
  <si>
    <t>Demontáž svítidla výbojkového průmyslového nebo venkovního ze sloupku parkového</t>
  </si>
  <si>
    <t>159192069</t>
  </si>
  <si>
    <t>218204011</t>
  </si>
  <si>
    <t>Demontáž stožárů osvětlení ocelových samostatně stojících délky do 12 m</t>
  </si>
  <si>
    <t>-1439709197</t>
  </si>
  <si>
    <t>218204100</t>
  </si>
  <si>
    <t>Demontáž výložníků osvětlení jednoramenných nástěnných hmotnosti do 35 kg</t>
  </si>
  <si>
    <t>-703442487</t>
  </si>
  <si>
    <t>218204123</t>
  </si>
  <si>
    <t>Demontáž patic stožárů osvětlení sklolaminátových</t>
  </si>
  <si>
    <t>-254969950</t>
  </si>
  <si>
    <t>218204201</t>
  </si>
  <si>
    <t>Demontáž elektrovýzbroje stožárů osvětlení 1 okruh</t>
  </si>
  <si>
    <t>541322919</t>
  </si>
  <si>
    <t>218813037</t>
  </si>
  <si>
    <t>Demontáž kabelů Cu plných nebo laněných kulatých do 1 kV žíly 4x25 až 35 mm2 (např. CYKY) bez odpojení vodičů uložených pevně</t>
  </si>
  <si>
    <t>-2145957829</t>
  </si>
  <si>
    <t>460161182</t>
  </si>
  <si>
    <t>Hloubení kabelových rýh ručně š 35 cm hl 90 cm v hornině tř I skupiny 3</t>
  </si>
  <si>
    <t>454568259</t>
  </si>
  <si>
    <t>460241111</t>
  </si>
  <si>
    <t>Příplatek za ztížení vykopávky při elektromontážích v blízkosti podzemního vedení</t>
  </si>
  <si>
    <t>-295601314</t>
  </si>
  <si>
    <t>1548560885</t>
  </si>
  <si>
    <t>Příplatek k vodorovnému přemístění horniny dopravními prostředky při elektromontážích za každých dalších i započatých 1000 m</t>
  </si>
  <si>
    <t>1766956676</t>
  </si>
  <si>
    <t>307030601</t>
  </si>
  <si>
    <t>460371111</t>
  </si>
  <si>
    <t>Naložení výkopku při elektromontážích ručně z hornin třídy I skupiny 1 až 3</t>
  </si>
  <si>
    <t>1844956275</t>
  </si>
  <si>
    <t>460431192</t>
  </si>
  <si>
    <t>Zásyp kabelových rýh ručně se zhutněním š 35 cm hl 90 cm z horniny tř I skupiny 3</t>
  </si>
  <si>
    <t>-1422096676</t>
  </si>
  <si>
    <t>460641111</t>
  </si>
  <si>
    <t>Základové konstrukce při elektromontážích z monolitického betonu tř. C 8/10</t>
  </si>
  <si>
    <t>1114061339</t>
  </si>
  <si>
    <t>460661512</t>
  </si>
  <si>
    <t>Kabelové lože z písku pro kabely nn kryté plastovou fólií š lože přes 25 do 50 cm</t>
  </si>
  <si>
    <t>-418585510</t>
  </si>
  <si>
    <t>460671114</t>
  </si>
  <si>
    <t>Výstražná fólie pro krytí kabelů šířky 40 cm</t>
  </si>
  <si>
    <t>1845727107</t>
  </si>
  <si>
    <t>460721111</t>
  </si>
  <si>
    <t>Krytí spojek, koncovek a odbočnic pro kabely do 6 kV cihlami s ložem a zásypem pískem</t>
  </si>
  <si>
    <t>1207475626</t>
  </si>
  <si>
    <t>460791212</t>
  </si>
  <si>
    <t>Montáž trubek ochranných plastových uložených volně do rýhy ohebných přes 32 do 50 mm</t>
  </si>
  <si>
    <t>-1104536518</t>
  </si>
  <si>
    <t>34571158</t>
  </si>
  <si>
    <t>trubka elektroinstalační ohebná z PH, D 48mm</t>
  </si>
  <si>
    <t>945188797</t>
  </si>
  <si>
    <t>60*1,05 "Přepočtené koeficientem množství</t>
  </si>
  <si>
    <t>460905141</t>
  </si>
  <si>
    <t>Montáž kompaktního plastového pilíře pro rozvod nn samostatého š přes 75 do 100 cm (např. SR401, SD622, ER222)</t>
  </si>
  <si>
    <t>-226461182</t>
  </si>
  <si>
    <t>460941313</t>
  </si>
  <si>
    <t>Vyplnění a začištění rýh při elektroinstalacích v betonových podlahách a mazaninách hl do 5 cm a š přes 7 do 10 cm</t>
  </si>
  <si>
    <t>-2025542552</t>
  </si>
  <si>
    <t>468041112</t>
  </si>
  <si>
    <t>Řezání betonového podkladu nebo krytu při elektromontážích hl přes 10 do 15 cm</t>
  </si>
  <si>
    <t>-1011601389</t>
  </si>
  <si>
    <t>468061122</t>
  </si>
  <si>
    <t>Bourání pilíře ze zdiva cihelného skříně v do 105 cm a š přes 90 do 150 cm</t>
  </si>
  <si>
    <t>45281432</t>
  </si>
  <si>
    <t>VRN1</t>
  </si>
  <si>
    <t>Průzkumné, geodetické a projektové práce</t>
  </si>
  <si>
    <t>010001000</t>
  </si>
  <si>
    <t>1024</t>
  </si>
  <si>
    <t>1739958737</t>
  </si>
  <si>
    <t>VRN2</t>
  </si>
  <si>
    <t>Příprava staveniště</t>
  </si>
  <si>
    <t>020001000</t>
  </si>
  <si>
    <t>1032069931</t>
  </si>
  <si>
    <t>VRN4</t>
  </si>
  <si>
    <t>Inženýrská činnost</t>
  </si>
  <si>
    <t>040001000</t>
  </si>
  <si>
    <t>-789750204</t>
  </si>
  <si>
    <t>VRN6</t>
  </si>
  <si>
    <t>Územní vlivy</t>
  </si>
  <si>
    <t>065002000</t>
  </si>
  <si>
    <t>Mimostaveništní doprava materiálů</t>
  </si>
  <si>
    <t>km</t>
  </si>
  <si>
    <t>-1716544862</t>
  </si>
  <si>
    <t>VRN8</t>
  </si>
  <si>
    <t>Přesun stavebních kapacit</t>
  </si>
  <si>
    <t>081002000</t>
  </si>
  <si>
    <t>Doprava zaměstnanců</t>
  </si>
  <si>
    <t>h</t>
  </si>
  <si>
    <t>1788664154</t>
  </si>
  <si>
    <t>IO 06 - Vjezdová závora</t>
  </si>
  <si>
    <t xml:space="preserve">    742 - Automatická závora - data</t>
  </si>
  <si>
    <t xml:space="preserve">    R - Automatická závora - SW</t>
  </si>
  <si>
    <t xml:space="preserve">    R.2 - Automatická závora - Vjezdový / výjezdový terminál</t>
  </si>
  <si>
    <t xml:space="preserve">    R.3 - Automatická závora - automatická pokladna + platební automat</t>
  </si>
  <si>
    <t xml:space="preserve">    R.4 - Automatická závora - závora</t>
  </si>
  <si>
    <t xml:space="preserve">    R.5 - Automatická závora - Rozpoznávání RZ</t>
  </si>
  <si>
    <t>741110501</t>
  </si>
  <si>
    <t>Montáž lišta a kanálek protahovací šířky do 60 mm</t>
  </si>
  <si>
    <t>34571008</t>
  </si>
  <si>
    <t>lišta elektroinstalační hranatá PVC 40x40mm</t>
  </si>
  <si>
    <t>180*1,05 "Přepočtené koeficientem množství</t>
  </si>
  <si>
    <t>741110554</t>
  </si>
  <si>
    <t>Montáž lišta a kanálek - utěsnění protipožární šířky do 120 mm</t>
  </si>
  <si>
    <t>23170003</t>
  </si>
  <si>
    <t>pěna montážní PUR protipožární jednosložková</t>
  </si>
  <si>
    <t>litr</t>
  </si>
  <si>
    <t>2*0,792 "Přepočtené koeficientem množství</t>
  </si>
  <si>
    <t>741122211</t>
  </si>
  <si>
    <t>Montáž kabel Cu plný kulatý žíla 3x1,5 až 6 mm2 uložený volně (např. CYKY)</t>
  </si>
  <si>
    <t>34111036</t>
  </si>
  <si>
    <t>kabel instalační jádro Cu plné izolace PVC plášť PVC 450/750V (CYKY) 3x2,5mm2</t>
  </si>
  <si>
    <t>230*1,15 "Přepočtené koeficientem množství</t>
  </si>
  <si>
    <t>741130001</t>
  </si>
  <si>
    <t>Ukončení vodič izolovaný do 2,5 mm2 v rozváděči nebo na přístroji</t>
  </si>
  <si>
    <t>741320105</t>
  </si>
  <si>
    <t>Montáž jističů jednopólových nn do 25 A ve skříni se zapojením vodičů</t>
  </si>
  <si>
    <t>35822111</t>
  </si>
  <si>
    <t>jistič 1-pólový 16 A vypínací charakteristika B vypínací schopnost 10 kA</t>
  </si>
  <si>
    <t>741810001</t>
  </si>
  <si>
    <t>Celková prohlídka elektrického rozvodu a zařízení do 100 000,- Kč</t>
  </si>
  <si>
    <t>741921032</t>
  </si>
  <si>
    <t>Montáž těsnicí vložky potrubí pro vývrt/pažnici DN 150 trubka nebo kabel d 110</t>
  </si>
  <si>
    <t>742</t>
  </si>
  <si>
    <t>Automatická závora - data</t>
  </si>
  <si>
    <t>742124001</t>
  </si>
  <si>
    <t>Montáž kabelů datových FTP, UTP, STP pro vnitřní rozvody do žlabu nebo lišty</t>
  </si>
  <si>
    <t>34121345</t>
  </si>
  <si>
    <t>kabel datový venkovní celkově stíněný Al fólií se stíněnými páry Al fólií jádro Cu plné plášť PE (F/FTP) kategorie 6a</t>
  </si>
  <si>
    <t>250*1,2 "Přepočtené koeficientem množství</t>
  </si>
  <si>
    <t>742124005</t>
  </si>
  <si>
    <t>Montáž kabelů datových FTP, UTP, STP ukončení kabelu konektorem</t>
  </si>
  <si>
    <t>37459030</t>
  </si>
  <si>
    <t>konektor na drát/lanko s vložkou RJ45 FTP Cat6A pro vodiče do 1,32mm stíněný</t>
  </si>
  <si>
    <t>R</t>
  </si>
  <si>
    <t>Automatická závora - SW</t>
  </si>
  <si>
    <t>RMAT001</t>
  </si>
  <si>
    <t>Volně stojící PC pro instalaci parkovacího systému GP4P, který může sloužit i jako manuální pokladna. Konfigurace je dostačující pro řízení a správu přibližně 10 zařízení připojených k parkovacímu systému. PC je určeno k umístění do zvoleného prostoru v i</t>
  </si>
  <si>
    <t>RMAT002</t>
  </si>
  <si>
    <t>Monitor pro zobrazení textových a grafických informací s úhlopříčkou do 24".</t>
  </si>
  <si>
    <t>RMAT003</t>
  </si>
  <si>
    <t>Stolní čtečka bezkontaktních parkovacích karet se zabudovaným RFID čipem, pracující na frekvenci 125 kHz. Napájení 5 V DC, čtecí dosah 10 - 15 cm.</t>
  </si>
  <si>
    <t>RMAT004</t>
  </si>
  <si>
    <t>Softwarová administrace datového serveru GPD, manuální pokladny nebo klientské stanice GPK.</t>
  </si>
  <si>
    <t>RMAT005</t>
  </si>
  <si>
    <t>Konfigurovatelný aplikační software pro dohled a správu parkovacího systému GP4P. Použití je omezeno velikostí parkoviště - max. 3 ks připojených zařízení (1× automatická pokladna, 2× parkovací stojan).</t>
  </si>
  <si>
    <t>RMAT006</t>
  </si>
  <si>
    <t>Software pro administraci a skupinové zpracování dlouhodobých a kongresových parkovacích karet či hromadnou správu uživatelů parkoviště. Cena je za jednu licenci pro 1 PC.</t>
  </si>
  <si>
    <t>RMAT007</t>
  </si>
  <si>
    <t>Databázový server pro GPD.</t>
  </si>
  <si>
    <t>R.2</t>
  </si>
  <si>
    <t>Automatická závora - Vjezdový / výjezdový terminál</t>
  </si>
  <si>
    <t>RMAT008</t>
  </si>
  <si>
    <t>Skříň parkovacího terminálu. Po doplnění příslušnými moduly se stane vjezdovým nebo výjezdovým. Provedení je v antikorozní úpravě a barevné kombinaci RAL 6029 a RAL 9006.</t>
  </si>
  <si>
    <t>RMAT009</t>
  </si>
  <si>
    <t>Monochromatický dvouřádkový LCD displej schopný zobrazit až 40 alfanumerických znaků (2x20). Displej je vybaven podsvitem. Pro instalaci do terminálů a sloupků GP4T, GP4SE, GP4A, GP4U.</t>
  </si>
  <si>
    <t>RMAT010</t>
  </si>
  <si>
    <t>Modul tiskárny parkovacích lístků s čárovým kódem pro vjezdový terminál. Jako tiskové médium se používá role termocitlivého papíru. Tiskárna je dodávána včetně samostatného držáku pro uchycení papírové role.</t>
  </si>
  <si>
    <t>RMAT011</t>
  </si>
  <si>
    <t>Modul požerače karet s oboustrannou čtečkou čárového kódu. Pro instalaci do terminálů a sloupků GP4T, GP4SE a pokladny GP4MS, GP4M. Čtečka je dodávána včetně samostatné nádoby pro sběr použitých parkovacích karet.</t>
  </si>
  <si>
    <t>RMAT012</t>
  </si>
  <si>
    <t>Modul čtečky bezkontaktních parkovacích karet MARIN pro dlouhodobé parkování. Pro instalaci do terminálů a sloupkŮ GP4T, GP4SE, GPE4T, GP4A, GP4M, GP4MS, GP4MC, GPE4M, GP4CS.</t>
  </si>
  <si>
    <t>R.3</t>
  </si>
  <si>
    <t>Automatická závora - automatická pokladna + platební automat</t>
  </si>
  <si>
    <t>RMAT013</t>
  </si>
  <si>
    <t>Základní set automatické pokladny s vracením mincí. Vybaveno řídicím a komunikačním počítačem s komunikačním SW, informačním 10" displejem, 1D a 2D čtečkou čárového kódu a tiskárnou účtenek. Součástí setu je i validátor bankovek a mincovník s 6 tubami a k</t>
  </si>
  <si>
    <t>RMAT014</t>
  </si>
  <si>
    <t>Vysoký podstavec pro pokladnu GP4MS s výškou 900 mm. Podstavec standardní velikosti umožňuje komfortní ovládání zařízení běžným uživatelům parkoviště.</t>
  </si>
  <si>
    <t>RMAT015</t>
  </si>
  <si>
    <t>Terminál pro příjem bezhotovostních plateb. Pro provedení platby lze využívat pouze bezkontaktní platební karty. Neobsahuje přípravu pro instalaci terminálu. Tento produkt je určen pro český a slovenský trh.</t>
  </si>
  <si>
    <t>RMAT016</t>
  </si>
  <si>
    <t>Příprava pro modul bezkontaktního terminálu platební karty. Obsahuje kompletní sestavu dílů a SW pro instalaci. Neobsahuje terminál.</t>
  </si>
  <si>
    <t>R.4</t>
  </si>
  <si>
    <t>Automatická závora - závora</t>
  </si>
  <si>
    <t>RMAT017</t>
  </si>
  <si>
    <t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</t>
  </si>
  <si>
    <t>RMAT018</t>
  </si>
  <si>
    <t>Hliníkové rameno obdélníkového profilu o standardní délce 3 m, včetně nálepek s reflexním potiskem.</t>
  </si>
  <si>
    <t>RMAT019</t>
  </si>
  <si>
    <t xml:space="preserve">Osvětlení ráhna v objektech s nočním provozem. Sada obsahuje 3 m  světelný LED pásek a spínaný napěťový zdroj pro elektrické napájení světelného pásku. Pásek je osazen  svítivými diody s dvoubarevným svitem (červené a zelené světlo). Napájení 12V.</t>
  </si>
  <si>
    <t>RMAT020</t>
  </si>
  <si>
    <t xml:space="preserve">Lišta z  pěnového polyetylénu pro uchycení ke spodní části ramene obdélníkového profilu. Pěnová lišta zajišťuje ochranu vozidel před poškozením a osob před poraněním v případě nárazu ráhna.</t>
  </si>
  <si>
    <t>RMON001</t>
  </si>
  <si>
    <t xml:space="preserve">Montáž HW,  instalace SW, dopravné, režie, školení:  % z ceny dodávané technologie</t>
  </si>
  <si>
    <t>R.5</t>
  </si>
  <si>
    <t>Automatická závora - Rozpoznávání RZ</t>
  </si>
  <si>
    <t>RMAT021</t>
  </si>
  <si>
    <t>Doplnění HW serveru o komponenty nutné pro rozpoznávání RZ ze streamu</t>
  </si>
  <si>
    <t>RMAT022</t>
  </si>
  <si>
    <t>Software pro rozpoznání registračních značek projíždějících vozidel. Použití je omezeno na jednu kameru pro snímání SPZ a rychlost do 10 km/h.</t>
  </si>
  <si>
    <t>RMAT023</t>
  </si>
  <si>
    <t>Kamera s integrovaným infračerveným přísvitem pro barevné snímání registračních značek projíždějících vozidel.</t>
  </si>
  <si>
    <t>RMAT024</t>
  </si>
  <si>
    <t>Základní SW jádro pro zpracování registračních značek projíždějících vozidel, databáze pro evidenci záznamů a komunikační rozhraní pro synchronizaci dat s parkovacím systémem GP4P.</t>
  </si>
  <si>
    <t>RMAT025</t>
  </si>
  <si>
    <t>Kovový sloupek pro vestavbu kamery pro snímání registračních značek projíždějících vozidel.</t>
  </si>
  <si>
    <t>RMON002</t>
  </si>
  <si>
    <t>460161132</t>
  </si>
  <si>
    <t>Hloubení kabelových rýh ručně š 35 cm hl 40 cm v hornině tř I skupiny 3</t>
  </si>
  <si>
    <t>460431142</t>
  </si>
  <si>
    <t>Zásyp kabelových rýh ručně se zhutněním š 35 cm hl 40 cm z horniny tř I skupiny 3</t>
  </si>
  <si>
    <t>460791116</t>
  </si>
  <si>
    <t>Montáž trubek ochranných plastových uložených volně do rýhy tuhých D přes 133 do 172 mm</t>
  </si>
  <si>
    <t>34571368</t>
  </si>
  <si>
    <t>trubka elektroinstalační HDPE tuhá dvouplášťová korugovaná D 136/160mm</t>
  </si>
  <si>
    <t>10*1,05 "Přepočtené koeficientem množství</t>
  </si>
  <si>
    <t>77,1428571428571*1,05 "Přepočtené koeficientem množství</t>
  </si>
  <si>
    <t>IO 07 - Přeložka SEK TETA s.r.o.</t>
  </si>
  <si>
    <t xml:space="preserve">    742 - Elektroinstalace - slaboproud</t>
  </si>
  <si>
    <t xml:space="preserve">    22-M - Montáže technologických zařízení pro dopravní stavby</t>
  </si>
  <si>
    <t>Elektroinstalace - slaboproud</t>
  </si>
  <si>
    <t>742110041</t>
  </si>
  <si>
    <t>Montáž lišt vkládacích pro slaboproud</t>
  </si>
  <si>
    <t>CS ÚRS 2023 02</t>
  </si>
  <si>
    <t>34571005</t>
  </si>
  <si>
    <t>lišta elektroinstalační hranatá PVC 25x20mm</t>
  </si>
  <si>
    <t>742124011</t>
  </si>
  <si>
    <t>Montáž kabelů datových optických pro vnitřní rozvody do trubky zatažením</t>
  </si>
  <si>
    <t>742124014</t>
  </si>
  <si>
    <t>Provedení svaru optického vlákna</t>
  </si>
  <si>
    <t>742330031</t>
  </si>
  <si>
    <t>Teplem smrštitelná ochrana sváru</t>
  </si>
  <si>
    <t>34343000</t>
  </si>
  <si>
    <t>ochrana teplem smrštitelná optického svaru 2,5x45mm</t>
  </si>
  <si>
    <t>742330102</t>
  </si>
  <si>
    <t>Měření optického segmentu, měření útlumu, 2 okna</t>
  </si>
  <si>
    <t>998742294</t>
  </si>
  <si>
    <t>Příplatek k přesunu hmot procentní 742 za zvětšený přesun do 1000 m</t>
  </si>
  <si>
    <t>228182031</t>
  </si>
  <si>
    <t>Vytažení optického kabelu z ochranné HDPE trubky</t>
  </si>
  <si>
    <t>228260545</t>
  </si>
  <si>
    <t>Demontáž trubky elektroinstalační přes D 29 připevněné na povrchu příchytkami</t>
  </si>
  <si>
    <t>ornice</t>
  </si>
  <si>
    <t>410</t>
  </si>
  <si>
    <t>odkop</t>
  </si>
  <si>
    <t>106,948</t>
  </si>
  <si>
    <t>SO 02 - Dvorana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</si>
  <si>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</si>
  <si>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</si>
  <si>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</si>
  <si>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772 - Podlahy z kamene</t>
  </si>
  <si>
    <t xml:space="preserve">    781 - Dokončovací práce - obklady</t>
  </si>
  <si>
    <t>113107141</t>
  </si>
  <si>
    <t>Odstranění podkladu živičného tl 50 mm ručně</t>
  </si>
  <si>
    <t>212349127</t>
  </si>
  <si>
    <t>"rampa" 46*3,72+22,5*3,97</t>
  </si>
  <si>
    <t>121151113</t>
  </si>
  <si>
    <t>Sejmutí ornice plochy do 500 m2 tl vrstvy do 200 mm strojně</t>
  </si>
  <si>
    <t>-864391700</t>
  </si>
  <si>
    <t>"dle výkresu bouracích prací" 410</t>
  </si>
  <si>
    <t>122111101</t>
  </si>
  <si>
    <t>Odkopávky a prokopávky v hornině třídy těžitelnosti I, skupiny 1 a 2 ručně</t>
  </si>
  <si>
    <t>-919475028</t>
  </si>
  <si>
    <t>"odebrání zeminy z truhlíků" 0,35*(3,25*3,8+10,44*3,34+2,88*3,34+7,68*3,34+6,35*20,78+14,35*6,35)</t>
  </si>
  <si>
    <t>162211311</t>
  </si>
  <si>
    <t>Vodorovné přemístění výkopku z horniny třídy těžitelnosti I skupiny 1 až 3 stavebním kolečkem do 10 m</t>
  </si>
  <si>
    <t>836669657</t>
  </si>
  <si>
    <t>162251102</t>
  </si>
  <si>
    <t>Vodorovné přemístění přes 20 do 50 m výkopku/sypaniny z horniny třídy těžitelnosti I skupiny 1 až 3</t>
  </si>
  <si>
    <t>810958182</t>
  </si>
  <si>
    <t>"přemístění sejmuté ornice na vymezený pozemek" ornice*0,2</t>
  </si>
  <si>
    <t>-165938099</t>
  </si>
  <si>
    <t>-2048974132</t>
  </si>
  <si>
    <t>171151103</t>
  </si>
  <si>
    <t>Uložení sypaniny z hornin soudržných do násypů zhutněných strojně</t>
  </si>
  <si>
    <t>492518448</t>
  </si>
  <si>
    <t>"zemina z truhlíků" odkop</t>
  </si>
  <si>
    <t>953961213</t>
  </si>
  <si>
    <t>Kotva chemickou patronou M 12 hl 110 mm do betonu, ŽB nebo kamene s vyvrtáním otvoru</t>
  </si>
  <si>
    <t>-44640110</t>
  </si>
  <si>
    <t>"ochranná konstrukce proti pádu osob - dle výkazu výměr" 144+136</t>
  </si>
  <si>
    <t>953965121</t>
  </si>
  <si>
    <t>Kotevní šroub pro chemické kotvy M 12 dl 160 mm</t>
  </si>
  <si>
    <t>1282927584</t>
  </si>
  <si>
    <t>62709355</t>
  </si>
  <si>
    <t>"vybourání základových patek" 1,04*(3*3,6+1,04*12,8+1,04*4*2+1,65*3,72+1,14*4+1,14*2,5)</t>
  </si>
  <si>
    <t>962032112</t>
  </si>
  <si>
    <t>Bourání zdiva z keramických děrovaných cihel na MVC přes 1 m3</t>
  </si>
  <si>
    <t>-1106949621</t>
  </si>
  <si>
    <t>"přizdívky dvorana" 3,05*0,45*0,6*10</t>
  </si>
  <si>
    <t>"vrátnice dvorana" 8,5</t>
  </si>
  <si>
    <t>"zábradlí" 0,45*4*1,2*2+0,3*34,7*1,2</t>
  </si>
  <si>
    <t>"stěny v 1.NP" 0,2*5,4*2,9*5</t>
  </si>
  <si>
    <t>962052211</t>
  </si>
  <si>
    <t>Bourání zdiva nadzákladového ze ŽB přes 1 m3</t>
  </si>
  <si>
    <t>45498078</t>
  </si>
  <si>
    <t>"sloupy rampy" 2,5*0,6*3,7+2,5*0,6*1,65+3,05*0,6*3,05+3,35*0,6*1,58+7,4*0,5+1,9*0,5*3,4+2,2*0,5*3,4</t>
  </si>
  <si>
    <t>"rampa" 0,25*(49,5+8,75+20,65+17+5,9+33)</t>
  </si>
  <si>
    <t>"dvorana" 3,05*2,35*0,45+0,18*(22*2+10,5*2)+0,18*(11,24*2+2,34*2+3,25+3,39+3,25+2,875*2+4,15*2+2,68*2+4,15*2+20,8*2+7,55*2+14,75*2+7,55*2)+0,17*35</t>
  </si>
  <si>
    <t>962052314</t>
  </si>
  <si>
    <t>Bourání pilířů ze ŽB</t>
  </si>
  <si>
    <t>-773967626</t>
  </si>
  <si>
    <t>"dvorana" 3,05*0,4*0,6*93</t>
  </si>
  <si>
    <t>963012520</t>
  </si>
  <si>
    <t>Bourání stropů z ŽB desek š přes 300 mm tl přes 140 mm</t>
  </si>
  <si>
    <t>-1494082486</t>
  </si>
  <si>
    <t>"dvorana" 2120*0,25</t>
  </si>
  <si>
    <t>963042819</t>
  </si>
  <si>
    <t>Bourání schodišťových stupňů betonových zhotovených na místě</t>
  </si>
  <si>
    <t>456719992</t>
  </si>
  <si>
    <t>"schodiště rampy" 3,3*(10+9)</t>
  </si>
  <si>
    <t>"schodiště dvorana" 1,8*(12+11)+4,9*11+4,7*11</t>
  </si>
  <si>
    <t>963051113</t>
  </si>
  <si>
    <t>Bourání ŽB stropů deskových tl přes 80 mm</t>
  </si>
  <si>
    <t>1583005991</t>
  </si>
  <si>
    <t>"rampa" 14,3*3,72+6,8*3,97</t>
  </si>
  <si>
    <t>963053936</t>
  </si>
  <si>
    <t>Bourání ŽB schodišťových ramen monolitických samonosných</t>
  </si>
  <si>
    <t>-1961750627</t>
  </si>
  <si>
    <t>"dvorana" 6,3*5,15</t>
  </si>
  <si>
    <t>964051111</t>
  </si>
  <si>
    <t>Bourání ŽB trámů, průvlaků nebo pásů průřezu do 0,10 m2</t>
  </si>
  <si>
    <t>1721503669</t>
  </si>
  <si>
    <t>"dvorana" 73*6*(0,4*0,6+0,3*0,3)</t>
  </si>
  <si>
    <t>965043441</t>
  </si>
  <si>
    <t>Bourání podkladů pod dlažby betonových s potěrem nebo teracem tl do 150 mm pl přes 4 m2</t>
  </si>
  <si>
    <t>486309956</t>
  </si>
  <si>
    <t>"rampa" 4,9*3,72+2,1*3,97</t>
  </si>
  <si>
    <t>"dvorana" 1990*(0,06+0,2)/2</t>
  </si>
  <si>
    <t>965081423</t>
  </si>
  <si>
    <t>Bourání podlah z dlaždic betonových kladených na sucho na terče o výšce do 100 mm plochy přes 1 m2</t>
  </si>
  <si>
    <t>-1691304804</t>
  </si>
  <si>
    <t>"dvorana" 1990+6,3*5,15</t>
  </si>
  <si>
    <t>966008222</t>
  </si>
  <si>
    <t>Bourání betonového nebo polymerbetonového odvodňovacího žlabu š přes 200 mm</t>
  </si>
  <si>
    <t>-1933342990</t>
  </si>
  <si>
    <t>14,5+21+9+7,5</t>
  </si>
  <si>
    <t>966072121</t>
  </si>
  <si>
    <t>Demontáž opláštění stěn ocelových kcí z tvarovaných ocelových plechů budov v do 6 m</t>
  </si>
  <si>
    <t>-971060972</t>
  </si>
  <si>
    <t>"dle výkresu bouracích prací - B/Z2" 2,65*(5,6*9+5,4)</t>
  </si>
  <si>
    <t>966073810</t>
  </si>
  <si>
    <t>Rozebrání vrat a vrátek k oplocení pl do 2 m2</t>
  </si>
  <si>
    <t>-722061403</t>
  </si>
  <si>
    <t>"demontáž branky - dle výkresu bouracích prací - B/Z5" 1</t>
  </si>
  <si>
    <t>968062355</t>
  </si>
  <si>
    <t>Vybourání dřevěných rámů oken dvojitých včetně křídel pl do 2 m2</t>
  </si>
  <si>
    <t>244141983</t>
  </si>
  <si>
    <t>"dle výkresu bouracích prací - B/O1" 1,2*1,16</t>
  </si>
  <si>
    <t>968072455</t>
  </si>
  <si>
    <t>Vybourání kovových dveřních zárubní pl do 2 m2</t>
  </si>
  <si>
    <t>-117837662</t>
  </si>
  <si>
    <t>"dle výkresu bouracích prací - B/D1" 0,9*2+0,85*2</t>
  </si>
  <si>
    <t>997006012</t>
  </si>
  <si>
    <t>Ruční třídění stavebního odpadu</t>
  </si>
  <si>
    <t>-1417268080</t>
  </si>
  <si>
    <t>997006512</t>
  </si>
  <si>
    <t>Vodorovné doprava suti s naložením a složením na skládku přes 100 m do 1 km</t>
  </si>
  <si>
    <t>-1326597946</t>
  </si>
  <si>
    <t>997006519</t>
  </si>
  <si>
    <t>Příplatek k vodorovnému přemístění suti na skládku ZKD 1 km přes 1 km</t>
  </si>
  <si>
    <t>-2043714592</t>
  </si>
  <si>
    <t>3038,846*10 'Přepočtené koeficientem množství</t>
  </si>
  <si>
    <t>997006551</t>
  </si>
  <si>
    <t>Hrubé urovnání suti na skládce bez zhutnění</t>
  </si>
  <si>
    <t>1084586230</t>
  </si>
  <si>
    <t>997013601</t>
  </si>
  <si>
    <t>1981395287</t>
  </si>
  <si>
    <t>997013602</t>
  </si>
  <si>
    <t>Poplatek za uložení na skládce (skládkovné) stavebního odpadu železobetonového kód odpadu 17 01 01</t>
  </si>
  <si>
    <t>1916033650</t>
  </si>
  <si>
    <t>997013603</t>
  </si>
  <si>
    <t>Poplatek za uložení na skládce (skládkovné) stavebního odpadu cihelného kód odpadu 17 01 02</t>
  </si>
  <si>
    <t>1521749170</t>
  </si>
  <si>
    <t>997013631</t>
  </si>
  <si>
    <t>Poplatek za uložení na skládce (skládkovné) stavebního odpadu směsného kód odpadu 17 09 04</t>
  </si>
  <si>
    <t>-1526597113</t>
  </si>
  <si>
    <t>997013645</t>
  </si>
  <si>
    <t>1007905430</t>
  </si>
  <si>
    <t>998011001</t>
  </si>
  <si>
    <t>Přesun hmot pro budovy zděné v do 6 m</t>
  </si>
  <si>
    <t>-1495110531</t>
  </si>
  <si>
    <t>711</t>
  </si>
  <si>
    <t>Izolace proti vodě, vlhkosti a plynům</t>
  </si>
  <si>
    <t>711461801</t>
  </si>
  <si>
    <t>Odstranění izolace proti vodě, vlhkosti a plynům z fólie přilepené v plné ploše z plochy vodorovné</t>
  </si>
  <si>
    <t>198119462</t>
  </si>
  <si>
    <t>"dvorana" 1990</t>
  </si>
  <si>
    <t>741371900</t>
  </si>
  <si>
    <t>Demontáž svítidla exteriérového s integrovaným zdrojem LED přisazeného nástěnného bez zachování funkčnosti</t>
  </si>
  <si>
    <t>1228900456</t>
  </si>
  <si>
    <t>"dle výkresu bouracích prací - B/SV2" 4</t>
  </si>
  <si>
    <t>741371901</t>
  </si>
  <si>
    <t>Demontáž svítidla exteriérového s integrovaným zdrojem LED přisazeného stropního bez zachování funkčnosti</t>
  </si>
  <si>
    <t>-1259659964</t>
  </si>
  <si>
    <t>"dle výkresu bouracích prací - B/SV1" 32</t>
  </si>
  <si>
    <t>764</t>
  </si>
  <si>
    <t>Konstrukce klempířské</t>
  </si>
  <si>
    <t>764002841</t>
  </si>
  <si>
    <t>Demontáž oplechování horních ploch zdí a nadezdívek do suti</t>
  </si>
  <si>
    <t>-28529244</t>
  </si>
  <si>
    <t>"dle výkresu bouracích prací - B/K1" 49,3+31,9+3,2+20,7+17,3+10,5+22,9+1,65+0,5+16,5*2+10,6*2</t>
  </si>
  <si>
    <t>767</t>
  </si>
  <si>
    <t>Konstrukce zámečnické</t>
  </si>
  <si>
    <t>767161811</t>
  </si>
  <si>
    <t>Demontáž zábradlí rovného rozebíratelného hmotnosti 1 m zábradlí do 20 kg do suti</t>
  </si>
  <si>
    <t>1952420763</t>
  </si>
  <si>
    <t>"dle výkresu bouracích prací - B/Z3" 49,3+31,9+3,2+20,7+17,3</t>
  </si>
  <si>
    <t>767661811</t>
  </si>
  <si>
    <t>Demontáž mříží pevných nebo otevíravých</t>
  </si>
  <si>
    <t>1035679127</t>
  </si>
  <si>
    <t>"dle výkresu bouracích prací - B/Z1" 5,6*2*2+5,4*2+2,47*2+3,1*2</t>
  </si>
  <si>
    <t>767995113</t>
  </si>
  <si>
    <t>Montáž atypických zámečnických konstrukcí hmotnosti přes 10 do 20 kg</t>
  </si>
  <si>
    <t>332659593</t>
  </si>
  <si>
    <t>ochranná konstrukce proti pádu osob - dle výkazu výměr</t>
  </si>
  <si>
    <t>"JA 60/60/5" 7,89*(1,1*36+3,24*34)+6,366*4,68*68</t>
  </si>
  <si>
    <t>"P10-200/200" 2,9*36+2*2,9*34</t>
  </si>
  <si>
    <t>"tahokov" 15,3*68</t>
  </si>
  <si>
    <t>14550258</t>
  </si>
  <si>
    <t>profil ocelový svařovaný jakost S235 průřez čtvercový 60x60x5mm</t>
  </si>
  <si>
    <t>-1241347359</t>
  </si>
  <si>
    <t>"JA 60/60/5" (7,89*(1,1*36+3,24*34)+6,366*4,68*68)*0,001*1,05</t>
  </si>
  <si>
    <t>13611228</t>
  </si>
  <si>
    <t>plech ocelový hladký jakost S235JR tl 10mm tabule</t>
  </si>
  <si>
    <t>-1084850093</t>
  </si>
  <si>
    <t>"P10-200/200" (2,9*36+2*2,9*34)*0,001*1,05</t>
  </si>
  <si>
    <t>15945230</t>
  </si>
  <si>
    <t>plech děrovaný tahokov oko 10/4,5/1,5 tl 1mm tabule</t>
  </si>
  <si>
    <t>-1424637169</t>
  </si>
  <si>
    <t>"tahokov" 15,3*68*0,001*1,05</t>
  </si>
  <si>
    <t>998767101</t>
  </si>
  <si>
    <t>Přesun hmot tonážní pro zámečnické konstrukce v objektech v do 6 m</t>
  </si>
  <si>
    <t>1655958784</t>
  </si>
  <si>
    <t>772</t>
  </si>
  <si>
    <t>Podlahy z kamene</t>
  </si>
  <si>
    <t>772211821</t>
  </si>
  <si>
    <t>Demontáž obkladů schodišťových stupnic do suti z tvrdých kamenů kladených do malty</t>
  </si>
  <si>
    <t>495934897</t>
  </si>
  <si>
    <t>"obklad schodů na rampě" 2,72*3,3+3,15*3,3</t>
  </si>
  <si>
    <t>"obklad schodů dvorany" 1,8*(3,35+3,05)+2,35*4,88</t>
  </si>
  <si>
    <t>781</t>
  </si>
  <si>
    <t>Dokončovací práce - obklady</t>
  </si>
  <si>
    <t>781731810</t>
  </si>
  <si>
    <t>Demontáž obkladů z obkladaček cihelných kladených do malty</t>
  </si>
  <si>
    <t>334681852</t>
  </si>
  <si>
    <t>"kabřincový obklad na rampě" 0,25*(49,5+8,75+20,65+17+5,9+33)</t>
  </si>
  <si>
    <t>"kabřincový obklad dvorana" 0,25*35+(55,8+43,2+29,3+14,2+23,8+15+23,4+40,2)*(0,48+0,4)</t>
  </si>
  <si>
    <t>21804009R</t>
  </si>
  <si>
    <t>Demontáž veřejného osvětlení</t>
  </si>
  <si>
    <t>soubor</t>
  </si>
  <si>
    <t>-1101649802</t>
  </si>
  <si>
    <t>"demontáž 9ti kusů svítidel včetně sloupů a napojení" 1</t>
  </si>
  <si>
    <t>ockplocha</t>
  </si>
  <si>
    <t>828,914</t>
  </si>
  <si>
    <t>naterock</t>
  </si>
  <si>
    <t>94,164</t>
  </si>
  <si>
    <t>P1</t>
  </si>
  <si>
    <t>S2</t>
  </si>
  <si>
    <t>57,6</t>
  </si>
  <si>
    <t>S3</t>
  </si>
  <si>
    <t>46,8</t>
  </si>
  <si>
    <t>S4</t>
  </si>
  <si>
    <t>16,6</t>
  </si>
  <si>
    <t>S5</t>
  </si>
  <si>
    <t>416,6</t>
  </si>
  <si>
    <t>SO 03 - Ochozy</t>
  </si>
  <si>
    <t>OM01</t>
  </si>
  <si>
    <t>123,556</t>
  </si>
  <si>
    <t>lešení</t>
  </si>
  <si>
    <t>1439,106</t>
  </si>
  <si>
    <t>OM02</t>
  </si>
  <si>
    <t>323</t>
  </si>
  <si>
    <t>OM03</t>
  </si>
  <si>
    <t>7,952</t>
  </si>
  <si>
    <t>OM04</t>
  </si>
  <si>
    <t>225,841</t>
  </si>
  <si>
    <t>rýhy</t>
  </si>
  <si>
    <t>28,158</t>
  </si>
  <si>
    <t>odvoz</t>
  </si>
  <si>
    <t xml:space="preserve">    6 - Úpravy povrchů, podlahy a osazování výplní</t>
  </si>
  <si>
    <t xml:space="preserve">    713 - Izolace tepelné</t>
  </si>
  <si>
    <t xml:space="preserve">    771 - Podlahy z dlaždic</t>
  </si>
  <si>
    <t xml:space="preserve">    783 - Dokončovací práce - nátěry</t>
  </si>
  <si>
    <t xml:space="preserve">    789 - Povrchové úpravy ocelových konstrukcí a technologických zařízení</t>
  </si>
  <si>
    <t>132251252</t>
  </si>
  <si>
    <t>Hloubení rýh nezapažených š do 2000 mm v hornině třídy těžitelnosti I skupiny 3 objem do 50 m3 strojně</t>
  </si>
  <si>
    <t>-326458313</t>
  </si>
  <si>
    <t>"rýhy pro základy rampy" 0,63*(3,98*1*10+2,025*1*2)</t>
  </si>
  <si>
    <t>"rýhy pro základové pasy schodiště" 2*2*0,38*0,35</t>
  </si>
  <si>
    <t>1636265636</t>
  </si>
  <si>
    <t>1635264323</t>
  </si>
  <si>
    <t>112605372</t>
  </si>
  <si>
    <t>odvoz*1,85</t>
  </si>
  <si>
    <t>-1713343714</t>
  </si>
  <si>
    <t>273321611</t>
  </si>
  <si>
    <t>Základové desky ze ŽB bez zvýšených nároků na prostředí tř. C 30/37</t>
  </si>
  <si>
    <t>1804640929</t>
  </si>
  <si>
    <t>"dle tabulky skladeb - P1" P1*0,15</t>
  </si>
  <si>
    <t>"dle tabulky skladeb - S5" S5*0,03</t>
  </si>
  <si>
    <t>273351121</t>
  </si>
  <si>
    <t>Zřízení bednění základových desek</t>
  </si>
  <si>
    <t>2134421298</t>
  </si>
  <si>
    <t>"dle tabulky skladeb - P1" 0,15*(6,08*2+6,38*2)</t>
  </si>
  <si>
    <t>"dle tabulky skladeb - S5" 0,03*(3,82*2+46,83*2+3,86*2+64,7*2)</t>
  </si>
  <si>
    <t>273351122</t>
  </si>
  <si>
    <t>Odstranění bednění základových desek</t>
  </si>
  <si>
    <t>1762694316</t>
  </si>
  <si>
    <t>273362021</t>
  </si>
  <si>
    <t>Výztuž základových desek svařovanými sítěmi Kari</t>
  </si>
  <si>
    <t>847003527</t>
  </si>
  <si>
    <t>"dle tabulky skladeb - P1" P1*3,03*0,001</t>
  </si>
  <si>
    <t>"dle tabulky skladeb - S5" S5*3,03*0,001</t>
  </si>
  <si>
    <t>274313511</t>
  </si>
  <si>
    <t>Základové pásy z betonu tř. C 12/15</t>
  </si>
  <si>
    <t>-319998987</t>
  </si>
  <si>
    <t>"základy rampy - podbetonávka" 0,1*(4,18*1,2*10+2,225*1,2*2)</t>
  </si>
  <si>
    <t>274313811</t>
  </si>
  <si>
    <t>Základové pásy z betonu tř. C 25/30</t>
  </si>
  <si>
    <t>71927523</t>
  </si>
  <si>
    <t>"základy rampy" 0,63*(3,98*1*10+2,025*1*2)</t>
  </si>
  <si>
    <t>"základové pasy schodiště" 2*2*0,38*0,35</t>
  </si>
  <si>
    <t>275125001</t>
  </si>
  <si>
    <t>Montáž ŽB základových patek hmotnosti do 4 t</t>
  </si>
  <si>
    <t>-1738689627</t>
  </si>
  <si>
    <t>"dle výpisu prefabrikátů - K01" 44</t>
  </si>
  <si>
    <t>59319002</t>
  </si>
  <si>
    <t>kalich ŽB včetně výztuže do 200kg/m3 objem prefabrikátu do 1m3</t>
  </si>
  <si>
    <t>-406410132</t>
  </si>
  <si>
    <t>"dle výpisu prefabrikátů - K01" 28,6</t>
  </si>
  <si>
    <t>279113142</t>
  </si>
  <si>
    <t>Základová zeď tl přes 150 do 200 mm z tvárnic ztraceného bednění včetně výplně z betonu tř. C 20/25</t>
  </si>
  <si>
    <t>1805933905</t>
  </si>
  <si>
    <t>"dle tabulky skladeb - OM01" 3,4*(5,98+6,2)</t>
  </si>
  <si>
    <t>279113144</t>
  </si>
  <si>
    <t>Základová zeď tl přes 250 do 300 mm z tvárnic ztraceného bednění včetně výplně z betonu tř. C 20/25</t>
  </si>
  <si>
    <t>-222395567</t>
  </si>
  <si>
    <t>"dle tabulky skladeb - OM01" 3,4*(22,15+2,01)</t>
  </si>
  <si>
    <t>331125002</t>
  </si>
  <si>
    <t>Montáž ŽB sloupů do kalichu patky hmotnosti přes 1,5 do 4 t</t>
  </si>
  <si>
    <t>975595303</t>
  </si>
  <si>
    <t>"dle výpisu prefabrikátů - S01-S12" 44</t>
  </si>
  <si>
    <t>59362000</t>
  </si>
  <si>
    <t>sloup ŽB včetně výztuže do 200kg/m3 objem prefabrikátu do 1m3</t>
  </si>
  <si>
    <t>-2040364039</t>
  </si>
  <si>
    <t>"dle výpisu prefabrikátů - S01-S12" 31,9</t>
  </si>
  <si>
    <t>342125301</t>
  </si>
  <si>
    <t>Montáž ŽB obvodových dílců se svařovanými spoji hmotnosti do 1,5 t</t>
  </si>
  <si>
    <t>83998132</t>
  </si>
  <si>
    <t>"dle výpisu prefabrikátů - PP07" 1</t>
  </si>
  <si>
    <t>59332000</t>
  </si>
  <si>
    <t>stěna nenosná ŽB včetně výztuže do 120kg/m3 objem prefabrikátu do 1m3</t>
  </si>
  <si>
    <t>928197743</t>
  </si>
  <si>
    <t>"dle výpisu prefabrikátů - PP07" 1*0,46</t>
  </si>
  <si>
    <t>342125302</t>
  </si>
  <si>
    <t>Montáž ŽB obvodových dílců se svařovanými spoji hmotnosti přes 1,5 do 3 t</t>
  </si>
  <si>
    <t>1976399210</t>
  </si>
  <si>
    <t>"dle výpisu prefabrikátů - W01" 4</t>
  </si>
  <si>
    <t>"dle výpisu prefabrikátů - PP04" 1</t>
  </si>
  <si>
    <t>"dle výpisu prefabrikátů - PP06" 1</t>
  </si>
  <si>
    <t>"dle výpisu prefabrikátů - PP08" 1</t>
  </si>
  <si>
    <t>"dle výpisu prefabrikátů - PP09" 1</t>
  </si>
  <si>
    <t>"dle výpisu prefabrikátů - PP11" 1</t>
  </si>
  <si>
    <t>"dle výpisu prefabrikátů - PP12" 1</t>
  </si>
  <si>
    <t>59331001</t>
  </si>
  <si>
    <t>stěna nosná ŽB včetně výztuže do 170kg/m3 objem prefabrikátu přes 1m3</t>
  </si>
  <si>
    <t>2143184942</t>
  </si>
  <si>
    <t>"dle výpisu prefabrikátů - W01" 4*4</t>
  </si>
  <si>
    <t>-1314740493</t>
  </si>
  <si>
    <t>"dle výpisu prefabrikátů - PP06" 1*0,61</t>
  </si>
  <si>
    <t>"dle výpisu prefabrikátů - PP08" 1*0,72</t>
  </si>
  <si>
    <t>"dle výpisu prefabrikátů - PP09" 1*0,71</t>
  </si>
  <si>
    <t>"dle výpisu prefabrikátů - PP11" 1*0,85</t>
  </si>
  <si>
    <t>"dle výpisu prefabrikátů - PP12" 1*0,9</t>
  </si>
  <si>
    <t>59332001</t>
  </si>
  <si>
    <t>stěna nenosná ŽB včetně výztuže do 120kg/m3 objem prefabrikátu přes 1m3</t>
  </si>
  <si>
    <t>365594945</t>
  </si>
  <si>
    <t>"dle výpisu prefabrikátů - PP04" 1*1,13</t>
  </si>
  <si>
    <t>342125303</t>
  </si>
  <si>
    <t>Montáž ŽB obvodových dílců se svařovanými spoji hmotnosti přes 3 do 5 t</t>
  </si>
  <si>
    <t>362534872</t>
  </si>
  <si>
    <t>"dle výpisu prefabrikátů - PP02" 1</t>
  </si>
  <si>
    <t>"dle výpisu prefabrikátů - PP03" 13</t>
  </si>
  <si>
    <t>"dle výpisu prefabrikátů - PP05" 1</t>
  </si>
  <si>
    <t>"dle výpisu prefabrikátů - PP10" 1</t>
  </si>
  <si>
    <t>1357595094</t>
  </si>
  <si>
    <t>"dle výpisu prefabrikátů - PP02" 1*1,35</t>
  </si>
  <si>
    <t>"dle výpisu prefabrikátů - PP03" 13*1,36</t>
  </si>
  <si>
    <t>"dle výpisu prefabrikátů - PP05" 1*1,33</t>
  </si>
  <si>
    <t>"dle výpisu prefabrikátů - PP10" 1*1,39</t>
  </si>
  <si>
    <t>342125304</t>
  </si>
  <si>
    <t>Montáž ŽB obvodových dílců se svařovanými spoji hmotnosti přes 5 do 7 t</t>
  </si>
  <si>
    <t>-935928379</t>
  </si>
  <si>
    <t>"dle výpisu prefabrikátů - PP01" 1</t>
  </si>
  <si>
    <t>-234958466</t>
  </si>
  <si>
    <t>"dle výpisu prefabrikátů - PP01" 1*2,03</t>
  </si>
  <si>
    <t>348272512</t>
  </si>
  <si>
    <t>Plotová stříška pro zeď tl 155 mm z tvarovek hladkých nebo štípaných přírodních</t>
  </si>
  <si>
    <t>736537815</t>
  </si>
  <si>
    <t>"dle tabulky OV" 40</t>
  </si>
  <si>
    <t>348272513</t>
  </si>
  <si>
    <t>Plotová stříška pro zeď tl 195 mm z tvarovek hladkých nebo štípaných přírodních</t>
  </si>
  <si>
    <t>64813823</t>
  </si>
  <si>
    <t>"dle tabulky OV" 153,5</t>
  </si>
  <si>
    <t>348272515</t>
  </si>
  <si>
    <t>Plotová stříška pro zeď tl 295 mm z tvarovek hladkých nebo štípaných přírodních</t>
  </si>
  <si>
    <t>-741212168</t>
  </si>
  <si>
    <t>"dle tabulky OV" 16,5</t>
  </si>
  <si>
    <t>389381001</t>
  </si>
  <si>
    <t>Dobetonování prefabrikovaných konstrukcí</t>
  </si>
  <si>
    <t>1239080877</t>
  </si>
  <si>
    <t>"monolitická nadbetonávka dle výpisu prefabrikované konstrukce" 435*0,035</t>
  </si>
  <si>
    <t>411133904</t>
  </si>
  <si>
    <t>Montáž stropních panelů z betonu předpjatého bez závěsných háků hmotnosti přes 5 do 7 t budova v do 18 m</t>
  </si>
  <si>
    <t>2043562456</t>
  </si>
  <si>
    <t>"dle výpisu prefabrikátů - filigrány" 2</t>
  </si>
  <si>
    <t>59343001</t>
  </si>
  <si>
    <t>stropní panel ŽB včetně výztuže do 150kg/m3 objem prefabrikátu přes 1m3</t>
  </si>
  <si>
    <t>1887545877</t>
  </si>
  <si>
    <t>"dle výpisu prefabrikátů - filigrány" 12+9</t>
  </si>
  <si>
    <t>411171132</t>
  </si>
  <si>
    <t>Montáž ocelových kcí podlah a plošin hmotnosti přes 30 do 50 kg/m2 pokrytých rošty</t>
  </si>
  <si>
    <t>-728277555</t>
  </si>
  <si>
    <t>konstrukce rampy</t>
  </si>
  <si>
    <t>"rošt SP340-34/38-3" 36,5*121,11*0,001</t>
  </si>
  <si>
    <t>6312608R</t>
  </si>
  <si>
    <t>schodišťový stupeň SP 340-34/38-pozinkovaný</t>
  </si>
  <si>
    <t>-665052746</t>
  </si>
  <si>
    <t>"rošt SP340-34/38-3" 121,11*1,05</t>
  </si>
  <si>
    <t>411321616</t>
  </si>
  <si>
    <t>Stropy deskové ze ŽB tř. C 30/37</t>
  </si>
  <si>
    <t>-409642246</t>
  </si>
  <si>
    <t>411361821</t>
  </si>
  <si>
    <t>Výztuž stropů betonářskou ocelí 10 505</t>
  </si>
  <si>
    <t>-1848093436</t>
  </si>
  <si>
    <t>"monolitická nadbetonávka dle výpisu prefabrikované konstrukce" 435*0,035*0,12</t>
  </si>
  <si>
    <t>413125001</t>
  </si>
  <si>
    <t>Montáž ŽB trámů, průvlaků a ztužidel s nesvařovanými spoji hmotnosti do 1,5 t</t>
  </si>
  <si>
    <t>-1500656913</t>
  </si>
  <si>
    <t>"dle výpisu prefabrikátů - Z03" 1</t>
  </si>
  <si>
    <t>"dle výpisu prefabrikátů - Z04" 1</t>
  </si>
  <si>
    <t>"dle výpisu prefabrikátů - P13" 1</t>
  </si>
  <si>
    <t>59323004</t>
  </si>
  <si>
    <t>ztužidlo ŽB včetně výztuže do 180kg/m3 objem prefabrikátu do 1m3</t>
  </si>
  <si>
    <t>-498804431</t>
  </si>
  <si>
    <t>"dle výpisu prefabrikátů - Z03" 1*0,4</t>
  </si>
  <si>
    <t>"dle výpisu prefabrikátů - Z04" 1*0,4</t>
  </si>
  <si>
    <t>59323002</t>
  </si>
  <si>
    <t>průvlak ŽB včetně výztuže přes 200 do 230kg/m3 objem prefabrikátu do 1m3</t>
  </si>
  <si>
    <t>-696725596</t>
  </si>
  <si>
    <t>"dle výpisu prefabrikátů - P13" 1*0,588</t>
  </si>
  <si>
    <t>413125002</t>
  </si>
  <si>
    <t>Montáž ŽB trámů, průvlaků a ztužidel s nesvařovanými spoji hmotnosti přes 1,5 do 3 t</t>
  </si>
  <si>
    <t>11996056</t>
  </si>
  <si>
    <t>"dle výpisu prefabrikátů - Z02" 1</t>
  </si>
  <si>
    <t>"dle výpisu prefabrikátů - P07" 1</t>
  </si>
  <si>
    <t>"dle výpisu prefabrikátů - P08" 1</t>
  </si>
  <si>
    <t>"dle výpisu prefabrikátů - P09" 13</t>
  </si>
  <si>
    <t>"dle výpisu prefabrikátů - P11" 1</t>
  </si>
  <si>
    <t>"dle výpisu prefabrikátů - P12" 1</t>
  </si>
  <si>
    <t>"dle výpisu prefabrikátů - P15" 1</t>
  </si>
  <si>
    <t>"dle výpisu prefabrikátů - P17" 1</t>
  </si>
  <si>
    <t>-1822280846</t>
  </si>
  <si>
    <t>"dle výpisu prefabrikátů - Z02" 1*0,7</t>
  </si>
  <si>
    <t>1000109819</t>
  </si>
  <si>
    <t>"dle výpisu prefabrikátů - P11" 1*0,69</t>
  </si>
  <si>
    <t>"dle výpisu prefabrikátů - P15" 1*0,9</t>
  </si>
  <si>
    <t>"dle výpisu prefabrikátů - P17" 1*0,77</t>
  </si>
  <si>
    <t>59323003</t>
  </si>
  <si>
    <t>průvlak ŽB včetně výztuže přes 200 do 230kg/m3 objem prefabrikátu přes 1m3</t>
  </si>
  <si>
    <t>-467721903</t>
  </si>
  <si>
    <t>"dle výpisu prefabrikátů - P07" 1*1,12</t>
  </si>
  <si>
    <t>"dle výpisu prefabrikátů - P08" 1*1,18</t>
  </si>
  <si>
    <t>"dle výpisu prefabrikátů - P09" 13*1,18</t>
  </si>
  <si>
    <t>"dle výpisu prefabrikátů - P12" 1*1,18</t>
  </si>
  <si>
    <t>413125003</t>
  </si>
  <si>
    <t>Montáž ŽB trámů, průvlaků a ztužidel s nesvařovanými spoji hmotnosti přes 3 do 5 t</t>
  </si>
  <si>
    <t>1697931750</t>
  </si>
  <si>
    <t>"dle výpisu prefabrikátů - Z01" 1</t>
  </si>
  <si>
    <t>"dle výpisu prefabrikátů - P01" 1</t>
  </si>
  <si>
    <t>"dle výpisu prefabrikátů - P02" 1</t>
  </si>
  <si>
    <t>"dle výpisu prefabrikátů - P03" 12</t>
  </si>
  <si>
    <t>"dle výpisu prefabrikátů - P04" 1</t>
  </si>
  <si>
    <t>"dle výpisu prefabrikátů - P06" 1</t>
  </si>
  <si>
    <t>"dle výpisu prefabrikátů - P10" 1</t>
  </si>
  <si>
    <t>"dle výpisu prefabrikátů - P14" 1</t>
  </si>
  <si>
    <t>"dle výpisu prefabrikátů - P16" 1</t>
  </si>
  <si>
    <t>"dle výpisu prefabrikátů - P18" 1</t>
  </si>
  <si>
    <t>59323005</t>
  </si>
  <si>
    <t>ztužidlo ŽB včetně výztuže do 180kg/m3 objem prefabrikátu přes 1m3</t>
  </si>
  <si>
    <t>-287173866</t>
  </si>
  <si>
    <t>"dle výpisu prefabrikátů - Z01" 1*1,5</t>
  </si>
  <si>
    <t>-1773112384</t>
  </si>
  <si>
    <t>"dle výpisu prefabrikátů - P01" 1*1,41</t>
  </si>
  <si>
    <t>"dle výpisu prefabrikátů - P02" 1*1,54</t>
  </si>
  <si>
    <t>"dle výpisu prefabrikátů - P03" 12*1,54</t>
  </si>
  <si>
    <t>"dle výpisu prefabrikátů - P04" 1*1,54</t>
  </si>
  <si>
    <t>"dle výpisu prefabrikátů - P06" 1*1,67</t>
  </si>
  <si>
    <t>"dle výpisu prefabrikátů - P10" 1*1,37</t>
  </si>
  <si>
    <t>"dle výpisu prefabrikátů - P14" 1*1,27</t>
  </si>
  <si>
    <t>"dle výpisu prefabrikátů - P16" 1*1,54</t>
  </si>
  <si>
    <t>"dle výpisu prefabrikátů - P18" 1*1,69</t>
  </si>
  <si>
    <t>430321616</t>
  </si>
  <si>
    <t>Schodišťová konstrukce a rampa ze ŽB tř. C 30/37</t>
  </si>
  <si>
    <t>1653868174</t>
  </si>
  <si>
    <t>"dle tabulky skladeb - S2 - deska a mezipodesta" S2*0,08</t>
  </si>
  <si>
    <t>"dle tabulky skladeb - S2 - stupně" 12*0,154*0,31/2*(3,055*2+3,105*2)</t>
  </si>
  <si>
    <t>430362021</t>
  </si>
  <si>
    <t>Výztuž schodišťové konstrukce a rampy svařovanými sítěmi Kari</t>
  </si>
  <si>
    <t>787523618</t>
  </si>
  <si>
    <t>"dle tabulky skladeb - S2" S2*4,44*0,001</t>
  </si>
  <si>
    <t>431125002</t>
  </si>
  <si>
    <t>Montáž podestových panelů s nesvařovanými spoji hmotnosti přes 2 do 5 t</t>
  </si>
  <si>
    <t>-985518998</t>
  </si>
  <si>
    <t>"dle výpisu prefabrikátů - PD01" 2</t>
  </si>
  <si>
    <t>59343003</t>
  </si>
  <si>
    <t>podesta ŽB včetně výztuže do 150kg/m3 objem prefabrikátu přes 1m3</t>
  </si>
  <si>
    <t>-457559587</t>
  </si>
  <si>
    <t>"dle výpisu prefabrikátů - PD01" 2*2,5</t>
  </si>
  <si>
    <t>431351121</t>
  </si>
  <si>
    <t>Zřízení bednění podest schodišť a ramp přímočarých v do 4 m</t>
  </si>
  <si>
    <t>-348307344</t>
  </si>
  <si>
    <t>"dle tabulky skladeb - S2 - deska a mezipodesta" S2+0,08*(9,19*2+6,16*2)</t>
  </si>
  <si>
    <t>431351122</t>
  </si>
  <si>
    <t>Odstranění bednění podest schodišť a ramp přímočarých v do 4 m</t>
  </si>
  <si>
    <t>-984823355</t>
  </si>
  <si>
    <t>433351131</t>
  </si>
  <si>
    <t>Zřízení bednění schodnic přímočarých schodišť v do 4 m</t>
  </si>
  <si>
    <t>2140408922</t>
  </si>
  <si>
    <t>"dle tabulky skladeb - S2 - stupně" 12*0,154*(3,055*2+3,105*2)</t>
  </si>
  <si>
    <t>433351132</t>
  </si>
  <si>
    <t>Odstranění bednění schodnic přímočarých schodišť v do 4 m</t>
  </si>
  <si>
    <t>-227151559</t>
  </si>
  <si>
    <t>435125002</t>
  </si>
  <si>
    <t>Montáž schodišťových ramen s nesvařovanými spoji hmotnosti přes 2 do 5 t</t>
  </si>
  <si>
    <t>785961440</t>
  </si>
  <si>
    <t>"dle výpisu prefabrikátů - R01-R03" 3</t>
  </si>
  <si>
    <t>59372192</t>
  </si>
  <si>
    <t>schodiště ŽB včetně výztuže do 120kg/m3 objem prefabrikátu přes 1m3</t>
  </si>
  <si>
    <t>-484792182</t>
  </si>
  <si>
    <t>"dle výpisu prefabrikátů - R01-R03" 3+3+2,8</t>
  </si>
  <si>
    <t>465921212</t>
  </si>
  <si>
    <t>Kladení dlažby z betonových desek tl do 100 mm hmotnosti do 90 kg se zalitím spár MC</t>
  </si>
  <si>
    <t>104381372</t>
  </si>
  <si>
    <t>"dle tabulky skladeb - P1" P1</t>
  </si>
  <si>
    <t>"dle tabulky skladeb - S5" S5</t>
  </si>
  <si>
    <t>59245620</t>
  </si>
  <si>
    <t>dlažba desková betonová tl 60mm přírodní</t>
  </si>
  <si>
    <t>1120181721</t>
  </si>
  <si>
    <t>455,6*1,05 'Přepočtené koeficientem množství</t>
  </si>
  <si>
    <t>Úpravy povrchů, podlahy a osazování výplní</t>
  </si>
  <si>
    <t>622131111</t>
  </si>
  <si>
    <t>Polymercementový spojovací můstek vnějších stěn nanášený ručně</t>
  </si>
  <si>
    <t>-476858812</t>
  </si>
  <si>
    <t>"dle tabulky skladeb - OM01" 3,4*(22,15+2,01+5,98+6,2)</t>
  </si>
  <si>
    <t>"dle tabulky skladeb - OM02" OM02</t>
  </si>
  <si>
    <t>"dle tabulky skladeb - OM03" 1,4*5,68</t>
  </si>
  <si>
    <t>"dle tabulky skladeb - OM04" OM04</t>
  </si>
  <si>
    <t>622131121</t>
  </si>
  <si>
    <t>Penetrační nátěr vnějších stěn nanášený ručně</t>
  </si>
  <si>
    <t>-910647948</t>
  </si>
  <si>
    <t>"dle tabulky skladeb - OM01" OM01*2</t>
  </si>
  <si>
    <t>"dle tabulky skladeb - OM02" OM02*2</t>
  </si>
  <si>
    <t>"dle tabulky skladeb - OM03" OM03</t>
  </si>
  <si>
    <t>622135002</t>
  </si>
  <si>
    <t>Vyrovnání podkladu vnějších stěn maltou cementovou tl do 10 mm</t>
  </si>
  <si>
    <t>1606187125</t>
  </si>
  <si>
    <t>"dle tabulky skladeb - OM01" OM01</t>
  </si>
  <si>
    <t>622135092</t>
  </si>
  <si>
    <t>Příplatek k vyrovnání vnějších stěn maltou cementovou za každých dalších 5 mm tloušťky</t>
  </si>
  <si>
    <t>1716590333</t>
  </si>
  <si>
    <t>"dle tabulky skladeb - OM03" OM03*2</t>
  </si>
  <si>
    <t>"dle tabulky skladeb - OM04" OM04*2</t>
  </si>
  <si>
    <t>622142001</t>
  </si>
  <si>
    <t>Sklovláknité pletivo vnějších stěn vtlačené do tmelu</t>
  </si>
  <si>
    <t>-1975880038</t>
  </si>
  <si>
    <t>622151001</t>
  </si>
  <si>
    <t>Penetrační akrylátový nátěr vnějších pastovitých tenkovrstvých omítek stěn</t>
  </si>
  <si>
    <t>123866058</t>
  </si>
  <si>
    <t>622381022</t>
  </si>
  <si>
    <t>Tenkovrstvá minerální zatíraná (škrábaná) omítka zrnitost 2,0 mm vnějších stěn</t>
  </si>
  <si>
    <t>-49331826</t>
  </si>
  <si>
    <t>632450131</t>
  </si>
  <si>
    <t>Vyrovnávací cementový potěr tl přes 10 do 20 mm ze suchých směsí provedený v ploše</t>
  </si>
  <si>
    <t>1565297456</t>
  </si>
  <si>
    <t>"dle tabulky skladeb - S2" S2</t>
  </si>
  <si>
    <t>632481215</t>
  </si>
  <si>
    <t>Separační vrstva z geotextilie</t>
  </si>
  <si>
    <t>-856955588</t>
  </si>
  <si>
    <t>634661111</t>
  </si>
  <si>
    <t>Výplň dilatačních spar šířky do 5 mm v mazaninách silikonovým tmelem</t>
  </si>
  <si>
    <t>-69275948</t>
  </si>
  <si>
    <t>"dle tabulky skladeb - S5" 3,86*(8+12)</t>
  </si>
  <si>
    <t>634911113</t>
  </si>
  <si>
    <t>Řezání dilatačních spár š 5 mm hl přes 20 do 50 mm v čerstvé betonové mazanině</t>
  </si>
  <si>
    <t>-363144987</t>
  </si>
  <si>
    <t>938902123</t>
  </si>
  <si>
    <t>Čištění ploch betonových konstrukcí ocelovými kartáči</t>
  </si>
  <si>
    <t>-1165094758</t>
  </si>
  <si>
    <t>"mechanické očištění - dle tabulky skladeb - P1" 39</t>
  </si>
  <si>
    <t>"mechanické očištění - dle tabulky skladeb - S2" 57,6</t>
  </si>
  <si>
    <t>"mechanické očištění - dle tabulky skladeb - S3" 46,8</t>
  </si>
  <si>
    <t>"mechanické očištění - dle tabulky skladeb - S4" 16,6</t>
  </si>
  <si>
    <t>"mechanické očištění - dle tabulky skladeb - S5" 416,6</t>
  </si>
  <si>
    <t>"mechanické očištění - dle tabulky skladeb - OM02" 3,4*95</t>
  </si>
  <si>
    <t>"mechanické očištění - dle tabulky skladeb - OM04" 1,1*((4,4+1,9+4)*2+6,8*2+3,7+3,5+49,4-2+4,02+1,5+36,63-3,38+27,65+27,69+2+7,8+2+10,6)</t>
  </si>
  <si>
    <t>941111111</t>
  </si>
  <si>
    <t>Montáž lešení řadového trubkového lehkého s podlahami zatížení do 200 kg/m2 š od 0,6 do 0,9 m v do 10 m</t>
  </si>
  <si>
    <t>1619592893</t>
  </si>
  <si>
    <t>"dle tabulky skladeb - OM04" 5*((4,4+1,9+4)*2+6,8+3,7+3,5+49,4-2+4,02+1,5+36,63-3,38+27,65+27,69+2+7,8+2+10,6)</t>
  </si>
  <si>
    <t>94111121R</t>
  </si>
  <si>
    <t>Příplatek k lešení řadovému trubkovému lehkému s podlahami do 200 kg/m2 š od 0,6 do 0,9 m v do 10 m za každý den použití po dobu realizace stavby</t>
  </si>
  <si>
    <t>2050574042</t>
  </si>
  <si>
    <t>941111811</t>
  </si>
  <si>
    <t>Demontáž lešení řadového trubkového lehkého s podlahami zatížení do 200 kg/m2 š od 0,6 do 0,9 m v do 10 m</t>
  </si>
  <si>
    <t>-460900858</t>
  </si>
  <si>
    <t>953312122</t>
  </si>
  <si>
    <t>Vložky do svislých dilatačních spár z extrudovaných polystyrénových desek tl. přes 10 do 20 mm</t>
  </si>
  <si>
    <t>-1678448429</t>
  </si>
  <si>
    <t>"připojení vyrovnávacího schodiště" 11,5*0,25</t>
  </si>
  <si>
    <t>953946115</t>
  </si>
  <si>
    <t>Montáž atypických ocelových kcí hmotnosti přes 10 do 20 t z profilů hmotnosti do 13 kg/m</t>
  </si>
  <si>
    <t>-593374091</t>
  </si>
  <si>
    <t>"SHS 60/60/4" 6,71*308,69*0,001</t>
  </si>
  <si>
    <t>"SHS 70/70/4" 8,21*142,24*0,001</t>
  </si>
  <si>
    <t>"RHS 100/60/4" 9,18*14*0,001</t>
  </si>
  <si>
    <t>"L 50/50/4" 3,05*180,82*0,001</t>
  </si>
  <si>
    <t>"plochá ocel 50/5" 2,03*142,06*0,001</t>
  </si>
  <si>
    <t>"madlo pr. 38/2,6" 2,27*426,71*0,001</t>
  </si>
  <si>
    <t>"krček madla pr. 25/2,6" 1,44*47,03*0,001</t>
  </si>
  <si>
    <t>"patní plech P6" 47,1*0,99*0,001</t>
  </si>
  <si>
    <t>"tahokov" 3,6*132,02*0,001</t>
  </si>
  <si>
    <t>14550256</t>
  </si>
  <si>
    <t>profil ocelový svařovaný jakost S235 průřez čtvercový 60x60x4mm</t>
  </si>
  <si>
    <t>-1639096464</t>
  </si>
  <si>
    <t>"SHS 60/60/4" 6,71*308,69*0,001*1,05</t>
  </si>
  <si>
    <t>14550262</t>
  </si>
  <si>
    <t>profil ocelový svařovaný jakost S235 průřez čtvercový 70x70x4mm</t>
  </si>
  <si>
    <t>897720859</t>
  </si>
  <si>
    <t>"SHS 70/70/4" 8,21*142,24*0,001*1,05</t>
  </si>
  <si>
    <t>14550324</t>
  </si>
  <si>
    <t>profil ocelový svařovaný jakost S235 průřez obdelníkový 100x60x4mm</t>
  </si>
  <si>
    <t>-718716923</t>
  </si>
  <si>
    <t>"RHS 100/60/4" 9,18*14*0,001*1,05</t>
  </si>
  <si>
    <t>13011064</t>
  </si>
  <si>
    <t>úhelník ocelový rovnostranný jakost S235JR (11 375) 50x50x4mm</t>
  </si>
  <si>
    <t>-1539321725</t>
  </si>
  <si>
    <t>"L 50/50/4" 3,05*180,82*0,001*1,05</t>
  </si>
  <si>
    <t>13010218</t>
  </si>
  <si>
    <t>tyč ocelová plochá jakost S235JR (11 375) 50x5mm</t>
  </si>
  <si>
    <t>-621301821</t>
  </si>
  <si>
    <t>"plochá ocel 50/5" 2,03*142,06*0,001*1,05</t>
  </si>
  <si>
    <t>14011018</t>
  </si>
  <si>
    <t>trubka ocelová bezešvá hladká jakost 11 353 38x2,6mm</t>
  </si>
  <si>
    <t>-2039989477</t>
  </si>
  <si>
    <t>"madlo pr. 38/2,6" 426,71*1,05</t>
  </si>
  <si>
    <t>14011011</t>
  </si>
  <si>
    <t>trubka ocelová bezešvá hladká jakost 11 353 26,9x2,6mm</t>
  </si>
  <si>
    <t>377174221</t>
  </si>
  <si>
    <t>"krček madla pr. 25/2,6" 47,03*1,05</t>
  </si>
  <si>
    <t>13611220</t>
  </si>
  <si>
    <t>plech ocelový hladký jakost S235JR tl 6mm tabule</t>
  </si>
  <si>
    <t>-1221880011</t>
  </si>
  <si>
    <t>"patní plech P6" 47,1*0,99*0,001*1,05</t>
  </si>
  <si>
    <t>15945231</t>
  </si>
  <si>
    <t>plech děrovaný tahokov oko 16/8/1,8 tl 1mm tabule</t>
  </si>
  <si>
    <t>-1630626345</t>
  </si>
  <si>
    <t>"tahokov" 3,6*132,02*0,001*1,05</t>
  </si>
  <si>
    <t>953946125</t>
  </si>
  <si>
    <t>Montáž atypických ocelových kcí hmotnosti přes 10 do 20 t z profilů hmotnosti přes 13 do 30 kg/m</t>
  </si>
  <si>
    <t>-759628598</t>
  </si>
  <si>
    <t>"UPE 180" 19,7*153,39*0,001</t>
  </si>
  <si>
    <t>13010936</t>
  </si>
  <si>
    <t>ocel profilová jakost S235JR (11 375) průřez UPE 180</t>
  </si>
  <si>
    <t>-937775724</t>
  </si>
  <si>
    <t>"UPE 180" 19,7*153,39*0,001*1,05</t>
  </si>
  <si>
    <t>953946134</t>
  </si>
  <si>
    <t>Montáž atypických ocelových kcí hmotnosti přes 5 do 10 t z profilů hmotnosti přes 30 kg/m</t>
  </si>
  <si>
    <t>-236382222</t>
  </si>
  <si>
    <t>ocelové vynesení dle výkazu konstrukční oceli</t>
  </si>
  <si>
    <t>"HEB 240" 83,2*12,5*0,001</t>
  </si>
  <si>
    <t>"HEB 300" 117*10,8*0,001</t>
  </si>
  <si>
    <t>"HEB 360" 142*5,4*0,001</t>
  </si>
  <si>
    <t>"HEA 200" 42,3*31,5*0,001</t>
  </si>
  <si>
    <t>"HEA 240" 60,3*9*0,001</t>
  </si>
  <si>
    <t>"výztuhy a plechy" 0,4+0,2+0,3+0,2</t>
  </si>
  <si>
    <t>13010960</t>
  </si>
  <si>
    <t>ocel profilová jakost S235JR (11 375) průřez HEA 200</t>
  </si>
  <si>
    <t>-157721578</t>
  </si>
  <si>
    <t>"HEA 200" 42,3*31,5*0,001*1,2</t>
  </si>
  <si>
    <t>13010964</t>
  </si>
  <si>
    <t>ocel profilová jakost S235JR (11 375) průřez HEA 240</t>
  </si>
  <si>
    <t>-2043863894</t>
  </si>
  <si>
    <t>"HEA 240" 60,3*9*0,001*1,2</t>
  </si>
  <si>
    <t>13010984</t>
  </si>
  <si>
    <t>ocel profilová jakost S235JR (11 375) průřez HEB 240</t>
  </si>
  <si>
    <t>512705247</t>
  </si>
  <si>
    <t>"HEB 240" 83,2*12,5*0,001*1,2</t>
  </si>
  <si>
    <t>13010990</t>
  </si>
  <si>
    <t>ocel profilová jakost S235JR (11 375) průřez HEB 300</t>
  </si>
  <si>
    <t>-1862268744</t>
  </si>
  <si>
    <t>"HEB 300" 117*10,8*0,001*1,2</t>
  </si>
  <si>
    <t>13011010</t>
  </si>
  <si>
    <t>ocel profilová jakost S235JR (11 375) průřez HEB 360</t>
  </si>
  <si>
    <t>-38545710</t>
  </si>
  <si>
    <t>"HEB 360" 142*5,4*0,001*1,2</t>
  </si>
  <si>
    <t>-968295432</t>
  </si>
  <si>
    <t>"výztuhy a plechy" 0,2*1,2</t>
  </si>
  <si>
    <t>13611238</t>
  </si>
  <si>
    <t>plech ocelový hladký jakost S235JR tl 15mm tabule</t>
  </si>
  <si>
    <t>-1992937083</t>
  </si>
  <si>
    <t>"výztuhy a plechy" (0,4+0,3)*1,2</t>
  </si>
  <si>
    <t>13611248</t>
  </si>
  <si>
    <t>plech ocelový hladký jakost S235JR tl 20mm tabule</t>
  </si>
  <si>
    <t>1429808557</t>
  </si>
  <si>
    <t>953961215</t>
  </si>
  <si>
    <t>Kotva chemickou patronou M 20 hl 170 mm do betonu, ŽB nebo kamene s vyvrtáním otvoru</t>
  </si>
  <si>
    <t>-629541477</t>
  </si>
  <si>
    <t>"ocelové vynesení dle výkazu konstrukční oceli" 72</t>
  </si>
  <si>
    <t>953965141</t>
  </si>
  <si>
    <t>Kotevní šroub pro chemické kotvy M 20 dl 240 mm</t>
  </si>
  <si>
    <t>634296091</t>
  </si>
  <si>
    <t>985312134</t>
  </si>
  <si>
    <t>Stěrka k vyrovnání betonových ploch rubu kleneb a podlah tl do 5 mm</t>
  </si>
  <si>
    <t>-815676495</t>
  </si>
  <si>
    <t>"dle tabulky skladeb - S4" S4</t>
  </si>
  <si>
    <t>985324111</t>
  </si>
  <si>
    <t>Impregnační nátěr betonu dvojnásobný S1 (OS-A)</t>
  </si>
  <si>
    <t>894031126</t>
  </si>
  <si>
    <t>998014021</t>
  </si>
  <si>
    <t>Přesun hmot pro budovy vícepodlažní v do 18 m z betonových dílců s nezděným pláštěm</t>
  </si>
  <si>
    <t>-1560144303</t>
  </si>
  <si>
    <t>711191001</t>
  </si>
  <si>
    <t>Provedení adhezního můstku na vodorovné ploše</t>
  </si>
  <si>
    <t>-2083154185</t>
  </si>
  <si>
    <t>"dle tabulky skladeb - P1" P1*2</t>
  </si>
  <si>
    <t>"dle tabulky skladeb - S3" S3</t>
  </si>
  <si>
    <t>"dle tabulky skladeb - S5" S5*2</t>
  </si>
  <si>
    <t>58585113</t>
  </si>
  <si>
    <t>adhezní můstek suchá směs polymercementová pro hladké a nenasákavé povrchy</t>
  </si>
  <si>
    <t>1490780330</t>
  </si>
  <si>
    <t>1015,6*0,12075 'Přepočtené koeficientem množství</t>
  </si>
  <si>
    <t>711411001</t>
  </si>
  <si>
    <t>Provedení izolace proti tlakové vodě vodorovné za studena nátěrem penetračním</t>
  </si>
  <si>
    <t>-363328758</t>
  </si>
  <si>
    <t>"dle tabulky skladeb - P1" P1*3</t>
  </si>
  <si>
    <t>"dle tabulky skladeb - S5" S5*3</t>
  </si>
  <si>
    <t>11163150</t>
  </si>
  <si>
    <t>lak penetrační asfaltový</t>
  </si>
  <si>
    <t>787194173</t>
  </si>
  <si>
    <t>1015,6*0,00033 'Přepočtené koeficientem množství</t>
  </si>
  <si>
    <t>11163153</t>
  </si>
  <si>
    <t>emulze asfaltová penetrační</t>
  </si>
  <si>
    <t>970701124</t>
  </si>
  <si>
    <t>455,6*0,4 'Přepočtené koeficientem množství</t>
  </si>
  <si>
    <t>711441559</t>
  </si>
  <si>
    <t>Provedení izolace proti tlakové vodě vodorovné přitavením pásu NAIP</t>
  </si>
  <si>
    <t>1669241512</t>
  </si>
  <si>
    <t>62853004</t>
  </si>
  <si>
    <t>pás asfaltový natavitelný modifikovaný SBS s vložkou ze skleněné tkaniny a spalitelnou PE fólií nebo jemnozrnným minerálním posypem na horním povrchu tl 4,0mm</t>
  </si>
  <si>
    <t>-1605988468</t>
  </si>
  <si>
    <t>455,6*1,1655 'Přepočtené koeficientem množství</t>
  </si>
  <si>
    <t>109</t>
  </si>
  <si>
    <t>711442559</t>
  </si>
  <si>
    <t>Provedení izolace proti tlakové vodě svislé přitavením pásu NAIP</t>
  </si>
  <si>
    <t>854623552</t>
  </si>
  <si>
    <t>"vytažení izolace u skladby S/5" 0,3*(2,48+46,8-2+2,1+64,6-2*2)</t>
  </si>
  <si>
    <t>2086266425</t>
  </si>
  <si>
    <t>32,994*1,221 'Přepočtené koeficientem množství</t>
  </si>
  <si>
    <t>111</t>
  </si>
  <si>
    <t>711491176</t>
  </si>
  <si>
    <t>Připevnění doplňků izolace proti vodě ukončovací lištou</t>
  </si>
  <si>
    <t>-1046034040</t>
  </si>
  <si>
    <t>"vytažení izolace u skladby S/5" 2,48+46,8-2+2,1+64,6-2*2</t>
  </si>
  <si>
    <t>2832300R</t>
  </si>
  <si>
    <t>systémová lišta pro svislou izolaci - dle specifikace v PD</t>
  </si>
  <si>
    <t>1877305123</t>
  </si>
  <si>
    <t>109,98*1,02 'Přepočtené koeficientem množství</t>
  </si>
  <si>
    <t>113</t>
  </si>
  <si>
    <t>711493112</t>
  </si>
  <si>
    <t>Izolace proti podpovrchové a tlakové vodě vodorovná těsnicí stěrkou jednosložkovou na bázi cementu</t>
  </si>
  <si>
    <t>-119059429</t>
  </si>
  <si>
    <t>711747067</t>
  </si>
  <si>
    <t>Izolace proti vodě opracování trubních prostupu pod objímkou do 300 mm přitavením NAIP</t>
  </si>
  <si>
    <t>2045163332</t>
  </si>
  <si>
    <t>"vytažení izolace u skladby S/5" 16</t>
  </si>
  <si>
    <t>115</t>
  </si>
  <si>
    <t>28342025</t>
  </si>
  <si>
    <t>manžeta těsnící pro prostupy hydroizolací z PVC otevřená kruhová vnitřní průměr 72-83</t>
  </si>
  <si>
    <t>435810639</t>
  </si>
  <si>
    <t>998711101</t>
  </si>
  <si>
    <t>Přesun hmot tonážní pro izolace proti vodě, vlhkosti a plynům v objektech v do 6 m</t>
  </si>
  <si>
    <t>388354912</t>
  </si>
  <si>
    <t>713</t>
  </si>
  <si>
    <t>Izolace tepelné</t>
  </si>
  <si>
    <t>117</t>
  </si>
  <si>
    <t>713121111</t>
  </si>
  <si>
    <t>Montáž izolace tepelné podlah volně kladenými rohožemi, pásy, dílci, deskami 1 vrstva</t>
  </si>
  <si>
    <t>-1548915891</t>
  </si>
  <si>
    <t>28376105</t>
  </si>
  <si>
    <t>klín izolační z XPS spádový</t>
  </si>
  <si>
    <t>1811610454</t>
  </si>
  <si>
    <t>"dle tabulky skladeb - P1" P1*0,11*1,05</t>
  </si>
  <si>
    <t>119</t>
  </si>
  <si>
    <t>998713101</t>
  </si>
  <si>
    <t>Přesun hmot tonážní pro izolace tepelné v objektech v do 6 m</t>
  </si>
  <si>
    <t>1736055871</t>
  </si>
  <si>
    <t>764021420</t>
  </si>
  <si>
    <t>Dilatační připojovací lišta z Al plechu včetně tmelení rš 80 mm</t>
  </si>
  <si>
    <t>457150757</t>
  </si>
  <si>
    <t>"dle tabulky OV" 11,5</t>
  </si>
  <si>
    <t>121</t>
  </si>
  <si>
    <t>764501118</t>
  </si>
  <si>
    <t>Montáž kotlíku hranatého pro podokapní žlab</t>
  </si>
  <si>
    <t>1960532967</t>
  </si>
  <si>
    <t>"dle tabulky klempířských výrobků - K/1.1" 16</t>
  </si>
  <si>
    <t>55344K11</t>
  </si>
  <si>
    <t>sběrný kotlík 240x240x340mm pozink - dle specifikace v PD</t>
  </si>
  <si>
    <t>234872253</t>
  </si>
  <si>
    <t>123</t>
  </si>
  <si>
    <t>764518622</t>
  </si>
  <si>
    <t>Svody kruhové včetně objímek, kolen, odskoků z Pz s povrchovou úpravou průměru 100 mm</t>
  </si>
  <si>
    <t>327543877</t>
  </si>
  <si>
    <t>"dle tabulky klempířských výrobků - K/1.2" 59,2</t>
  </si>
  <si>
    <t>998764101</t>
  </si>
  <si>
    <t>Přesun hmot tonážní pro konstrukce klempířské v objektech v do 6 m</t>
  </si>
  <si>
    <t>-142912997</t>
  </si>
  <si>
    <t>125</t>
  </si>
  <si>
    <t>767223202</t>
  </si>
  <si>
    <t>Montáž přímého kovového zábradlí do zdiva nebo lehčeného betonu na schodišti v exteriéru</t>
  </si>
  <si>
    <t>2098977735</t>
  </si>
  <si>
    <t>"schodišťové zábradlí - Z/1" 32</t>
  </si>
  <si>
    <t>553422Z1</t>
  </si>
  <si>
    <t>schodišťové zábradlí - Z/1 - dle specifikace v PD</t>
  </si>
  <si>
    <t>350118559</t>
  </si>
  <si>
    <t>127</t>
  </si>
  <si>
    <t>767223222</t>
  </si>
  <si>
    <t>Montáž přímého kovového zábradlí do betonu konstrukce na schodišti v exteriéru</t>
  </si>
  <si>
    <t>-1775563347</t>
  </si>
  <si>
    <t>"samostatně stojící zábradlí kotvené do vodorovné konstrukce dvorany - Z/2" 10,2</t>
  </si>
  <si>
    <t>"dle tabulky zámečnických výrobků - Z/4" 3,535*2+1,715+3,81+3,5+2,33+4,55</t>
  </si>
  <si>
    <t>553422Z4</t>
  </si>
  <si>
    <t>zábradlí nových schodišť - dle specifikace v PD</t>
  </si>
  <si>
    <t>-690727397</t>
  </si>
  <si>
    <t>129</t>
  </si>
  <si>
    <t>553422Z2</t>
  </si>
  <si>
    <t>samostatně stojící zábradlí kotvené do vodorovné konstrukce dvorany - Z/2 - dle specifikace v PD</t>
  </si>
  <si>
    <t>-1597111448</t>
  </si>
  <si>
    <t>767662210</t>
  </si>
  <si>
    <t>Montáž mříží otvíravých</t>
  </si>
  <si>
    <t>2095581103</t>
  </si>
  <si>
    <t>"nová ocelová mříž - Z/3" 3*(2,58+3,47+4,42+4,98)</t>
  </si>
  <si>
    <t>131</t>
  </si>
  <si>
    <t>549120Z3</t>
  </si>
  <si>
    <t>nová ocelová mříž - Z/3 - dle specifikace v PD</t>
  </si>
  <si>
    <t>570720956</t>
  </si>
  <si>
    <t>801347823</t>
  </si>
  <si>
    <t>771</t>
  </si>
  <si>
    <t>Podlahy z dlaždic</t>
  </si>
  <si>
    <t>133</t>
  </si>
  <si>
    <t>771274123</t>
  </si>
  <si>
    <t>Montáž obkladů stupnic z dlaždic keramických reliéfních nebo z dekorů lepených cementovým flexibilním lepidlem š přes 250 do 300 mm</t>
  </si>
  <si>
    <t>1374034714</t>
  </si>
  <si>
    <t>"dle tabulky skladeb - S3 - stupně" 11*4*2</t>
  </si>
  <si>
    <t>59761138</t>
  </si>
  <si>
    <t>schodovka keramická mrazuvzdorná R10/A povrch reliéfní/matný tl do 10mm š přes 250 do 300mm dl přes 400 do 600mm</t>
  </si>
  <si>
    <t>-684092462</t>
  </si>
  <si>
    <t>88*1,1 'Přepočtené koeficientem množství</t>
  </si>
  <si>
    <t>135</t>
  </si>
  <si>
    <t>771574436</t>
  </si>
  <si>
    <t>Montáž podlah keramických reliéfních nebo z dekorů lepených cementovým flexibilním lepidlem přes 9 do 12 ks/m2</t>
  </si>
  <si>
    <t>-59725753</t>
  </si>
  <si>
    <t>"dle tabulky skladeb - S3 - podesty" 1,95*4,45*2</t>
  </si>
  <si>
    <t>59761132</t>
  </si>
  <si>
    <t>dlažba keramická slinutá mrazuvzdorná R10/A povrch reliéfní/matný tl do 10mm přes 9 do 12ks/m2</t>
  </si>
  <si>
    <t>1173466330</t>
  </si>
  <si>
    <t>17,355*1,1 'Přepočtené koeficientem množství</t>
  </si>
  <si>
    <t>137</t>
  </si>
  <si>
    <t>771591325</t>
  </si>
  <si>
    <t>Montáž chrliče ke žlabu pro odvodnění balkonu nebo terasy</t>
  </si>
  <si>
    <t>1191198522</t>
  </si>
  <si>
    <t>"dle tabulky OV" 16</t>
  </si>
  <si>
    <t>5905447R</t>
  </si>
  <si>
    <t>chrlič kulatý dle specifikace v PD</t>
  </si>
  <si>
    <t>-551717734</t>
  </si>
  <si>
    <t>139</t>
  </si>
  <si>
    <t>998771101</t>
  </si>
  <si>
    <t>Přesun hmot tonážní pro podlahy z dlaždic v objektech v do 6 m</t>
  </si>
  <si>
    <t>729824330</t>
  </si>
  <si>
    <t>772231313</t>
  </si>
  <si>
    <t>Montáž obkladu stupňů deskami lepenými z kamene tvrdého tl přes 30 do 50 mm</t>
  </si>
  <si>
    <t>-12158278</t>
  </si>
  <si>
    <t>"dle tabulky skladeb - S2 - stupně" 12*(3,055*2+3,105*2)</t>
  </si>
  <si>
    <t>141</t>
  </si>
  <si>
    <t>5924301R</t>
  </si>
  <si>
    <t>obklad betonový stupnic a podstupnic - dle specifikace v PD</t>
  </si>
  <si>
    <t>1563515200</t>
  </si>
  <si>
    <t>"dle tabulky skladeb - S2 - stupně" 12*(3,055*2+3,105*2)*0,31*1,05</t>
  </si>
  <si>
    <t>772231424</t>
  </si>
  <si>
    <t>Montáž obkladu stupňů deskami podstupnicovými lepenými z kamene tvrdého tl přes 30 do 50 mm</t>
  </si>
  <si>
    <t>-1761101190</t>
  </si>
  <si>
    <t>143</t>
  </si>
  <si>
    <t>1856837523</t>
  </si>
  <si>
    <t>"dle tabulky skladeb - S2 - stupně" 12*(3,055*2+3,105*2)*0,155*1,05</t>
  </si>
  <si>
    <t>998772101</t>
  </si>
  <si>
    <t>Přesun hmot tonážní pro podlahy z kamene v objektech v do 6 m</t>
  </si>
  <si>
    <t>902818705</t>
  </si>
  <si>
    <t>783</t>
  </si>
  <si>
    <t>Dokončovací práce - nátěry</t>
  </si>
  <si>
    <t>145</t>
  </si>
  <si>
    <t>783314201</t>
  </si>
  <si>
    <t>Základní antikorozní jednonásobný syntetický standardní nátěr zámečnických konstrukcí</t>
  </si>
  <si>
    <t>-1823739001</t>
  </si>
  <si>
    <t>"HEB 240" 12,5*1,38</t>
  </si>
  <si>
    <t>"HEB 300" 10,8*1,73</t>
  </si>
  <si>
    <t>"HEB 360" 5,4*1,85</t>
  </si>
  <si>
    <t>"HEA 200" 31,5*1,14</t>
  </si>
  <si>
    <t>"HEA 240" 9*1,37</t>
  </si>
  <si>
    <t>783317101</t>
  </si>
  <si>
    <t>Krycí jednonásobný syntetický standardní nátěr zámečnických konstrukcí</t>
  </si>
  <si>
    <t>-11663103</t>
  </si>
  <si>
    <t>147</t>
  </si>
  <si>
    <t>783827125</t>
  </si>
  <si>
    <t>Krycí jednonásobný silikonový nátěr omítek stupně členitosti 1 a 2</t>
  </si>
  <si>
    <t>-1801063535</t>
  </si>
  <si>
    <t>789</t>
  </si>
  <si>
    <t>Povrchové úpravy ocelových konstrukcí a technologických zařízení</t>
  </si>
  <si>
    <t>789421331</t>
  </si>
  <si>
    <t>Provedení žárového stříkání ocelových konstrukcí třídy I ZnAl 100 μm</t>
  </si>
  <si>
    <t>25458067</t>
  </si>
  <si>
    <t>"SHS 60/60/4" 308,69*0,06*4</t>
  </si>
  <si>
    <t>"SHS 70/70/4" 142,24*0,07*4</t>
  </si>
  <si>
    <t>"RHS 100/60/4" 14*(0,1*2+0,06*2)</t>
  </si>
  <si>
    <t>"L 50/50/4" 180,82*(0,05*4+0,004*2)</t>
  </si>
  <si>
    <t>"plochá ocel 50/5" 142,06*(0,05*2+0,005*2)</t>
  </si>
  <si>
    <t>"madlo pr. 38/2,6" 2426,71*3,14*0,038</t>
  </si>
  <si>
    <t>"krček madla pr. 25/2,6" 47,03*3,14*0,025</t>
  </si>
  <si>
    <t>"patní plech P6" 0,99*2</t>
  </si>
  <si>
    <t>"tahokov" 132,02*2</t>
  </si>
  <si>
    <t>"UPE 180" 153,39*0,639</t>
  </si>
  <si>
    <t>149</t>
  </si>
  <si>
    <t>15625102</t>
  </si>
  <si>
    <t>drát metalizační ZnAl D 3mm</t>
  </si>
  <si>
    <t>1617775889</t>
  </si>
  <si>
    <t>ockplocha*1,573</t>
  </si>
  <si>
    <t>VRN1 - Průzkumné, geodetické a projektové práce</t>
  </si>
  <si>
    <t>VRN3 - Zařízení staveniště</t>
  </si>
  <si>
    <t>VRN4 - Inženýrská činnost</t>
  </si>
  <si>
    <t>VRN7 - Provozní vlivy</t>
  </si>
  <si>
    <t>060001000</t>
  </si>
  <si>
    <t>Kč</t>
  </si>
  <si>
    <t>1915905417</t>
  </si>
  <si>
    <t>011002000</t>
  </si>
  <si>
    <t>Průzkumné práce vytyčení sítí</t>
  </si>
  <si>
    <t>"ručně kopané sondy pro přesné určení sítí v objemu do 1 m3"3</t>
  </si>
  <si>
    <t>011114000</t>
  </si>
  <si>
    <t>Inženýrsko-geologický průzkum</t>
  </si>
  <si>
    <t>"rozbor zemin aktivní zóny "1</t>
  </si>
  <si>
    <t>012164000</t>
  </si>
  <si>
    <t>Vytyčení a zaměření inženýrských sítí</t>
  </si>
  <si>
    <t>012203000</t>
  </si>
  <si>
    <t>Zeměměřičské práce před výstavbou</t>
  </si>
  <si>
    <t>012303000</t>
  </si>
  <si>
    <t>Zeměměřičské práce při provádění stavby</t>
  </si>
  <si>
    <t>012403000</t>
  </si>
  <si>
    <t>Zeměměřičské práce po výstavbě</t>
  </si>
  <si>
    <t>013244000</t>
  </si>
  <si>
    <t>Dokumentace pro provádění stavby</t>
  </si>
  <si>
    <t>-1575790837</t>
  </si>
  <si>
    <t>013254000</t>
  </si>
  <si>
    <t>Dokumentace skutečného provedení stavby</t>
  </si>
  <si>
    <t>VRN3</t>
  </si>
  <si>
    <t>Zařízení staveniště</t>
  </si>
  <si>
    <t>031002000</t>
  </si>
  <si>
    <t>Související (přípravné) práce pro zařízení staveniště</t>
  </si>
  <si>
    <t>"náklady na zřízení, provoz a demontáž zarízení staveniště"1</t>
  </si>
  <si>
    <t>043154000</t>
  </si>
  <si>
    <t>Zkoušky hutnicí</t>
  </si>
  <si>
    <t>VRN7</t>
  </si>
  <si>
    <t>Provozní vlivy</t>
  </si>
  <si>
    <t>070001000</t>
  </si>
  <si>
    <t>2023854728</t>
  </si>
  <si>
    <t>072103000</t>
  </si>
  <si>
    <t>Silniční provoz - projednání DIO a zajištění DIR</t>
  </si>
  <si>
    <t>"zajišťuje zhotovitel " 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</si>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</sst>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2020-023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OBJEKTU CORSO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Krčínova 801/6, 400 07 Ústí nad Labem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Ústí nad Labem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DigiTry Art Technologies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ROUND(SUM(AG95:AG105),2)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ROUND(SUM(AS95:AS105),2)</f>
        <v>0</v>
      </c>
      <c r="AT94" s="114">
        <f>ROUND(SUM(AV94:AW94),2)</f>
        <v>0</v>
      </c>
      <c r="AU94" s="115">
        <f>ROUND(SUM(AU95:AU105),5)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ROUND(SUM(AZ95:AZ105),2)</f>
        <v>0</v>
      </c>
      <c r="BA94" s="114">
        <f>ROUND(SUM(BA95:BA105),2)</f>
        <v>0</v>
      </c>
      <c r="BB94" s="114">
        <f>ROUND(SUM(BB95:BB105),2)</f>
        <v>0</v>
      </c>
      <c r="BC94" s="114">
        <f>ROUND(SUM(BC95:BC105),2)</f>
        <v>0</v>
      </c>
      <c r="BD94" s="116">
        <f>ROUND(SUM(BD95:BD105),2)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'IO 01 - Likvidace dešťový...'!J30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'IO 01 - Likvidace dešťový...'!P125</f>
        <v>0</v>
      </c>
      <c r="AV95" s="128">
        <f>'IO 01 - Likvidace dešťový...'!J33</f>
        <v>0</v>
      </c>
      <c r="AW95" s="128">
        <f>'IO 01 - Likvidace dešťový...'!J34</f>
        <v>0</v>
      </c>
      <c r="AX95" s="128">
        <f>'IO 01 - Likvidace dešťový...'!J35</f>
        <v>0</v>
      </c>
      <c r="AY95" s="128">
        <f>'IO 01 - Likvidace dešťový...'!J36</f>
        <v>0</v>
      </c>
      <c r="AZ95" s="128">
        <f>'IO 01 - Likvidace dešťový...'!F33</f>
        <v>0</v>
      </c>
      <c r="BA95" s="128">
        <f>'IO 01 - Likvidace dešťový...'!F34</f>
        <v>0</v>
      </c>
      <c r="BB95" s="128">
        <f>'IO 01 - Likvidace dešťový...'!F35</f>
        <v>0</v>
      </c>
      <c r="BC95" s="128">
        <f>'IO 01 - Likvidace dešťový...'!F36</f>
        <v>0</v>
      </c>
      <c r="BD95" s="130">
        <f>'IO 01 - Likvidace dešťový...'!F37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'IO 02 - Kanalizace včetně...'!J30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'IO 02 - Kanalizace včetně...'!P123</f>
        <v>0</v>
      </c>
      <c r="AV96" s="128">
        <f>'IO 02 - Kanalizace včetně...'!J33</f>
        <v>0</v>
      </c>
      <c r="AW96" s="128">
        <f>'IO 02 - Kanalizace včetně...'!J34</f>
        <v>0</v>
      </c>
      <c r="AX96" s="128">
        <f>'IO 02 - Kanalizace včetně...'!J35</f>
        <v>0</v>
      </c>
      <c r="AY96" s="128">
        <f>'IO 02 - Kanalizace včetně...'!J36</f>
        <v>0</v>
      </c>
      <c r="AZ96" s="128">
        <f>'IO 02 - Kanalizace včetně...'!F33</f>
        <v>0</v>
      </c>
      <c r="BA96" s="128">
        <f>'IO 02 - Kanalizace včetně...'!F34</f>
        <v>0</v>
      </c>
      <c r="BB96" s="128">
        <f>'IO 02 - Kanalizace včetně...'!F35</f>
        <v>0</v>
      </c>
      <c r="BC96" s="128">
        <f>'IO 02 - Kanalizace včetně...'!F36</f>
        <v>0</v>
      </c>
      <c r="BD96" s="130">
        <f>'IO 02 - Kanalizace včetně...'!F37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'IO 03a - Dopravní řešení'!J30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'IO 03a - Dopravní řešení'!P133</f>
        <v>0</v>
      </c>
      <c r="AV97" s="128">
        <f>'IO 03a - Dopravní řešení'!J33</f>
        <v>0</v>
      </c>
      <c r="AW97" s="128">
        <f>'IO 03a - Dopravní řešení'!J34</f>
        <v>0</v>
      </c>
      <c r="AX97" s="128">
        <f>'IO 03a - Dopravní řešení'!J35</f>
        <v>0</v>
      </c>
      <c r="AY97" s="128">
        <f>'IO 03a - Dopravní řešení'!J36</f>
        <v>0</v>
      </c>
      <c r="AZ97" s="128">
        <f>'IO 03a - Dopravní řešení'!F33</f>
        <v>0</v>
      </c>
      <c r="BA97" s="128">
        <f>'IO 03a - Dopravní řešení'!F34</f>
        <v>0</v>
      </c>
      <c r="BB97" s="128">
        <f>'IO 03a - Dopravní řešení'!F35</f>
        <v>0</v>
      </c>
      <c r="BC97" s="128">
        <f>'IO 03a - Dopravní řešení'!F36</f>
        <v>0</v>
      </c>
      <c r="BD97" s="130">
        <f>'IO 03a - Dopravní řešení'!F37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'IO 03b - Vegetační úpravy'!J30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'IO 03b - Vegetační úpravy'!P127</f>
        <v>0</v>
      </c>
      <c r="AV98" s="128">
        <f>'IO 03b - Vegetační úpravy'!J33</f>
        <v>0</v>
      </c>
      <c r="AW98" s="128">
        <f>'IO 03b - Vegetační úpravy'!J34</f>
        <v>0</v>
      </c>
      <c r="AX98" s="128">
        <f>'IO 03b - Vegetační úpravy'!J35</f>
        <v>0</v>
      </c>
      <c r="AY98" s="128">
        <f>'IO 03b - Vegetační úpravy'!J36</f>
        <v>0</v>
      </c>
      <c r="AZ98" s="128">
        <f>'IO 03b - Vegetační úpravy'!F33</f>
        <v>0</v>
      </c>
      <c r="BA98" s="128">
        <f>'IO 03b - Vegetační úpravy'!F34</f>
        <v>0</v>
      </c>
      <c r="BB98" s="128">
        <f>'IO 03b - Vegetační úpravy'!F35</f>
        <v>0</v>
      </c>
      <c r="BC98" s="128">
        <f>'IO 03b - Vegetační úpravy'!F36</f>
        <v>0</v>
      </c>
      <c r="BD98" s="130">
        <f>'IO 03b - Vegetační úpravy'!F37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'IO 04 - Přeložka přípojek...'!J30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'IO 04 - Přeložka přípojek...'!P120</f>
        <v>0</v>
      </c>
      <c r="AV99" s="128">
        <f>'IO 04 - Přeložka přípojek...'!J33</f>
        <v>0</v>
      </c>
      <c r="AW99" s="128">
        <f>'IO 04 - Přeložka přípojek...'!J34</f>
        <v>0</v>
      </c>
      <c r="AX99" s="128">
        <f>'IO 04 - Přeložka přípojek...'!J35</f>
        <v>0</v>
      </c>
      <c r="AY99" s="128">
        <f>'IO 04 - Přeložka přípojek...'!J36</f>
        <v>0</v>
      </c>
      <c r="AZ99" s="128">
        <f>'IO 04 - Přeložka přípojek...'!F33</f>
        <v>0</v>
      </c>
      <c r="BA99" s="128">
        <f>'IO 04 - Přeložka přípojek...'!F34</f>
        <v>0</v>
      </c>
      <c r="BB99" s="128">
        <f>'IO 04 - Přeložka přípojek...'!F35</f>
        <v>0</v>
      </c>
      <c r="BC99" s="128">
        <f>'IO 04 - Přeložka přípojek...'!F36</f>
        <v>0</v>
      </c>
      <c r="BD99" s="130">
        <f>'IO 04 - Přeložka přípojek...'!F37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'IO 05 - Veřejné osvětlení'!J30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'IO 05 - Veřejné osvětlení'!P127</f>
        <v>0</v>
      </c>
      <c r="AV100" s="128">
        <f>'IO 05 - Veřejné osvětlení'!J33</f>
        <v>0</v>
      </c>
      <c r="AW100" s="128">
        <f>'IO 05 - Veřejné osvětlení'!J34</f>
        <v>0</v>
      </c>
      <c r="AX100" s="128">
        <f>'IO 05 - Veřejné osvětlení'!J35</f>
        <v>0</v>
      </c>
      <c r="AY100" s="128">
        <f>'IO 05 - Veřejné osvětlení'!J36</f>
        <v>0</v>
      </c>
      <c r="AZ100" s="128">
        <f>'IO 05 - Veřejné osvětlení'!F33</f>
        <v>0</v>
      </c>
      <c r="BA100" s="128">
        <f>'IO 05 - Veřejné osvětlení'!F34</f>
        <v>0</v>
      </c>
      <c r="BB100" s="128">
        <f>'IO 05 - Veřejné osvětlení'!F35</f>
        <v>0</v>
      </c>
      <c r="BC100" s="128">
        <f>'IO 05 - Veřejné osvětlení'!F36</f>
        <v>0</v>
      </c>
      <c r="BD100" s="130">
        <f>'IO 05 - Veřejné osvětlení'!F37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6.5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'IO 06 - Vjezdová závora'!J30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27">
        <v>0</v>
      </c>
      <c r="AT101" s="128">
        <f>ROUND(SUM(AV101:AW101),2)</f>
        <v>0</v>
      </c>
      <c r="AU101" s="129">
        <f>'IO 06 - Vjezdová závora'!P127</f>
        <v>0</v>
      </c>
      <c r="AV101" s="128">
        <f>'IO 06 - Vjezdová závora'!J33</f>
        <v>0</v>
      </c>
      <c r="AW101" s="128">
        <f>'IO 06 - Vjezdová závora'!J34</f>
        <v>0</v>
      </c>
      <c r="AX101" s="128">
        <f>'IO 06 - Vjezdová závora'!J35</f>
        <v>0</v>
      </c>
      <c r="AY101" s="128">
        <f>'IO 06 - Vjezdová závora'!J36</f>
        <v>0</v>
      </c>
      <c r="AZ101" s="128">
        <f>'IO 06 - Vjezdová závora'!F33</f>
        <v>0</v>
      </c>
      <c r="BA101" s="128">
        <f>'IO 06 - Vjezdová závora'!F34</f>
        <v>0</v>
      </c>
      <c r="BB101" s="128">
        <f>'IO 06 - Vjezdová závora'!F35</f>
        <v>0</v>
      </c>
      <c r="BC101" s="128">
        <f>'IO 06 - Vjezdová závora'!F36</f>
        <v>0</v>
      </c>
      <c r="BD101" s="130">
        <f>'IO 06 - Vjezdová závora'!F37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7" customFormat="1" ht="16.5" customHeight="1">
      <c r="A102" s="119" t="s">
        <v>80</v>
      </c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'IO 07 - Přeložka SEK TETA...'!J30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83</v>
      </c>
      <c r="AR102" s="126"/>
      <c r="AS102" s="127">
        <v>0</v>
      </c>
      <c r="AT102" s="128">
        <f>ROUND(SUM(AV102:AW102),2)</f>
        <v>0</v>
      </c>
      <c r="AU102" s="129">
        <f>'IO 07 - Přeložka SEK TETA...'!P122</f>
        <v>0</v>
      </c>
      <c r="AV102" s="128">
        <f>'IO 07 - Přeložka SEK TETA...'!J33</f>
        <v>0</v>
      </c>
      <c r="AW102" s="128">
        <f>'IO 07 - Přeložka SEK TETA...'!J34</f>
        <v>0</v>
      </c>
      <c r="AX102" s="128">
        <f>'IO 07 - Přeložka SEK TETA...'!J35</f>
        <v>0</v>
      </c>
      <c r="AY102" s="128">
        <f>'IO 07 - Přeložka SEK TETA...'!J36</f>
        <v>0</v>
      </c>
      <c r="AZ102" s="128">
        <f>'IO 07 - Přeložka SEK TETA...'!F33</f>
        <v>0</v>
      </c>
      <c r="BA102" s="128">
        <f>'IO 07 - Přeložka SEK TETA...'!F34</f>
        <v>0</v>
      </c>
      <c r="BB102" s="128">
        <f>'IO 07 - Přeložka SEK TETA...'!F35</f>
        <v>0</v>
      </c>
      <c r="BC102" s="128">
        <f>'IO 07 - Přeložka SEK TETA...'!F36</f>
        <v>0</v>
      </c>
      <c r="BD102" s="130">
        <f>'IO 07 - Přeložka SEK TETA...'!F37</f>
        <v>0</v>
      </c>
      <c r="BE102" s="7"/>
      <c r="BT102" s="131" t="s">
        <v>84</v>
      </c>
      <c r="BV102" s="131" t="s">
        <v>78</v>
      </c>
      <c r="BW102" s="131" t="s">
        <v>107</v>
      </c>
      <c r="BX102" s="131" t="s">
        <v>5</v>
      </c>
      <c r="CL102" s="131" t="s">
        <v>1</v>
      </c>
      <c r="CM102" s="131" t="s">
        <v>86</v>
      </c>
    </row>
    <row r="103" s="7" customFormat="1" ht="16.5" customHeight="1">
      <c r="A103" s="119" t="s">
        <v>80</v>
      </c>
      <c r="B103" s="120"/>
      <c r="C103" s="121"/>
      <c r="D103" s="122" t="s">
        <v>108</v>
      </c>
      <c r="E103" s="122"/>
      <c r="F103" s="122"/>
      <c r="G103" s="122"/>
      <c r="H103" s="122"/>
      <c r="I103" s="123"/>
      <c r="J103" s="122" t="s">
        <v>109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 02 - Dvorana'!J30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27">
        <v>0</v>
      </c>
      <c r="AT103" s="128">
        <f>ROUND(SUM(AV103:AW103),2)</f>
        <v>0</v>
      </c>
      <c r="AU103" s="129">
        <f>'SO 02 - Dvorana'!P130</f>
        <v>0</v>
      </c>
      <c r="AV103" s="128">
        <f>'SO 02 - Dvorana'!J33</f>
        <v>0</v>
      </c>
      <c r="AW103" s="128">
        <f>'SO 02 - Dvorana'!J34</f>
        <v>0</v>
      </c>
      <c r="AX103" s="128">
        <f>'SO 02 - Dvorana'!J35</f>
        <v>0</v>
      </c>
      <c r="AY103" s="128">
        <f>'SO 02 - Dvorana'!J36</f>
        <v>0</v>
      </c>
      <c r="AZ103" s="128">
        <f>'SO 02 - Dvorana'!F33</f>
        <v>0</v>
      </c>
      <c r="BA103" s="128">
        <f>'SO 02 - Dvorana'!F34</f>
        <v>0</v>
      </c>
      <c r="BB103" s="128">
        <f>'SO 02 - Dvorana'!F35</f>
        <v>0</v>
      </c>
      <c r="BC103" s="128">
        <f>'SO 02 - Dvorana'!F36</f>
        <v>0</v>
      </c>
      <c r="BD103" s="130">
        <f>'SO 02 - Dvorana'!F37</f>
        <v>0</v>
      </c>
      <c r="BE103" s="7"/>
      <c r="BT103" s="131" t="s">
        <v>84</v>
      </c>
      <c r="BV103" s="131" t="s">
        <v>78</v>
      </c>
      <c r="BW103" s="131" t="s">
        <v>110</v>
      </c>
      <c r="BX103" s="131" t="s">
        <v>5</v>
      </c>
      <c r="CL103" s="131" t="s">
        <v>1</v>
      </c>
      <c r="CM103" s="131" t="s">
        <v>86</v>
      </c>
    </row>
    <row r="104" s="7" customFormat="1" ht="16.5" customHeight="1">
      <c r="A104" s="119" t="s">
        <v>80</v>
      </c>
      <c r="B104" s="120"/>
      <c r="C104" s="121"/>
      <c r="D104" s="122" t="s">
        <v>111</v>
      </c>
      <c r="E104" s="122"/>
      <c r="F104" s="122"/>
      <c r="G104" s="122"/>
      <c r="H104" s="122"/>
      <c r="I104" s="123"/>
      <c r="J104" s="122" t="s">
        <v>112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'SO 03 - Ochozy'!J30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83</v>
      </c>
      <c r="AR104" s="126"/>
      <c r="AS104" s="127">
        <v>0</v>
      </c>
      <c r="AT104" s="128">
        <f>ROUND(SUM(AV104:AW104),2)</f>
        <v>0</v>
      </c>
      <c r="AU104" s="129">
        <f>'SO 03 - Ochozy'!P133</f>
        <v>0</v>
      </c>
      <c r="AV104" s="128">
        <f>'SO 03 - Ochozy'!J33</f>
        <v>0</v>
      </c>
      <c r="AW104" s="128">
        <f>'SO 03 - Ochozy'!J34</f>
        <v>0</v>
      </c>
      <c r="AX104" s="128">
        <f>'SO 03 - Ochozy'!J35</f>
        <v>0</v>
      </c>
      <c r="AY104" s="128">
        <f>'SO 03 - Ochozy'!J36</f>
        <v>0</v>
      </c>
      <c r="AZ104" s="128">
        <f>'SO 03 - Ochozy'!F33</f>
        <v>0</v>
      </c>
      <c r="BA104" s="128">
        <f>'SO 03 - Ochozy'!F34</f>
        <v>0</v>
      </c>
      <c r="BB104" s="128">
        <f>'SO 03 - Ochozy'!F35</f>
        <v>0</v>
      </c>
      <c r="BC104" s="128">
        <f>'SO 03 - Ochozy'!F36</f>
        <v>0</v>
      </c>
      <c r="BD104" s="130">
        <f>'SO 03 - Ochozy'!F37</f>
        <v>0</v>
      </c>
      <c r="BE104" s="7"/>
      <c r="BT104" s="131" t="s">
        <v>84</v>
      </c>
      <c r="BV104" s="131" t="s">
        <v>78</v>
      </c>
      <c r="BW104" s="131" t="s">
        <v>113</v>
      </c>
      <c r="BX104" s="131" t="s">
        <v>5</v>
      </c>
      <c r="CL104" s="131" t="s">
        <v>1</v>
      </c>
      <c r="CM104" s="131" t="s">
        <v>86</v>
      </c>
    </row>
    <row r="105" s="7" customFormat="1" ht="16.5" customHeight="1">
      <c r="A105" s="119" t="s">
        <v>80</v>
      </c>
      <c r="B105" s="120"/>
      <c r="C105" s="121"/>
      <c r="D105" s="122" t="s">
        <v>114</v>
      </c>
      <c r="E105" s="122"/>
      <c r="F105" s="122"/>
      <c r="G105" s="122"/>
      <c r="H105" s="122"/>
      <c r="I105" s="123"/>
      <c r="J105" s="122" t="s">
        <v>115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4">
        <f>'VRN - Vedlejší rozpočtové...'!J30</f>
        <v>0</v>
      </c>
      <c r="AH105" s="123"/>
      <c r="AI105" s="123"/>
      <c r="AJ105" s="123"/>
      <c r="AK105" s="123"/>
      <c r="AL105" s="123"/>
      <c r="AM105" s="123"/>
      <c r="AN105" s="124">
        <f>SUM(AG105,AT105)</f>
        <v>0</v>
      </c>
      <c r="AO105" s="123"/>
      <c r="AP105" s="123"/>
      <c r="AQ105" s="125" t="s">
        <v>83</v>
      </c>
      <c r="AR105" s="126"/>
      <c r="AS105" s="132">
        <v>0</v>
      </c>
      <c r="AT105" s="133">
        <f>ROUND(SUM(AV105:AW105),2)</f>
        <v>0</v>
      </c>
      <c r="AU105" s="134">
        <f>'VRN - Vedlejší rozpočtové...'!P122</f>
        <v>0</v>
      </c>
      <c r="AV105" s="133">
        <f>'VRN - Vedlejší rozpočtové...'!J33</f>
        <v>0</v>
      </c>
      <c r="AW105" s="133">
        <f>'VRN - Vedlejší rozpočtové...'!J34</f>
        <v>0</v>
      </c>
      <c r="AX105" s="133">
        <f>'VRN - Vedlejší rozpočtové...'!J35</f>
        <v>0</v>
      </c>
      <c r="AY105" s="133">
        <f>'VRN - Vedlejší rozpočtové...'!J36</f>
        <v>0</v>
      </c>
      <c r="AZ105" s="133">
        <f>'VRN - Vedlejší rozpočtové...'!F33</f>
        <v>0</v>
      </c>
      <c r="BA105" s="133">
        <f>'VRN - Vedlejší rozpočtové...'!F34</f>
        <v>0</v>
      </c>
      <c r="BB105" s="133">
        <f>'VRN - Vedlejší rozpočtové...'!F35</f>
        <v>0</v>
      </c>
      <c r="BC105" s="133">
        <f>'VRN - Vedlejší rozpočtové...'!F36</f>
        <v>0</v>
      </c>
      <c r="BD105" s="135">
        <f>'VRN - Vedlejší rozpočtové...'!F37</f>
        <v>0</v>
      </c>
      <c r="BE105" s="7"/>
      <c r="BT105" s="131" t="s">
        <v>84</v>
      </c>
      <c r="BV105" s="131" t="s">
        <v>78</v>
      </c>
      <c r="BW105" s="131" t="s">
        <v>116</v>
      </c>
      <c r="BX105" s="131" t="s">
        <v>5</v>
      </c>
      <c r="CL105" s="131" t="s">
        <v>1</v>
      </c>
      <c r="CM105" s="131" t="s">
        <v>86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5YgXmDr/URiButtOfYM02nfA95g2TCDCJGzfFoAjJTZGtY6DvQiQiu0OLWKCEQtclgPA/WsabsaQ/VcNfCj7pA==" hashValue="lQkmpKsWHnSjvQ5rLLyJq+xuhPPsmSdZ1jojUBoEYo9DiFIa67cHvGDBT2eZTuH+iunkqKCJNyy6XHTPbvDj5w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94:AP94"/>
  </mergeCells>
  <hyperlinks>
    <hyperlink ref="A95" location="'IO 01 - Likvidace dešťový...'!C2" display="/"/>
    <hyperlink ref="A96" location="'IO 02 - Kanalizace včetně...'!C2" display="/"/>
    <hyperlink ref="A97" location="'IO 03a - Dopravní řešení'!C2" display="/"/>
    <hyperlink ref="A98" location="'IO 03b - Vegetační úpravy'!C2" display="/"/>
    <hyperlink ref="A99" location="'IO 04 - Přeložka přípojek...'!C2" display="/"/>
    <hyperlink ref="A100" location="'IO 05 - Veřejné osvětlení'!C2" display="/"/>
    <hyperlink ref="A101" location="'IO 06 - Vjezdová závora'!C2" display="/"/>
    <hyperlink ref="A102" location="'IO 07 - Přeložka SEK TETA...'!C2" display="/"/>
    <hyperlink ref="A103" location="'SO 02 - Dvorana'!C2" display="/"/>
    <hyperlink ref="A104" location="'SO 03 - Ochozy'!C2" display="/"/>
    <hyperlink ref="A10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ROUND((SUM(BE125:BE233)),  2)</f>
        <v>0</v>
      </c>
      <c r="G33" s="38"/>
      <c r="H33" s="38"/>
      <c r="I33" s="155">
        <v>0.20999999999999999</v>
      </c>
      <c r="J33" s="154">
        <f>ROUND(((SUM(BE125:BE233))*I33),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ROUND((SUM(BF125:BF233)),  2)</f>
        <v>0</v>
      </c>
      <c r="G34" s="38"/>
      <c r="H34" s="38"/>
      <c r="I34" s="155">
        <v>0.12</v>
      </c>
      <c r="J34" s="154">
        <f>ROUND(((SUM(BF125:BF233))*I34),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ROUND((SUM(BG125:BG233)),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ROUND((SUM(BH125:BH233)),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ROUND((SUM(BI125:BI233)),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01 - Likvidace dešťových 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125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126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127</v>
      </c>
      <c r="E99" s="188"/>
      <c r="F99" s="188"/>
      <c r="G99" s="188"/>
      <c r="H99" s="188"/>
      <c r="I99" s="188"/>
      <c r="J99" s="189">
        <f>J157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128</v>
      </c>
      <c r="E100" s="188"/>
      <c r="F100" s="188"/>
      <c r="G100" s="188"/>
      <c r="H100" s="188"/>
      <c r="I100" s="188"/>
      <c r="J100" s="189">
        <f>J159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129</v>
      </c>
      <c r="E101" s="188"/>
      <c r="F101" s="188"/>
      <c r="G101" s="188"/>
      <c r="H101" s="188"/>
      <c r="I101" s="188"/>
      <c r="J101" s="189">
        <f>J161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130</v>
      </c>
      <c r="E102" s="188"/>
      <c r="F102" s="188"/>
      <c r="G102" s="188"/>
      <c r="H102" s="188"/>
      <c r="I102" s="188"/>
      <c r="J102" s="189">
        <f>J170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131</v>
      </c>
      <c r="E103" s="188"/>
      <c r="F103" s="188"/>
      <c r="G103" s="188"/>
      <c r="H103" s="188"/>
      <c r="I103" s="188"/>
      <c r="J103" s="189">
        <f>J201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132</v>
      </c>
      <c r="E104" s="188"/>
      <c r="F104" s="188"/>
      <c r="G104" s="188"/>
      <c r="H104" s="188"/>
      <c r="I104" s="188"/>
      <c r="J104" s="189">
        <f>J211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133</v>
      </c>
      <c r="E105" s="188"/>
      <c r="F105" s="188"/>
      <c r="G105" s="188"/>
      <c r="H105" s="188"/>
      <c r="I105" s="188"/>
      <c r="J105" s="189">
        <f>J232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REVITALIZACE OBJEKTU CORSO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IO 01 - Likvidace dešťových vod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Krčínova 801/6, 400 07 Ústí nad Labem</v>
      </c>
      <c r="G119" s="40"/>
      <c r="H119" s="40"/>
      <c r="I119" s="32" t="s">
        <v>22</v>
      </c>
      <c r="J119" s="79" t="str">
        <f>IF(J12="","",J12)</f>
        <v>3. 7. 2024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Statutární město Ústí nad Labem</v>
      </c>
      <c r="G121" s="40"/>
      <c r="H121" s="40"/>
      <c r="I121" s="32" t="s">
        <v>30</v>
      </c>
      <c r="J121" s="36" t="str">
        <f>E21</f>
        <v>DigiTry Art Technologies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Ing. Jan Duben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135</v>
      </c>
      <c r="D124" s="194" t="s">
        <v>61</v>
      </c>
      <c r="E124" s="194" t="s">
        <v>57</v>
      </c>
      <c r="F124" s="194" t="s">
        <v>58</v>
      </c>
      <c r="G124" s="194" t="s">
        <v>136</v>
      </c>
      <c r="H124" s="194" t="s">
        <v>137</v>
      </c>
      <c r="I124" s="194" t="s">
        <v>138</v>
      </c>
      <c r="J124" s="194" t="s">
        <v>122</v>
      </c>
      <c r="K124" s="195" t="s">
        <v>139</v>
      </c>
      <c r="L124" s="196"/>
      <c r="M124" s="100" t="s">
        <v>1</v>
      </c>
      <c r="N124" s="101" t="s">
        <v>40</v>
      </c>
      <c r="O124" s="101" t="s">
        <v>140</v>
      </c>
      <c r="P124" s="101" t="s">
        <v>141</v>
      </c>
      <c r="Q124" s="101" t="s">
        <v>142</v>
      </c>
      <c r="R124" s="101" t="s">
        <v>143</v>
      </c>
      <c r="S124" s="101" t="s">
        <v>144</v>
      </c>
      <c r="T124" s="102" t="s">
        <v>145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146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293.05247150000002</v>
      </c>
      <c r="S125" s="104"/>
      <c r="T125" s="200">
        <f>T126</f>
        <v>560.03640000000007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124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147</v>
      </c>
      <c r="F126" s="205" t="s">
        <v>148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P127+P157+P159+P161+P170+P201+P211+P232</f>
        <v>0</v>
      </c>
      <c r="Q126" s="210"/>
      <c r="R126" s="211">
        <f>R127+R157+R159+R161+R170+R201+R211+R232</f>
        <v>293.05247150000002</v>
      </c>
      <c r="S126" s="210"/>
      <c r="T126" s="212">
        <f>T127+T157+T159+T161+T170+T201+T211+T232</f>
        <v>560.03640000000007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76</v>
      </c>
      <c r="AY126" s="213" t="s">
        <v>149</v>
      </c>
      <c r="BK126" s="215">
        <f>BK127+BK157+BK159+BK161+BK170+BK201+BK211+BK232</f>
        <v>0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84</v>
      </c>
      <c r="F127" s="216" t="s">
        <v>150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SUM(P128:P156)</f>
        <v>0</v>
      </c>
      <c r="Q127" s="210"/>
      <c r="R127" s="211">
        <f>SUM(R128:R156)</f>
        <v>268.32433200000003</v>
      </c>
      <c r="S127" s="210"/>
      <c r="T127" s="212">
        <f>SUM(T128:T156)</f>
        <v>560.03640000000007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75</v>
      </c>
      <c r="AU127" s="214" t="s">
        <v>84</v>
      </c>
      <c r="AY127" s="213" t="s">
        <v>149</v>
      </c>
      <c r="BK127" s="215">
        <f>SUM(BK128:BK156)</f>
        <v>0</v>
      </c>
    </row>
    <row r="128" s="2" customFormat="1" ht="24.15" customHeight="1">
      <c r="A128" s="38"/>
      <c r="B128" s="39"/>
      <c r="C128" s="218" t="s">
        <v>84</v>
      </c>
      <c r="D128" s="218" t="s">
        <v>151</v>
      </c>
      <c r="E128" s="219" t="s">
        <v>152</v>
      </c>
      <c r="F128" s="220" t="s">
        <v>153</v>
      </c>
      <c r="G128" s="221" t="s">
        <v>154</v>
      </c>
      <c r="H128" s="222">
        <v>431.19999999999999</v>
      </c>
      <c r="I128" s="223"/>
      <c r="J128" s="224">
        <f>ROUND(I128*H128,2)</f>
        <v>0</v>
      </c>
      <c r="K128" s="220" t="s">
        <v>155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0.28999999999999998</v>
      </c>
      <c r="T128" s="228">
        <f>S128*H128</f>
        <v>125.04799999999999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156</v>
      </c>
      <c r="AT128" s="229" t="s">
        <v>151</v>
      </c>
      <c r="AU128" s="229" t="s">
        <v>86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156</v>
      </c>
      <c r="BM128" s="229" t="s">
        <v>157</v>
      </c>
    </row>
    <row r="129" s="13" customFormat="1">
      <c r="A129" s="13"/>
      <c r="B129" s="231"/>
      <c r="C129" s="232"/>
      <c r="D129" s="233" t="s">
        <v>158</v>
      </c>
      <c r="E129" s="234" t="s">
        <v>1</v>
      </c>
      <c r="F129" s="235" t="s">
        <v>159</v>
      </c>
      <c r="G129" s="232"/>
      <c r="H129" s="236">
        <v>431.19999999999999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158</v>
      </c>
      <c r="AU129" s="242" t="s">
        <v>86</v>
      </c>
      <c r="AV129" s="13" t="s">
        <v>86</v>
      </c>
      <c r="AW129" s="13" t="s">
        <v>32</v>
      </c>
      <c r="AX129" s="13" t="s">
        <v>84</v>
      </c>
      <c r="AY129" s="242" t="s">
        <v>149</v>
      </c>
    </row>
    <row r="130" s="2" customFormat="1" ht="24.15" customHeight="1">
      <c r="A130" s="38"/>
      <c r="B130" s="39"/>
      <c r="C130" s="218" t="s">
        <v>86</v>
      </c>
      <c r="D130" s="218" t="s">
        <v>151</v>
      </c>
      <c r="E130" s="219" t="s">
        <v>160</v>
      </c>
      <c r="F130" s="220" t="s">
        <v>161</v>
      </c>
      <c r="G130" s="221" t="s">
        <v>154</v>
      </c>
      <c r="H130" s="222">
        <v>585.20000000000005</v>
      </c>
      <c r="I130" s="223"/>
      <c r="J130" s="224">
        <f>ROUND(I130*H130,2)</f>
        <v>0</v>
      </c>
      <c r="K130" s="220" t="s">
        <v>155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0.32500000000000001</v>
      </c>
      <c r="T130" s="228">
        <f>S130*H130</f>
        <v>190.19000000000003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156</v>
      </c>
      <c r="AT130" s="229" t="s">
        <v>151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156</v>
      </c>
      <c r="BM130" s="229" t="s">
        <v>162</v>
      </c>
    </row>
    <row r="131" s="13" customFormat="1">
      <c r="A131" s="13"/>
      <c r="B131" s="231"/>
      <c r="C131" s="232"/>
      <c r="D131" s="233" t="s">
        <v>158</v>
      </c>
      <c r="E131" s="234" t="s">
        <v>1</v>
      </c>
      <c r="F131" s="235" t="s">
        <v>163</v>
      </c>
      <c r="G131" s="232"/>
      <c r="H131" s="236">
        <v>585.20000000000005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158</v>
      </c>
      <c r="AU131" s="242" t="s">
        <v>86</v>
      </c>
      <c r="AV131" s="13" t="s">
        <v>86</v>
      </c>
      <c r="AW131" s="13" t="s">
        <v>32</v>
      </c>
      <c r="AX131" s="13" t="s">
        <v>84</v>
      </c>
      <c r="AY131" s="242" t="s">
        <v>149</v>
      </c>
    </row>
    <row r="132" s="2" customFormat="1" ht="24.15" customHeight="1">
      <c r="A132" s="38"/>
      <c r="B132" s="39"/>
      <c r="C132" s="218" t="s">
        <v>164</v>
      </c>
      <c r="D132" s="218" t="s">
        <v>151</v>
      </c>
      <c r="E132" s="219" t="s">
        <v>165</v>
      </c>
      <c r="F132" s="220" t="s">
        <v>166</v>
      </c>
      <c r="G132" s="221" t="s">
        <v>154</v>
      </c>
      <c r="H132" s="222">
        <v>739.20000000000005</v>
      </c>
      <c r="I132" s="223"/>
      <c r="J132" s="224">
        <f>ROUND(I132*H132,2)</f>
        <v>0</v>
      </c>
      <c r="K132" s="220" t="s">
        <v>155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0.22</v>
      </c>
      <c r="T132" s="228">
        <f>S132*H132</f>
        <v>162.62400000000002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156</v>
      </c>
      <c r="AT132" s="229" t="s">
        <v>151</v>
      </c>
      <c r="AU132" s="229" t="s">
        <v>86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156</v>
      </c>
      <c r="BM132" s="229" t="s">
        <v>167</v>
      </c>
    </row>
    <row r="133" s="13" customFormat="1">
      <c r="A133" s="13"/>
      <c r="B133" s="231"/>
      <c r="C133" s="232"/>
      <c r="D133" s="233" t="s">
        <v>158</v>
      </c>
      <c r="E133" s="234" t="s">
        <v>1</v>
      </c>
      <c r="F133" s="235" t="s">
        <v>168</v>
      </c>
      <c r="G133" s="232"/>
      <c r="H133" s="236">
        <v>739.20000000000005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158</v>
      </c>
      <c r="AU133" s="242" t="s">
        <v>86</v>
      </c>
      <c r="AV133" s="13" t="s">
        <v>86</v>
      </c>
      <c r="AW133" s="13" t="s">
        <v>32</v>
      </c>
      <c r="AX133" s="13" t="s">
        <v>84</v>
      </c>
      <c r="AY133" s="242" t="s">
        <v>149</v>
      </c>
    </row>
    <row r="134" s="2" customFormat="1" ht="24.15" customHeight="1">
      <c r="A134" s="38"/>
      <c r="B134" s="39"/>
      <c r="C134" s="218" t="s">
        <v>156</v>
      </c>
      <c r="D134" s="218" t="s">
        <v>151</v>
      </c>
      <c r="E134" s="219" t="s">
        <v>169</v>
      </c>
      <c r="F134" s="220" t="s">
        <v>170</v>
      </c>
      <c r="G134" s="221" t="s">
        <v>154</v>
      </c>
      <c r="H134" s="222">
        <v>893.20000000000005</v>
      </c>
      <c r="I134" s="223"/>
      <c r="J134" s="224">
        <f>ROUND(I134*H134,2)</f>
        <v>0</v>
      </c>
      <c r="K134" s="220" t="s">
        <v>155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1.0000000000000001E-05</v>
      </c>
      <c r="R134" s="227">
        <f>Q134*H134</f>
        <v>0.0089320000000000007</v>
      </c>
      <c r="S134" s="227">
        <v>0.091999999999999998</v>
      </c>
      <c r="T134" s="228">
        <f>S134*H134</f>
        <v>82.174400000000006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156</v>
      </c>
      <c r="AT134" s="229" t="s">
        <v>151</v>
      </c>
      <c r="AU134" s="229" t="s">
        <v>86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156</v>
      </c>
      <c r="BM134" s="229" t="s">
        <v>171</v>
      </c>
    </row>
    <row r="135" s="13" customFormat="1">
      <c r="A135" s="13"/>
      <c r="B135" s="231"/>
      <c r="C135" s="232"/>
      <c r="D135" s="233" t="s">
        <v>158</v>
      </c>
      <c r="E135" s="234" t="s">
        <v>1</v>
      </c>
      <c r="F135" s="235" t="s">
        <v>172</v>
      </c>
      <c r="G135" s="232"/>
      <c r="H135" s="236">
        <v>893.20000000000005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158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149</v>
      </c>
    </row>
    <row r="136" s="2" customFormat="1" ht="33" customHeight="1">
      <c r="A136" s="38"/>
      <c r="B136" s="39"/>
      <c r="C136" s="218" t="s">
        <v>173</v>
      </c>
      <c r="D136" s="218" t="s">
        <v>151</v>
      </c>
      <c r="E136" s="219" t="s">
        <v>174</v>
      </c>
      <c r="F136" s="220" t="s">
        <v>175</v>
      </c>
      <c r="G136" s="221" t="s">
        <v>176</v>
      </c>
      <c r="H136" s="222">
        <v>1920</v>
      </c>
      <c r="I136" s="223"/>
      <c r="J136" s="224">
        <f>ROUND(I136*H136,2)</f>
        <v>0</v>
      </c>
      <c r="K136" s="220" t="s">
        <v>155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156</v>
      </c>
      <c r="AT136" s="229" t="s">
        <v>151</v>
      </c>
      <c r="AU136" s="229" t="s">
        <v>86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156</v>
      </c>
      <c r="BM136" s="229" t="s">
        <v>177</v>
      </c>
    </row>
    <row r="137" s="2" customFormat="1" ht="33" customHeight="1">
      <c r="A137" s="38"/>
      <c r="B137" s="39"/>
      <c r="C137" s="218" t="s">
        <v>178</v>
      </c>
      <c r="D137" s="218" t="s">
        <v>151</v>
      </c>
      <c r="E137" s="219" t="s">
        <v>179</v>
      </c>
      <c r="F137" s="220" t="s">
        <v>180</v>
      </c>
      <c r="G137" s="221" t="s">
        <v>176</v>
      </c>
      <c r="H137" s="222">
        <v>440</v>
      </c>
      <c r="I137" s="223"/>
      <c r="J137" s="224">
        <f>ROUND(I137*H137,2)</f>
        <v>0</v>
      </c>
      <c r="K137" s="220" t="s">
        <v>155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156</v>
      </c>
      <c r="AT137" s="229" t="s">
        <v>151</v>
      </c>
      <c r="AU137" s="229" t="s">
        <v>86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156</v>
      </c>
      <c r="BM137" s="229" t="s">
        <v>181</v>
      </c>
    </row>
    <row r="138" s="2" customFormat="1" ht="21.75" customHeight="1">
      <c r="A138" s="38"/>
      <c r="B138" s="39"/>
      <c r="C138" s="218" t="s">
        <v>182</v>
      </c>
      <c r="D138" s="218" t="s">
        <v>151</v>
      </c>
      <c r="E138" s="219" t="s">
        <v>183</v>
      </c>
      <c r="F138" s="220" t="s">
        <v>184</v>
      </c>
      <c r="G138" s="221" t="s">
        <v>154</v>
      </c>
      <c r="H138" s="222">
        <v>1465</v>
      </c>
      <c r="I138" s="223"/>
      <c r="J138" s="224">
        <f>ROUND(I138*H138,2)</f>
        <v>0</v>
      </c>
      <c r="K138" s="220" t="s">
        <v>155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0.00084000000000000003</v>
      </c>
      <c r="R138" s="227">
        <f>Q138*H138</f>
        <v>1.2306000000000001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156</v>
      </c>
      <c r="AT138" s="229" t="s">
        <v>151</v>
      </c>
      <c r="AU138" s="229" t="s">
        <v>86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156</v>
      </c>
      <c r="BM138" s="229" t="s">
        <v>185</v>
      </c>
    </row>
    <row r="139" s="2" customFormat="1" ht="24.15" customHeight="1">
      <c r="A139" s="38"/>
      <c r="B139" s="39"/>
      <c r="C139" s="218" t="s">
        <v>186</v>
      </c>
      <c r="D139" s="218" t="s">
        <v>151</v>
      </c>
      <c r="E139" s="219" t="s">
        <v>187</v>
      </c>
      <c r="F139" s="220" t="s">
        <v>188</v>
      </c>
      <c r="G139" s="221" t="s">
        <v>154</v>
      </c>
      <c r="H139" s="222">
        <v>1465</v>
      </c>
      <c r="I139" s="223"/>
      <c r="J139" s="224">
        <f>ROUND(I139*H139,2)</f>
        <v>0</v>
      </c>
      <c r="K139" s="220" t="s">
        <v>155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156</v>
      </c>
      <c r="AT139" s="229" t="s">
        <v>151</v>
      </c>
      <c r="AU139" s="229" t="s">
        <v>86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156</v>
      </c>
      <c r="BM139" s="229" t="s">
        <v>189</v>
      </c>
    </row>
    <row r="140" s="2" customFormat="1" ht="21.75" customHeight="1">
      <c r="A140" s="38"/>
      <c r="B140" s="39"/>
      <c r="C140" s="218" t="s">
        <v>190</v>
      </c>
      <c r="D140" s="218" t="s">
        <v>151</v>
      </c>
      <c r="E140" s="219" t="s">
        <v>191</v>
      </c>
      <c r="F140" s="220" t="s">
        <v>192</v>
      </c>
      <c r="G140" s="221" t="s">
        <v>154</v>
      </c>
      <c r="H140" s="222">
        <v>288</v>
      </c>
      <c r="I140" s="223"/>
      <c r="J140" s="224">
        <f>ROUND(I140*H140,2)</f>
        <v>0</v>
      </c>
      <c r="K140" s="220" t="s">
        <v>155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0.00069999999999999999</v>
      </c>
      <c r="R140" s="227">
        <f>Q140*H140</f>
        <v>0.2016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156</v>
      </c>
      <c r="AT140" s="229" t="s">
        <v>151</v>
      </c>
      <c r="AU140" s="229" t="s">
        <v>86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156</v>
      </c>
      <c r="BM140" s="229" t="s">
        <v>193</v>
      </c>
    </row>
    <row r="141" s="2" customFormat="1" ht="16.5" customHeight="1">
      <c r="A141" s="38"/>
      <c r="B141" s="39"/>
      <c r="C141" s="218" t="s">
        <v>194</v>
      </c>
      <c r="D141" s="218" t="s">
        <v>151</v>
      </c>
      <c r="E141" s="219" t="s">
        <v>195</v>
      </c>
      <c r="F141" s="220" t="s">
        <v>196</v>
      </c>
      <c r="G141" s="221" t="s">
        <v>154</v>
      </c>
      <c r="H141" s="222">
        <v>288</v>
      </c>
      <c r="I141" s="223"/>
      <c r="J141" s="224">
        <f>ROUND(I141*H141,2)</f>
        <v>0</v>
      </c>
      <c r="K141" s="220" t="s">
        <v>155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156</v>
      </c>
      <c r="AT141" s="229" t="s">
        <v>151</v>
      </c>
      <c r="AU141" s="229" t="s">
        <v>86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156</v>
      </c>
      <c r="BM141" s="229" t="s">
        <v>197</v>
      </c>
    </row>
    <row r="142" s="2" customFormat="1" ht="21.75" customHeight="1">
      <c r="A142" s="38"/>
      <c r="B142" s="39"/>
      <c r="C142" s="218" t="s">
        <v>198</v>
      </c>
      <c r="D142" s="218" t="s">
        <v>151</v>
      </c>
      <c r="E142" s="219" t="s">
        <v>199</v>
      </c>
      <c r="F142" s="220" t="s">
        <v>200</v>
      </c>
      <c r="G142" s="221" t="s">
        <v>176</v>
      </c>
      <c r="H142" s="222">
        <v>1920</v>
      </c>
      <c r="I142" s="223"/>
      <c r="J142" s="224">
        <f>ROUND(I142*H142,2)</f>
        <v>0</v>
      </c>
      <c r="K142" s="220" t="s">
        <v>155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0.00046000000000000001</v>
      </c>
      <c r="R142" s="227">
        <f>Q142*H142</f>
        <v>0.88319999999999999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156</v>
      </c>
      <c r="AT142" s="229" t="s">
        <v>151</v>
      </c>
      <c r="AU142" s="229" t="s">
        <v>86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156</v>
      </c>
      <c r="BM142" s="229" t="s">
        <v>201</v>
      </c>
    </row>
    <row r="143" s="2" customFormat="1" ht="24.15" customHeight="1">
      <c r="A143" s="38"/>
      <c r="B143" s="39"/>
      <c r="C143" s="218" t="s">
        <v>8</v>
      </c>
      <c r="D143" s="218" t="s">
        <v>151</v>
      </c>
      <c r="E143" s="219" t="s">
        <v>202</v>
      </c>
      <c r="F143" s="220" t="s">
        <v>203</v>
      </c>
      <c r="G143" s="221" t="s">
        <v>176</v>
      </c>
      <c r="H143" s="222">
        <v>1920</v>
      </c>
      <c r="I143" s="223"/>
      <c r="J143" s="224">
        <f>ROUND(I143*H143,2)</f>
        <v>0</v>
      </c>
      <c r="K143" s="220" t="s">
        <v>155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156</v>
      </c>
      <c r="AT143" s="229" t="s">
        <v>151</v>
      </c>
      <c r="AU143" s="229" t="s">
        <v>86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156</v>
      </c>
      <c r="BM143" s="229" t="s">
        <v>204</v>
      </c>
    </row>
    <row r="144" s="2" customFormat="1" ht="37.8" customHeight="1">
      <c r="A144" s="38"/>
      <c r="B144" s="39"/>
      <c r="C144" s="218" t="s">
        <v>205</v>
      </c>
      <c r="D144" s="218" t="s">
        <v>151</v>
      </c>
      <c r="E144" s="219" t="s">
        <v>206</v>
      </c>
      <c r="F144" s="220" t="s">
        <v>207</v>
      </c>
      <c r="G144" s="221" t="s">
        <v>176</v>
      </c>
      <c r="H144" s="222">
        <v>1942</v>
      </c>
      <c r="I144" s="223"/>
      <c r="J144" s="224">
        <f>ROUND(I144*H144,2)</f>
        <v>0</v>
      </c>
      <c r="K144" s="220" t="s">
        <v>155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151</v>
      </c>
      <c r="AU144" s="229" t="s">
        <v>86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156</v>
      </c>
      <c r="BM144" s="229" t="s">
        <v>208</v>
      </c>
    </row>
    <row r="145" s="13" customFormat="1">
      <c r="A145" s="13"/>
      <c r="B145" s="231"/>
      <c r="C145" s="232"/>
      <c r="D145" s="233" t="s">
        <v>158</v>
      </c>
      <c r="E145" s="234" t="s">
        <v>1</v>
      </c>
      <c r="F145" s="235" t="s">
        <v>209</v>
      </c>
      <c r="G145" s="232"/>
      <c r="H145" s="236">
        <v>1942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158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149</v>
      </c>
    </row>
    <row r="146" s="2" customFormat="1" ht="37.8" customHeight="1">
      <c r="A146" s="38"/>
      <c r="B146" s="39"/>
      <c r="C146" s="218" t="s">
        <v>210</v>
      </c>
      <c r="D146" s="218" t="s">
        <v>151</v>
      </c>
      <c r="E146" s="219" t="s">
        <v>211</v>
      </c>
      <c r="F146" s="220" t="s">
        <v>212</v>
      </c>
      <c r="G146" s="221" t="s">
        <v>176</v>
      </c>
      <c r="H146" s="222">
        <v>1942</v>
      </c>
      <c r="I146" s="223"/>
      <c r="J146" s="224">
        <f>ROUND(I146*H146,2)</f>
        <v>0</v>
      </c>
      <c r="K146" s="220" t="s">
        <v>155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156</v>
      </c>
      <c r="AT146" s="229" t="s">
        <v>151</v>
      </c>
      <c r="AU146" s="229" t="s">
        <v>86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156</v>
      </c>
      <c r="BM146" s="229" t="s">
        <v>213</v>
      </c>
    </row>
    <row r="147" s="13" customFormat="1">
      <c r="A147" s="13"/>
      <c r="B147" s="231"/>
      <c r="C147" s="232"/>
      <c r="D147" s="233" t="s">
        <v>158</v>
      </c>
      <c r="E147" s="234" t="s">
        <v>1</v>
      </c>
      <c r="F147" s="235" t="s">
        <v>209</v>
      </c>
      <c r="G147" s="232"/>
      <c r="H147" s="236">
        <v>1942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149</v>
      </c>
    </row>
    <row r="148" s="2" customFormat="1" ht="24.15" customHeight="1">
      <c r="A148" s="38"/>
      <c r="B148" s="39"/>
      <c r="C148" s="218" t="s">
        <v>214</v>
      </c>
      <c r="D148" s="218" t="s">
        <v>151</v>
      </c>
      <c r="E148" s="219" t="s">
        <v>215</v>
      </c>
      <c r="F148" s="220" t="s">
        <v>216</v>
      </c>
      <c r="G148" s="221" t="s">
        <v>217</v>
      </c>
      <c r="H148" s="222">
        <v>3592.6999999999998</v>
      </c>
      <c r="I148" s="223"/>
      <c r="J148" s="224">
        <f>ROUND(I148*H148,2)</f>
        <v>0</v>
      </c>
      <c r="K148" s="220" t="s">
        <v>155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156</v>
      </c>
      <c r="AT148" s="229" t="s">
        <v>151</v>
      </c>
      <c r="AU148" s="229" t="s">
        <v>86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156</v>
      </c>
      <c r="BM148" s="229" t="s">
        <v>218</v>
      </c>
    </row>
    <row r="149" s="13" customFormat="1">
      <c r="A149" s="13"/>
      <c r="B149" s="231"/>
      <c r="C149" s="232"/>
      <c r="D149" s="233" t="s">
        <v>158</v>
      </c>
      <c r="E149" s="234" t="s">
        <v>1</v>
      </c>
      <c r="F149" s="235" t="s">
        <v>219</v>
      </c>
      <c r="G149" s="232"/>
      <c r="H149" s="236">
        <v>3592.6999999999998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158</v>
      </c>
      <c r="AU149" s="242" t="s">
        <v>86</v>
      </c>
      <c r="AV149" s="13" t="s">
        <v>86</v>
      </c>
      <c r="AW149" s="13" t="s">
        <v>32</v>
      </c>
      <c r="AX149" s="13" t="s">
        <v>84</v>
      </c>
      <c r="AY149" s="242" t="s">
        <v>149</v>
      </c>
    </row>
    <row r="150" s="2" customFormat="1" ht="16.5" customHeight="1">
      <c r="A150" s="38"/>
      <c r="B150" s="39"/>
      <c r="C150" s="218" t="s">
        <v>220</v>
      </c>
      <c r="D150" s="218" t="s">
        <v>151</v>
      </c>
      <c r="E150" s="219" t="s">
        <v>221</v>
      </c>
      <c r="F150" s="220" t="s">
        <v>222</v>
      </c>
      <c r="G150" s="221" t="s">
        <v>176</v>
      </c>
      <c r="H150" s="222">
        <v>1942</v>
      </c>
      <c r="I150" s="223"/>
      <c r="J150" s="224">
        <f>ROUND(I150*H150,2)</f>
        <v>0</v>
      </c>
      <c r="K150" s="220" t="s">
        <v>155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156</v>
      </c>
      <c r="AT150" s="229" t="s">
        <v>151</v>
      </c>
      <c r="AU150" s="229" t="s">
        <v>86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156</v>
      </c>
      <c r="BM150" s="229" t="s">
        <v>223</v>
      </c>
    </row>
    <row r="151" s="13" customFormat="1">
      <c r="A151" s="13"/>
      <c r="B151" s="231"/>
      <c r="C151" s="232"/>
      <c r="D151" s="233" t="s">
        <v>158</v>
      </c>
      <c r="E151" s="234" t="s">
        <v>1</v>
      </c>
      <c r="F151" s="235" t="s">
        <v>209</v>
      </c>
      <c r="G151" s="232"/>
      <c r="H151" s="236">
        <v>1942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158</v>
      </c>
      <c r="AU151" s="242" t="s">
        <v>86</v>
      </c>
      <c r="AV151" s="13" t="s">
        <v>86</v>
      </c>
      <c r="AW151" s="13" t="s">
        <v>32</v>
      </c>
      <c r="AX151" s="13" t="s">
        <v>84</v>
      </c>
      <c r="AY151" s="242" t="s">
        <v>149</v>
      </c>
    </row>
    <row r="152" s="2" customFormat="1" ht="24.15" customHeight="1">
      <c r="A152" s="38"/>
      <c r="B152" s="39"/>
      <c r="C152" s="218" t="s">
        <v>224</v>
      </c>
      <c r="D152" s="218" t="s">
        <v>151</v>
      </c>
      <c r="E152" s="219" t="s">
        <v>225</v>
      </c>
      <c r="F152" s="220" t="s">
        <v>226</v>
      </c>
      <c r="G152" s="221" t="s">
        <v>176</v>
      </c>
      <c r="H152" s="222">
        <v>418</v>
      </c>
      <c r="I152" s="223"/>
      <c r="J152" s="224">
        <f>ROUND(I152*H152,2)</f>
        <v>0</v>
      </c>
      <c r="K152" s="220" t="s">
        <v>155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156</v>
      </c>
      <c r="AT152" s="229" t="s">
        <v>151</v>
      </c>
      <c r="AU152" s="229" t="s">
        <v>86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156</v>
      </c>
      <c r="BM152" s="229" t="s">
        <v>227</v>
      </c>
    </row>
    <row r="153" s="13" customFormat="1">
      <c r="A153" s="13"/>
      <c r="B153" s="231"/>
      <c r="C153" s="232"/>
      <c r="D153" s="233" t="s">
        <v>158</v>
      </c>
      <c r="E153" s="234" t="s">
        <v>1</v>
      </c>
      <c r="F153" s="235" t="s">
        <v>228</v>
      </c>
      <c r="G153" s="232"/>
      <c r="H153" s="236">
        <v>418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158</v>
      </c>
      <c r="AU153" s="242" t="s">
        <v>86</v>
      </c>
      <c r="AV153" s="13" t="s">
        <v>86</v>
      </c>
      <c r="AW153" s="13" t="s">
        <v>32</v>
      </c>
      <c r="AX153" s="13" t="s">
        <v>84</v>
      </c>
      <c r="AY153" s="242" t="s">
        <v>149</v>
      </c>
    </row>
    <row r="154" s="2" customFormat="1" ht="24.15" customHeight="1">
      <c r="A154" s="38"/>
      <c r="B154" s="39"/>
      <c r="C154" s="218" t="s">
        <v>229</v>
      </c>
      <c r="D154" s="218" t="s">
        <v>151</v>
      </c>
      <c r="E154" s="219" t="s">
        <v>230</v>
      </c>
      <c r="F154" s="220" t="s">
        <v>231</v>
      </c>
      <c r="G154" s="221" t="s">
        <v>176</v>
      </c>
      <c r="H154" s="222">
        <v>133</v>
      </c>
      <c r="I154" s="223"/>
      <c r="J154" s="224">
        <f>ROUND(I154*H154,2)</f>
        <v>0</v>
      </c>
      <c r="K154" s="220" t="s">
        <v>155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156</v>
      </c>
      <c r="AT154" s="229" t="s">
        <v>151</v>
      </c>
      <c r="AU154" s="229" t="s">
        <v>86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156</v>
      </c>
      <c r="BM154" s="229" t="s">
        <v>232</v>
      </c>
    </row>
    <row r="155" s="2" customFormat="1" ht="16.5" customHeight="1">
      <c r="A155" s="38"/>
      <c r="B155" s="39"/>
      <c r="C155" s="243" t="s">
        <v>233</v>
      </c>
      <c r="D155" s="243" t="s">
        <v>234</v>
      </c>
      <c r="E155" s="244" t="s">
        <v>235</v>
      </c>
      <c r="F155" s="245" t="s">
        <v>236</v>
      </c>
      <c r="G155" s="246" t="s">
        <v>217</v>
      </c>
      <c r="H155" s="247">
        <v>266</v>
      </c>
      <c r="I155" s="248"/>
      <c r="J155" s="249">
        <f>ROUND(I155*H155,2)</f>
        <v>0</v>
      </c>
      <c r="K155" s="245" t="s">
        <v>155</v>
      </c>
      <c r="L155" s="250"/>
      <c r="M155" s="251" t="s">
        <v>1</v>
      </c>
      <c r="N155" s="252" t="s">
        <v>41</v>
      </c>
      <c r="O155" s="91"/>
      <c r="P155" s="227">
        <f>O155*H155</f>
        <v>0</v>
      </c>
      <c r="Q155" s="227">
        <v>1</v>
      </c>
      <c r="R155" s="227">
        <f>Q155*H155</f>
        <v>266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186</v>
      </c>
      <c r="AT155" s="229" t="s">
        <v>234</v>
      </c>
      <c r="AU155" s="229" t="s">
        <v>86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156</v>
      </c>
      <c r="BM155" s="229" t="s">
        <v>237</v>
      </c>
    </row>
    <row r="156" s="13" customFormat="1">
      <c r="A156" s="13"/>
      <c r="B156" s="231"/>
      <c r="C156" s="232"/>
      <c r="D156" s="233" t="s">
        <v>158</v>
      </c>
      <c r="E156" s="232"/>
      <c r="F156" s="235" t="s">
        <v>238</v>
      </c>
      <c r="G156" s="232"/>
      <c r="H156" s="236">
        <v>266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86</v>
      </c>
      <c r="AV156" s="13" t="s">
        <v>86</v>
      </c>
      <c r="AW156" s="13" t="s">
        <v>4</v>
      </c>
      <c r="AX156" s="13" t="s">
        <v>84</v>
      </c>
      <c r="AY156" s="242" t="s">
        <v>149</v>
      </c>
    </row>
    <row r="157" s="12" customFormat="1" ht="22.8" customHeight="1">
      <c r="A157" s="12"/>
      <c r="B157" s="202"/>
      <c r="C157" s="203"/>
      <c r="D157" s="204" t="s">
        <v>75</v>
      </c>
      <c r="E157" s="216" t="s">
        <v>86</v>
      </c>
      <c r="F157" s="216" t="s">
        <v>239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P158</f>
        <v>0</v>
      </c>
      <c r="Q157" s="210"/>
      <c r="R157" s="211">
        <f>R158</f>
        <v>0</v>
      </c>
      <c r="S157" s="210"/>
      <c r="T157" s="21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84</v>
      </c>
      <c r="AT157" s="214" t="s">
        <v>75</v>
      </c>
      <c r="AU157" s="214" t="s">
        <v>84</v>
      </c>
      <c r="AY157" s="213" t="s">
        <v>149</v>
      </c>
      <c r="BK157" s="215">
        <f>BK158</f>
        <v>0</v>
      </c>
    </row>
    <row r="158" s="2" customFormat="1" ht="33" customHeight="1">
      <c r="A158" s="38"/>
      <c r="B158" s="39"/>
      <c r="C158" s="218" t="s">
        <v>240</v>
      </c>
      <c r="D158" s="218" t="s">
        <v>151</v>
      </c>
      <c r="E158" s="219" t="s">
        <v>241</v>
      </c>
      <c r="F158" s="220" t="s">
        <v>242</v>
      </c>
      <c r="G158" s="221" t="s">
        <v>176</v>
      </c>
      <c r="H158" s="222">
        <v>1680</v>
      </c>
      <c r="I158" s="223"/>
      <c r="J158" s="224">
        <f>ROUND(I158*H158,2)</f>
        <v>0</v>
      </c>
      <c r="K158" s="220" t="s">
        <v>155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156</v>
      </c>
      <c r="AT158" s="229" t="s">
        <v>151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243</v>
      </c>
    </row>
    <row r="159" s="12" customFormat="1" ht="22.8" customHeight="1">
      <c r="A159" s="12"/>
      <c r="B159" s="202"/>
      <c r="C159" s="203"/>
      <c r="D159" s="204" t="s">
        <v>75</v>
      </c>
      <c r="E159" s="216" t="s">
        <v>156</v>
      </c>
      <c r="F159" s="216" t="s">
        <v>244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P160</f>
        <v>0</v>
      </c>
      <c r="Q159" s="210"/>
      <c r="R159" s="211">
        <f>R160</f>
        <v>0</v>
      </c>
      <c r="S159" s="210"/>
      <c r="T159" s="21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84</v>
      </c>
      <c r="AT159" s="214" t="s">
        <v>75</v>
      </c>
      <c r="AU159" s="214" t="s">
        <v>84</v>
      </c>
      <c r="AY159" s="213" t="s">
        <v>149</v>
      </c>
      <c r="BK159" s="215">
        <f>BK160</f>
        <v>0</v>
      </c>
    </row>
    <row r="160" s="2" customFormat="1" ht="16.5" customHeight="1">
      <c r="A160" s="38"/>
      <c r="B160" s="39"/>
      <c r="C160" s="218" t="s">
        <v>7</v>
      </c>
      <c r="D160" s="218" t="s">
        <v>151</v>
      </c>
      <c r="E160" s="219" t="s">
        <v>245</v>
      </c>
      <c r="F160" s="220" t="s">
        <v>246</v>
      </c>
      <c r="G160" s="221" t="s">
        <v>176</v>
      </c>
      <c r="H160" s="222">
        <v>27</v>
      </c>
      <c r="I160" s="223"/>
      <c r="J160" s="224">
        <f>ROUND(I160*H160,2)</f>
        <v>0</v>
      </c>
      <c r="K160" s="220" t="s">
        <v>155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156</v>
      </c>
      <c r="AT160" s="229" t="s">
        <v>151</v>
      </c>
      <c r="AU160" s="229" t="s">
        <v>86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156</v>
      </c>
      <c r="BM160" s="229" t="s">
        <v>247</v>
      </c>
    </row>
    <row r="161" s="12" customFormat="1" ht="22.8" customHeight="1">
      <c r="A161" s="12"/>
      <c r="B161" s="202"/>
      <c r="C161" s="203"/>
      <c r="D161" s="204" t="s">
        <v>75</v>
      </c>
      <c r="E161" s="216" t="s">
        <v>173</v>
      </c>
      <c r="F161" s="216" t="s">
        <v>248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SUM(P162:P169)</f>
        <v>0</v>
      </c>
      <c r="Q161" s="210"/>
      <c r="R161" s="211">
        <f>SUM(R162:R169)</f>
        <v>0</v>
      </c>
      <c r="S161" s="210"/>
      <c r="T161" s="21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84</v>
      </c>
      <c r="AT161" s="214" t="s">
        <v>75</v>
      </c>
      <c r="AU161" s="214" t="s">
        <v>84</v>
      </c>
      <c r="AY161" s="213" t="s">
        <v>149</v>
      </c>
      <c r="BK161" s="215">
        <f>SUM(BK162:BK169)</f>
        <v>0</v>
      </c>
    </row>
    <row r="162" s="2" customFormat="1" ht="24.15" customHeight="1">
      <c r="A162" s="38"/>
      <c r="B162" s="39"/>
      <c r="C162" s="218" t="s">
        <v>249</v>
      </c>
      <c r="D162" s="218" t="s">
        <v>151</v>
      </c>
      <c r="E162" s="219" t="s">
        <v>250</v>
      </c>
      <c r="F162" s="220" t="s">
        <v>251</v>
      </c>
      <c r="G162" s="221" t="s">
        <v>154</v>
      </c>
      <c r="H162" s="222">
        <v>431.19999999999999</v>
      </c>
      <c r="I162" s="223"/>
      <c r="J162" s="224">
        <f>ROUND(I162*H162,2)</f>
        <v>0</v>
      </c>
      <c r="K162" s="220" t="s">
        <v>155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156</v>
      </c>
      <c r="AT162" s="229" t="s">
        <v>151</v>
      </c>
      <c r="AU162" s="229" t="s">
        <v>86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156</v>
      </c>
      <c r="BM162" s="229" t="s">
        <v>252</v>
      </c>
    </row>
    <row r="163" s="13" customFormat="1">
      <c r="A163" s="13"/>
      <c r="B163" s="231"/>
      <c r="C163" s="232"/>
      <c r="D163" s="233" t="s">
        <v>158</v>
      </c>
      <c r="E163" s="234" t="s">
        <v>1</v>
      </c>
      <c r="F163" s="235" t="s">
        <v>159</v>
      </c>
      <c r="G163" s="232"/>
      <c r="H163" s="236">
        <v>431.19999999999999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158</v>
      </c>
      <c r="AU163" s="242" t="s">
        <v>86</v>
      </c>
      <c r="AV163" s="13" t="s">
        <v>86</v>
      </c>
      <c r="AW163" s="13" t="s">
        <v>32</v>
      </c>
      <c r="AX163" s="13" t="s">
        <v>84</v>
      </c>
      <c r="AY163" s="242" t="s">
        <v>149</v>
      </c>
    </row>
    <row r="164" s="2" customFormat="1" ht="33" customHeight="1">
      <c r="A164" s="38"/>
      <c r="B164" s="39"/>
      <c r="C164" s="218" t="s">
        <v>253</v>
      </c>
      <c r="D164" s="218" t="s">
        <v>151</v>
      </c>
      <c r="E164" s="219" t="s">
        <v>254</v>
      </c>
      <c r="F164" s="220" t="s">
        <v>255</v>
      </c>
      <c r="G164" s="221" t="s">
        <v>154</v>
      </c>
      <c r="H164" s="222">
        <v>739.20000000000005</v>
      </c>
      <c r="I164" s="223"/>
      <c r="J164" s="224">
        <f>ROUND(I164*H164,2)</f>
        <v>0</v>
      </c>
      <c r="K164" s="220" t="s">
        <v>155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156</v>
      </c>
      <c r="AT164" s="229" t="s">
        <v>151</v>
      </c>
      <c r="AU164" s="229" t="s">
        <v>86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156</v>
      </c>
      <c r="BM164" s="229" t="s">
        <v>256</v>
      </c>
    </row>
    <row r="165" s="13" customFormat="1">
      <c r="A165" s="13"/>
      <c r="B165" s="231"/>
      <c r="C165" s="232"/>
      <c r="D165" s="233" t="s">
        <v>158</v>
      </c>
      <c r="E165" s="234" t="s">
        <v>1</v>
      </c>
      <c r="F165" s="235" t="s">
        <v>168</v>
      </c>
      <c r="G165" s="232"/>
      <c r="H165" s="236">
        <v>739.20000000000005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158</v>
      </c>
      <c r="AU165" s="242" t="s">
        <v>86</v>
      </c>
      <c r="AV165" s="13" t="s">
        <v>86</v>
      </c>
      <c r="AW165" s="13" t="s">
        <v>32</v>
      </c>
      <c r="AX165" s="13" t="s">
        <v>84</v>
      </c>
      <c r="AY165" s="242" t="s">
        <v>149</v>
      </c>
    </row>
    <row r="166" s="2" customFormat="1" ht="24.15" customHeight="1">
      <c r="A166" s="38"/>
      <c r="B166" s="39"/>
      <c r="C166" s="218" t="s">
        <v>257</v>
      </c>
      <c r="D166" s="218" t="s">
        <v>151</v>
      </c>
      <c r="E166" s="219" t="s">
        <v>258</v>
      </c>
      <c r="F166" s="220" t="s">
        <v>259</v>
      </c>
      <c r="G166" s="221" t="s">
        <v>154</v>
      </c>
      <c r="H166" s="222">
        <v>585.20000000000005</v>
      </c>
      <c r="I166" s="223"/>
      <c r="J166" s="224">
        <f>ROUND(I166*H166,2)</f>
        <v>0</v>
      </c>
      <c r="K166" s="220" t="s">
        <v>155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156</v>
      </c>
      <c r="AT166" s="229" t="s">
        <v>151</v>
      </c>
      <c r="AU166" s="229" t="s">
        <v>86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156</v>
      </c>
      <c r="BM166" s="229" t="s">
        <v>260</v>
      </c>
    </row>
    <row r="167" s="13" customFormat="1">
      <c r="A167" s="13"/>
      <c r="B167" s="231"/>
      <c r="C167" s="232"/>
      <c r="D167" s="233" t="s">
        <v>158</v>
      </c>
      <c r="E167" s="234" t="s">
        <v>1</v>
      </c>
      <c r="F167" s="235" t="s">
        <v>163</v>
      </c>
      <c r="G167" s="232"/>
      <c r="H167" s="236">
        <v>585.20000000000005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158</v>
      </c>
      <c r="AU167" s="242" t="s">
        <v>86</v>
      </c>
      <c r="AV167" s="13" t="s">
        <v>86</v>
      </c>
      <c r="AW167" s="13" t="s">
        <v>32</v>
      </c>
      <c r="AX167" s="13" t="s">
        <v>84</v>
      </c>
      <c r="AY167" s="242" t="s">
        <v>149</v>
      </c>
    </row>
    <row r="168" s="2" customFormat="1" ht="33" customHeight="1">
      <c r="A168" s="38"/>
      <c r="B168" s="39"/>
      <c r="C168" s="218" t="s">
        <v>261</v>
      </c>
      <c r="D168" s="218" t="s">
        <v>151</v>
      </c>
      <c r="E168" s="219" t="s">
        <v>262</v>
      </c>
      <c r="F168" s="220" t="s">
        <v>263</v>
      </c>
      <c r="G168" s="221" t="s">
        <v>154</v>
      </c>
      <c r="H168" s="222">
        <v>893.20000000000005</v>
      </c>
      <c r="I168" s="223"/>
      <c r="J168" s="224">
        <f>ROUND(I168*H168,2)</f>
        <v>0</v>
      </c>
      <c r="K168" s="220" t="s">
        <v>155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156</v>
      </c>
      <c r="AT168" s="229" t="s">
        <v>151</v>
      </c>
      <c r="AU168" s="229" t="s">
        <v>86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156</v>
      </c>
      <c r="BM168" s="229" t="s">
        <v>264</v>
      </c>
    </row>
    <row r="169" s="13" customFormat="1">
      <c r="A169" s="13"/>
      <c r="B169" s="231"/>
      <c r="C169" s="232"/>
      <c r="D169" s="233" t="s">
        <v>158</v>
      </c>
      <c r="E169" s="234" t="s">
        <v>1</v>
      </c>
      <c r="F169" s="235" t="s">
        <v>172</v>
      </c>
      <c r="G169" s="232"/>
      <c r="H169" s="236">
        <v>893.20000000000005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158</v>
      </c>
      <c r="AU169" s="242" t="s">
        <v>86</v>
      </c>
      <c r="AV169" s="13" t="s">
        <v>86</v>
      </c>
      <c r="AW169" s="13" t="s">
        <v>32</v>
      </c>
      <c r="AX169" s="13" t="s">
        <v>84</v>
      </c>
      <c r="AY169" s="242" t="s">
        <v>149</v>
      </c>
    </row>
    <row r="170" s="12" customFormat="1" ht="22.8" customHeight="1">
      <c r="A170" s="12"/>
      <c r="B170" s="202"/>
      <c r="C170" s="203"/>
      <c r="D170" s="204" t="s">
        <v>75</v>
      </c>
      <c r="E170" s="216" t="s">
        <v>186</v>
      </c>
      <c r="F170" s="216" t="s">
        <v>265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SUM(P171:P200)</f>
        <v>0</v>
      </c>
      <c r="Q170" s="210"/>
      <c r="R170" s="211">
        <f>SUM(R171:R200)</f>
        <v>4.7342854999999995</v>
      </c>
      <c r="S170" s="210"/>
      <c r="T170" s="212">
        <f>SUM(T171:T200)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84</v>
      </c>
      <c r="AT170" s="214" t="s">
        <v>75</v>
      </c>
      <c r="AU170" s="214" t="s">
        <v>84</v>
      </c>
      <c r="AY170" s="213" t="s">
        <v>149</v>
      </c>
      <c r="BK170" s="215">
        <f>SUM(BK171:BK200)</f>
        <v>0</v>
      </c>
    </row>
    <row r="171" s="2" customFormat="1" ht="24.15" customHeight="1">
      <c r="A171" s="38"/>
      <c r="B171" s="39"/>
      <c r="C171" s="218" t="s">
        <v>266</v>
      </c>
      <c r="D171" s="218" t="s">
        <v>151</v>
      </c>
      <c r="E171" s="219" t="s">
        <v>267</v>
      </c>
      <c r="F171" s="220" t="s">
        <v>268</v>
      </c>
      <c r="G171" s="221" t="s">
        <v>269</v>
      </c>
      <c r="H171" s="222">
        <v>472.5</v>
      </c>
      <c r="I171" s="223"/>
      <c r="J171" s="224">
        <f>ROUND(I171*H171,2)</f>
        <v>0</v>
      </c>
      <c r="K171" s="220" t="s">
        <v>155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1.0000000000000001E-05</v>
      </c>
      <c r="R171" s="227">
        <f>Q171*H171</f>
        <v>0.004725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156</v>
      </c>
      <c r="AT171" s="229" t="s">
        <v>151</v>
      </c>
      <c r="AU171" s="229" t="s">
        <v>86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156</v>
      </c>
      <c r="BM171" s="229" t="s">
        <v>270</v>
      </c>
    </row>
    <row r="172" s="13" customFormat="1">
      <c r="A172" s="13"/>
      <c r="B172" s="231"/>
      <c r="C172" s="232"/>
      <c r="D172" s="233" t="s">
        <v>158</v>
      </c>
      <c r="E172" s="234" t="s">
        <v>1</v>
      </c>
      <c r="F172" s="235" t="s">
        <v>271</v>
      </c>
      <c r="G172" s="232"/>
      <c r="H172" s="236">
        <v>472.5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158</v>
      </c>
      <c r="AU172" s="242" t="s">
        <v>86</v>
      </c>
      <c r="AV172" s="13" t="s">
        <v>86</v>
      </c>
      <c r="AW172" s="13" t="s">
        <v>32</v>
      </c>
      <c r="AX172" s="13" t="s">
        <v>84</v>
      </c>
      <c r="AY172" s="242" t="s">
        <v>149</v>
      </c>
    </row>
    <row r="173" s="2" customFormat="1" ht="24.15" customHeight="1">
      <c r="A173" s="38"/>
      <c r="B173" s="39"/>
      <c r="C173" s="243" t="s">
        <v>272</v>
      </c>
      <c r="D173" s="243" t="s">
        <v>234</v>
      </c>
      <c r="E173" s="244" t="s">
        <v>273</v>
      </c>
      <c r="F173" s="245" t="s">
        <v>274</v>
      </c>
      <c r="G173" s="246" t="s">
        <v>269</v>
      </c>
      <c r="H173" s="247">
        <v>136.47499999999999</v>
      </c>
      <c r="I173" s="248"/>
      <c r="J173" s="249">
        <f>ROUND(I173*H173,2)</f>
        <v>0</v>
      </c>
      <c r="K173" s="245" t="s">
        <v>155</v>
      </c>
      <c r="L173" s="250"/>
      <c r="M173" s="251" t="s">
        <v>1</v>
      </c>
      <c r="N173" s="252" t="s">
        <v>41</v>
      </c>
      <c r="O173" s="91"/>
      <c r="P173" s="227">
        <f>O173*H173</f>
        <v>0</v>
      </c>
      <c r="Q173" s="227">
        <v>0.0042599999999999999</v>
      </c>
      <c r="R173" s="227">
        <f>Q173*H173</f>
        <v>0.58138349999999994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186</v>
      </c>
      <c r="AT173" s="229" t="s">
        <v>234</v>
      </c>
      <c r="AU173" s="229" t="s">
        <v>86</v>
      </c>
      <c r="AY173" s="17" t="s">
        <v>149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156</v>
      </c>
      <c r="BM173" s="229" t="s">
        <v>275</v>
      </c>
    </row>
    <row r="174" s="13" customFormat="1">
      <c r="A174" s="13"/>
      <c r="B174" s="231"/>
      <c r="C174" s="232"/>
      <c r="D174" s="233" t="s">
        <v>158</v>
      </c>
      <c r="E174" s="234" t="s">
        <v>1</v>
      </c>
      <c r="F174" s="235" t="s">
        <v>276</v>
      </c>
      <c r="G174" s="232"/>
      <c r="H174" s="236">
        <v>132.5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158</v>
      </c>
      <c r="AU174" s="242" t="s">
        <v>86</v>
      </c>
      <c r="AV174" s="13" t="s">
        <v>86</v>
      </c>
      <c r="AW174" s="13" t="s">
        <v>32</v>
      </c>
      <c r="AX174" s="13" t="s">
        <v>84</v>
      </c>
      <c r="AY174" s="242" t="s">
        <v>149</v>
      </c>
    </row>
    <row r="175" s="13" customFormat="1">
      <c r="A175" s="13"/>
      <c r="B175" s="231"/>
      <c r="C175" s="232"/>
      <c r="D175" s="233" t="s">
        <v>158</v>
      </c>
      <c r="E175" s="232"/>
      <c r="F175" s="235" t="s">
        <v>277</v>
      </c>
      <c r="G175" s="232"/>
      <c r="H175" s="236">
        <v>136.47499999999999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158</v>
      </c>
      <c r="AU175" s="242" t="s">
        <v>86</v>
      </c>
      <c r="AV175" s="13" t="s">
        <v>86</v>
      </c>
      <c r="AW175" s="13" t="s">
        <v>4</v>
      </c>
      <c r="AX175" s="13" t="s">
        <v>84</v>
      </c>
      <c r="AY175" s="242" t="s">
        <v>149</v>
      </c>
    </row>
    <row r="176" s="2" customFormat="1" ht="24.15" customHeight="1">
      <c r="A176" s="38"/>
      <c r="B176" s="39"/>
      <c r="C176" s="243" t="s">
        <v>278</v>
      </c>
      <c r="D176" s="243" t="s">
        <v>234</v>
      </c>
      <c r="E176" s="244" t="s">
        <v>279</v>
      </c>
      <c r="F176" s="245" t="s">
        <v>280</v>
      </c>
      <c r="G176" s="246" t="s">
        <v>269</v>
      </c>
      <c r="H176" s="247">
        <v>30.899999999999999</v>
      </c>
      <c r="I176" s="248"/>
      <c r="J176" s="249">
        <f>ROUND(I176*H176,2)</f>
        <v>0</v>
      </c>
      <c r="K176" s="245" t="s">
        <v>155</v>
      </c>
      <c r="L176" s="250"/>
      <c r="M176" s="251" t="s">
        <v>1</v>
      </c>
      <c r="N176" s="252" t="s">
        <v>41</v>
      </c>
      <c r="O176" s="91"/>
      <c r="P176" s="227">
        <f>O176*H176</f>
        <v>0</v>
      </c>
      <c r="Q176" s="227">
        <v>0.00445</v>
      </c>
      <c r="R176" s="227">
        <f>Q176*H176</f>
        <v>0.13750499999999999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186</v>
      </c>
      <c r="AT176" s="229" t="s">
        <v>234</v>
      </c>
      <c r="AU176" s="229" t="s">
        <v>86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156</v>
      </c>
      <c r="BM176" s="229" t="s">
        <v>281</v>
      </c>
    </row>
    <row r="177" s="13" customFormat="1">
      <c r="A177" s="13"/>
      <c r="B177" s="231"/>
      <c r="C177" s="232"/>
      <c r="D177" s="233" t="s">
        <v>158</v>
      </c>
      <c r="E177" s="234" t="s">
        <v>1</v>
      </c>
      <c r="F177" s="235" t="s">
        <v>282</v>
      </c>
      <c r="G177" s="232"/>
      <c r="H177" s="236">
        <v>30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158</v>
      </c>
      <c r="AU177" s="242" t="s">
        <v>86</v>
      </c>
      <c r="AV177" s="13" t="s">
        <v>86</v>
      </c>
      <c r="AW177" s="13" t="s">
        <v>32</v>
      </c>
      <c r="AX177" s="13" t="s">
        <v>84</v>
      </c>
      <c r="AY177" s="242" t="s">
        <v>149</v>
      </c>
    </row>
    <row r="178" s="13" customFormat="1">
      <c r="A178" s="13"/>
      <c r="B178" s="231"/>
      <c r="C178" s="232"/>
      <c r="D178" s="233" t="s">
        <v>158</v>
      </c>
      <c r="E178" s="232"/>
      <c r="F178" s="235" t="s">
        <v>283</v>
      </c>
      <c r="G178" s="232"/>
      <c r="H178" s="236">
        <v>30.899999999999999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158</v>
      </c>
      <c r="AU178" s="242" t="s">
        <v>86</v>
      </c>
      <c r="AV178" s="13" t="s">
        <v>86</v>
      </c>
      <c r="AW178" s="13" t="s">
        <v>4</v>
      </c>
      <c r="AX178" s="13" t="s">
        <v>84</v>
      </c>
      <c r="AY178" s="242" t="s">
        <v>149</v>
      </c>
    </row>
    <row r="179" s="2" customFormat="1" ht="24.15" customHeight="1">
      <c r="A179" s="38"/>
      <c r="B179" s="39"/>
      <c r="C179" s="243" t="s">
        <v>284</v>
      </c>
      <c r="D179" s="243" t="s">
        <v>234</v>
      </c>
      <c r="E179" s="244" t="s">
        <v>285</v>
      </c>
      <c r="F179" s="245" t="s">
        <v>286</v>
      </c>
      <c r="G179" s="246" t="s">
        <v>269</v>
      </c>
      <c r="H179" s="247">
        <v>319.30000000000001</v>
      </c>
      <c r="I179" s="248"/>
      <c r="J179" s="249">
        <f>ROUND(I179*H179,2)</f>
        <v>0</v>
      </c>
      <c r="K179" s="245" t="s">
        <v>155</v>
      </c>
      <c r="L179" s="250"/>
      <c r="M179" s="251" t="s">
        <v>1</v>
      </c>
      <c r="N179" s="252" t="s">
        <v>41</v>
      </c>
      <c r="O179" s="91"/>
      <c r="P179" s="227">
        <f>O179*H179</f>
        <v>0</v>
      </c>
      <c r="Q179" s="227">
        <v>0.0042599999999999999</v>
      </c>
      <c r="R179" s="227">
        <f>Q179*H179</f>
        <v>1.3602179999999999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186</v>
      </c>
      <c r="AT179" s="229" t="s">
        <v>234</v>
      </c>
      <c r="AU179" s="229" t="s">
        <v>86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156</v>
      </c>
      <c r="BM179" s="229" t="s">
        <v>287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288</v>
      </c>
      <c r="G180" s="232"/>
      <c r="H180" s="236">
        <v>310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86</v>
      </c>
      <c r="AV180" s="13" t="s">
        <v>86</v>
      </c>
      <c r="AW180" s="13" t="s">
        <v>32</v>
      </c>
      <c r="AX180" s="13" t="s">
        <v>84</v>
      </c>
      <c r="AY180" s="242" t="s">
        <v>149</v>
      </c>
    </row>
    <row r="181" s="13" customFormat="1">
      <c r="A181" s="13"/>
      <c r="B181" s="231"/>
      <c r="C181" s="232"/>
      <c r="D181" s="233" t="s">
        <v>158</v>
      </c>
      <c r="E181" s="232"/>
      <c r="F181" s="235" t="s">
        <v>289</v>
      </c>
      <c r="G181" s="232"/>
      <c r="H181" s="236">
        <v>319.30000000000001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158</v>
      </c>
      <c r="AU181" s="242" t="s">
        <v>86</v>
      </c>
      <c r="AV181" s="13" t="s">
        <v>86</v>
      </c>
      <c r="AW181" s="13" t="s">
        <v>4</v>
      </c>
      <c r="AX181" s="13" t="s">
        <v>84</v>
      </c>
      <c r="AY181" s="242" t="s">
        <v>149</v>
      </c>
    </row>
    <row r="182" s="2" customFormat="1" ht="24.15" customHeight="1">
      <c r="A182" s="38"/>
      <c r="B182" s="39"/>
      <c r="C182" s="218" t="s">
        <v>290</v>
      </c>
      <c r="D182" s="218" t="s">
        <v>151</v>
      </c>
      <c r="E182" s="219" t="s">
        <v>291</v>
      </c>
      <c r="F182" s="220" t="s">
        <v>292</v>
      </c>
      <c r="G182" s="221" t="s">
        <v>269</v>
      </c>
      <c r="H182" s="222">
        <v>3</v>
      </c>
      <c r="I182" s="223"/>
      <c r="J182" s="224">
        <f>ROUND(I182*H182,2)</f>
        <v>0</v>
      </c>
      <c r="K182" s="220" t="s">
        <v>155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2.0000000000000002E-05</v>
      </c>
      <c r="R182" s="227">
        <f>Q182*H182</f>
        <v>6.0000000000000008E-05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156</v>
      </c>
      <c r="AT182" s="229" t="s">
        <v>151</v>
      </c>
      <c r="AU182" s="229" t="s">
        <v>86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156</v>
      </c>
      <c r="BM182" s="229" t="s">
        <v>293</v>
      </c>
    </row>
    <row r="183" s="13" customFormat="1">
      <c r="A183" s="13"/>
      <c r="B183" s="231"/>
      <c r="C183" s="232"/>
      <c r="D183" s="233" t="s">
        <v>158</v>
      </c>
      <c r="E183" s="234" t="s">
        <v>1</v>
      </c>
      <c r="F183" s="235" t="s">
        <v>294</v>
      </c>
      <c r="G183" s="232"/>
      <c r="H183" s="236">
        <v>3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158</v>
      </c>
      <c r="AU183" s="242" t="s">
        <v>86</v>
      </c>
      <c r="AV183" s="13" t="s">
        <v>86</v>
      </c>
      <c r="AW183" s="13" t="s">
        <v>32</v>
      </c>
      <c r="AX183" s="13" t="s">
        <v>84</v>
      </c>
      <c r="AY183" s="242" t="s">
        <v>149</v>
      </c>
    </row>
    <row r="184" s="2" customFormat="1" ht="24.15" customHeight="1">
      <c r="A184" s="38"/>
      <c r="B184" s="39"/>
      <c r="C184" s="243" t="s">
        <v>295</v>
      </c>
      <c r="D184" s="243" t="s">
        <v>234</v>
      </c>
      <c r="E184" s="244" t="s">
        <v>296</v>
      </c>
      <c r="F184" s="245" t="s">
        <v>297</v>
      </c>
      <c r="G184" s="246" t="s">
        <v>269</v>
      </c>
      <c r="H184" s="247">
        <v>3.0899999999999999</v>
      </c>
      <c r="I184" s="248"/>
      <c r="J184" s="249">
        <f>ROUND(I184*H184,2)</f>
        <v>0</v>
      </c>
      <c r="K184" s="245" t="s">
        <v>155</v>
      </c>
      <c r="L184" s="250"/>
      <c r="M184" s="251" t="s">
        <v>1</v>
      </c>
      <c r="N184" s="252" t="s">
        <v>41</v>
      </c>
      <c r="O184" s="91"/>
      <c r="P184" s="227">
        <f>O184*H184</f>
        <v>0</v>
      </c>
      <c r="Q184" s="227">
        <v>0.013599999999999999</v>
      </c>
      <c r="R184" s="227">
        <f>Q184*H184</f>
        <v>0.042023999999999999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186</v>
      </c>
      <c r="AT184" s="229" t="s">
        <v>234</v>
      </c>
      <c r="AU184" s="229" t="s">
        <v>86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156</v>
      </c>
      <c r="BM184" s="229" t="s">
        <v>298</v>
      </c>
    </row>
    <row r="185" s="13" customFormat="1">
      <c r="A185" s="13"/>
      <c r="B185" s="231"/>
      <c r="C185" s="232"/>
      <c r="D185" s="233" t="s">
        <v>158</v>
      </c>
      <c r="E185" s="232"/>
      <c r="F185" s="235" t="s">
        <v>299</v>
      </c>
      <c r="G185" s="232"/>
      <c r="H185" s="236">
        <v>3.0899999999999999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158</v>
      </c>
      <c r="AU185" s="242" t="s">
        <v>86</v>
      </c>
      <c r="AV185" s="13" t="s">
        <v>86</v>
      </c>
      <c r="AW185" s="13" t="s">
        <v>4</v>
      </c>
      <c r="AX185" s="13" t="s">
        <v>84</v>
      </c>
      <c r="AY185" s="242" t="s">
        <v>149</v>
      </c>
    </row>
    <row r="186" s="2" customFormat="1" ht="33" customHeight="1">
      <c r="A186" s="38"/>
      <c r="B186" s="39"/>
      <c r="C186" s="218" t="s">
        <v>300</v>
      </c>
      <c r="D186" s="218" t="s">
        <v>151</v>
      </c>
      <c r="E186" s="219" t="s">
        <v>301</v>
      </c>
      <c r="F186" s="220" t="s">
        <v>302</v>
      </c>
      <c r="G186" s="221" t="s">
        <v>303</v>
      </c>
      <c r="H186" s="222">
        <v>84</v>
      </c>
      <c r="I186" s="223"/>
      <c r="J186" s="224">
        <f>ROUND(I186*H186,2)</f>
        <v>0</v>
      </c>
      <c r="K186" s="220" t="s">
        <v>155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156</v>
      </c>
      <c r="AT186" s="229" t="s">
        <v>151</v>
      </c>
      <c r="AU186" s="229" t="s">
        <v>86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156</v>
      </c>
      <c r="BM186" s="229" t="s">
        <v>304</v>
      </c>
    </row>
    <row r="187" s="2" customFormat="1" ht="16.5" customHeight="1">
      <c r="A187" s="38"/>
      <c r="B187" s="39"/>
      <c r="C187" s="243" t="s">
        <v>305</v>
      </c>
      <c r="D187" s="243" t="s">
        <v>234</v>
      </c>
      <c r="E187" s="244" t="s">
        <v>306</v>
      </c>
      <c r="F187" s="245" t="s">
        <v>307</v>
      </c>
      <c r="G187" s="246" t="s">
        <v>303</v>
      </c>
      <c r="H187" s="247">
        <v>64</v>
      </c>
      <c r="I187" s="248"/>
      <c r="J187" s="249">
        <f>ROUND(I187*H187,2)</f>
        <v>0</v>
      </c>
      <c r="K187" s="245" t="s">
        <v>155</v>
      </c>
      <c r="L187" s="250"/>
      <c r="M187" s="251" t="s">
        <v>1</v>
      </c>
      <c r="N187" s="252" t="s">
        <v>41</v>
      </c>
      <c r="O187" s="91"/>
      <c r="P187" s="227">
        <f>O187*H187</f>
        <v>0</v>
      </c>
      <c r="Q187" s="227">
        <v>0.0015</v>
      </c>
      <c r="R187" s="227">
        <f>Q187*H187</f>
        <v>0.096000000000000002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186</v>
      </c>
      <c r="AT187" s="229" t="s">
        <v>234</v>
      </c>
      <c r="AU187" s="229" t="s">
        <v>86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156</v>
      </c>
      <c r="BM187" s="229" t="s">
        <v>308</v>
      </c>
    </row>
    <row r="188" s="2" customFormat="1" ht="16.5" customHeight="1">
      <c r="A188" s="38"/>
      <c r="B188" s="39"/>
      <c r="C188" s="243" t="s">
        <v>309</v>
      </c>
      <c r="D188" s="243" t="s">
        <v>234</v>
      </c>
      <c r="E188" s="244" t="s">
        <v>310</v>
      </c>
      <c r="F188" s="245" t="s">
        <v>311</v>
      </c>
      <c r="G188" s="246" t="s">
        <v>303</v>
      </c>
      <c r="H188" s="247">
        <v>20</v>
      </c>
      <c r="I188" s="248"/>
      <c r="J188" s="249">
        <f>ROUND(I188*H188,2)</f>
        <v>0</v>
      </c>
      <c r="K188" s="245" t="s">
        <v>155</v>
      </c>
      <c r="L188" s="250"/>
      <c r="M188" s="251" t="s">
        <v>1</v>
      </c>
      <c r="N188" s="252" t="s">
        <v>41</v>
      </c>
      <c r="O188" s="91"/>
      <c r="P188" s="227">
        <f>O188*H188</f>
        <v>0</v>
      </c>
      <c r="Q188" s="227">
        <v>6.0000000000000002E-05</v>
      </c>
      <c r="R188" s="227">
        <f>Q188*H188</f>
        <v>0.0012000000000000001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186</v>
      </c>
      <c r="AT188" s="229" t="s">
        <v>234</v>
      </c>
      <c r="AU188" s="229" t="s">
        <v>86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156</v>
      </c>
      <c r="BM188" s="229" t="s">
        <v>312</v>
      </c>
    </row>
    <row r="189" s="2" customFormat="1" ht="33" customHeight="1">
      <c r="A189" s="38"/>
      <c r="B189" s="39"/>
      <c r="C189" s="218" t="s">
        <v>313</v>
      </c>
      <c r="D189" s="218" t="s">
        <v>151</v>
      </c>
      <c r="E189" s="219" t="s">
        <v>314</v>
      </c>
      <c r="F189" s="220" t="s">
        <v>315</v>
      </c>
      <c r="G189" s="221" t="s">
        <v>303</v>
      </c>
      <c r="H189" s="222">
        <v>18</v>
      </c>
      <c r="I189" s="223"/>
      <c r="J189" s="224">
        <f>ROUND(I189*H189,2)</f>
        <v>0</v>
      </c>
      <c r="K189" s="220" t="s">
        <v>155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156</v>
      </c>
      <c r="AT189" s="229" t="s">
        <v>151</v>
      </c>
      <c r="AU189" s="229" t="s">
        <v>86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156</v>
      </c>
      <c r="BM189" s="229" t="s">
        <v>316</v>
      </c>
    </row>
    <row r="190" s="2" customFormat="1" ht="24.15" customHeight="1">
      <c r="A190" s="38"/>
      <c r="B190" s="39"/>
      <c r="C190" s="243" t="s">
        <v>317</v>
      </c>
      <c r="D190" s="243" t="s">
        <v>234</v>
      </c>
      <c r="E190" s="244" t="s">
        <v>318</v>
      </c>
      <c r="F190" s="245" t="s">
        <v>319</v>
      </c>
      <c r="G190" s="246" t="s">
        <v>303</v>
      </c>
      <c r="H190" s="247">
        <v>18</v>
      </c>
      <c r="I190" s="248"/>
      <c r="J190" s="249">
        <f>ROUND(I190*H190,2)</f>
        <v>0</v>
      </c>
      <c r="K190" s="245" t="s">
        <v>155</v>
      </c>
      <c r="L190" s="250"/>
      <c r="M190" s="251" t="s">
        <v>1</v>
      </c>
      <c r="N190" s="252" t="s">
        <v>41</v>
      </c>
      <c r="O190" s="91"/>
      <c r="P190" s="227">
        <f>O190*H190</f>
        <v>0</v>
      </c>
      <c r="Q190" s="227">
        <v>0.0030000000000000001</v>
      </c>
      <c r="R190" s="227">
        <f>Q190*H190</f>
        <v>0.053999999999999999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186</v>
      </c>
      <c r="AT190" s="229" t="s">
        <v>234</v>
      </c>
      <c r="AU190" s="229" t="s">
        <v>86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156</v>
      </c>
      <c r="BM190" s="229" t="s">
        <v>320</v>
      </c>
    </row>
    <row r="191" s="2" customFormat="1" ht="33" customHeight="1">
      <c r="A191" s="38"/>
      <c r="B191" s="39"/>
      <c r="C191" s="218" t="s">
        <v>321</v>
      </c>
      <c r="D191" s="218" t="s">
        <v>151</v>
      </c>
      <c r="E191" s="219" t="s">
        <v>322</v>
      </c>
      <c r="F191" s="220" t="s">
        <v>323</v>
      </c>
      <c r="G191" s="221" t="s">
        <v>303</v>
      </c>
      <c r="H191" s="222">
        <v>2</v>
      </c>
      <c r="I191" s="223"/>
      <c r="J191" s="224">
        <f>ROUND(I191*H191,2)</f>
        <v>0</v>
      </c>
      <c r="K191" s="220" t="s">
        <v>155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156</v>
      </c>
      <c r="AT191" s="229" t="s">
        <v>151</v>
      </c>
      <c r="AU191" s="229" t="s">
        <v>86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156</v>
      </c>
      <c r="BM191" s="229" t="s">
        <v>324</v>
      </c>
    </row>
    <row r="192" s="2" customFormat="1" ht="16.5" customHeight="1">
      <c r="A192" s="38"/>
      <c r="B192" s="39"/>
      <c r="C192" s="243" t="s">
        <v>325</v>
      </c>
      <c r="D192" s="243" t="s">
        <v>234</v>
      </c>
      <c r="E192" s="244" t="s">
        <v>326</v>
      </c>
      <c r="F192" s="245" t="s">
        <v>327</v>
      </c>
      <c r="G192" s="246" t="s">
        <v>303</v>
      </c>
      <c r="H192" s="247">
        <v>2</v>
      </c>
      <c r="I192" s="248"/>
      <c r="J192" s="249">
        <f>ROUND(I192*H192,2)</f>
        <v>0</v>
      </c>
      <c r="K192" s="245" t="s">
        <v>155</v>
      </c>
      <c r="L192" s="250"/>
      <c r="M192" s="251" t="s">
        <v>1</v>
      </c>
      <c r="N192" s="252" t="s">
        <v>41</v>
      </c>
      <c r="O192" s="91"/>
      <c r="P192" s="227">
        <f>O192*H192</f>
        <v>0</v>
      </c>
      <c r="Q192" s="227">
        <v>0.0064000000000000003</v>
      </c>
      <c r="R192" s="227">
        <f>Q192*H192</f>
        <v>0.012800000000000001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186</v>
      </c>
      <c r="AT192" s="229" t="s">
        <v>234</v>
      </c>
      <c r="AU192" s="229" t="s">
        <v>86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156</v>
      </c>
      <c r="BM192" s="229" t="s">
        <v>328</v>
      </c>
    </row>
    <row r="193" s="2" customFormat="1" ht="21.75" customHeight="1">
      <c r="A193" s="38"/>
      <c r="B193" s="39"/>
      <c r="C193" s="218" t="s">
        <v>329</v>
      </c>
      <c r="D193" s="218" t="s">
        <v>151</v>
      </c>
      <c r="E193" s="219" t="s">
        <v>330</v>
      </c>
      <c r="F193" s="220" t="s">
        <v>331</v>
      </c>
      <c r="G193" s="221" t="s">
        <v>269</v>
      </c>
      <c r="H193" s="222">
        <v>472.5</v>
      </c>
      <c r="I193" s="223"/>
      <c r="J193" s="224">
        <f>ROUND(I193*H193,2)</f>
        <v>0</v>
      </c>
      <c r="K193" s="220" t="s">
        <v>155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156</v>
      </c>
      <c r="AT193" s="229" t="s">
        <v>151</v>
      </c>
      <c r="AU193" s="229" t="s">
        <v>86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156</v>
      </c>
      <c r="BM193" s="229" t="s">
        <v>332</v>
      </c>
    </row>
    <row r="194" s="2" customFormat="1" ht="24.15" customHeight="1">
      <c r="A194" s="38"/>
      <c r="B194" s="39"/>
      <c r="C194" s="218" t="s">
        <v>333</v>
      </c>
      <c r="D194" s="218" t="s">
        <v>151</v>
      </c>
      <c r="E194" s="219" t="s">
        <v>334</v>
      </c>
      <c r="F194" s="220" t="s">
        <v>335</v>
      </c>
      <c r="G194" s="221" t="s">
        <v>269</v>
      </c>
      <c r="H194" s="222">
        <v>3</v>
      </c>
      <c r="I194" s="223"/>
      <c r="J194" s="224">
        <f>ROUND(I194*H194,2)</f>
        <v>0</v>
      </c>
      <c r="K194" s="220" t="s">
        <v>155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156</v>
      </c>
      <c r="AT194" s="229" t="s">
        <v>151</v>
      </c>
      <c r="AU194" s="229" t="s">
        <v>86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156</v>
      </c>
      <c r="BM194" s="229" t="s">
        <v>336</v>
      </c>
    </row>
    <row r="195" s="2" customFormat="1" ht="24.15" customHeight="1">
      <c r="A195" s="38"/>
      <c r="B195" s="39"/>
      <c r="C195" s="218" t="s">
        <v>337</v>
      </c>
      <c r="D195" s="218" t="s">
        <v>151</v>
      </c>
      <c r="E195" s="219" t="s">
        <v>338</v>
      </c>
      <c r="F195" s="220" t="s">
        <v>339</v>
      </c>
      <c r="G195" s="221" t="s">
        <v>303</v>
      </c>
      <c r="H195" s="222">
        <v>2</v>
      </c>
      <c r="I195" s="223"/>
      <c r="J195" s="224">
        <f>ROUND(I195*H195,2)</f>
        <v>0</v>
      </c>
      <c r="K195" s="220" t="s">
        <v>155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0.10661</v>
      </c>
      <c r="R195" s="227">
        <f>Q195*H195</f>
        <v>0.21321999999999999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156</v>
      </c>
      <c r="AT195" s="229" t="s">
        <v>151</v>
      </c>
      <c r="AU195" s="229" t="s">
        <v>86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156</v>
      </c>
      <c r="BM195" s="229" t="s">
        <v>340</v>
      </c>
    </row>
    <row r="196" s="2" customFormat="1" ht="24.15" customHeight="1">
      <c r="A196" s="38"/>
      <c r="B196" s="39"/>
      <c r="C196" s="218" t="s">
        <v>341</v>
      </c>
      <c r="D196" s="218" t="s">
        <v>151</v>
      </c>
      <c r="E196" s="219" t="s">
        <v>342</v>
      </c>
      <c r="F196" s="220" t="s">
        <v>343</v>
      </c>
      <c r="G196" s="221" t="s">
        <v>303</v>
      </c>
      <c r="H196" s="222">
        <v>2</v>
      </c>
      <c r="I196" s="223"/>
      <c r="J196" s="224">
        <f>ROUND(I196*H196,2)</f>
        <v>0</v>
      </c>
      <c r="K196" s="220" t="s">
        <v>155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0.10863</v>
      </c>
      <c r="R196" s="227">
        <f>Q196*H196</f>
        <v>0.21726000000000001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156</v>
      </c>
      <c r="AT196" s="229" t="s">
        <v>151</v>
      </c>
      <c r="AU196" s="229" t="s">
        <v>86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156</v>
      </c>
      <c r="BM196" s="229" t="s">
        <v>344</v>
      </c>
    </row>
    <row r="197" s="2" customFormat="1" ht="24.15" customHeight="1">
      <c r="A197" s="38"/>
      <c r="B197" s="39"/>
      <c r="C197" s="218" t="s">
        <v>345</v>
      </c>
      <c r="D197" s="218" t="s">
        <v>151</v>
      </c>
      <c r="E197" s="219" t="s">
        <v>346</v>
      </c>
      <c r="F197" s="220" t="s">
        <v>347</v>
      </c>
      <c r="G197" s="221" t="s">
        <v>303</v>
      </c>
      <c r="H197" s="222">
        <v>4</v>
      </c>
      <c r="I197" s="223"/>
      <c r="J197" s="224">
        <f>ROUND(I197*H197,2)</f>
        <v>0</v>
      </c>
      <c r="K197" s="220" t="s">
        <v>155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0.072480000000000003</v>
      </c>
      <c r="R197" s="227">
        <f>Q197*H197</f>
        <v>0.28992000000000001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156</v>
      </c>
      <c r="AT197" s="229" t="s">
        <v>151</v>
      </c>
      <c r="AU197" s="229" t="s">
        <v>86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156</v>
      </c>
      <c r="BM197" s="229" t="s">
        <v>348</v>
      </c>
    </row>
    <row r="198" s="2" customFormat="1" ht="24.15" customHeight="1">
      <c r="A198" s="38"/>
      <c r="B198" s="39"/>
      <c r="C198" s="218" t="s">
        <v>349</v>
      </c>
      <c r="D198" s="218" t="s">
        <v>151</v>
      </c>
      <c r="E198" s="219" t="s">
        <v>350</v>
      </c>
      <c r="F198" s="220" t="s">
        <v>351</v>
      </c>
      <c r="G198" s="221" t="s">
        <v>303</v>
      </c>
      <c r="H198" s="222">
        <v>4</v>
      </c>
      <c r="I198" s="223"/>
      <c r="J198" s="224">
        <f>ROUND(I198*H198,2)</f>
        <v>0</v>
      </c>
      <c r="K198" s="220" t="s">
        <v>155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156</v>
      </c>
      <c r="AT198" s="229" t="s">
        <v>151</v>
      </c>
      <c r="AU198" s="229" t="s">
        <v>86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156</v>
      </c>
      <c r="BM198" s="229" t="s">
        <v>352</v>
      </c>
    </row>
    <row r="199" s="2" customFormat="1" ht="33" customHeight="1">
      <c r="A199" s="38"/>
      <c r="B199" s="39"/>
      <c r="C199" s="218" t="s">
        <v>353</v>
      </c>
      <c r="D199" s="218" t="s">
        <v>151</v>
      </c>
      <c r="E199" s="219" t="s">
        <v>354</v>
      </c>
      <c r="F199" s="220" t="s">
        <v>355</v>
      </c>
      <c r="G199" s="221" t="s">
        <v>303</v>
      </c>
      <c r="H199" s="222">
        <v>4</v>
      </c>
      <c r="I199" s="223"/>
      <c r="J199" s="224">
        <f>ROUND(I199*H199,2)</f>
        <v>0</v>
      </c>
      <c r="K199" s="220" t="s">
        <v>155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0.42115999999999998</v>
      </c>
      <c r="R199" s="227">
        <f>Q199*H199</f>
        <v>1.6846399999999999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156</v>
      </c>
      <c r="AT199" s="229" t="s">
        <v>151</v>
      </c>
      <c r="AU199" s="229" t="s">
        <v>86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156</v>
      </c>
      <c r="BM199" s="229" t="s">
        <v>356</v>
      </c>
    </row>
    <row r="200" s="2" customFormat="1" ht="24.15" customHeight="1">
      <c r="A200" s="38"/>
      <c r="B200" s="39"/>
      <c r="C200" s="218" t="s">
        <v>357</v>
      </c>
      <c r="D200" s="218" t="s">
        <v>151</v>
      </c>
      <c r="E200" s="219" t="s">
        <v>358</v>
      </c>
      <c r="F200" s="220" t="s">
        <v>359</v>
      </c>
      <c r="G200" s="221" t="s">
        <v>269</v>
      </c>
      <c r="H200" s="222">
        <v>437</v>
      </c>
      <c r="I200" s="223"/>
      <c r="J200" s="224">
        <f>ROUND(I200*H200,2)</f>
        <v>0</v>
      </c>
      <c r="K200" s="220" t="s">
        <v>155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9.0000000000000006E-05</v>
      </c>
      <c r="R200" s="227">
        <f>Q200*H200</f>
        <v>0.039330000000000004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156</v>
      </c>
      <c r="AT200" s="229" t="s">
        <v>151</v>
      </c>
      <c r="AU200" s="229" t="s">
        <v>86</v>
      </c>
      <c r="AY200" s="17" t="s">
        <v>149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156</v>
      </c>
      <c r="BM200" s="229" t="s">
        <v>360</v>
      </c>
    </row>
    <row r="201" s="12" customFormat="1" ht="22.8" customHeight="1">
      <c r="A201" s="12"/>
      <c r="B201" s="202"/>
      <c r="C201" s="203"/>
      <c r="D201" s="204" t="s">
        <v>75</v>
      </c>
      <c r="E201" s="216" t="s">
        <v>190</v>
      </c>
      <c r="F201" s="216" t="s">
        <v>361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SUM(P202:P210)</f>
        <v>0</v>
      </c>
      <c r="Q201" s="210"/>
      <c r="R201" s="211">
        <f>SUM(R202:R210)</f>
        <v>19.993854000000002</v>
      </c>
      <c r="S201" s="210"/>
      <c r="T201" s="212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84</v>
      </c>
      <c r="AT201" s="214" t="s">
        <v>75</v>
      </c>
      <c r="AU201" s="214" t="s">
        <v>84</v>
      </c>
      <c r="AY201" s="213" t="s">
        <v>149</v>
      </c>
      <c r="BK201" s="215">
        <f>SUM(BK202:BK210)</f>
        <v>0</v>
      </c>
    </row>
    <row r="202" s="2" customFormat="1" ht="33" customHeight="1">
      <c r="A202" s="38"/>
      <c r="B202" s="39"/>
      <c r="C202" s="218" t="s">
        <v>362</v>
      </c>
      <c r="D202" s="218" t="s">
        <v>151</v>
      </c>
      <c r="E202" s="219" t="s">
        <v>363</v>
      </c>
      <c r="F202" s="220" t="s">
        <v>364</v>
      </c>
      <c r="G202" s="221" t="s">
        <v>269</v>
      </c>
      <c r="H202" s="222">
        <v>616</v>
      </c>
      <c r="I202" s="223"/>
      <c r="J202" s="224">
        <f>ROUND(I202*H202,2)</f>
        <v>0</v>
      </c>
      <c r="K202" s="220" t="s">
        <v>155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0.00060999999999999997</v>
      </c>
      <c r="R202" s="227">
        <f>Q202*H202</f>
        <v>0.37575999999999998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156</v>
      </c>
      <c r="AT202" s="229" t="s">
        <v>151</v>
      </c>
      <c r="AU202" s="229" t="s">
        <v>86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156</v>
      </c>
      <c r="BM202" s="229" t="s">
        <v>365</v>
      </c>
    </row>
    <row r="203" s="13" customFormat="1">
      <c r="A203" s="13"/>
      <c r="B203" s="231"/>
      <c r="C203" s="232"/>
      <c r="D203" s="233" t="s">
        <v>158</v>
      </c>
      <c r="E203" s="234" t="s">
        <v>1</v>
      </c>
      <c r="F203" s="235" t="s">
        <v>366</v>
      </c>
      <c r="G203" s="232"/>
      <c r="H203" s="236">
        <v>616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158</v>
      </c>
      <c r="AU203" s="242" t="s">
        <v>86</v>
      </c>
      <c r="AV203" s="13" t="s">
        <v>86</v>
      </c>
      <c r="AW203" s="13" t="s">
        <v>32</v>
      </c>
      <c r="AX203" s="13" t="s">
        <v>84</v>
      </c>
      <c r="AY203" s="242" t="s">
        <v>149</v>
      </c>
    </row>
    <row r="204" s="2" customFormat="1" ht="24.15" customHeight="1">
      <c r="A204" s="38"/>
      <c r="B204" s="39"/>
      <c r="C204" s="218" t="s">
        <v>367</v>
      </c>
      <c r="D204" s="218" t="s">
        <v>151</v>
      </c>
      <c r="E204" s="219" t="s">
        <v>368</v>
      </c>
      <c r="F204" s="220" t="s">
        <v>369</v>
      </c>
      <c r="G204" s="221" t="s">
        <v>154</v>
      </c>
      <c r="H204" s="222">
        <v>1340</v>
      </c>
      <c r="I204" s="223"/>
      <c r="J204" s="224">
        <f>ROUND(I204*H204,2)</f>
        <v>0</v>
      </c>
      <c r="K204" s="220" t="s">
        <v>155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0.00046999999999999999</v>
      </c>
      <c r="R204" s="227">
        <f>Q204*H204</f>
        <v>0.62980000000000003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156</v>
      </c>
      <c r="AT204" s="229" t="s">
        <v>151</v>
      </c>
      <c r="AU204" s="229" t="s">
        <v>86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156</v>
      </c>
      <c r="BM204" s="229" t="s">
        <v>370</v>
      </c>
    </row>
    <row r="205" s="2" customFormat="1" ht="16.5" customHeight="1">
      <c r="A205" s="38"/>
      <c r="B205" s="39"/>
      <c r="C205" s="218" t="s">
        <v>371</v>
      </c>
      <c r="D205" s="218" t="s">
        <v>151</v>
      </c>
      <c r="E205" s="219" t="s">
        <v>372</v>
      </c>
      <c r="F205" s="220" t="s">
        <v>373</v>
      </c>
      <c r="G205" s="221" t="s">
        <v>269</v>
      </c>
      <c r="H205" s="222">
        <v>616</v>
      </c>
      <c r="I205" s="223"/>
      <c r="J205" s="224">
        <f>ROUND(I205*H205,2)</f>
        <v>0</v>
      </c>
      <c r="K205" s="220" t="s">
        <v>155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156</v>
      </c>
      <c r="AT205" s="229" t="s">
        <v>151</v>
      </c>
      <c r="AU205" s="229" t="s">
        <v>86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156</v>
      </c>
      <c r="BM205" s="229" t="s">
        <v>374</v>
      </c>
    </row>
    <row r="206" s="13" customFormat="1">
      <c r="A206" s="13"/>
      <c r="B206" s="231"/>
      <c r="C206" s="232"/>
      <c r="D206" s="233" t="s">
        <v>158</v>
      </c>
      <c r="E206" s="234" t="s">
        <v>1</v>
      </c>
      <c r="F206" s="235" t="s">
        <v>366</v>
      </c>
      <c r="G206" s="232"/>
      <c r="H206" s="236">
        <v>616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158</v>
      </c>
      <c r="AU206" s="242" t="s">
        <v>86</v>
      </c>
      <c r="AV206" s="13" t="s">
        <v>86</v>
      </c>
      <c r="AW206" s="13" t="s">
        <v>32</v>
      </c>
      <c r="AX206" s="13" t="s">
        <v>84</v>
      </c>
      <c r="AY206" s="242" t="s">
        <v>149</v>
      </c>
    </row>
    <row r="207" s="2" customFormat="1" ht="24.15" customHeight="1">
      <c r="A207" s="38"/>
      <c r="B207" s="39"/>
      <c r="C207" s="218" t="s">
        <v>375</v>
      </c>
      <c r="D207" s="218" t="s">
        <v>151</v>
      </c>
      <c r="E207" s="219" t="s">
        <v>376</v>
      </c>
      <c r="F207" s="220" t="s">
        <v>377</v>
      </c>
      <c r="G207" s="221" t="s">
        <v>269</v>
      </c>
      <c r="H207" s="222">
        <v>616</v>
      </c>
      <c r="I207" s="223"/>
      <c r="J207" s="224">
        <f>ROUND(I207*H207,2)</f>
        <v>0</v>
      </c>
      <c r="K207" s="220" t="s">
        <v>155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156</v>
      </c>
      <c r="AT207" s="229" t="s">
        <v>151</v>
      </c>
      <c r="AU207" s="229" t="s">
        <v>86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156</v>
      </c>
      <c r="BM207" s="229" t="s">
        <v>378</v>
      </c>
    </row>
    <row r="208" s="13" customFormat="1">
      <c r="A208" s="13"/>
      <c r="B208" s="231"/>
      <c r="C208" s="232"/>
      <c r="D208" s="233" t="s">
        <v>158</v>
      </c>
      <c r="E208" s="234" t="s">
        <v>1</v>
      </c>
      <c r="F208" s="235" t="s">
        <v>366</v>
      </c>
      <c r="G208" s="232"/>
      <c r="H208" s="236">
        <v>616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158</v>
      </c>
      <c r="AU208" s="242" t="s">
        <v>86</v>
      </c>
      <c r="AV208" s="13" t="s">
        <v>86</v>
      </c>
      <c r="AW208" s="13" t="s">
        <v>32</v>
      </c>
      <c r="AX208" s="13" t="s">
        <v>84</v>
      </c>
      <c r="AY208" s="242" t="s">
        <v>149</v>
      </c>
    </row>
    <row r="209" s="2" customFormat="1" ht="24.15" customHeight="1">
      <c r="A209" s="38"/>
      <c r="B209" s="39"/>
      <c r="C209" s="218" t="s">
        <v>379</v>
      </c>
      <c r="D209" s="218" t="s">
        <v>151</v>
      </c>
      <c r="E209" s="219" t="s">
        <v>380</v>
      </c>
      <c r="F209" s="220" t="s">
        <v>381</v>
      </c>
      <c r="G209" s="221" t="s">
        <v>269</v>
      </c>
      <c r="H209" s="222">
        <v>22.600000000000001</v>
      </c>
      <c r="I209" s="223"/>
      <c r="J209" s="224">
        <f>ROUND(I209*H209,2)</f>
        <v>0</v>
      </c>
      <c r="K209" s="220" t="s">
        <v>155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0.43819000000000002</v>
      </c>
      <c r="R209" s="227">
        <f>Q209*H209</f>
        <v>9.9030940000000012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156</v>
      </c>
      <c r="AT209" s="229" t="s">
        <v>151</v>
      </c>
      <c r="AU209" s="229" t="s">
        <v>86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156</v>
      </c>
      <c r="BM209" s="229" t="s">
        <v>382</v>
      </c>
    </row>
    <row r="210" s="2" customFormat="1" ht="24.15" customHeight="1">
      <c r="A210" s="38"/>
      <c r="B210" s="39"/>
      <c r="C210" s="243" t="s">
        <v>383</v>
      </c>
      <c r="D210" s="243" t="s">
        <v>234</v>
      </c>
      <c r="E210" s="244" t="s">
        <v>384</v>
      </c>
      <c r="F210" s="245" t="s">
        <v>385</v>
      </c>
      <c r="G210" s="246" t="s">
        <v>269</v>
      </c>
      <c r="H210" s="247">
        <v>22.600000000000001</v>
      </c>
      <c r="I210" s="248"/>
      <c r="J210" s="249">
        <f>ROUND(I210*H210,2)</f>
        <v>0</v>
      </c>
      <c r="K210" s="245" t="s">
        <v>1</v>
      </c>
      <c r="L210" s="250"/>
      <c r="M210" s="251" t="s">
        <v>1</v>
      </c>
      <c r="N210" s="252" t="s">
        <v>41</v>
      </c>
      <c r="O210" s="91"/>
      <c r="P210" s="227">
        <f>O210*H210</f>
        <v>0</v>
      </c>
      <c r="Q210" s="227">
        <v>0.40200000000000002</v>
      </c>
      <c r="R210" s="227">
        <f>Q210*H210</f>
        <v>9.0852000000000004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186</v>
      </c>
      <c r="AT210" s="229" t="s">
        <v>234</v>
      </c>
      <c r="AU210" s="229" t="s">
        <v>86</v>
      </c>
      <c r="AY210" s="17" t="s">
        <v>149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156</v>
      </c>
      <c r="BM210" s="229" t="s">
        <v>386</v>
      </c>
    </row>
    <row r="211" s="12" customFormat="1" ht="22.8" customHeight="1">
      <c r="A211" s="12"/>
      <c r="B211" s="202"/>
      <c r="C211" s="203"/>
      <c r="D211" s="204" t="s">
        <v>75</v>
      </c>
      <c r="E211" s="216" t="s">
        <v>387</v>
      </c>
      <c r="F211" s="216" t="s">
        <v>388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SUM(P212:P231)</f>
        <v>0</v>
      </c>
      <c r="Q211" s="210"/>
      <c r="R211" s="211">
        <f>SUM(R212:R231)</f>
        <v>0</v>
      </c>
      <c r="S211" s="210"/>
      <c r="T211" s="212">
        <f>SUM(T212:T231)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84</v>
      </c>
      <c r="AT211" s="214" t="s">
        <v>75</v>
      </c>
      <c r="AU211" s="214" t="s">
        <v>84</v>
      </c>
      <c r="AY211" s="213" t="s">
        <v>149</v>
      </c>
      <c r="BK211" s="215">
        <f>SUM(BK212:BK231)</f>
        <v>0</v>
      </c>
    </row>
    <row r="212" s="2" customFormat="1" ht="21.75" customHeight="1">
      <c r="A212" s="38"/>
      <c r="B212" s="39"/>
      <c r="C212" s="218" t="s">
        <v>389</v>
      </c>
      <c r="D212" s="218" t="s">
        <v>151</v>
      </c>
      <c r="E212" s="219" t="s">
        <v>390</v>
      </c>
      <c r="F212" s="220" t="s">
        <v>391</v>
      </c>
      <c r="G212" s="221" t="s">
        <v>217</v>
      </c>
      <c r="H212" s="222">
        <v>207.22200000000001</v>
      </c>
      <c r="I212" s="223"/>
      <c r="J212" s="224">
        <f>ROUND(I212*H212,2)</f>
        <v>0</v>
      </c>
      <c r="K212" s="220" t="s">
        <v>155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156</v>
      </c>
      <c r="AT212" s="229" t="s">
        <v>151</v>
      </c>
      <c r="AU212" s="229" t="s">
        <v>86</v>
      </c>
      <c r="AY212" s="17" t="s">
        <v>149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156</v>
      </c>
      <c r="BM212" s="229" t="s">
        <v>392</v>
      </c>
    </row>
    <row r="213" s="13" customFormat="1">
      <c r="A213" s="13"/>
      <c r="B213" s="231"/>
      <c r="C213" s="232"/>
      <c r="D213" s="233" t="s">
        <v>158</v>
      </c>
      <c r="E213" s="234" t="s">
        <v>1</v>
      </c>
      <c r="F213" s="235" t="s">
        <v>393</v>
      </c>
      <c r="G213" s="232"/>
      <c r="H213" s="236">
        <v>82.174000000000007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158</v>
      </c>
      <c r="AU213" s="242" t="s">
        <v>86</v>
      </c>
      <c r="AV213" s="13" t="s">
        <v>86</v>
      </c>
      <c r="AW213" s="13" t="s">
        <v>32</v>
      </c>
      <c r="AX213" s="13" t="s">
        <v>76</v>
      </c>
      <c r="AY213" s="242" t="s">
        <v>149</v>
      </c>
    </row>
    <row r="214" s="13" customFormat="1">
      <c r="A214" s="13"/>
      <c r="B214" s="231"/>
      <c r="C214" s="232"/>
      <c r="D214" s="233" t="s">
        <v>158</v>
      </c>
      <c r="E214" s="234" t="s">
        <v>1</v>
      </c>
      <c r="F214" s="235" t="s">
        <v>394</v>
      </c>
      <c r="G214" s="232"/>
      <c r="H214" s="236">
        <v>125.048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158</v>
      </c>
      <c r="AU214" s="242" t="s">
        <v>86</v>
      </c>
      <c r="AV214" s="13" t="s">
        <v>86</v>
      </c>
      <c r="AW214" s="13" t="s">
        <v>32</v>
      </c>
      <c r="AX214" s="13" t="s">
        <v>76</v>
      </c>
      <c r="AY214" s="242" t="s">
        <v>149</v>
      </c>
    </row>
    <row r="215" s="14" customFormat="1">
      <c r="A215" s="14"/>
      <c r="B215" s="253"/>
      <c r="C215" s="254"/>
      <c r="D215" s="233" t="s">
        <v>158</v>
      </c>
      <c r="E215" s="255" t="s">
        <v>1</v>
      </c>
      <c r="F215" s="256" t="s">
        <v>395</v>
      </c>
      <c r="G215" s="254"/>
      <c r="H215" s="257">
        <v>207.22200000000001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158</v>
      </c>
      <c r="AU215" s="263" t="s">
        <v>86</v>
      </c>
      <c r="AV215" s="14" t="s">
        <v>156</v>
      </c>
      <c r="AW215" s="14" t="s">
        <v>32</v>
      </c>
      <c r="AX215" s="14" t="s">
        <v>84</v>
      </c>
      <c r="AY215" s="263" t="s">
        <v>149</v>
      </c>
    </row>
    <row r="216" s="2" customFormat="1" ht="24.15" customHeight="1">
      <c r="A216" s="38"/>
      <c r="B216" s="39"/>
      <c r="C216" s="218" t="s">
        <v>396</v>
      </c>
      <c r="D216" s="218" t="s">
        <v>151</v>
      </c>
      <c r="E216" s="219" t="s">
        <v>397</v>
      </c>
      <c r="F216" s="220" t="s">
        <v>398</v>
      </c>
      <c r="G216" s="221" t="s">
        <v>217</v>
      </c>
      <c r="H216" s="222">
        <v>2072.2199999999998</v>
      </c>
      <c r="I216" s="223"/>
      <c r="J216" s="224">
        <f>ROUND(I216*H216,2)</f>
        <v>0</v>
      </c>
      <c r="K216" s="220" t="s">
        <v>155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156</v>
      </c>
      <c r="AT216" s="229" t="s">
        <v>151</v>
      </c>
      <c r="AU216" s="229" t="s">
        <v>86</v>
      </c>
      <c r="AY216" s="17" t="s">
        <v>149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156</v>
      </c>
      <c r="BM216" s="229" t="s">
        <v>399</v>
      </c>
    </row>
    <row r="217" s="13" customFormat="1">
      <c r="A217" s="13"/>
      <c r="B217" s="231"/>
      <c r="C217" s="232"/>
      <c r="D217" s="233" t="s">
        <v>158</v>
      </c>
      <c r="E217" s="232"/>
      <c r="F217" s="235" t="s">
        <v>400</v>
      </c>
      <c r="G217" s="232"/>
      <c r="H217" s="236">
        <v>2072.2199999999998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158</v>
      </c>
      <c r="AU217" s="242" t="s">
        <v>86</v>
      </c>
      <c r="AV217" s="13" t="s">
        <v>86</v>
      </c>
      <c r="AW217" s="13" t="s">
        <v>4</v>
      </c>
      <c r="AX217" s="13" t="s">
        <v>84</v>
      </c>
      <c r="AY217" s="242" t="s">
        <v>149</v>
      </c>
    </row>
    <row r="218" s="2" customFormat="1" ht="21.75" customHeight="1">
      <c r="A218" s="38"/>
      <c r="B218" s="39"/>
      <c r="C218" s="218" t="s">
        <v>401</v>
      </c>
      <c r="D218" s="218" t="s">
        <v>151</v>
      </c>
      <c r="E218" s="219" t="s">
        <v>402</v>
      </c>
      <c r="F218" s="220" t="s">
        <v>403</v>
      </c>
      <c r="G218" s="221" t="s">
        <v>217</v>
      </c>
      <c r="H218" s="222">
        <v>352.81400000000002</v>
      </c>
      <c r="I218" s="223"/>
      <c r="J218" s="224">
        <f>ROUND(I218*H218,2)</f>
        <v>0</v>
      </c>
      <c r="K218" s="220" t="s">
        <v>155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156</v>
      </c>
      <c r="AT218" s="229" t="s">
        <v>151</v>
      </c>
      <c r="AU218" s="229" t="s">
        <v>86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156</v>
      </c>
      <c r="BM218" s="229" t="s">
        <v>404</v>
      </c>
    </row>
    <row r="219" s="13" customFormat="1">
      <c r="A219" s="13"/>
      <c r="B219" s="231"/>
      <c r="C219" s="232"/>
      <c r="D219" s="233" t="s">
        <v>158</v>
      </c>
      <c r="E219" s="234" t="s">
        <v>1</v>
      </c>
      <c r="F219" s="235" t="s">
        <v>405</v>
      </c>
      <c r="G219" s="232"/>
      <c r="H219" s="236">
        <v>190.19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158</v>
      </c>
      <c r="AU219" s="242" t="s">
        <v>86</v>
      </c>
      <c r="AV219" s="13" t="s">
        <v>86</v>
      </c>
      <c r="AW219" s="13" t="s">
        <v>32</v>
      </c>
      <c r="AX219" s="13" t="s">
        <v>76</v>
      </c>
      <c r="AY219" s="242" t="s">
        <v>149</v>
      </c>
    </row>
    <row r="220" s="13" customFormat="1">
      <c r="A220" s="13"/>
      <c r="B220" s="231"/>
      <c r="C220" s="232"/>
      <c r="D220" s="233" t="s">
        <v>158</v>
      </c>
      <c r="E220" s="234" t="s">
        <v>1</v>
      </c>
      <c r="F220" s="235" t="s">
        <v>406</v>
      </c>
      <c r="G220" s="232"/>
      <c r="H220" s="236">
        <v>162.624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158</v>
      </c>
      <c r="AU220" s="242" t="s">
        <v>86</v>
      </c>
      <c r="AV220" s="13" t="s">
        <v>86</v>
      </c>
      <c r="AW220" s="13" t="s">
        <v>32</v>
      </c>
      <c r="AX220" s="13" t="s">
        <v>76</v>
      </c>
      <c r="AY220" s="242" t="s">
        <v>149</v>
      </c>
    </row>
    <row r="221" s="14" customFormat="1">
      <c r="A221" s="14"/>
      <c r="B221" s="253"/>
      <c r="C221" s="254"/>
      <c r="D221" s="233" t="s">
        <v>158</v>
      </c>
      <c r="E221" s="255" t="s">
        <v>1</v>
      </c>
      <c r="F221" s="256" t="s">
        <v>395</v>
      </c>
      <c r="G221" s="254"/>
      <c r="H221" s="257">
        <v>352.81399999999996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158</v>
      </c>
      <c r="AU221" s="263" t="s">
        <v>86</v>
      </c>
      <c r="AV221" s="14" t="s">
        <v>156</v>
      </c>
      <c r="AW221" s="14" t="s">
        <v>32</v>
      </c>
      <c r="AX221" s="14" t="s">
        <v>84</v>
      </c>
      <c r="AY221" s="263" t="s">
        <v>149</v>
      </c>
    </row>
    <row r="222" s="2" customFormat="1" ht="24.15" customHeight="1">
      <c r="A222" s="38"/>
      <c r="B222" s="39"/>
      <c r="C222" s="218" t="s">
        <v>407</v>
      </c>
      <c r="D222" s="218" t="s">
        <v>151</v>
      </c>
      <c r="E222" s="219" t="s">
        <v>408</v>
      </c>
      <c r="F222" s="220" t="s">
        <v>409</v>
      </c>
      <c r="G222" s="221" t="s">
        <v>217</v>
      </c>
      <c r="H222" s="222">
        <v>3528.1399999999999</v>
      </c>
      <c r="I222" s="223"/>
      <c r="J222" s="224">
        <f>ROUND(I222*H222,2)</f>
        <v>0</v>
      </c>
      <c r="K222" s="220" t="s">
        <v>155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156</v>
      </c>
      <c r="AT222" s="229" t="s">
        <v>151</v>
      </c>
      <c r="AU222" s="229" t="s">
        <v>86</v>
      </c>
      <c r="AY222" s="17" t="s">
        <v>149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156</v>
      </c>
      <c r="BM222" s="229" t="s">
        <v>410</v>
      </c>
    </row>
    <row r="223" s="13" customFormat="1">
      <c r="A223" s="13"/>
      <c r="B223" s="231"/>
      <c r="C223" s="232"/>
      <c r="D223" s="233" t="s">
        <v>158</v>
      </c>
      <c r="E223" s="232"/>
      <c r="F223" s="235" t="s">
        <v>411</v>
      </c>
      <c r="G223" s="232"/>
      <c r="H223" s="236">
        <v>3528.1399999999999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158</v>
      </c>
      <c r="AU223" s="242" t="s">
        <v>86</v>
      </c>
      <c r="AV223" s="13" t="s">
        <v>86</v>
      </c>
      <c r="AW223" s="13" t="s">
        <v>4</v>
      </c>
      <c r="AX223" s="13" t="s">
        <v>84</v>
      </c>
      <c r="AY223" s="242" t="s">
        <v>149</v>
      </c>
    </row>
    <row r="224" s="2" customFormat="1" ht="33" customHeight="1">
      <c r="A224" s="38"/>
      <c r="B224" s="39"/>
      <c r="C224" s="218" t="s">
        <v>412</v>
      </c>
      <c r="D224" s="218" t="s">
        <v>151</v>
      </c>
      <c r="E224" s="219" t="s">
        <v>413</v>
      </c>
      <c r="F224" s="220" t="s">
        <v>414</v>
      </c>
      <c r="G224" s="221" t="s">
        <v>217</v>
      </c>
      <c r="H224" s="222">
        <v>190.19</v>
      </c>
      <c r="I224" s="223"/>
      <c r="J224" s="224">
        <f>ROUND(I224*H224,2)</f>
        <v>0</v>
      </c>
      <c r="K224" s="220" t="s">
        <v>155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156</v>
      </c>
      <c r="AT224" s="229" t="s">
        <v>151</v>
      </c>
      <c r="AU224" s="229" t="s">
        <v>86</v>
      </c>
      <c r="AY224" s="17" t="s">
        <v>149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156</v>
      </c>
      <c r="BM224" s="229" t="s">
        <v>415</v>
      </c>
    </row>
    <row r="225" s="13" customFormat="1">
      <c r="A225" s="13"/>
      <c r="B225" s="231"/>
      <c r="C225" s="232"/>
      <c r="D225" s="233" t="s">
        <v>158</v>
      </c>
      <c r="E225" s="234" t="s">
        <v>1</v>
      </c>
      <c r="F225" s="235" t="s">
        <v>405</v>
      </c>
      <c r="G225" s="232"/>
      <c r="H225" s="236">
        <v>190.19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158</v>
      </c>
      <c r="AU225" s="242" t="s">
        <v>86</v>
      </c>
      <c r="AV225" s="13" t="s">
        <v>86</v>
      </c>
      <c r="AW225" s="13" t="s">
        <v>32</v>
      </c>
      <c r="AX225" s="13" t="s">
        <v>84</v>
      </c>
      <c r="AY225" s="242" t="s">
        <v>149</v>
      </c>
    </row>
    <row r="226" s="2" customFormat="1" ht="33" customHeight="1">
      <c r="A226" s="38"/>
      <c r="B226" s="39"/>
      <c r="C226" s="218" t="s">
        <v>416</v>
      </c>
      <c r="D226" s="218" t="s">
        <v>151</v>
      </c>
      <c r="E226" s="219" t="s">
        <v>417</v>
      </c>
      <c r="F226" s="220" t="s">
        <v>418</v>
      </c>
      <c r="G226" s="221" t="s">
        <v>217</v>
      </c>
      <c r="H226" s="222">
        <v>244.798</v>
      </c>
      <c r="I226" s="223"/>
      <c r="J226" s="224">
        <f>ROUND(I226*H226,2)</f>
        <v>0</v>
      </c>
      <c r="K226" s="220" t="s">
        <v>155</v>
      </c>
      <c r="L226" s="44"/>
      <c r="M226" s="225" t="s">
        <v>1</v>
      </c>
      <c r="N226" s="226" t="s">
        <v>41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156</v>
      </c>
      <c r="AT226" s="229" t="s">
        <v>151</v>
      </c>
      <c r="AU226" s="229" t="s">
        <v>86</v>
      </c>
      <c r="AY226" s="17" t="s">
        <v>149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84</v>
      </c>
      <c r="BK226" s="230">
        <f>ROUND(I226*H226,2)</f>
        <v>0</v>
      </c>
      <c r="BL226" s="17" t="s">
        <v>156</v>
      </c>
      <c r="BM226" s="229" t="s">
        <v>419</v>
      </c>
    </row>
    <row r="227" s="13" customFormat="1">
      <c r="A227" s="13"/>
      <c r="B227" s="231"/>
      <c r="C227" s="232"/>
      <c r="D227" s="233" t="s">
        <v>158</v>
      </c>
      <c r="E227" s="234" t="s">
        <v>1</v>
      </c>
      <c r="F227" s="235" t="s">
        <v>406</v>
      </c>
      <c r="G227" s="232"/>
      <c r="H227" s="236">
        <v>162.624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158</v>
      </c>
      <c r="AU227" s="242" t="s">
        <v>86</v>
      </c>
      <c r="AV227" s="13" t="s">
        <v>86</v>
      </c>
      <c r="AW227" s="13" t="s">
        <v>32</v>
      </c>
      <c r="AX227" s="13" t="s">
        <v>76</v>
      </c>
      <c r="AY227" s="242" t="s">
        <v>149</v>
      </c>
    </row>
    <row r="228" s="13" customFormat="1">
      <c r="A228" s="13"/>
      <c r="B228" s="231"/>
      <c r="C228" s="232"/>
      <c r="D228" s="233" t="s">
        <v>158</v>
      </c>
      <c r="E228" s="234" t="s">
        <v>1</v>
      </c>
      <c r="F228" s="235" t="s">
        <v>393</v>
      </c>
      <c r="G228" s="232"/>
      <c r="H228" s="236">
        <v>82.174000000000007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158</v>
      </c>
      <c r="AU228" s="242" t="s">
        <v>86</v>
      </c>
      <c r="AV228" s="13" t="s">
        <v>86</v>
      </c>
      <c r="AW228" s="13" t="s">
        <v>32</v>
      </c>
      <c r="AX228" s="13" t="s">
        <v>76</v>
      </c>
      <c r="AY228" s="242" t="s">
        <v>149</v>
      </c>
    </row>
    <row r="229" s="14" customFormat="1">
      <c r="A229" s="14"/>
      <c r="B229" s="253"/>
      <c r="C229" s="254"/>
      <c r="D229" s="233" t="s">
        <v>158</v>
      </c>
      <c r="E229" s="255" t="s">
        <v>1</v>
      </c>
      <c r="F229" s="256" t="s">
        <v>395</v>
      </c>
      <c r="G229" s="254"/>
      <c r="H229" s="257">
        <v>244.798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158</v>
      </c>
      <c r="AU229" s="263" t="s">
        <v>86</v>
      </c>
      <c r="AV229" s="14" t="s">
        <v>156</v>
      </c>
      <c r="AW229" s="14" t="s">
        <v>32</v>
      </c>
      <c r="AX229" s="14" t="s">
        <v>84</v>
      </c>
      <c r="AY229" s="263" t="s">
        <v>149</v>
      </c>
    </row>
    <row r="230" s="2" customFormat="1" ht="24.15" customHeight="1">
      <c r="A230" s="38"/>
      <c r="B230" s="39"/>
      <c r="C230" s="218" t="s">
        <v>420</v>
      </c>
      <c r="D230" s="218" t="s">
        <v>151</v>
      </c>
      <c r="E230" s="219" t="s">
        <v>421</v>
      </c>
      <c r="F230" s="220" t="s">
        <v>216</v>
      </c>
      <c r="G230" s="221" t="s">
        <v>217</v>
      </c>
      <c r="H230" s="222">
        <v>125.048</v>
      </c>
      <c r="I230" s="223"/>
      <c r="J230" s="224">
        <f>ROUND(I230*H230,2)</f>
        <v>0</v>
      </c>
      <c r="K230" s="220" t="s">
        <v>155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156</v>
      </c>
      <c r="AT230" s="229" t="s">
        <v>151</v>
      </c>
      <c r="AU230" s="229" t="s">
        <v>86</v>
      </c>
      <c r="AY230" s="17" t="s">
        <v>149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156</v>
      </c>
      <c r="BM230" s="229" t="s">
        <v>422</v>
      </c>
    </row>
    <row r="231" s="13" customFormat="1">
      <c r="A231" s="13"/>
      <c r="B231" s="231"/>
      <c r="C231" s="232"/>
      <c r="D231" s="233" t="s">
        <v>158</v>
      </c>
      <c r="E231" s="234" t="s">
        <v>1</v>
      </c>
      <c r="F231" s="235" t="s">
        <v>394</v>
      </c>
      <c r="G231" s="232"/>
      <c r="H231" s="236">
        <v>125.048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158</v>
      </c>
      <c r="AU231" s="242" t="s">
        <v>86</v>
      </c>
      <c r="AV231" s="13" t="s">
        <v>86</v>
      </c>
      <c r="AW231" s="13" t="s">
        <v>32</v>
      </c>
      <c r="AX231" s="13" t="s">
        <v>84</v>
      </c>
      <c r="AY231" s="242" t="s">
        <v>149</v>
      </c>
    </row>
    <row r="232" s="12" customFormat="1" ht="22.8" customHeight="1">
      <c r="A232" s="12"/>
      <c r="B232" s="202"/>
      <c r="C232" s="203"/>
      <c r="D232" s="204" t="s">
        <v>75</v>
      </c>
      <c r="E232" s="216" t="s">
        <v>423</v>
      </c>
      <c r="F232" s="216" t="s">
        <v>424</v>
      </c>
      <c r="G232" s="203"/>
      <c r="H232" s="203"/>
      <c r="I232" s="206"/>
      <c r="J232" s="217">
        <f>BK232</f>
        <v>0</v>
      </c>
      <c r="K232" s="203"/>
      <c r="L232" s="208"/>
      <c r="M232" s="209"/>
      <c r="N232" s="210"/>
      <c r="O232" s="210"/>
      <c r="P232" s="211">
        <f>P233</f>
        <v>0</v>
      </c>
      <c r="Q232" s="210"/>
      <c r="R232" s="211">
        <f>R233</f>
        <v>0</v>
      </c>
      <c r="S232" s="210"/>
      <c r="T232" s="212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84</v>
      </c>
      <c r="AT232" s="214" t="s">
        <v>75</v>
      </c>
      <c r="AU232" s="214" t="s">
        <v>84</v>
      </c>
      <c r="AY232" s="213" t="s">
        <v>149</v>
      </c>
      <c r="BK232" s="215">
        <f>BK233</f>
        <v>0</v>
      </c>
    </row>
    <row r="233" s="2" customFormat="1" ht="24.15" customHeight="1">
      <c r="A233" s="38"/>
      <c r="B233" s="39"/>
      <c r="C233" s="218" t="s">
        <v>425</v>
      </c>
      <c r="D233" s="218" t="s">
        <v>151</v>
      </c>
      <c r="E233" s="219" t="s">
        <v>426</v>
      </c>
      <c r="F233" s="220" t="s">
        <v>427</v>
      </c>
      <c r="G233" s="221" t="s">
        <v>217</v>
      </c>
      <c r="H233" s="222">
        <v>293.05200000000002</v>
      </c>
      <c r="I233" s="223"/>
      <c r="J233" s="224">
        <f>ROUND(I233*H233,2)</f>
        <v>0</v>
      </c>
      <c r="K233" s="220" t="s">
        <v>155</v>
      </c>
      <c r="L233" s="44"/>
      <c r="M233" s="264" t="s">
        <v>1</v>
      </c>
      <c r="N233" s="265" t="s">
        <v>41</v>
      </c>
      <c r="O233" s="266"/>
      <c r="P233" s="267">
        <f>O233*H233</f>
        <v>0</v>
      </c>
      <c r="Q233" s="267">
        <v>0</v>
      </c>
      <c r="R233" s="267">
        <f>Q233*H233</f>
        <v>0</v>
      </c>
      <c r="S233" s="267">
        <v>0</v>
      </c>
      <c r="T233" s="26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156</v>
      </c>
      <c r="AT233" s="229" t="s">
        <v>151</v>
      </c>
      <c r="AU233" s="229" t="s">
        <v>86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156</v>
      </c>
      <c r="BM233" s="229" t="s">
        <v>428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Hf7UvDQwW7Vp7rNfI9LEb4NToXNfVjnqHcVckconaANapKcKwq6WAhPmO/CPZq5FXK1meZjFICQa6v5eOV7ffg==" hashValue="waUfCbqZv7+YEpsHqbj7MoRgZvmOUVD1RfMRdha0QxnU5OkVkBRnEp+Yu6EFPlMJzDD6BhfUYsDnR2h/YI83iA==" algorithmName="SHA-512" password="CC35"/>
  <autoFilter ref="C124:K23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ROUND((SUM(BE123:BE182)),  2)</f>
        <v>0</v>
      </c>
      <c r="G33" s="38"/>
      <c r="H33" s="38"/>
      <c r="I33" s="155">
        <v>0.20999999999999999</v>
      </c>
      <c r="J33" s="154">
        <f>ROUND(((SUM(BE123:BE182))*I33),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ROUND((SUM(BF123:BF182)),  2)</f>
        <v>0</v>
      </c>
      <c r="G34" s="38"/>
      <c r="H34" s="38"/>
      <c r="I34" s="155">
        <v>0.12</v>
      </c>
      <c r="J34" s="154">
        <f>ROUND(((SUM(BF123:BF182))*I34),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ROUND((SUM(BH123:BH182)),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02 - Kanalizace včetně Lapolu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125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126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127</v>
      </c>
      <c r="E99" s="188"/>
      <c r="F99" s="188"/>
      <c r="G99" s="188"/>
      <c r="H99" s="188"/>
      <c r="I99" s="188"/>
      <c r="J99" s="189">
        <f>J148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430</v>
      </c>
      <c r="E100" s="188"/>
      <c r="F100" s="188"/>
      <c r="G100" s="188"/>
      <c r="H100" s="188"/>
      <c r="I100" s="188"/>
      <c r="J100" s="189">
        <f>J151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128</v>
      </c>
      <c r="E101" s="188"/>
      <c r="F101" s="188"/>
      <c r="G101" s="188"/>
      <c r="H101" s="188"/>
      <c r="I101" s="188"/>
      <c r="J101" s="189">
        <f>J154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130</v>
      </c>
      <c r="E102" s="188"/>
      <c r="F102" s="188"/>
      <c r="G102" s="188"/>
      <c r="H102" s="188"/>
      <c r="I102" s="188"/>
      <c r="J102" s="189">
        <f>J157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133</v>
      </c>
      <c r="E103" s="188"/>
      <c r="F103" s="188"/>
      <c r="G103" s="188"/>
      <c r="H103" s="188"/>
      <c r="I103" s="188"/>
      <c r="J103" s="189">
        <f>J181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REVITALIZACE OBJEKTU CORSO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IO 02 - Kanalizace včetně Lapolu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Krčínova 801/6, 400 07 Ústí nad Labem</v>
      </c>
      <c r="G117" s="40"/>
      <c r="H117" s="40"/>
      <c r="I117" s="32" t="s">
        <v>22</v>
      </c>
      <c r="J117" s="79" t="str">
        <f>IF(J12="","",J12)</f>
        <v>3. 7. 2024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Statutární město Ústí nad Labem</v>
      </c>
      <c r="G119" s="40"/>
      <c r="H119" s="40"/>
      <c r="I119" s="32" t="s">
        <v>30</v>
      </c>
      <c r="J119" s="36" t="str">
        <f>E21</f>
        <v>DigiTry Art Technologies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Ing. Jan Duben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135</v>
      </c>
      <c r="D122" s="194" t="s">
        <v>61</v>
      </c>
      <c r="E122" s="194" t="s">
        <v>57</v>
      </c>
      <c r="F122" s="194" t="s">
        <v>58</v>
      </c>
      <c r="G122" s="194" t="s">
        <v>136</v>
      </c>
      <c r="H122" s="194" t="s">
        <v>137</v>
      </c>
      <c r="I122" s="194" t="s">
        <v>138</v>
      </c>
      <c r="J122" s="194" t="s">
        <v>122</v>
      </c>
      <c r="K122" s="195" t="s">
        <v>139</v>
      </c>
      <c r="L122" s="196"/>
      <c r="M122" s="100" t="s">
        <v>1</v>
      </c>
      <c r="N122" s="101" t="s">
        <v>40</v>
      </c>
      <c r="O122" s="101" t="s">
        <v>140</v>
      </c>
      <c r="P122" s="101" t="s">
        <v>141</v>
      </c>
      <c r="Q122" s="101" t="s">
        <v>142</v>
      </c>
      <c r="R122" s="101" t="s">
        <v>143</v>
      </c>
      <c r="S122" s="101" t="s">
        <v>144</v>
      </c>
      <c r="T122" s="102" t="s">
        <v>145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146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196.69802999999999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124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147</v>
      </c>
      <c r="F124" s="205" t="s">
        <v>148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P125+P148+P151+P154+P157+P181</f>
        <v>0</v>
      </c>
      <c r="Q124" s="210"/>
      <c r="R124" s="211">
        <f>R125+R148+R151+R154+R157+R181</f>
        <v>196.69802999999999</v>
      </c>
      <c r="S124" s="210"/>
      <c r="T124" s="212">
        <f>T125+T148+T151+T154+T157+T181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149</v>
      </c>
      <c r="BK124" s="215">
        <f>BK125+BK148+BK151+BK154+BK157+BK181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150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SUM(P126:P147)</f>
        <v>0</v>
      </c>
      <c r="Q125" s="210"/>
      <c r="R125" s="211">
        <f>SUM(R126:R147)</f>
        <v>176.55936</v>
      </c>
      <c r="S125" s="210"/>
      <c r="T125" s="212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149</v>
      </c>
      <c r="BK125" s="215">
        <f>SUM(BK126:BK147)</f>
        <v>0</v>
      </c>
    </row>
    <row r="126" s="2" customFormat="1" ht="24.15" customHeight="1">
      <c r="A126" s="38"/>
      <c r="B126" s="39"/>
      <c r="C126" s="218" t="s">
        <v>84</v>
      </c>
      <c r="D126" s="218" t="s">
        <v>151</v>
      </c>
      <c r="E126" s="219" t="s">
        <v>431</v>
      </c>
      <c r="F126" s="220" t="s">
        <v>432</v>
      </c>
      <c r="G126" s="221" t="s">
        <v>176</v>
      </c>
      <c r="H126" s="222">
        <v>26</v>
      </c>
      <c r="I126" s="223"/>
      <c r="J126" s="224">
        <f>ROUND(I126*H126,2)</f>
        <v>0</v>
      </c>
      <c r="K126" s="220" t="s">
        <v>155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156</v>
      </c>
      <c r="AT126" s="229" t="s">
        <v>151</v>
      </c>
      <c r="AU126" s="229" t="s">
        <v>86</v>
      </c>
      <c r="AY126" s="17" t="s">
        <v>149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156</v>
      </c>
      <c r="BM126" s="229" t="s">
        <v>177</v>
      </c>
    </row>
    <row r="127" s="2" customFormat="1" ht="33" customHeight="1">
      <c r="A127" s="38"/>
      <c r="B127" s="39"/>
      <c r="C127" s="218" t="s">
        <v>86</v>
      </c>
      <c r="D127" s="218" t="s">
        <v>151</v>
      </c>
      <c r="E127" s="219" t="s">
        <v>179</v>
      </c>
      <c r="F127" s="220" t="s">
        <v>180</v>
      </c>
      <c r="G127" s="221" t="s">
        <v>176</v>
      </c>
      <c r="H127" s="222">
        <v>194</v>
      </c>
      <c r="I127" s="223"/>
      <c r="J127" s="224">
        <f>ROUND(I127*H127,2)</f>
        <v>0</v>
      </c>
      <c r="K127" s="220" t="s">
        <v>155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156</v>
      </c>
      <c r="AT127" s="229" t="s">
        <v>151</v>
      </c>
      <c r="AU127" s="229" t="s">
        <v>86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156</v>
      </c>
      <c r="BM127" s="229" t="s">
        <v>181</v>
      </c>
    </row>
    <row r="128" s="2" customFormat="1" ht="21.75" customHeight="1">
      <c r="A128" s="38"/>
      <c r="B128" s="39"/>
      <c r="C128" s="218" t="s">
        <v>164</v>
      </c>
      <c r="D128" s="218" t="s">
        <v>151</v>
      </c>
      <c r="E128" s="219" t="s">
        <v>183</v>
      </c>
      <c r="F128" s="220" t="s">
        <v>184</v>
      </c>
      <c r="G128" s="221" t="s">
        <v>154</v>
      </c>
      <c r="H128" s="222">
        <v>620</v>
      </c>
      <c r="I128" s="223"/>
      <c r="J128" s="224">
        <f>ROUND(I128*H128,2)</f>
        <v>0</v>
      </c>
      <c r="K128" s="220" t="s">
        <v>155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0.00084000000000000003</v>
      </c>
      <c r="R128" s="227">
        <f>Q128*H128</f>
        <v>0.52080000000000004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156</v>
      </c>
      <c r="AT128" s="229" t="s">
        <v>151</v>
      </c>
      <c r="AU128" s="229" t="s">
        <v>86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156</v>
      </c>
      <c r="BM128" s="229" t="s">
        <v>185</v>
      </c>
    </row>
    <row r="129" s="2" customFormat="1" ht="24.15" customHeight="1">
      <c r="A129" s="38"/>
      <c r="B129" s="39"/>
      <c r="C129" s="218" t="s">
        <v>156</v>
      </c>
      <c r="D129" s="218" t="s">
        <v>151</v>
      </c>
      <c r="E129" s="219" t="s">
        <v>187</v>
      </c>
      <c r="F129" s="220" t="s">
        <v>188</v>
      </c>
      <c r="G129" s="221" t="s">
        <v>154</v>
      </c>
      <c r="H129" s="222">
        <v>620</v>
      </c>
      <c r="I129" s="223"/>
      <c r="J129" s="224">
        <f>ROUND(I129*H129,2)</f>
        <v>0</v>
      </c>
      <c r="K129" s="220" t="s">
        <v>155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156</v>
      </c>
      <c r="AT129" s="229" t="s">
        <v>151</v>
      </c>
      <c r="AU129" s="229" t="s">
        <v>86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156</v>
      </c>
      <c r="BM129" s="229" t="s">
        <v>189</v>
      </c>
    </row>
    <row r="130" s="2" customFormat="1" ht="21.75" customHeight="1">
      <c r="A130" s="38"/>
      <c r="B130" s="39"/>
      <c r="C130" s="218" t="s">
        <v>173</v>
      </c>
      <c r="D130" s="218" t="s">
        <v>151</v>
      </c>
      <c r="E130" s="219" t="s">
        <v>191</v>
      </c>
      <c r="F130" s="220" t="s">
        <v>192</v>
      </c>
      <c r="G130" s="221" t="s">
        <v>154</v>
      </c>
      <c r="H130" s="222">
        <v>38</v>
      </c>
      <c r="I130" s="223"/>
      <c r="J130" s="224">
        <f>ROUND(I130*H130,2)</f>
        <v>0</v>
      </c>
      <c r="K130" s="220" t="s">
        <v>155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0.00069999999999999999</v>
      </c>
      <c r="R130" s="227">
        <f>Q130*H130</f>
        <v>0.026599999999999999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156</v>
      </c>
      <c r="AT130" s="229" t="s">
        <v>151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156</v>
      </c>
      <c r="BM130" s="229" t="s">
        <v>193</v>
      </c>
    </row>
    <row r="131" s="2" customFormat="1" ht="16.5" customHeight="1">
      <c r="A131" s="38"/>
      <c r="B131" s="39"/>
      <c r="C131" s="218" t="s">
        <v>178</v>
      </c>
      <c r="D131" s="218" t="s">
        <v>151</v>
      </c>
      <c r="E131" s="219" t="s">
        <v>195</v>
      </c>
      <c r="F131" s="220" t="s">
        <v>196</v>
      </c>
      <c r="G131" s="221" t="s">
        <v>154</v>
      </c>
      <c r="H131" s="222">
        <v>38</v>
      </c>
      <c r="I131" s="223"/>
      <c r="J131" s="224">
        <f>ROUND(I131*H131,2)</f>
        <v>0</v>
      </c>
      <c r="K131" s="220" t="s">
        <v>155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156</v>
      </c>
      <c r="AT131" s="229" t="s">
        <v>151</v>
      </c>
      <c r="AU131" s="229" t="s">
        <v>86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156</v>
      </c>
      <c r="BM131" s="229" t="s">
        <v>197</v>
      </c>
    </row>
    <row r="132" s="2" customFormat="1" ht="21.75" customHeight="1">
      <c r="A132" s="38"/>
      <c r="B132" s="39"/>
      <c r="C132" s="218" t="s">
        <v>182</v>
      </c>
      <c r="D132" s="218" t="s">
        <v>151</v>
      </c>
      <c r="E132" s="219" t="s">
        <v>199</v>
      </c>
      <c r="F132" s="220" t="s">
        <v>200</v>
      </c>
      <c r="G132" s="221" t="s">
        <v>176</v>
      </c>
      <c r="H132" s="222">
        <v>26</v>
      </c>
      <c r="I132" s="223"/>
      <c r="J132" s="224">
        <f>ROUND(I132*H132,2)</f>
        <v>0</v>
      </c>
      <c r="K132" s="220" t="s">
        <v>155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0.00046000000000000001</v>
      </c>
      <c r="R132" s="227">
        <f>Q132*H132</f>
        <v>0.01196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156</v>
      </c>
      <c r="AT132" s="229" t="s">
        <v>151</v>
      </c>
      <c r="AU132" s="229" t="s">
        <v>86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156</v>
      </c>
      <c r="BM132" s="229" t="s">
        <v>201</v>
      </c>
    </row>
    <row r="133" s="2" customFormat="1" ht="24.15" customHeight="1">
      <c r="A133" s="38"/>
      <c r="B133" s="39"/>
      <c r="C133" s="218" t="s">
        <v>186</v>
      </c>
      <c r="D133" s="218" t="s">
        <v>151</v>
      </c>
      <c r="E133" s="219" t="s">
        <v>202</v>
      </c>
      <c r="F133" s="220" t="s">
        <v>203</v>
      </c>
      <c r="G133" s="221" t="s">
        <v>176</v>
      </c>
      <c r="H133" s="222">
        <v>26</v>
      </c>
      <c r="I133" s="223"/>
      <c r="J133" s="224">
        <f>ROUND(I133*H133,2)</f>
        <v>0</v>
      </c>
      <c r="K133" s="220" t="s">
        <v>155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156</v>
      </c>
      <c r="AT133" s="229" t="s">
        <v>151</v>
      </c>
      <c r="AU133" s="229" t="s">
        <v>86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156</v>
      </c>
      <c r="BM133" s="229" t="s">
        <v>204</v>
      </c>
    </row>
    <row r="134" s="2" customFormat="1" ht="37.8" customHeight="1">
      <c r="A134" s="38"/>
      <c r="B134" s="39"/>
      <c r="C134" s="218" t="s">
        <v>190</v>
      </c>
      <c r="D134" s="218" t="s">
        <v>151</v>
      </c>
      <c r="E134" s="219" t="s">
        <v>206</v>
      </c>
      <c r="F134" s="220" t="s">
        <v>207</v>
      </c>
      <c r="G134" s="221" t="s">
        <v>176</v>
      </c>
      <c r="H134" s="222">
        <v>136</v>
      </c>
      <c r="I134" s="223"/>
      <c r="J134" s="224">
        <f>ROUND(I134*H134,2)</f>
        <v>0</v>
      </c>
      <c r="K134" s="220" t="s">
        <v>155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156</v>
      </c>
      <c r="AT134" s="229" t="s">
        <v>151</v>
      </c>
      <c r="AU134" s="229" t="s">
        <v>86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156</v>
      </c>
      <c r="BM134" s="229" t="s">
        <v>208</v>
      </c>
    </row>
    <row r="135" s="13" customFormat="1">
      <c r="A135" s="13"/>
      <c r="B135" s="231"/>
      <c r="C135" s="232"/>
      <c r="D135" s="233" t="s">
        <v>158</v>
      </c>
      <c r="E135" s="234" t="s">
        <v>1</v>
      </c>
      <c r="F135" s="235" t="s">
        <v>433</v>
      </c>
      <c r="G135" s="232"/>
      <c r="H135" s="236">
        <v>136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158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149</v>
      </c>
    </row>
    <row r="136" s="2" customFormat="1" ht="37.8" customHeight="1">
      <c r="A136" s="38"/>
      <c r="B136" s="39"/>
      <c r="C136" s="218" t="s">
        <v>194</v>
      </c>
      <c r="D136" s="218" t="s">
        <v>151</v>
      </c>
      <c r="E136" s="219" t="s">
        <v>211</v>
      </c>
      <c r="F136" s="220" t="s">
        <v>212</v>
      </c>
      <c r="G136" s="221" t="s">
        <v>176</v>
      </c>
      <c r="H136" s="222">
        <v>136</v>
      </c>
      <c r="I136" s="223"/>
      <c r="J136" s="224">
        <f>ROUND(I136*H136,2)</f>
        <v>0</v>
      </c>
      <c r="K136" s="220" t="s">
        <v>155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156</v>
      </c>
      <c r="AT136" s="229" t="s">
        <v>151</v>
      </c>
      <c r="AU136" s="229" t="s">
        <v>86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156</v>
      </c>
      <c r="BM136" s="229" t="s">
        <v>213</v>
      </c>
    </row>
    <row r="137" s="13" customFormat="1">
      <c r="A137" s="13"/>
      <c r="B137" s="231"/>
      <c r="C137" s="232"/>
      <c r="D137" s="233" t="s">
        <v>158</v>
      </c>
      <c r="E137" s="234" t="s">
        <v>1</v>
      </c>
      <c r="F137" s="235" t="s">
        <v>433</v>
      </c>
      <c r="G137" s="232"/>
      <c r="H137" s="236">
        <v>136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158</v>
      </c>
      <c r="AU137" s="242" t="s">
        <v>86</v>
      </c>
      <c r="AV137" s="13" t="s">
        <v>86</v>
      </c>
      <c r="AW137" s="13" t="s">
        <v>32</v>
      </c>
      <c r="AX137" s="13" t="s">
        <v>84</v>
      </c>
      <c r="AY137" s="242" t="s">
        <v>149</v>
      </c>
    </row>
    <row r="138" s="2" customFormat="1" ht="24.15" customHeight="1">
      <c r="A138" s="38"/>
      <c r="B138" s="39"/>
      <c r="C138" s="218" t="s">
        <v>198</v>
      </c>
      <c r="D138" s="218" t="s">
        <v>151</v>
      </c>
      <c r="E138" s="219" t="s">
        <v>215</v>
      </c>
      <c r="F138" s="220" t="s">
        <v>216</v>
      </c>
      <c r="G138" s="221" t="s">
        <v>217</v>
      </c>
      <c r="H138" s="222">
        <v>251.59999999999999</v>
      </c>
      <c r="I138" s="223"/>
      <c r="J138" s="224">
        <f>ROUND(I138*H138,2)</f>
        <v>0</v>
      </c>
      <c r="K138" s="220" t="s">
        <v>155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156</v>
      </c>
      <c r="AT138" s="229" t="s">
        <v>151</v>
      </c>
      <c r="AU138" s="229" t="s">
        <v>86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156</v>
      </c>
      <c r="BM138" s="229" t="s">
        <v>218</v>
      </c>
    </row>
    <row r="139" s="13" customFormat="1">
      <c r="A139" s="13"/>
      <c r="B139" s="231"/>
      <c r="C139" s="232"/>
      <c r="D139" s="233" t="s">
        <v>158</v>
      </c>
      <c r="E139" s="234" t="s">
        <v>1</v>
      </c>
      <c r="F139" s="235" t="s">
        <v>434</v>
      </c>
      <c r="G139" s="232"/>
      <c r="H139" s="236">
        <v>251.59999999999999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158</v>
      </c>
      <c r="AU139" s="242" t="s">
        <v>86</v>
      </c>
      <c r="AV139" s="13" t="s">
        <v>86</v>
      </c>
      <c r="AW139" s="13" t="s">
        <v>32</v>
      </c>
      <c r="AX139" s="13" t="s">
        <v>84</v>
      </c>
      <c r="AY139" s="242" t="s">
        <v>149</v>
      </c>
    </row>
    <row r="140" s="2" customFormat="1" ht="16.5" customHeight="1">
      <c r="A140" s="38"/>
      <c r="B140" s="39"/>
      <c r="C140" s="218" t="s">
        <v>8</v>
      </c>
      <c r="D140" s="218" t="s">
        <v>151</v>
      </c>
      <c r="E140" s="219" t="s">
        <v>221</v>
      </c>
      <c r="F140" s="220" t="s">
        <v>222</v>
      </c>
      <c r="G140" s="221" t="s">
        <v>176</v>
      </c>
      <c r="H140" s="222">
        <v>136</v>
      </c>
      <c r="I140" s="223"/>
      <c r="J140" s="224">
        <f>ROUND(I140*H140,2)</f>
        <v>0</v>
      </c>
      <c r="K140" s="220" t="s">
        <v>155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156</v>
      </c>
      <c r="AT140" s="229" t="s">
        <v>151</v>
      </c>
      <c r="AU140" s="229" t="s">
        <v>86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156</v>
      </c>
      <c r="BM140" s="229" t="s">
        <v>223</v>
      </c>
    </row>
    <row r="141" s="13" customFormat="1">
      <c r="A141" s="13"/>
      <c r="B141" s="231"/>
      <c r="C141" s="232"/>
      <c r="D141" s="233" t="s">
        <v>158</v>
      </c>
      <c r="E141" s="234" t="s">
        <v>1</v>
      </c>
      <c r="F141" s="235" t="s">
        <v>433</v>
      </c>
      <c r="G141" s="232"/>
      <c r="H141" s="236">
        <v>136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158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149</v>
      </c>
    </row>
    <row r="142" s="2" customFormat="1" ht="24.15" customHeight="1">
      <c r="A142" s="38"/>
      <c r="B142" s="39"/>
      <c r="C142" s="218" t="s">
        <v>205</v>
      </c>
      <c r="D142" s="218" t="s">
        <v>151</v>
      </c>
      <c r="E142" s="219" t="s">
        <v>225</v>
      </c>
      <c r="F142" s="220" t="s">
        <v>226</v>
      </c>
      <c r="G142" s="221" t="s">
        <v>176</v>
      </c>
      <c r="H142" s="222">
        <v>84</v>
      </c>
      <c r="I142" s="223"/>
      <c r="J142" s="224">
        <f>ROUND(I142*H142,2)</f>
        <v>0</v>
      </c>
      <c r="K142" s="220" t="s">
        <v>155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156</v>
      </c>
      <c r="AT142" s="229" t="s">
        <v>151</v>
      </c>
      <c r="AU142" s="229" t="s">
        <v>86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156</v>
      </c>
      <c r="BM142" s="229" t="s">
        <v>227</v>
      </c>
    </row>
    <row r="143" s="13" customFormat="1">
      <c r="A143" s="13"/>
      <c r="B143" s="231"/>
      <c r="C143" s="232"/>
      <c r="D143" s="233" t="s">
        <v>158</v>
      </c>
      <c r="E143" s="234" t="s">
        <v>1</v>
      </c>
      <c r="F143" s="235" t="s">
        <v>435</v>
      </c>
      <c r="G143" s="232"/>
      <c r="H143" s="236">
        <v>84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158</v>
      </c>
      <c r="AU143" s="242" t="s">
        <v>86</v>
      </c>
      <c r="AV143" s="13" t="s">
        <v>86</v>
      </c>
      <c r="AW143" s="13" t="s">
        <v>32</v>
      </c>
      <c r="AX143" s="13" t="s">
        <v>84</v>
      </c>
      <c r="AY143" s="242" t="s">
        <v>149</v>
      </c>
    </row>
    <row r="144" s="2" customFormat="1" ht="24.15" customHeight="1">
      <c r="A144" s="38"/>
      <c r="B144" s="39"/>
      <c r="C144" s="218" t="s">
        <v>210</v>
      </c>
      <c r="D144" s="218" t="s">
        <v>151</v>
      </c>
      <c r="E144" s="219" t="s">
        <v>230</v>
      </c>
      <c r="F144" s="220" t="s">
        <v>231</v>
      </c>
      <c r="G144" s="221" t="s">
        <v>176</v>
      </c>
      <c r="H144" s="222">
        <v>88</v>
      </c>
      <c r="I144" s="223"/>
      <c r="J144" s="224">
        <f>ROUND(I144*H144,2)</f>
        <v>0</v>
      </c>
      <c r="K144" s="220" t="s">
        <v>155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151</v>
      </c>
      <c r="AU144" s="229" t="s">
        <v>86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156</v>
      </c>
      <c r="BM144" s="229" t="s">
        <v>232</v>
      </c>
    </row>
    <row r="145" s="13" customFormat="1">
      <c r="A145" s="13"/>
      <c r="B145" s="231"/>
      <c r="C145" s="232"/>
      <c r="D145" s="233" t="s">
        <v>158</v>
      </c>
      <c r="E145" s="234" t="s">
        <v>1</v>
      </c>
      <c r="F145" s="235" t="s">
        <v>436</v>
      </c>
      <c r="G145" s="232"/>
      <c r="H145" s="236">
        <v>88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158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149</v>
      </c>
    </row>
    <row r="146" s="2" customFormat="1" ht="16.5" customHeight="1">
      <c r="A146" s="38"/>
      <c r="B146" s="39"/>
      <c r="C146" s="243" t="s">
        <v>214</v>
      </c>
      <c r="D146" s="243" t="s">
        <v>234</v>
      </c>
      <c r="E146" s="244" t="s">
        <v>235</v>
      </c>
      <c r="F146" s="245" t="s">
        <v>236</v>
      </c>
      <c r="G146" s="246" t="s">
        <v>217</v>
      </c>
      <c r="H146" s="247">
        <v>176</v>
      </c>
      <c r="I146" s="248"/>
      <c r="J146" s="249">
        <f>ROUND(I146*H146,2)</f>
        <v>0</v>
      </c>
      <c r="K146" s="245" t="s">
        <v>155</v>
      </c>
      <c r="L146" s="250"/>
      <c r="M146" s="251" t="s">
        <v>1</v>
      </c>
      <c r="N146" s="252" t="s">
        <v>41</v>
      </c>
      <c r="O146" s="91"/>
      <c r="P146" s="227">
        <f>O146*H146</f>
        <v>0</v>
      </c>
      <c r="Q146" s="227">
        <v>1</v>
      </c>
      <c r="R146" s="227">
        <f>Q146*H146</f>
        <v>176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186</v>
      </c>
      <c r="AT146" s="229" t="s">
        <v>234</v>
      </c>
      <c r="AU146" s="229" t="s">
        <v>86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156</v>
      </c>
      <c r="BM146" s="229" t="s">
        <v>237</v>
      </c>
    </row>
    <row r="147" s="13" customFormat="1">
      <c r="A147" s="13"/>
      <c r="B147" s="231"/>
      <c r="C147" s="232"/>
      <c r="D147" s="233" t="s">
        <v>158</v>
      </c>
      <c r="E147" s="232"/>
      <c r="F147" s="235" t="s">
        <v>437</v>
      </c>
      <c r="G147" s="232"/>
      <c r="H147" s="236">
        <v>176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86</v>
      </c>
      <c r="AV147" s="13" t="s">
        <v>86</v>
      </c>
      <c r="AW147" s="13" t="s">
        <v>4</v>
      </c>
      <c r="AX147" s="13" t="s">
        <v>84</v>
      </c>
      <c r="AY147" s="242" t="s">
        <v>149</v>
      </c>
    </row>
    <row r="148" s="12" customFormat="1" ht="22.8" customHeight="1">
      <c r="A148" s="12"/>
      <c r="B148" s="202"/>
      <c r="C148" s="203"/>
      <c r="D148" s="204" t="s">
        <v>75</v>
      </c>
      <c r="E148" s="216" t="s">
        <v>86</v>
      </c>
      <c r="F148" s="216" t="s">
        <v>239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SUM(P149:P150)</f>
        <v>0</v>
      </c>
      <c r="Q148" s="210"/>
      <c r="R148" s="211">
        <f>SUM(R149:R150)</f>
        <v>7.5350239999999999</v>
      </c>
      <c r="S148" s="210"/>
      <c r="T148" s="21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84</v>
      </c>
      <c r="AT148" s="214" t="s">
        <v>75</v>
      </c>
      <c r="AU148" s="214" t="s">
        <v>84</v>
      </c>
      <c r="AY148" s="213" t="s">
        <v>149</v>
      </c>
      <c r="BK148" s="215">
        <f>SUM(BK149:BK150)</f>
        <v>0</v>
      </c>
    </row>
    <row r="149" s="2" customFormat="1" ht="16.5" customHeight="1">
      <c r="A149" s="38"/>
      <c r="B149" s="39"/>
      <c r="C149" s="218" t="s">
        <v>220</v>
      </c>
      <c r="D149" s="218" t="s">
        <v>151</v>
      </c>
      <c r="E149" s="219" t="s">
        <v>438</v>
      </c>
      <c r="F149" s="220" t="s">
        <v>439</v>
      </c>
      <c r="G149" s="221" t="s">
        <v>176</v>
      </c>
      <c r="H149" s="222">
        <v>1.2</v>
      </c>
      <c r="I149" s="223"/>
      <c r="J149" s="224">
        <f>ROUND(I149*H149,2)</f>
        <v>0</v>
      </c>
      <c r="K149" s="220" t="s">
        <v>155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2.3010199999999998</v>
      </c>
      <c r="R149" s="227">
        <f>Q149*H149</f>
        <v>2.7612239999999999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156</v>
      </c>
      <c r="AT149" s="229" t="s">
        <v>151</v>
      </c>
      <c r="AU149" s="229" t="s">
        <v>86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156</v>
      </c>
      <c r="BM149" s="229" t="s">
        <v>440</v>
      </c>
    </row>
    <row r="150" s="2" customFormat="1" ht="33" customHeight="1">
      <c r="A150" s="38"/>
      <c r="B150" s="39"/>
      <c r="C150" s="218" t="s">
        <v>224</v>
      </c>
      <c r="D150" s="218" t="s">
        <v>151</v>
      </c>
      <c r="E150" s="219" t="s">
        <v>441</v>
      </c>
      <c r="F150" s="220" t="s">
        <v>442</v>
      </c>
      <c r="G150" s="221" t="s">
        <v>154</v>
      </c>
      <c r="H150" s="222">
        <v>10</v>
      </c>
      <c r="I150" s="223"/>
      <c r="J150" s="224">
        <f>ROUND(I150*H150,2)</f>
        <v>0</v>
      </c>
      <c r="K150" s="220" t="s">
        <v>155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0.47738000000000003</v>
      </c>
      <c r="R150" s="227">
        <f>Q150*H150</f>
        <v>4.7738000000000005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156</v>
      </c>
      <c r="AT150" s="229" t="s">
        <v>151</v>
      </c>
      <c r="AU150" s="229" t="s">
        <v>86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156</v>
      </c>
      <c r="BM150" s="229" t="s">
        <v>443</v>
      </c>
    </row>
    <row r="151" s="12" customFormat="1" ht="22.8" customHeight="1">
      <c r="A151" s="12"/>
      <c r="B151" s="202"/>
      <c r="C151" s="203"/>
      <c r="D151" s="204" t="s">
        <v>75</v>
      </c>
      <c r="E151" s="216" t="s">
        <v>164</v>
      </c>
      <c r="F151" s="216" t="s">
        <v>444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SUM(P152:P153)</f>
        <v>0</v>
      </c>
      <c r="Q151" s="210"/>
      <c r="R151" s="211">
        <f>SUM(R152:R153)</f>
        <v>8.2690000000000001</v>
      </c>
      <c r="S151" s="210"/>
      <c r="T151" s="21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84</v>
      </c>
      <c r="AT151" s="214" t="s">
        <v>75</v>
      </c>
      <c r="AU151" s="214" t="s">
        <v>84</v>
      </c>
      <c r="AY151" s="213" t="s">
        <v>149</v>
      </c>
      <c r="BK151" s="215">
        <f>SUM(BK152:BK153)</f>
        <v>0</v>
      </c>
    </row>
    <row r="152" s="2" customFormat="1" ht="24.15" customHeight="1">
      <c r="A152" s="38"/>
      <c r="B152" s="39"/>
      <c r="C152" s="218" t="s">
        <v>229</v>
      </c>
      <c r="D152" s="218" t="s">
        <v>151</v>
      </c>
      <c r="E152" s="219" t="s">
        <v>445</v>
      </c>
      <c r="F152" s="220" t="s">
        <v>446</v>
      </c>
      <c r="G152" s="221" t="s">
        <v>303</v>
      </c>
      <c r="H152" s="222">
        <v>1</v>
      </c>
      <c r="I152" s="223"/>
      <c r="J152" s="224">
        <f>ROUND(I152*H152,2)</f>
        <v>0</v>
      </c>
      <c r="K152" s="220" t="s">
        <v>155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156</v>
      </c>
      <c r="AT152" s="229" t="s">
        <v>151</v>
      </c>
      <c r="AU152" s="229" t="s">
        <v>86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156</v>
      </c>
      <c r="BM152" s="229" t="s">
        <v>447</v>
      </c>
    </row>
    <row r="153" s="2" customFormat="1" ht="24.15" customHeight="1">
      <c r="A153" s="38"/>
      <c r="B153" s="39"/>
      <c r="C153" s="243" t="s">
        <v>233</v>
      </c>
      <c r="D153" s="243" t="s">
        <v>234</v>
      </c>
      <c r="E153" s="244" t="s">
        <v>448</v>
      </c>
      <c r="F153" s="245" t="s">
        <v>449</v>
      </c>
      <c r="G153" s="246" t="s">
        <v>303</v>
      </c>
      <c r="H153" s="247">
        <v>1</v>
      </c>
      <c r="I153" s="248"/>
      <c r="J153" s="249">
        <f>ROUND(I153*H153,2)</f>
        <v>0</v>
      </c>
      <c r="K153" s="245" t="s">
        <v>1</v>
      </c>
      <c r="L153" s="250"/>
      <c r="M153" s="251" t="s">
        <v>1</v>
      </c>
      <c r="N153" s="252" t="s">
        <v>41</v>
      </c>
      <c r="O153" s="91"/>
      <c r="P153" s="227">
        <f>O153*H153</f>
        <v>0</v>
      </c>
      <c r="Q153" s="227">
        <v>8.2690000000000001</v>
      </c>
      <c r="R153" s="227">
        <f>Q153*H153</f>
        <v>8.2690000000000001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186</v>
      </c>
      <c r="AT153" s="229" t="s">
        <v>234</v>
      </c>
      <c r="AU153" s="229" t="s">
        <v>86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156</v>
      </c>
      <c r="BM153" s="229" t="s">
        <v>450</v>
      </c>
    </row>
    <row r="154" s="12" customFormat="1" ht="22.8" customHeight="1">
      <c r="A154" s="12"/>
      <c r="B154" s="202"/>
      <c r="C154" s="203"/>
      <c r="D154" s="204" t="s">
        <v>75</v>
      </c>
      <c r="E154" s="216" t="s">
        <v>156</v>
      </c>
      <c r="F154" s="216" t="s">
        <v>244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SUM(P155:P156)</f>
        <v>0</v>
      </c>
      <c r="Q154" s="210"/>
      <c r="R154" s="211">
        <f>SUM(R155:R156)</f>
        <v>0</v>
      </c>
      <c r="S154" s="210"/>
      <c r="T154" s="21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84</v>
      </c>
      <c r="AT154" s="214" t="s">
        <v>75</v>
      </c>
      <c r="AU154" s="214" t="s">
        <v>84</v>
      </c>
      <c r="AY154" s="213" t="s">
        <v>149</v>
      </c>
      <c r="BK154" s="215">
        <f>SUM(BK155:BK156)</f>
        <v>0</v>
      </c>
    </row>
    <row r="155" s="2" customFormat="1" ht="16.5" customHeight="1">
      <c r="A155" s="38"/>
      <c r="B155" s="39"/>
      <c r="C155" s="218" t="s">
        <v>240</v>
      </c>
      <c r="D155" s="218" t="s">
        <v>151</v>
      </c>
      <c r="E155" s="219" t="s">
        <v>245</v>
      </c>
      <c r="F155" s="220" t="s">
        <v>246</v>
      </c>
      <c r="G155" s="221" t="s">
        <v>176</v>
      </c>
      <c r="H155" s="222">
        <v>26.800000000000001</v>
      </c>
      <c r="I155" s="223"/>
      <c r="J155" s="224">
        <f>ROUND(I155*H155,2)</f>
        <v>0</v>
      </c>
      <c r="K155" s="220" t="s">
        <v>155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156</v>
      </c>
      <c r="AT155" s="229" t="s">
        <v>151</v>
      </c>
      <c r="AU155" s="229" t="s">
        <v>86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156</v>
      </c>
      <c r="BM155" s="229" t="s">
        <v>247</v>
      </c>
    </row>
    <row r="156" s="13" customFormat="1">
      <c r="A156" s="13"/>
      <c r="B156" s="231"/>
      <c r="C156" s="232"/>
      <c r="D156" s="233" t="s">
        <v>158</v>
      </c>
      <c r="E156" s="234" t="s">
        <v>1</v>
      </c>
      <c r="F156" s="235" t="s">
        <v>451</v>
      </c>
      <c r="G156" s="232"/>
      <c r="H156" s="236">
        <v>26.800000000000001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86</v>
      </c>
      <c r="AV156" s="13" t="s">
        <v>86</v>
      </c>
      <c r="AW156" s="13" t="s">
        <v>32</v>
      </c>
      <c r="AX156" s="13" t="s">
        <v>84</v>
      </c>
      <c r="AY156" s="242" t="s">
        <v>149</v>
      </c>
    </row>
    <row r="157" s="12" customFormat="1" ht="22.8" customHeight="1">
      <c r="A157" s="12"/>
      <c r="B157" s="202"/>
      <c r="C157" s="203"/>
      <c r="D157" s="204" t="s">
        <v>75</v>
      </c>
      <c r="E157" s="216" t="s">
        <v>186</v>
      </c>
      <c r="F157" s="216" t="s">
        <v>265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SUM(P158:P180)</f>
        <v>0</v>
      </c>
      <c r="Q157" s="210"/>
      <c r="R157" s="211">
        <f>SUM(R158:R180)</f>
        <v>4.3346459999999993</v>
      </c>
      <c r="S157" s="210"/>
      <c r="T157" s="212">
        <f>SUM(T158:T180)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84</v>
      </c>
      <c r="AT157" s="214" t="s">
        <v>75</v>
      </c>
      <c r="AU157" s="214" t="s">
        <v>84</v>
      </c>
      <c r="AY157" s="213" t="s">
        <v>149</v>
      </c>
      <c r="BK157" s="215">
        <f>SUM(BK158:BK180)</f>
        <v>0</v>
      </c>
    </row>
    <row r="158" s="2" customFormat="1" ht="24.15" customHeight="1">
      <c r="A158" s="38"/>
      <c r="B158" s="39"/>
      <c r="C158" s="218" t="s">
        <v>7</v>
      </c>
      <c r="D158" s="218" t="s">
        <v>151</v>
      </c>
      <c r="E158" s="219" t="s">
        <v>291</v>
      </c>
      <c r="F158" s="220" t="s">
        <v>292</v>
      </c>
      <c r="G158" s="221" t="s">
        <v>269</v>
      </c>
      <c r="H158" s="222">
        <v>222</v>
      </c>
      <c r="I158" s="223"/>
      <c r="J158" s="224">
        <f>ROUND(I158*H158,2)</f>
        <v>0</v>
      </c>
      <c r="K158" s="220" t="s">
        <v>155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2.0000000000000002E-05</v>
      </c>
      <c r="R158" s="227">
        <f>Q158*H158</f>
        <v>0.0044400000000000004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156</v>
      </c>
      <c r="AT158" s="229" t="s">
        <v>151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293</v>
      </c>
    </row>
    <row r="159" s="13" customFormat="1">
      <c r="A159" s="13"/>
      <c r="B159" s="231"/>
      <c r="C159" s="232"/>
      <c r="D159" s="233" t="s">
        <v>158</v>
      </c>
      <c r="E159" s="234" t="s">
        <v>1</v>
      </c>
      <c r="F159" s="235" t="s">
        <v>452</v>
      </c>
      <c r="G159" s="232"/>
      <c r="H159" s="236">
        <v>222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158</v>
      </c>
      <c r="AU159" s="242" t="s">
        <v>86</v>
      </c>
      <c r="AV159" s="13" t="s">
        <v>86</v>
      </c>
      <c r="AW159" s="13" t="s">
        <v>32</v>
      </c>
      <c r="AX159" s="13" t="s">
        <v>84</v>
      </c>
      <c r="AY159" s="242" t="s">
        <v>149</v>
      </c>
    </row>
    <row r="160" s="2" customFormat="1" ht="24.15" customHeight="1">
      <c r="A160" s="38"/>
      <c r="B160" s="39"/>
      <c r="C160" s="243" t="s">
        <v>249</v>
      </c>
      <c r="D160" s="243" t="s">
        <v>234</v>
      </c>
      <c r="E160" s="244" t="s">
        <v>453</v>
      </c>
      <c r="F160" s="245" t="s">
        <v>454</v>
      </c>
      <c r="G160" s="246" t="s">
        <v>269</v>
      </c>
      <c r="H160" s="247">
        <v>61.799999999999997</v>
      </c>
      <c r="I160" s="248"/>
      <c r="J160" s="249">
        <f>ROUND(I160*H160,2)</f>
        <v>0</v>
      </c>
      <c r="K160" s="245" t="s">
        <v>155</v>
      </c>
      <c r="L160" s="250"/>
      <c r="M160" s="251" t="s">
        <v>1</v>
      </c>
      <c r="N160" s="252" t="s">
        <v>41</v>
      </c>
      <c r="O160" s="91"/>
      <c r="P160" s="227">
        <f>O160*H160</f>
        <v>0</v>
      </c>
      <c r="Q160" s="227">
        <v>0.013100000000000001</v>
      </c>
      <c r="R160" s="227">
        <f>Q160*H160</f>
        <v>0.80957999999999997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186</v>
      </c>
      <c r="AT160" s="229" t="s">
        <v>234</v>
      </c>
      <c r="AU160" s="229" t="s">
        <v>86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156</v>
      </c>
      <c r="BM160" s="229" t="s">
        <v>455</v>
      </c>
    </row>
    <row r="161" s="13" customFormat="1">
      <c r="A161" s="13"/>
      <c r="B161" s="231"/>
      <c r="C161" s="232"/>
      <c r="D161" s="233" t="s">
        <v>158</v>
      </c>
      <c r="E161" s="234" t="s">
        <v>1</v>
      </c>
      <c r="F161" s="235" t="s">
        <v>456</v>
      </c>
      <c r="G161" s="232"/>
      <c r="H161" s="236">
        <v>60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158</v>
      </c>
      <c r="AU161" s="242" t="s">
        <v>86</v>
      </c>
      <c r="AV161" s="13" t="s">
        <v>86</v>
      </c>
      <c r="AW161" s="13" t="s">
        <v>32</v>
      </c>
      <c r="AX161" s="13" t="s">
        <v>84</v>
      </c>
      <c r="AY161" s="242" t="s">
        <v>149</v>
      </c>
    </row>
    <row r="162" s="13" customFormat="1">
      <c r="A162" s="13"/>
      <c r="B162" s="231"/>
      <c r="C162" s="232"/>
      <c r="D162" s="233" t="s">
        <v>158</v>
      </c>
      <c r="E162" s="232"/>
      <c r="F162" s="235" t="s">
        <v>457</v>
      </c>
      <c r="G162" s="232"/>
      <c r="H162" s="236">
        <v>61.799999999999997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158</v>
      </c>
      <c r="AU162" s="242" t="s">
        <v>86</v>
      </c>
      <c r="AV162" s="13" t="s">
        <v>86</v>
      </c>
      <c r="AW162" s="13" t="s">
        <v>4</v>
      </c>
      <c r="AX162" s="13" t="s">
        <v>84</v>
      </c>
      <c r="AY162" s="242" t="s">
        <v>149</v>
      </c>
    </row>
    <row r="163" s="2" customFormat="1" ht="24.15" customHeight="1">
      <c r="A163" s="38"/>
      <c r="B163" s="39"/>
      <c r="C163" s="243" t="s">
        <v>253</v>
      </c>
      <c r="D163" s="243" t="s">
        <v>234</v>
      </c>
      <c r="E163" s="244" t="s">
        <v>296</v>
      </c>
      <c r="F163" s="245" t="s">
        <v>297</v>
      </c>
      <c r="G163" s="246" t="s">
        <v>269</v>
      </c>
      <c r="H163" s="247">
        <v>12.359999999999999</v>
      </c>
      <c r="I163" s="248"/>
      <c r="J163" s="249">
        <f>ROUND(I163*H163,2)</f>
        <v>0</v>
      </c>
      <c r="K163" s="245" t="s">
        <v>155</v>
      </c>
      <c r="L163" s="250"/>
      <c r="M163" s="251" t="s">
        <v>1</v>
      </c>
      <c r="N163" s="252" t="s">
        <v>41</v>
      </c>
      <c r="O163" s="91"/>
      <c r="P163" s="227">
        <f>O163*H163</f>
        <v>0</v>
      </c>
      <c r="Q163" s="227">
        <v>0.013599999999999999</v>
      </c>
      <c r="R163" s="227">
        <f>Q163*H163</f>
        <v>0.168096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186</v>
      </c>
      <c r="AT163" s="229" t="s">
        <v>234</v>
      </c>
      <c r="AU163" s="229" t="s">
        <v>86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156</v>
      </c>
      <c r="BM163" s="229" t="s">
        <v>298</v>
      </c>
    </row>
    <row r="164" s="13" customFormat="1">
      <c r="A164" s="13"/>
      <c r="B164" s="231"/>
      <c r="C164" s="232"/>
      <c r="D164" s="233" t="s">
        <v>158</v>
      </c>
      <c r="E164" s="234" t="s">
        <v>1</v>
      </c>
      <c r="F164" s="235" t="s">
        <v>458</v>
      </c>
      <c r="G164" s="232"/>
      <c r="H164" s="236">
        <v>12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158</v>
      </c>
      <c r="AU164" s="242" t="s">
        <v>86</v>
      </c>
      <c r="AV164" s="13" t="s">
        <v>86</v>
      </c>
      <c r="AW164" s="13" t="s">
        <v>32</v>
      </c>
      <c r="AX164" s="13" t="s">
        <v>84</v>
      </c>
      <c r="AY164" s="242" t="s">
        <v>149</v>
      </c>
    </row>
    <row r="165" s="13" customFormat="1">
      <c r="A165" s="13"/>
      <c r="B165" s="231"/>
      <c r="C165" s="232"/>
      <c r="D165" s="233" t="s">
        <v>158</v>
      </c>
      <c r="E165" s="232"/>
      <c r="F165" s="235" t="s">
        <v>459</v>
      </c>
      <c r="G165" s="232"/>
      <c r="H165" s="236">
        <v>12.359999999999999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158</v>
      </c>
      <c r="AU165" s="242" t="s">
        <v>86</v>
      </c>
      <c r="AV165" s="13" t="s">
        <v>86</v>
      </c>
      <c r="AW165" s="13" t="s">
        <v>4</v>
      </c>
      <c r="AX165" s="13" t="s">
        <v>84</v>
      </c>
      <c r="AY165" s="242" t="s">
        <v>149</v>
      </c>
    </row>
    <row r="166" s="2" customFormat="1" ht="24.15" customHeight="1">
      <c r="A166" s="38"/>
      <c r="B166" s="39"/>
      <c r="C166" s="243" t="s">
        <v>257</v>
      </c>
      <c r="D166" s="243" t="s">
        <v>234</v>
      </c>
      <c r="E166" s="244" t="s">
        <v>460</v>
      </c>
      <c r="F166" s="245" t="s">
        <v>461</v>
      </c>
      <c r="G166" s="246" t="s">
        <v>269</v>
      </c>
      <c r="H166" s="247">
        <v>154.5</v>
      </c>
      <c r="I166" s="248"/>
      <c r="J166" s="249">
        <f>ROUND(I166*H166,2)</f>
        <v>0</v>
      </c>
      <c r="K166" s="245" t="s">
        <v>155</v>
      </c>
      <c r="L166" s="250"/>
      <c r="M166" s="251" t="s">
        <v>1</v>
      </c>
      <c r="N166" s="252" t="s">
        <v>41</v>
      </c>
      <c r="O166" s="91"/>
      <c r="P166" s="227">
        <f>O166*H166</f>
        <v>0</v>
      </c>
      <c r="Q166" s="227">
        <v>0.01146</v>
      </c>
      <c r="R166" s="227">
        <f>Q166*H166</f>
        <v>1.77057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186</v>
      </c>
      <c r="AT166" s="229" t="s">
        <v>234</v>
      </c>
      <c r="AU166" s="229" t="s">
        <v>86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156</v>
      </c>
      <c r="BM166" s="229" t="s">
        <v>462</v>
      </c>
    </row>
    <row r="167" s="13" customFormat="1">
      <c r="A167" s="13"/>
      <c r="B167" s="231"/>
      <c r="C167" s="232"/>
      <c r="D167" s="233" t="s">
        <v>158</v>
      </c>
      <c r="E167" s="234" t="s">
        <v>1</v>
      </c>
      <c r="F167" s="235" t="s">
        <v>463</v>
      </c>
      <c r="G167" s="232"/>
      <c r="H167" s="236">
        <v>150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158</v>
      </c>
      <c r="AU167" s="242" t="s">
        <v>86</v>
      </c>
      <c r="AV167" s="13" t="s">
        <v>86</v>
      </c>
      <c r="AW167" s="13" t="s">
        <v>32</v>
      </c>
      <c r="AX167" s="13" t="s">
        <v>84</v>
      </c>
      <c r="AY167" s="242" t="s">
        <v>149</v>
      </c>
    </row>
    <row r="168" s="13" customFormat="1">
      <c r="A168" s="13"/>
      <c r="B168" s="231"/>
      <c r="C168" s="232"/>
      <c r="D168" s="233" t="s">
        <v>158</v>
      </c>
      <c r="E168" s="232"/>
      <c r="F168" s="235" t="s">
        <v>464</v>
      </c>
      <c r="G168" s="232"/>
      <c r="H168" s="236">
        <v>154.5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158</v>
      </c>
      <c r="AU168" s="242" t="s">
        <v>86</v>
      </c>
      <c r="AV168" s="13" t="s">
        <v>86</v>
      </c>
      <c r="AW168" s="13" t="s">
        <v>4</v>
      </c>
      <c r="AX168" s="13" t="s">
        <v>84</v>
      </c>
      <c r="AY168" s="242" t="s">
        <v>149</v>
      </c>
    </row>
    <row r="169" s="2" customFormat="1" ht="33" customHeight="1">
      <c r="A169" s="38"/>
      <c r="B169" s="39"/>
      <c r="C169" s="218" t="s">
        <v>261</v>
      </c>
      <c r="D169" s="218" t="s">
        <v>151</v>
      </c>
      <c r="E169" s="219" t="s">
        <v>465</v>
      </c>
      <c r="F169" s="220" t="s">
        <v>466</v>
      </c>
      <c r="G169" s="221" t="s">
        <v>303</v>
      </c>
      <c r="H169" s="222">
        <v>9</v>
      </c>
      <c r="I169" s="223"/>
      <c r="J169" s="224">
        <f>ROUND(I169*H169,2)</f>
        <v>0</v>
      </c>
      <c r="K169" s="220" t="s">
        <v>155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156</v>
      </c>
      <c r="AT169" s="229" t="s">
        <v>151</v>
      </c>
      <c r="AU169" s="229" t="s">
        <v>86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156</v>
      </c>
      <c r="BM169" s="229" t="s">
        <v>316</v>
      </c>
    </row>
    <row r="170" s="2" customFormat="1" ht="24.15" customHeight="1">
      <c r="A170" s="38"/>
      <c r="B170" s="39"/>
      <c r="C170" s="243" t="s">
        <v>266</v>
      </c>
      <c r="D170" s="243" t="s">
        <v>234</v>
      </c>
      <c r="E170" s="244" t="s">
        <v>467</v>
      </c>
      <c r="F170" s="245" t="s">
        <v>468</v>
      </c>
      <c r="G170" s="246" t="s">
        <v>303</v>
      </c>
      <c r="H170" s="247">
        <v>9</v>
      </c>
      <c r="I170" s="248"/>
      <c r="J170" s="249">
        <f>ROUND(I170*H170,2)</f>
        <v>0</v>
      </c>
      <c r="K170" s="245" t="s">
        <v>155</v>
      </c>
      <c r="L170" s="250"/>
      <c r="M170" s="251" t="s">
        <v>1</v>
      </c>
      <c r="N170" s="252" t="s">
        <v>41</v>
      </c>
      <c r="O170" s="91"/>
      <c r="P170" s="227">
        <f>O170*H170</f>
        <v>0</v>
      </c>
      <c r="Q170" s="227">
        <v>0.0095999999999999992</v>
      </c>
      <c r="R170" s="227">
        <f>Q170*H170</f>
        <v>0.086399999999999991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186</v>
      </c>
      <c r="AT170" s="229" t="s">
        <v>234</v>
      </c>
      <c r="AU170" s="229" t="s">
        <v>86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156</v>
      </c>
      <c r="BM170" s="229" t="s">
        <v>320</v>
      </c>
    </row>
    <row r="171" s="2" customFormat="1" ht="33" customHeight="1">
      <c r="A171" s="38"/>
      <c r="B171" s="39"/>
      <c r="C171" s="218" t="s">
        <v>272</v>
      </c>
      <c r="D171" s="218" t="s">
        <v>151</v>
      </c>
      <c r="E171" s="219" t="s">
        <v>322</v>
      </c>
      <c r="F171" s="220" t="s">
        <v>323</v>
      </c>
      <c r="G171" s="221" t="s">
        <v>303</v>
      </c>
      <c r="H171" s="222">
        <v>54</v>
      </c>
      <c r="I171" s="223"/>
      <c r="J171" s="224">
        <f>ROUND(I171*H171,2)</f>
        <v>0</v>
      </c>
      <c r="K171" s="220" t="s">
        <v>155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156</v>
      </c>
      <c r="AT171" s="229" t="s">
        <v>151</v>
      </c>
      <c r="AU171" s="229" t="s">
        <v>86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156</v>
      </c>
      <c r="BM171" s="229" t="s">
        <v>324</v>
      </c>
    </row>
    <row r="172" s="2" customFormat="1" ht="16.5" customHeight="1">
      <c r="A172" s="38"/>
      <c r="B172" s="39"/>
      <c r="C172" s="243" t="s">
        <v>278</v>
      </c>
      <c r="D172" s="243" t="s">
        <v>234</v>
      </c>
      <c r="E172" s="244" t="s">
        <v>326</v>
      </c>
      <c r="F172" s="245" t="s">
        <v>327</v>
      </c>
      <c r="G172" s="246" t="s">
        <v>303</v>
      </c>
      <c r="H172" s="247">
        <v>40</v>
      </c>
      <c r="I172" s="248"/>
      <c r="J172" s="249">
        <f>ROUND(I172*H172,2)</f>
        <v>0</v>
      </c>
      <c r="K172" s="245" t="s">
        <v>155</v>
      </c>
      <c r="L172" s="250"/>
      <c r="M172" s="251" t="s">
        <v>1</v>
      </c>
      <c r="N172" s="252" t="s">
        <v>41</v>
      </c>
      <c r="O172" s="91"/>
      <c r="P172" s="227">
        <f>O172*H172</f>
        <v>0</v>
      </c>
      <c r="Q172" s="227">
        <v>0.0064000000000000003</v>
      </c>
      <c r="R172" s="227">
        <f>Q172*H172</f>
        <v>0.25600000000000001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186</v>
      </c>
      <c r="AT172" s="229" t="s">
        <v>234</v>
      </c>
      <c r="AU172" s="229" t="s">
        <v>86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156</v>
      </c>
      <c r="BM172" s="229" t="s">
        <v>328</v>
      </c>
    </row>
    <row r="173" s="2" customFormat="1" ht="16.5" customHeight="1">
      <c r="A173" s="38"/>
      <c r="B173" s="39"/>
      <c r="C173" s="243" t="s">
        <v>284</v>
      </c>
      <c r="D173" s="243" t="s">
        <v>234</v>
      </c>
      <c r="E173" s="244" t="s">
        <v>469</v>
      </c>
      <c r="F173" s="245" t="s">
        <v>470</v>
      </c>
      <c r="G173" s="246" t="s">
        <v>303</v>
      </c>
      <c r="H173" s="247">
        <v>14</v>
      </c>
      <c r="I173" s="248"/>
      <c r="J173" s="249">
        <f>ROUND(I173*H173,2)</f>
        <v>0</v>
      </c>
      <c r="K173" s="245" t="s">
        <v>155</v>
      </c>
      <c r="L173" s="250"/>
      <c r="M173" s="251" t="s">
        <v>1</v>
      </c>
      <c r="N173" s="252" t="s">
        <v>41</v>
      </c>
      <c r="O173" s="91"/>
      <c r="P173" s="227">
        <f>O173*H173</f>
        <v>0</v>
      </c>
      <c r="Q173" s="227">
        <v>8.0000000000000007E-05</v>
      </c>
      <c r="R173" s="227">
        <f>Q173*H173</f>
        <v>0.0011200000000000001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186</v>
      </c>
      <c r="AT173" s="229" t="s">
        <v>234</v>
      </c>
      <c r="AU173" s="229" t="s">
        <v>86</v>
      </c>
      <c r="AY173" s="17" t="s">
        <v>149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156</v>
      </c>
      <c r="BM173" s="229" t="s">
        <v>471</v>
      </c>
    </row>
    <row r="174" s="2" customFormat="1" ht="24.15" customHeight="1">
      <c r="A174" s="38"/>
      <c r="B174" s="39"/>
      <c r="C174" s="218" t="s">
        <v>290</v>
      </c>
      <c r="D174" s="218" t="s">
        <v>151</v>
      </c>
      <c r="E174" s="219" t="s">
        <v>334</v>
      </c>
      <c r="F174" s="220" t="s">
        <v>335</v>
      </c>
      <c r="G174" s="221" t="s">
        <v>269</v>
      </c>
      <c r="H174" s="222">
        <v>222</v>
      </c>
      <c r="I174" s="223"/>
      <c r="J174" s="224">
        <f>ROUND(I174*H174,2)</f>
        <v>0</v>
      </c>
      <c r="K174" s="220" t="s">
        <v>155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156</v>
      </c>
      <c r="AT174" s="229" t="s">
        <v>151</v>
      </c>
      <c r="AU174" s="229" t="s">
        <v>86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156</v>
      </c>
      <c r="BM174" s="229" t="s">
        <v>472</v>
      </c>
    </row>
    <row r="175" s="2" customFormat="1" ht="24.15" customHeight="1">
      <c r="A175" s="38"/>
      <c r="B175" s="39"/>
      <c r="C175" s="218" t="s">
        <v>295</v>
      </c>
      <c r="D175" s="218" t="s">
        <v>151</v>
      </c>
      <c r="E175" s="219" t="s">
        <v>473</v>
      </c>
      <c r="F175" s="220" t="s">
        <v>474</v>
      </c>
      <c r="G175" s="221" t="s">
        <v>303</v>
      </c>
      <c r="H175" s="222">
        <v>2</v>
      </c>
      <c r="I175" s="223"/>
      <c r="J175" s="224">
        <f>ROUND(I175*H175,2)</f>
        <v>0</v>
      </c>
      <c r="K175" s="220" t="s">
        <v>155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0.11631</v>
      </c>
      <c r="R175" s="227">
        <f>Q175*H175</f>
        <v>0.23261999999999999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156</v>
      </c>
      <c r="AT175" s="229" t="s">
        <v>151</v>
      </c>
      <c r="AU175" s="229" t="s">
        <v>86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156</v>
      </c>
      <c r="BM175" s="229" t="s">
        <v>344</v>
      </c>
    </row>
    <row r="176" s="2" customFormat="1" ht="24.15" customHeight="1">
      <c r="A176" s="38"/>
      <c r="B176" s="39"/>
      <c r="C176" s="218" t="s">
        <v>300</v>
      </c>
      <c r="D176" s="218" t="s">
        <v>151</v>
      </c>
      <c r="E176" s="219" t="s">
        <v>346</v>
      </c>
      <c r="F176" s="220" t="s">
        <v>347</v>
      </c>
      <c r="G176" s="221" t="s">
        <v>303</v>
      </c>
      <c r="H176" s="222">
        <v>2</v>
      </c>
      <c r="I176" s="223"/>
      <c r="J176" s="224">
        <f>ROUND(I176*H176,2)</f>
        <v>0</v>
      </c>
      <c r="K176" s="220" t="s">
        <v>155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0.072480000000000003</v>
      </c>
      <c r="R176" s="227">
        <f>Q176*H176</f>
        <v>0.14496000000000001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156</v>
      </c>
      <c r="AT176" s="229" t="s">
        <v>151</v>
      </c>
      <c r="AU176" s="229" t="s">
        <v>86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156</v>
      </c>
      <c r="BM176" s="229" t="s">
        <v>348</v>
      </c>
    </row>
    <row r="177" s="2" customFormat="1" ht="24.15" customHeight="1">
      <c r="A177" s="38"/>
      <c r="B177" s="39"/>
      <c r="C177" s="218" t="s">
        <v>305</v>
      </c>
      <c r="D177" s="218" t="s">
        <v>151</v>
      </c>
      <c r="E177" s="219" t="s">
        <v>350</v>
      </c>
      <c r="F177" s="220" t="s">
        <v>351</v>
      </c>
      <c r="G177" s="221" t="s">
        <v>303</v>
      </c>
      <c r="H177" s="222">
        <v>2</v>
      </c>
      <c r="I177" s="223"/>
      <c r="J177" s="224">
        <f>ROUND(I177*H177,2)</f>
        <v>0</v>
      </c>
      <c r="K177" s="220" t="s">
        <v>155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156</v>
      </c>
      <c r="AT177" s="229" t="s">
        <v>151</v>
      </c>
      <c r="AU177" s="229" t="s">
        <v>86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156</v>
      </c>
      <c r="BM177" s="229" t="s">
        <v>352</v>
      </c>
    </row>
    <row r="178" s="2" customFormat="1" ht="33" customHeight="1">
      <c r="A178" s="38"/>
      <c r="B178" s="39"/>
      <c r="C178" s="218" t="s">
        <v>309</v>
      </c>
      <c r="D178" s="218" t="s">
        <v>151</v>
      </c>
      <c r="E178" s="219" t="s">
        <v>354</v>
      </c>
      <c r="F178" s="220" t="s">
        <v>355</v>
      </c>
      <c r="G178" s="221" t="s">
        <v>303</v>
      </c>
      <c r="H178" s="222">
        <v>2</v>
      </c>
      <c r="I178" s="223"/>
      <c r="J178" s="224">
        <f>ROUND(I178*H178,2)</f>
        <v>0</v>
      </c>
      <c r="K178" s="220" t="s">
        <v>155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0.42115999999999998</v>
      </c>
      <c r="R178" s="227">
        <f>Q178*H178</f>
        <v>0.84231999999999996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156</v>
      </c>
      <c r="AT178" s="229" t="s">
        <v>151</v>
      </c>
      <c r="AU178" s="229" t="s">
        <v>86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156</v>
      </c>
      <c r="BM178" s="229" t="s">
        <v>356</v>
      </c>
    </row>
    <row r="179" s="2" customFormat="1" ht="24.15" customHeight="1">
      <c r="A179" s="38"/>
      <c r="B179" s="39"/>
      <c r="C179" s="218" t="s">
        <v>313</v>
      </c>
      <c r="D179" s="218" t="s">
        <v>151</v>
      </c>
      <c r="E179" s="219" t="s">
        <v>475</v>
      </c>
      <c r="F179" s="220" t="s">
        <v>476</v>
      </c>
      <c r="G179" s="221" t="s">
        <v>176</v>
      </c>
      <c r="H179" s="222">
        <v>5</v>
      </c>
      <c r="I179" s="223"/>
      <c r="J179" s="224">
        <f>ROUND(I179*H179,2)</f>
        <v>0</v>
      </c>
      <c r="K179" s="220" t="s">
        <v>155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156</v>
      </c>
      <c r="AT179" s="229" t="s">
        <v>151</v>
      </c>
      <c r="AU179" s="229" t="s">
        <v>86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156</v>
      </c>
      <c r="BM179" s="229" t="s">
        <v>477</v>
      </c>
    </row>
    <row r="180" s="2" customFormat="1" ht="24.15" customHeight="1">
      <c r="A180" s="38"/>
      <c r="B180" s="39"/>
      <c r="C180" s="218" t="s">
        <v>317</v>
      </c>
      <c r="D180" s="218" t="s">
        <v>151</v>
      </c>
      <c r="E180" s="219" t="s">
        <v>358</v>
      </c>
      <c r="F180" s="220" t="s">
        <v>359</v>
      </c>
      <c r="G180" s="221" t="s">
        <v>269</v>
      </c>
      <c r="H180" s="222">
        <v>206</v>
      </c>
      <c r="I180" s="223"/>
      <c r="J180" s="224">
        <f>ROUND(I180*H180,2)</f>
        <v>0</v>
      </c>
      <c r="K180" s="220" t="s">
        <v>155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9.0000000000000006E-05</v>
      </c>
      <c r="R180" s="227">
        <f>Q180*H180</f>
        <v>0.018540000000000001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156</v>
      </c>
      <c r="AT180" s="229" t="s">
        <v>151</v>
      </c>
      <c r="AU180" s="229" t="s">
        <v>86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156</v>
      </c>
      <c r="BM180" s="229" t="s">
        <v>360</v>
      </c>
    </row>
    <row r="181" s="12" customFormat="1" ht="22.8" customHeight="1">
      <c r="A181" s="12"/>
      <c r="B181" s="202"/>
      <c r="C181" s="203"/>
      <c r="D181" s="204" t="s">
        <v>75</v>
      </c>
      <c r="E181" s="216" t="s">
        <v>423</v>
      </c>
      <c r="F181" s="216" t="s">
        <v>424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P182</f>
        <v>0</v>
      </c>
      <c r="Q181" s="210"/>
      <c r="R181" s="211">
        <f>R182</f>
        <v>0</v>
      </c>
      <c r="S181" s="210"/>
      <c r="T181" s="212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84</v>
      </c>
      <c r="AT181" s="214" t="s">
        <v>75</v>
      </c>
      <c r="AU181" s="214" t="s">
        <v>84</v>
      </c>
      <c r="AY181" s="213" t="s">
        <v>149</v>
      </c>
      <c r="BK181" s="215">
        <f>BK182</f>
        <v>0</v>
      </c>
    </row>
    <row r="182" s="2" customFormat="1" ht="24.15" customHeight="1">
      <c r="A182" s="38"/>
      <c r="B182" s="39"/>
      <c r="C182" s="218" t="s">
        <v>321</v>
      </c>
      <c r="D182" s="218" t="s">
        <v>151</v>
      </c>
      <c r="E182" s="219" t="s">
        <v>426</v>
      </c>
      <c r="F182" s="220" t="s">
        <v>427</v>
      </c>
      <c r="G182" s="221" t="s">
        <v>217</v>
      </c>
      <c r="H182" s="222">
        <v>196.69800000000001</v>
      </c>
      <c r="I182" s="223"/>
      <c r="J182" s="224">
        <f>ROUND(I182*H182,2)</f>
        <v>0</v>
      </c>
      <c r="K182" s="220" t="s">
        <v>155</v>
      </c>
      <c r="L182" s="44"/>
      <c r="M182" s="264" t="s">
        <v>1</v>
      </c>
      <c r="N182" s="265" t="s">
        <v>41</v>
      </c>
      <c r="O182" s="266"/>
      <c r="P182" s="267">
        <f>O182*H182</f>
        <v>0</v>
      </c>
      <c r="Q182" s="267">
        <v>0</v>
      </c>
      <c r="R182" s="267">
        <f>Q182*H182</f>
        <v>0</v>
      </c>
      <c r="S182" s="267">
        <v>0</v>
      </c>
      <c r="T182" s="26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156</v>
      </c>
      <c r="AT182" s="229" t="s">
        <v>151</v>
      </c>
      <c r="AU182" s="229" t="s">
        <v>86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156</v>
      </c>
      <c r="BM182" s="229" t="s">
        <v>428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LbgpqXAW2mVdRU/j/fs1TKxpfF9S0xdJgBoTvuTfnJ7OhQ93m1hs3aH15HvyUyq2yg3V+xLYWCpntOI0glofHQ==" hashValue="TKXIw4G7K7WcWcW3sO6DX+O0lU54QrbFdzCq4Id9O94qq5mtfOdBMzpLjWFmXBlT2zCILgKTntXqLVK3AaOzqg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ROUND((SUM(BE133:BE323)),  2)</f>
        <v>0</v>
      </c>
      <c r="G33" s="38"/>
      <c r="H33" s="38"/>
      <c r="I33" s="155">
        <v>0.20999999999999999</v>
      </c>
      <c r="J33" s="154">
        <f>ROUND(((SUM(BE133:BE323))*I33),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ROUND((SUM(BF133:BF323)),  2)</f>
        <v>0</v>
      </c>
      <c r="G34" s="38"/>
      <c r="H34" s="38"/>
      <c r="I34" s="155">
        <v>0.12</v>
      </c>
      <c r="J34" s="154">
        <f>ROUND(((SUM(BF133:BF323))*I34),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ROUND((SUM(BG133:BG323)),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ROUND((SUM(BH133:BH323)),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ROUND((SUM(BI133:BI323)),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03a - Dopravní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479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480</v>
      </c>
      <c r="E98" s="182"/>
      <c r="F98" s="182"/>
      <c r="G98" s="182"/>
      <c r="H98" s="182"/>
      <c r="I98" s="182"/>
      <c r="J98" s="183">
        <f>J162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481</v>
      </c>
      <c r="E99" s="182"/>
      <c r="F99" s="182"/>
      <c r="G99" s="182"/>
      <c r="H99" s="182"/>
      <c r="I99" s="182"/>
      <c r="J99" s="183">
        <f>J169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482</v>
      </c>
      <c r="E100" s="182"/>
      <c r="F100" s="182"/>
      <c r="G100" s="182"/>
      <c r="H100" s="182"/>
      <c r="I100" s="182"/>
      <c r="J100" s="183">
        <f>J177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483</v>
      </c>
      <c r="E101" s="182"/>
      <c r="F101" s="182"/>
      <c r="G101" s="182"/>
      <c r="H101" s="182"/>
      <c r="I101" s="182"/>
      <c r="J101" s="183">
        <f>J185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484</v>
      </c>
      <c r="E102" s="182"/>
      <c r="F102" s="182"/>
      <c r="G102" s="182"/>
      <c r="H102" s="182"/>
      <c r="I102" s="182"/>
      <c r="J102" s="183">
        <f>J190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485</v>
      </c>
      <c r="E103" s="182"/>
      <c r="F103" s="182"/>
      <c r="G103" s="182"/>
      <c r="H103" s="182"/>
      <c r="I103" s="182"/>
      <c r="J103" s="183">
        <f>J194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486</v>
      </c>
      <c r="E104" s="182"/>
      <c r="F104" s="182"/>
      <c r="G104" s="182"/>
      <c r="H104" s="182"/>
      <c r="I104" s="182"/>
      <c r="J104" s="183">
        <f>J205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487</v>
      </c>
      <c r="E105" s="182"/>
      <c r="F105" s="182"/>
      <c r="G105" s="182"/>
      <c r="H105" s="182"/>
      <c r="I105" s="182"/>
      <c r="J105" s="183">
        <f>J214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488</v>
      </c>
      <c r="E106" s="182"/>
      <c r="F106" s="182"/>
      <c r="G106" s="182"/>
      <c r="H106" s="182"/>
      <c r="I106" s="182"/>
      <c r="J106" s="183">
        <f>J227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489</v>
      </c>
      <c r="E107" s="182"/>
      <c r="F107" s="182"/>
      <c r="G107" s="182"/>
      <c r="H107" s="182"/>
      <c r="I107" s="182"/>
      <c r="J107" s="183">
        <f>J239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490</v>
      </c>
      <c r="E108" s="182"/>
      <c r="F108" s="182"/>
      <c r="G108" s="182"/>
      <c r="H108" s="182"/>
      <c r="I108" s="182"/>
      <c r="J108" s="183">
        <f>J252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491</v>
      </c>
      <c r="E109" s="182"/>
      <c r="F109" s="182"/>
      <c r="G109" s="182"/>
      <c r="H109" s="182"/>
      <c r="I109" s="182"/>
      <c r="J109" s="183">
        <f>J257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492</v>
      </c>
      <c r="E110" s="182"/>
      <c r="F110" s="182"/>
      <c r="G110" s="182"/>
      <c r="H110" s="182"/>
      <c r="I110" s="182"/>
      <c r="J110" s="183">
        <f>J299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493</v>
      </c>
      <c r="E111" s="182"/>
      <c r="F111" s="182"/>
      <c r="G111" s="182"/>
      <c r="H111" s="182"/>
      <c r="I111" s="182"/>
      <c r="J111" s="183">
        <f>J310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9"/>
      <c r="C112" s="180"/>
      <c r="D112" s="181" t="s">
        <v>494</v>
      </c>
      <c r="E112" s="182"/>
      <c r="F112" s="182"/>
      <c r="G112" s="182"/>
      <c r="H112" s="182"/>
      <c r="I112" s="182"/>
      <c r="J112" s="183">
        <f>J313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495</v>
      </c>
      <c r="E113" s="182"/>
      <c r="F113" s="182"/>
      <c r="G113" s="182"/>
      <c r="H113" s="182"/>
      <c r="I113" s="182"/>
      <c r="J113" s="183">
        <f>J315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REVITALIZACE OBJEKTU CORSO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118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IO 03a - Dopravní řešení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Krčínova 801/6, 400 07 Ústí nad Labem</v>
      </c>
      <c r="G127" s="40"/>
      <c r="H127" s="40"/>
      <c r="I127" s="32" t="s">
        <v>22</v>
      </c>
      <c r="J127" s="79" t="str">
        <f>IF(J12="","",J12)</f>
        <v>3. 7. 2024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24</v>
      </c>
      <c r="D129" s="40"/>
      <c r="E129" s="40"/>
      <c r="F129" s="27" t="str">
        <f>E15</f>
        <v>Statutární město Ústí nad Labem</v>
      </c>
      <c r="G129" s="40"/>
      <c r="H129" s="40"/>
      <c r="I129" s="32" t="s">
        <v>30</v>
      </c>
      <c r="J129" s="36" t="str">
        <f>E21</f>
        <v>DigiTry Art Technologies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135</v>
      </c>
      <c r="D132" s="194" t="s">
        <v>61</v>
      </c>
      <c r="E132" s="194" t="s">
        <v>57</v>
      </c>
      <c r="F132" s="194" t="s">
        <v>58</v>
      </c>
      <c r="G132" s="194" t="s">
        <v>136</v>
      </c>
      <c r="H132" s="194" t="s">
        <v>137</v>
      </c>
      <c r="I132" s="194" t="s">
        <v>138</v>
      </c>
      <c r="J132" s="194" t="s">
        <v>122</v>
      </c>
      <c r="K132" s="195" t="s">
        <v>139</v>
      </c>
      <c r="L132" s="196"/>
      <c r="M132" s="100" t="s">
        <v>1</v>
      </c>
      <c r="N132" s="101" t="s">
        <v>40</v>
      </c>
      <c r="O132" s="101" t="s">
        <v>140</v>
      </c>
      <c r="P132" s="101" t="s">
        <v>141</v>
      </c>
      <c r="Q132" s="101" t="s">
        <v>142</v>
      </c>
      <c r="R132" s="101" t="s">
        <v>143</v>
      </c>
      <c r="S132" s="101" t="s">
        <v>144</v>
      </c>
      <c r="T132" s="102" t="s">
        <v>145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146</v>
      </c>
      <c r="D133" s="40"/>
      <c r="E133" s="40"/>
      <c r="F133" s="40"/>
      <c r="G133" s="40"/>
      <c r="H133" s="40"/>
      <c r="I133" s="40"/>
      <c r="J133" s="197">
        <f>BK133</f>
        <v>0</v>
      </c>
      <c r="K133" s="40"/>
      <c r="L133" s="44"/>
      <c r="M133" s="103"/>
      <c r="N133" s="198"/>
      <c r="O133" s="104"/>
      <c r="P133" s="199">
        <f>P134+P162+P169+P177+P185+P190+P194+P205+P214+P227+P239+P252+P257+P299+P310+P313+P315</f>
        <v>0</v>
      </c>
      <c r="Q133" s="104"/>
      <c r="R133" s="199">
        <f>R134+R162+R169+R177+R185+R190+R194+R205+R214+R227+R239+R252+R257+R299+R310+R313+R315</f>
        <v>0</v>
      </c>
      <c r="S133" s="104"/>
      <c r="T133" s="200">
        <f>T134+T162+T169+T177+T185+T190+T194+T205+T214+T227+T239+T252+T257+T299+T310+T313+T315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124</v>
      </c>
      <c r="BK133" s="201">
        <f>BK134+BK162+BK169+BK177+BK185+BK190+BK194+BK205+BK214+BK227+BK239+BK252+BK257+BK299+BK310+BK313+BK315</f>
        <v>0</v>
      </c>
    </row>
    <row r="134" s="12" customFormat="1" ht="25.92" customHeight="1">
      <c r="A134" s="12"/>
      <c r="B134" s="202"/>
      <c r="C134" s="203"/>
      <c r="D134" s="204" t="s">
        <v>75</v>
      </c>
      <c r="E134" s="205" t="s">
        <v>84</v>
      </c>
      <c r="F134" s="205" t="s">
        <v>496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SUM(P135:P161)</f>
        <v>0</v>
      </c>
      <c r="Q134" s="210"/>
      <c r="R134" s="211">
        <f>SUM(R135:R161)</f>
        <v>0</v>
      </c>
      <c r="S134" s="210"/>
      <c r="T134" s="212">
        <f>SUM(T135:T161)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75</v>
      </c>
      <c r="AU134" s="214" t="s">
        <v>76</v>
      </c>
      <c r="AY134" s="213" t="s">
        <v>149</v>
      </c>
      <c r="BK134" s="215">
        <f>SUM(BK135:BK161)</f>
        <v>0</v>
      </c>
    </row>
    <row r="135" s="2" customFormat="1" ht="33" customHeight="1">
      <c r="A135" s="38"/>
      <c r="B135" s="39"/>
      <c r="C135" s="218" t="s">
        <v>84</v>
      </c>
      <c r="D135" s="218" t="s">
        <v>151</v>
      </c>
      <c r="E135" s="219" t="s">
        <v>497</v>
      </c>
      <c r="F135" s="220" t="s">
        <v>498</v>
      </c>
      <c r="G135" s="221" t="s">
        <v>154</v>
      </c>
      <c r="H135" s="222">
        <v>25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156</v>
      </c>
      <c r="AT135" s="229" t="s">
        <v>151</v>
      </c>
      <c r="AU135" s="229" t="s">
        <v>84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156</v>
      </c>
      <c r="BM135" s="229" t="s">
        <v>86</v>
      </c>
    </row>
    <row r="136" s="2" customFormat="1" ht="33" customHeight="1">
      <c r="A136" s="38"/>
      <c r="B136" s="39"/>
      <c r="C136" s="218" t="s">
        <v>86</v>
      </c>
      <c r="D136" s="218" t="s">
        <v>151</v>
      </c>
      <c r="E136" s="219" t="s">
        <v>499</v>
      </c>
      <c r="F136" s="220" t="s">
        <v>500</v>
      </c>
      <c r="G136" s="221" t="s">
        <v>154</v>
      </c>
      <c r="H136" s="222">
        <v>18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156</v>
      </c>
      <c r="AT136" s="229" t="s">
        <v>151</v>
      </c>
      <c r="AU136" s="229" t="s">
        <v>84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156</v>
      </c>
      <c r="BM136" s="229" t="s">
        <v>156</v>
      </c>
    </row>
    <row r="137" s="13" customFormat="1">
      <c r="A137" s="13"/>
      <c r="B137" s="231"/>
      <c r="C137" s="232"/>
      <c r="D137" s="233" t="s">
        <v>158</v>
      </c>
      <c r="E137" s="234" t="s">
        <v>1</v>
      </c>
      <c r="F137" s="235" t="s">
        <v>501</v>
      </c>
      <c r="G137" s="232"/>
      <c r="H137" s="236">
        <v>18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158</v>
      </c>
      <c r="AU137" s="242" t="s">
        <v>84</v>
      </c>
      <c r="AV137" s="13" t="s">
        <v>86</v>
      </c>
      <c r="AW137" s="13" t="s">
        <v>32</v>
      </c>
      <c r="AX137" s="13" t="s">
        <v>76</v>
      </c>
      <c r="AY137" s="242" t="s">
        <v>149</v>
      </c>
    </row>
    <row r="138" s="14" customFormat="1">
      <c r="A138" s="14"/>
      <c r="B138" s="253"/>
      <c r="C138" s="254"/>
      <c r="D138" s="233" t="s">
        <v>158</v>
      </c>
      <c r="E138" s="255" t="s">
        <v>1</v>
      </c>
      <c r="F138" s="256" t="s">
        <v>395</v>
      </c>
      <c r="G138" s="254"/>
      <c r="H138" s="257">
        <v>18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158</v>
      </c>
      <c r="AU138" s="263" t="s">
        <v>84</v>
      </c>
      <c r="AV138" s="14" t="s">
        <v>156</v>
      </c>
      <c r="AW138" s="14" t="s">
        <v>32</v>
      </c>
      <c r="AX138" s="14" t="s">
        <v>84</v>
      </c>
      <c r="AY138" s="263" t="s">
        <v>149</v>
      </c>
    </row>
    <row r="139" s="2" customFormat="1" ht="24.15" customHeight="1">
      <c r="A139" s="38"/>
      <c r="B139" s="39"/>
      <c r="C139" s="218" t="s">
        <v>164</v>
      </c>
      <c r="D139" s="218" t="s">
        <v>151</v>
      </c>
      <c r="E139" s="219" t="s">
        <v>502</v>
      </c>
      <c r="F139" s="220" t="s">
        <v>503</v>
      </c>
      <c r="G139" s="221" t="s">
        <v>154</v>
      </c>
      <c r="H139" s="222">
        <v>3361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156</v>
      </c>
      <c r="AT139" s="229" t="s">
        <v>151</v>
      </c>
      <c r="AU139" s="229" t="s">
        <v>84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156</v>
      </c>
      <c r="BM139" s="229" t="s">
        <v>178</v>
      </c>
    </row>
    <row r="140" s="13" customFormat="1">
      <c r="A140" s="13"/>
      <c r="B140" s="231"/>
      <c r="C140" s="232"/>
      <c r="D140" s="233" t="s">
        <v>158</v>
      </c>
      <c r="E140" s="234" t="s">
        <v>1</v>
      </c>
      <c r="F140" s="235" t="s">
        <v>504</v>
      </c>
      <c r="G140" s="232"/>
      <c r="H140" s="236">
        <v>3361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158</v>
      </c>
      <c r="AU140" s="242" t="s">
        <v>84</v>
      </c>
      <c r="AV140" s="13" t="s">
        <v>86</v>
      </c>
      <c r="AW140" s="13" t="s">
        <v>32</v>
      </c>
      <c r="AX140" s="13" t="s">
        <v>76</v>
      </c>
      <c r="AY140" s="242" t="s">
        <v>149</v>
      </c>
    </row>
    <row r="141" s="14" customFormat="1">
      <c r="A141" s="14"/>
      <c r="B141" s="253"/>
      <c r="C141" s="254"/>
      <c r="D141" s="233" t="s">
        <v>158</v>
      </c>
      <c r="E141" s="255" t="s">
        <v>1</v>
      </c>
      <c r="F141" s="256" t="s">
        <v>395</v>
      </c>
      <c r="G141" s="254"/>
      <c r="H141" s="257">
        <v>3361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158</v>
      </c>
      <c r="AU141" s="263" t="s">
        <v>84</v>
      </c>
      <c r="AV141" s="14" t="s">
        <v>156</v>
      </c>
      <c r="AW141" s="14" t="s">
        <v>32</v>
      </c>
      <c r="AX141" s="14" t="s">
        <v>84</v>
      </c>
      <c r="AY141" s="263" t="s">
        <v>149</v>
      </c>
    </row>
    <row r="142" s="2" customFormat="1" ht="24.15" customHeight="1">
      <c r="A142" s="38"/>
      <c r="B142" s="39"/>
      <c r="C142" s="218" t="s">
        <v>156</v>
      </c>
      <c r="D142" s="218" t="s">
        <v>151</v>
      </c>
      <c r="E142" s="219" t="s">
        <v>505</v>
      </c>
      <c r="F142" s="220" t="s">
        <v>506</v>
      </c>
      <c r="G142" s="221" t="s">
        <v>154</v>
      </c>
      <c r="H142" s="222">
        <v>2618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156</v>
      </c>
      <c r="AT142" s="229" t="s">
        <v>151</v>
      </c>
      <c r="AU142" s="229" t="s">
        <v>84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156</v>
      </c>
      <c r="BM142" s="229" t="s">
        <v>186</v>
      </c>
    </row>
    <row r="143" s="13" customFormat="1">
      <c r="A143" s="13"/>
      <c r="B143" s="231"/>
      <c r="C143" s="232"/>
      <c r="D143" s="233" t="s">
        <v>158</v>
      </c>
      <c r="E143" s="234" t="s">
        <v>1</v>
      </c>
      <c r="F143" s="235" t="s">
        <v>507</v>
      </c>
      <c r="G143" s="232"/>
      <c r="H143" s="236">
        <v>2618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158</v>
      </c>
      <c r="AU143" s="242" t="s">
        <v>84</v>
      </c>
      <c r="AV143" s="13" t="s">
        <v>86</v>
      </c>
      <c r="AW143" s="13" t="s">
        <v>32</v>
      </c>
      <c r="AX143" s="13" t="s">
        <v>76</v>
      </c>
      <c r="AY143" s="242" t="s">
        <v>149</v>
      </c>
    </row>
    <row r="144" s="14" customFormat="1">
      <c r="A144" s="14"/>
      <c r="B144" s="253"/>
      <c r="C144" s="254"/>
      <c r="D144" s="233" t="s">
        <v>158</v>
      </c>
      <c r="E144" s="255" t="s">
        <v>1</v>
      </c>
      <c r="F144" s="256" t="s">
        <v>395</v>
      </c>
      <c r="G144" s="254"/>
      <c r="H144" s="257">
        <v>2618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158</v>
      </c>
      <c r="AU144" s="263" t="s">
        <v>84</v>
      </c>
      <c r="AV144" s="14" t="s">
        <v>156</v>
      </c>
      <c r="AW144" s="14" t="s">
        <v>32</v>
      </c>
      <c r="AX144" s="14" t="s">
        <v>84</v>
      </c>
      <c r="AY144" s="263" t="s">
        <v>149</v>
      </c>
    </row>
    <row r="145" s="2" customFormat="1" ht="24.15" customHeight="1">
      <c r="A145" s="38"/>
      <c r="B145" s="39"/>
      <c r="C145" s="218" t="s">
        <v>173</v>
      </c>
      <c r="D145" s="218" t="s">
        <v>151</v>
      </c>
      <c r="E145" s="219" t="s">
        <v>165</v>
      </c>
      <c r="F145" s="220" t="s">
        <v>166</v>
      </c>
      <c r="G145" s="221" t="s">
        <v>154</v>
      </c>
      <c r="H145" s="222">
        <v>725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156</v>
      </c>
      <c r="AT145" s="229" t="s">
        <v>151</v>
      </c>
      <c r="AU145" s="229" t="s">
        <v>84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156</v>
      </c>
      <c r="BM145" s="229" t="s">
        <v>194</v>
      </c>
    </row>
    <row r="146" s="13" customFormat="1">
      <c r="A146" s="13"/>
      <c r="B146" s="231"/>
      <c r="C146" s="232"/>
      <c r="D146" s="233" t="s">
        <v>158</v>
      </c>
      <c r="E146" s="234" t="s">
        <v>1</v>
      </c>
      <c r="F146" s="235" t="s">
        <v>508</v>
      </c>
      <c r="G146" s="232"/>
      <c r="H146" s="236">
        <v>725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158</v>
      </c>
      <c r="AU146" s="242" t="s">
        <v>84</v>
      </c>
      <c r="AV146" s="13" t="s">
        <v>86</v>
      </c>
      <c r="AW146" s="13" t="s">
        <v>32</v>
      </c>
      <c r="AX146" s="13" t="s">
        <v>76</v>
      </c>
      <c r="AY146" s="242" t="s">
        <v>149</v>
      </c>
    </row>
    <row r="147" s="14" customFormat="1">
      <c r="A147" s="14"/>
      <c r="B147" s="253"/>
      <c r="C147" s="254"/>
      <c r="D147" s="233" t="s">
        <v>158</v>
      </c>
      <c r="E147" s="255" t="s">
        <v>1</v>
      </c>
      <c r="F147" s="256" t="s">
        <v>395</v>
      </c>
      <c r="G147" s="254"/>
      <c r="H147" s="257">
        <v>725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158</v>
      </c>
      <c r="AU147" s="263" t="s">
        <v>84</v>
      </c>
      <c r="AV147" s="14" t="s">
        <v>156</v>
      </c>
      <c r="AW147" s="14" t="s">
        <v>32</v>
      </c>
      <c r="AX147" s="14" t="s">
        <v>84</v>
      </c>
      <c r="AY147" s="263" t="s">
        <v>149</v>
      </c>
    </row>
    <row r="148" s="2" customFormat="1" ht="16.5" customHeight="1">
      <c r="A148" s="38"/>
      <c r="B148" s="39"/>
      <c r="C148" s="218" t="s">
        <v>178</v>
      </c>
      <c r="D148" s="218" t="s">
        <v>151</v>
      </c>
      <c r="E148" s="219" t="s">
        <v>509</v>
      </c>
      <c r="F148" s="220" t="s">
        <v>510</v>
      </c>
      <c r="G148" s="221" t="s">
        <v>269</v>
      </c>
      <c r="H148" s="222">
        <v>153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156</v>
      </c>
      <c r="AT148" s="229" t="s">
        <v>151</v>
      </c>
      <c r="AU148" s="229" t="s">
        <v>84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156</v>
      </c>
      <c r="BM148" s="229" t="s">
        <v>8</v>
      </c>
    </row>
    <row r="149" s="2" customFormat="1" ht="24.15" customHeight="1">
      <c r="A149" s="38"/>
      <c r="B149" s="39"/>
      <c r="C149" s="218" t="s">
        <v>182</v>
      </c>
      <c r="D149" s="218" t="s">
        <v>151</v>
      </c>
      <c r="E149" s="219" t="s">
        <v>511</v>
      </c>
      <c r="F149" s="220" t="s">
        <v>512</v>
      </c>
      <c r="G149" s="221" t="s">
        <v>269</v>
      </c>
      <c r="H149" s="222">
        <v>30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156</v>
      </c>
      <c r="AT149" s="229" t="s">
        <v>151</v>
      </c>
      <c r="AU149" s="229" t="s">
        <v>84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156</v>
      </c>
      <c r="BM149" s="229" t="s">
        <v>210</v>
      </c>
    </row>
    <row r="150" s="2" customFormat="1" ht="24.15" customHeight="1">
      <c r="A150" s="38"/>
      <c r="B150" s="39"/>
      <c r="C150" s="218" t="s">
        <v>186</v>
      </c>
      <c r="D150" s="218" t="s">
        <v>151</v>
      </c>
      <c r="E150" s="219" t="s">
        <v>513</v>
      </c>
      <c r="F150" s="220" t="s">
        <v>514</v>
      </c>
      <c r="G150" s="221" t="s">
        <v>176</v>
      </c>
      <c r="H150" s="222">
        <v>1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156</v>
      </c>
      <c r="AT150" s="229" t="s">
        <v>151</v>
      </c>
      <c r="AU150" s="229" t="s">
        <v>84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156</v>
      </c>
      <c r="BM150" s="229" t="s">
        <v>220</v>
      </c>
    </row>
    <row r="151" s="2" customFormat="1" ht="24.15" customHeight="1">
      <c r="A151" s="38"/>
      <c r="B151" s="39"/>
      <c r="C151" s="218" t="s">
        <v>190</v>
      </c>
      <c r="D151" s="218" t="s">
        <v>151</v>
      </c>
      <c r="E151" s="219" t="s">
        <v>515</v>
      </c>
      <c r="F151" s="220" t="s">
        <v>516</v>
      </c>
      <c r="G151" s="221" t="s">
        <v>269</v>
      </c>
      <c r="H151" s="222">
        <v>116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156</v>
      </c>
      <c r="AT151" s="229" t="s">
        <v>151</v>
      </c>
      <c r="AU151" s="229" t="s">
        <v>84</v>
      </c>
      <c r="AY151" s="17" t="s">
        <v>149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156</v>
      </c>
      <c r="BM151" s="229" t="s">
        <v>229</v>
      </c>
    </row>
    <row r="152" s="2" customFormat="1" ht="16.5" customHeight="1">
      <c r="A152" s="38"/>
      <c r="B152" s="39"/>
      <c r="C152" s="218" t="s">
        <v>194</v>
      </c>
      <c r="D152" s="218" t="s">
        <v>151</v>
      </c>
      <c r="E152" s="219" t="s">
        <v>517</v>
      </c>
      <c r="F152" s="220" t="s">
        <v>518</v>
      </c>
      <c r="G152" s="221" t="s">
        <v>176</v>
      </c>
      <c r="H152" s="222">
        <v>27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156</v>
      </c>
      <c r="AT152" s="229" t="s">
        <v>151</v>
      </c>
      <c r="AU152" s="229" t="s">
        <v>84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156</v>
      </c>
      <c r="BM152" s="229" t="s">
        <v>240</v>
      </c>
    </row>
    <row r="153" s="13" customFormat="1">
      <c r="A153" s="13"/>
      <c r="B153" s="231"/>
      <c r="C153" s="232"/>
      <c r="D153" s="233" t="s">
        <v>158</v>
      </c>
      <c r="E153" s="234" t="s">
        <v>1</v>
      </c>
      <c r="F153" s="235" t="s">
        <v>519</v>
      </c>
      <c r="G153" s="232"/>
      <c r="H153" s="236">
        <v>27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158</v>
      </c>
      <c r="AU153" s="242" t="s">
        <v>84</v>
      </c>
      <c r="AV153" s="13" t="s">
        <v>86</v>
      </c>
      <c r="AW153" s="13" t="s">
        <v>32</v>
      </c>
      <c r="AX153" s="13" t="s">
        <v>76</v>
      </c>
      <c r="AY153" s="242" t="s">
        <v>149</v>
      </c>
    </row>
    <row r="154" s="14" customFormat="1">
      <c r="A154" s="14"/>
      <c r="B154" s="253"/>
      <c r="C154" s="254"/>
      <c r="D154" s="233" t="s">
        <v>158</v>
      </c>
      <c r="E154" s="255" t="s">
        <v>1</v>
      </c>
      <c r="F154" s="256" t="s">
        <v>395</v>
      </c>
      <c r="G154" s="254"/>
      <c r="H154" s="257">
        <v>27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158</v>
      </c>
      <c r="AU154" s="263" t="s">
        <v>84</v>
      </c>
      <c r="AV154" s="14" t="s">
        <v>156</v>
      </c>
      <c r="AW154" s="14" t="s">
        <v>32</v>
      </c>
      <c r="AX154" s="14" t="s">
        <v>84</v>
      </c>
      <c r="AY154" s="263" t="s">
        <v>149</v>
      </c>
    </row>
    <row r="155" s="2" customFormat="1" ht="24.15" customHeight="1">
      <c r="A155" s="38"/>
      <c r="B155" s="39"/>
      <c r="C155" s="218" t="s">
        <v>198</v>
      </c>
      <c r="D155" s="218" t="s">
        <v>151</v>
      </c>
      <c r="E155" s="219" t="s">
        <v>520</v>
      </c>
      <c r="F155" s="220" t="s">
        <v>521</v>
      </c>
      <c r="G155" s="221" t="s">
        <v>269</v>
      </c>
      <c r="H155" s="222">
        <v>45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156</v>
      </c>
      <c r="AT155" s="229" t="s">
        <v>151</v>
      </c>
      <c r="AU155" s="229" t="s">
        <v>84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156</v>
      </c>
      <c r="BM155" s="229" t="s">
        <v>249</v>
      </c>
    </row>
    <row r="156" s="13" customFormat="1">
      <c r="A156" s="13"/>
      <c r="B156" s="231"/>
      <c r="C156" s="232"/>
      <c r="D156" s="233" t="s">
        <v>158</v>
      </c>
      <c r="E156" s="234" t="s">
        <v>1</v>
      </c>
      <c r="F156" s="235" t="s">
        <v>522</v>
      </c>
      <c r="G156" s="232"/>
      <c r="H156" s="236">
        <v>45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84</v>
      </c>
      <c r="AV156" s="13" t="s">
        <v>86</v>
      </c>
      <c r="AW156" s="13" t="s">
        <v>32</v>
      </c>
      <c r="AX156" s="13" t="s">
        <v>76</v>
      </c>
      <c r="AY156" s="242" t="s">
        <v>149</v>
      </c>
    </row>
    <row r="157" s="14" customFormat="1">
      <c r="A157" s="14"/>
      <c r="B157" s="253"/>
      <c r="C157" s="254"/>
      <c r="D157" s="233" t="s">
        <v>158</v>
      </c>
      <c r="E157" s="255" t="s">
        <v>1</v>
      </c>
      <c r="F157" s="256" t="s">
        <v>395</v>
      </c>
      <c r="G157" s="254"/>
      <c r="H157" s="257">
        <v>45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158</v>
      </c>
      <c r="AU157" s="263" t="s">
        <v>84</v>
      </c>
      <c r="AV157" s="14" t="s">
        <v>156</v>
      </c>
      <c r="AW157" s="14" t="s">
        <v>32</v>
      </c>
      <c r="AX157" s="14" t="s">
        <v>84</v>
      </c>
      <c r="AY157" s="263" t="s">
        <v>149</v>
      </c>
    </row>
    <row r="158" s="2" customFormat="1" ht="24.15" customHeight="1">
      <c r="A158" s="38"/>
      <c r="B158" s="39"/>
      <c r="C158" s="218" t="s">
        <v>8</v>
      </c>
      <c r="D158" s="218" t="s">
        <v>151</v>
      </c>
      <c r="E158" s="219" t="s">
        <v>523</v>
      </c>
      <c r="F158" s="220" t="s">
        <v>524</v>
      </c>
      <c r="G158" s="221" t="s">
        <v>303</v>
      </c>
      <c r="H158" s="222">
        <v>2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156</v>
      </c>
      <c r="AT158" s="229" t="s">
        <v>151</v>
      </c>
      <c r="AU158" s="229" t="s">
        <v>84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257</v>
      </c>
    </row>
    <row r="159" s="2" customFormat="1" ht="24.15" customHeight="1">
      <c r="A159" s="38"/>
      <c r="B159" s="39"/>
      <c r="C159" s="218" t="s">
        <v>205</v>
      </c>
      <c r="D159" s="218" t="s">
        <v>151</v>
      </c>
      <c r="E159" s="219" t="s">
        <v>520</v>
      </c>
      <c r="F159" s="220" t="s">
        <v>521</v>
      </c>
      <c r="G159" s="221" t="s">
        <v>269</v>
      </c>
      <c r="H159" s="222">
        <v>14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156</v>
      </c>
      <c r="AT159" s="229" t="s">
        <v>151</v>
      </c>
      <c r="AU159" s="229" t="s">
        <v>84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156</v>
      </c>
      <c r="BM159" s="229" t="s">
        <v>266</v>
      </c>
    </row>
    <row r="160" s="13" customFormat="1">
      <c r="A160" s="13"/>
      <c r="B160" s="231"/>
      <c r="C160" s="232"/>
      <c r="D160" s="233" t="s">
        <v>158</v>
      </c>
      <c r="E160" s="234" t="s">
        <v>1</v>
      </c>
      <c r="F160" s="235" t="s">
        <v>525</v>
      </c>
      <c r="G160" s="232"/>
      <c r="H160" s="236">
        <v>14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158</v>
      </c>
      <c r="AU160" s="242" t="s">
        <v>84</v>
      </c>
      <c r="AV160" s="13" t="s">
        <v>86</v>
      </c>
      <c r="AW160" s="13" t="s">
        <v>32</v>
      </c>
      <c r="AX160" s="13" t="s">
        <v>76</v>
      </c>
      <c r="AY160" s="242" t="s">
        <v>149</v>
      </c>
    </row>
    <row r="161" s="14" customFormat="1">
      <c r="A161" s="14"/>
      <c r="B161" s="253"/>
      <c r="C161" s="254"/>
      <c r="D161" s="233" t="s">
        <v>158</v>
      </c>
      <c r="E161" s="255" t="s">
        <v>1</v>
      </c>
      <c r="F161" s="256" t="s">
        <v>395</v>
      </c>
      <c r="G161" s="254"/>
      <c r="H161" s="257">
        <v>14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158</v>
      </c>
      <c r="AU161" s="263" t="s">
        <v>84</v>
      </c>
      <c r="AV161" s="14" t="s">
        <v>156</v>
      </c>
      <c r="AW161" s="14" t="s">
        <v>32</v>
      </c>
      <c r="AX161" s="14" t="s">
        <v>84</v>
      </c>
      <c r="AY161" s="263" t="s">
        <v>149</v>
      </c>
    </row>
    <row r="162" s="12" customFormat="1" ht="25.92" customHeight="1">
      <c r="A162" s="12"/>
      <c r="B162" s="202"/>
      <c r="C162" s="203"/>
      <c r="D162" s="204" t="s">
        <v>75</v>
      </c>
      <c r="E162" s="205" t="s">
        <v>8</v>
      </c>
      <c r="F162" s="205" t="s">
        <v>526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SUM(P163:P168)</f>
        <v>0</v>
      </c>
      <c r="Q162" s="210"/>
      <c r="R162" s="211">
        <f>SUM(R163:R168)</f>
        <v>0</v>
      </c>
      <c r="S162" s="210"/>
      <c r="T162" s="21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84</v>
      </c>
      <c r="AT162" s="214" t="s">
        <v>75</v>
      </c>
      <c r="AU162" s="214" t="s">
        <v>76</v>
      </c>
      <c r="AY162" s="213" t="s">
        <v>149</v>
      </c>
      <c r="BK162" s="215">
        <f>SUM(BK163:BK168)</f>
        <v>0</v>
      </c>
    </row>
    <row r="163" s="2" customFormat="1" ht="37.8" customHeight="1">
      <c r="A163" s="38"/>
      <c r="B163" s="39"/>
      <c r="C163" s="218" t="s">
        <v>210</v>
      </c>
      <c r="D163" s="218" t="s">
        <v>151</v>
      </c>
      <c r="E163" s="219" t="s">
        <v>527</v>
      </c>
      <c r="F163" s="220" t="s">
        <v>528</v>
      </c>
      <c r="G163" s="221" t="s">
        <v>176</v>
      </c>
      <c r="H163" s="222">
        <v>1662.6400000000001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156</v>
      </c>
      <c r="AT163" s="229" t="s">
        <v>151</v>
      </c>
      <c r="AU163" s="229" t="s">
        <v>84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156</v>
      </c>
      <c r="BM163" s="229" t="s">
        <v>278</v>
      </c>
    </row>
    <row r="164" s="13" customFormat="1">
      <c r="A164" s="13"/>
      <c r="B164" s="231"/>
      <c r="C164" s="232"/>
      <c r="D164" s="233" t="s">
        <v>158</v>
      </c>
      <c r="E164" s="234" t="s">
        <v>1</v>
      </c>
      <c r="F164" s="235" t="s">
        <v>529</v>
      </c>
      <c r="G164" s="232"/>
      <c r="H164" s="236">
        <v>1662.6400000000001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158</v>
      </c>
      <c r="AU164" s="242" t="s">
        <v>84</v>
      </c>
      <c r="AV164" s="13" t="s">
        <v>86</v>
      </c>
      <c r="AW164" s="13" t="s">
        <v>32</v>
      </c>
      <c r="AX164" s="13" t="s">
        <v>76</v>
      </c>
      <c r="AY164" s="242" t="s">
        <v>149</v>
      </c>
    </row>
    <row r="165" s="14" customFormat="1">
      <c r="A165" s="14"/>
      <c r="B165" s="253"/>
      <c r="C165" s="254"/>
      <c r="D165" s="233" t="s">
        <v>158</v>
      </c>
      <c r="E165" s="255" t="s">
        <v>1</v>
      </c>
      <c r="F165" s="256" t="s">
        <v>395</v>
      </c>
      <c r="G165" s="254"/>
      <c r="H165" s="257">
        <v>1662.6400000000001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158</v>
      </c>
      <c r="AU165" s="263" t="s">
        <v>84</v>
      </c>
      <c r="AV165" s="14" t="s">
        <v>156</v>
      </c>
      <c r="AW165" s="14" t="s">
        <v>32</v>
      </c>
      <c r="AX165" s="14" t="s">
        <v>84</v>
      </c>
      <c r="AY165" s="263" t="s">
        <v>149</v>
      </c>
    </row>
    <row r="166" s="2" customFormat="1" ht="37.8" customHeight="1">
      <c r="A166" s="38"/>
      <c r="B166" s="39"/>
      <c r="C166" s="218" t="s">
        <v>214</v>
      </c>
      <c r="D166" s="218" t="s">
        <v>151</v>
      </c>
      <c r="E166" s="219" t="s">
        <v>530</v>
      </c>
      <c r="F166" s="220" t="s">
        <v>531</v>
      </c>
      <c r="G166" s="221" t="s">
        <v>176</v>
      </c>
      <c r="H166" s="222">
        <v>22.879999999999999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156</v>
      </c>
      <c r="AT166" s="229" t="s">
        <v>151</v>
      </c>
      <c r="AU166" s="229" t="s">
        <v>84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156</v>
      </c>
      <c r="BM166" s="229" t="s">
        <v>290</v>
      </c>
    </row>
    <row r="167" s="13" customFormat="1">
      <c r="A167" s="13"/>
      <c r="B167" s="231"/>
      <c r="C167" s="232"/>
      <c r="D167" s="233" t="s">
        <v>158</v>
      </c>
      <c r="E167" s="234" t="s">
        <v>1</v>
      </c>
      <c r="F167" s="235" t="s">
        <v>532</v>
      </c>
      <c r="G167" s="232"/>
      <c r="H167" s="236">
        <v>22.879999999999999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158</v>
      </c>
      <c r="AU167" s="242" t="s">
        <v>84</v>
      </c>
      <c r="AV167" s="13" t="s">
        <v>86</v>
      </c>
      <c r="AW167" s="13" t="s">
        <v>32</v>
      </c>
      <c r="AX167" s="13" t="s">
        <v>76</v>
      </c>
      <c r="AY167" s="242" t="s">
        <v>149</v>
      </c>
    </row>
    <row r="168" s="14" customFormat="1">
      <c r="A168" s="14"/>
      <c r="B168" s="253"/>
      <c r="C168" s="254"/>
      <c r="D168" s="233" t="s">
        <v>158</v>
      </c>
      <c r="E168" s="255" t="s">
        <v>1</v>
      </c>
      <c r="F168" s="256" t="s">
        <v>395</v>
      </c>
      <c r="G168" s="254"/>
      <c r="H168" s="257">
        <v>22.879999999999999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158</v>
      </c>
      <c r="AU168" s="263" t="s">
        <v>84</v>
      </c>
      <c r="AV168" s="14" t="s">
        <v>156</v>
      </c>
      <c r="AW168" s="14" t="s">
        <v>32</v>
      </c>
      <c r="AX168" s="14" t="s">
        <v>84</v>
      </c>
      <c r="AY168" s="263" t="s">
        <v>149</v>
      </c>
    </row>
    <row r="169" s="12" customFormat="1" ht="25.92" customHeight="1">
      <c r="A169" s="12"/>
      <c r="B169" s="202"/>
      <c r="C169" s="203"/>
      <c r="D169" s="204" t="s">
        <v>75</v>
      </c>
      <c r="E169" s="205" t="s">
        <v>220</v>
      </c>
      <c r="F169" s="205" t="s">
        <v>533</v>
      </c>
      <c r="G169" s="203"/>
      <c r="H169" s="203"/>
      <c r="I169" s="206"/>
      <c r="J169" s="207">
        <f>BK169</f>
        <v>0</v>
      </c>
      <c r="K169" s="203"/>
      <c r="L169" s="208"/>
      <c r="M169" s="209"/>
      <c r="N169" s="210"/>
      <c r="O169" s="210"/>
      <c r="P169" s="211">
        <f>SUM(P170:P176)</f>
        <v>0</v>
      </c>
      <c r="Q169" s="210"/>
      <c r="R169" s="211">
        <f>SUM(R170:R176)</f>
        <v>0</v>
      </c>
      <c r="S169" s="210"/>
      <c r="T169" s="212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84</v>
      </c>
      <c r="AT169" s="214" t="s">
        <v>75</v>
      </c>
      <c r="AU169" s="214" t="s">
        <v>76</v>
      </c>
      <c r="AY169" s="213" t="s">
        <v>149</v>
      </c>
      <c r="BK169" s="215">
        <f>SUM(BK170:BK176)</f>
        <v>0</v>
      </c>
    </row>
    <row r="170" s="2" customFormat="1" ht="24.15" customHeight="1">
      <c r="A170" s="38"/>
      <c r="B170" s="39"/>
      <c r="C170" s="218" t="s">
        <v>220</v>
      </c>
      <c r="D170" s="218" t="s">
        <v>151</v>
      </c>
      <c r="E170" s="219" t="s">
        <v>534</v>
      </c>
      <c r="F170" s="220" t="s">
        <v>535</v>
      </c>
      <c r="G170" s="221" t="s">
        <v>176</v>
      </c>
      <c r="H170" s="222">
        <v>1685.22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156</v>
      </c>
      <c r="AT170" s="229" t="s">
        <v>151</v>
      </c>
      <c r="AU170" s="229" t="s">
        <v>84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156</v>
      </c>
      <c r="BM170" s="229" t="s">
        <v>300</v>
      </c>
    </row>
    <row r="171" s="2" customFormat="1" ht="37.8" customHeight="1">
      <c r="A171" s="38"/>
      <c r="B171" s="39"/>
      <c r="C171" s="218" t="s">
        <v>224</v>
      </c>
      <c r="D171" s="218" t="s">
        <v>151</v>
      </c>
      <c r="E171" s="219" t="s">
        <v>206</v>
      </c>
      <c r="F171" s="220" t="s">
        <v>207</v>
      </c>
      <c r="G171" s="221" t="s">
        <v>176</v>
      </c>
      <c r="H171" s="222">
        <v>1695.9200000000001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156</v>
      </c>
      <c r="AT171" s="229" t="s">
        <v>151</v>
      </c>
      <c r="AU171" s="229" t="s">
        <v>84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156</v>
      </c>
      <c r="BM171" s="229" t="s">
        <v>309</v>
      </c>
    </row>
    <row r="172" s="13" customFormat="1">
      <c r="A172" s="13"/>
      <c r="B172" s="231"/>
      <c r="C172" s="232"/>
      <c r="D172" s="233" t="s">
        <v>158</v>
      </c>
      <c r="E172" s="234" t="s">
        <v>1</v>
      </c>
      <c r="F172" s="235" t="s">
        <v>536</v>
      </c>
      <c r="G172" s="232"/>
      <c r="H172" s="236">
        <v>1695.9200000000001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158</v>
      </c>
      <c r="AU172" s="242" t="s">
        <v>84</v>
      </c>
      <c r="AV172" s="13" t="s">
        <v>86</v>
      </c>
      <c r="AW172" s="13" t="s">
        <v>32</v>
      </c>
      <c r="AX172" s="13" t="s">
        <v>76</v>
      </c>
      <c r="AY172" s="242" t="s">
        <v>149</v>
      </c>
    </row>
    <row r="173" s="14" customFormat="1">
      <c r="A173" s="14"/>
      <c r="B173" s="253"/>
      <c r="C173" s="254"/>
      <c r="D173" s="233" t="s">
        <v>158</v>
      </c>
      <c r="E173" s="255" t="s">
        <v>1</v>
      </c>
      <c r="F173" s="256" t="s">
        <v>395</v>
      </c>
      <c r="G173" s="254"/>
      <c r="H173" s="257">
        <v>1695.9200000000001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158</v>
      </c>
      <c r="AU173" s="263" t="s">
        <v>84</v>
      </c>
      <c r="AV173" s="14" t="s">
        <v>156</v>
      </c>
      <c r="AW173" s="14" t="s">
        <v>32</v>
      </c>
      <c r="AX173" s="14" t="s">
        <v>84</v>
      </c>
      <c r="AY173" s="263" t="s">
        <v>149</v>
      </c>
    </row>
    <row r="174" s="2" customFormat="1" ht="44.25" customHeight="1">
      <c r="A174" s="38"/>
      <c r="B174" s="39"/>
      <c r="C174" s="218" t="s">
        <v>229</v>
      </c>
      <c r="D174" s="218" t="s">
        <v>151</v>
      </c>
      <c r="E174" s="219" t="s">
        <v>211</v>
      </c>
      <c r="F174" s="220" t="s">
        <v>537</v>
      </c>
      <c r="G174" s="221" t="s">
        <v>176</v>
      </c>
      <c r="H174" s="222">
        <v>3391.8400000000001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156</v>
      </c>
      <c r="AT174" s="229" t="s">
        <v>151</v>
      </c>
      <c r="AU174" s="229" t="s">
        <v>84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156</v>
      </c>
      <c r="BM174" s="229" t="s">
        <v>317</v>
      </c>
    </row>
    <row r="175" s="2" customFormat="1" ht="33" customHeight="1">
      <c r="A175" s="38"/>
      <c r="B175" s="39"/>
      <c r="C175" s="218" t="s">
        <v>233</v>
      </c>
      <c r="D175" s="218" t="s">
        <v>151</v>
      </c>
      <c r="E175" s="219" t="s">
        <v>538</v>
      </c>
      <c r="F175" s="220" t="s">
        <v>539</v>
      </c>
      <c r="G175" s="221" t="s">
        <v>217</v>
      </c>
      <c r="H175" s="222">
        <v>3033.3899999999999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156</v>
      </c>
      <c r="AT175" s="229" t="s">
        <v>151</v>
      </c>
      <c r="AU175" s="229" t="s">
        <v>84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156</v>
      </c>
      <c r="BM175" s="229" t="s">
        <v>325</v>
      </c>
    </row>
    <row r="176" s="2" customFormat="1" ht="16.5" customHeight="1">
      <c r="A176" s="38"/>
      <c r="B176" s="39"/>
      <c r="C176" s="218" t="s">
        <v>240</v>
      </c>
      <c r="D176" s="218" t="s">
        <v>151</v>
      </c>
      <c r="E176" s="219" t="s">
        <v>221</v>
      </c>
      <c r="F176" s="220" t="s">
        <v>222</v>
      </c>
      <c r="G176" s="221" t="s">
        <v>176</v>
      </c>
      <c r="H176" s="222">
        <v>1685.22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156</v>
      </c>
      <c r="AT176" s="229" t="s">
        <v>151</v>
      </c>
      <c r="AU176" s="229" t="s">
        <v>84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156</v>
      </c>
      <c r="BM176" s="229" t="s">
        <v>333</v>
      </c>
    </row>
    <row r="177" s="12" customFormat="1" ht="25.92" customHeight="1">
      <c r="A177" s="12"/>
      <c r="B177" s="202"/>
      <c r="C177" s="203"/>
      <c r="D177" s="204" t="s">
        <v>75</v>
      </c>
      <c r="E177" s="205" t="s">
        <v>229</v>
      </c>
      <c r="F177" s="205" t="s">
        <v>540</v>
      </c>
      <c r="G177" s="203"/>
      <c r="H177" s="203"/>
      <c r="I177" s="206"/>
      <c r="J177" s="207">
        <f>BK177</f>
        <v>0</v>
      </c>
      <c r="K177" s="203"/>
      <c r="L177" s="208"/>
      <c r="M177" s="209"/>
      <c r="N177" s="210"/>
      <c r="O177" s="210"/>
      <c r="P177" s="211">
        <f>SUM(P178:P184)</f>
        <v>0</v>
      </c>
      <c r="Q177" s="210"/>
      <c r="R177" s="211">
        <f>SUM(R178:R184)</f>
        <v>0</v>
      </c>
      <c r="S177" s="210"/>
      <c r="T177" s="212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84</v>
      </c>
      <c r="AT177" s="214" t="s">
        <v>75</v>
      </c>
      <c r="AU177" s="214" t="s">
        <v>76</v>
      </c>
      <c r="AY177" s="213" t="s">
        <v>149</v>
      </c>
      <c r="BK177" s="215">
        <f>SUM(BK178:BK184)</f>
        <v>0</v>
      </c>
    </row>
    <row r="178" s="2" customFormat="1" ht="24.15" customHeight="1">
      <c r="A178" s="38"/>
      <c r="B178" s="39"/>
      <c r="C178" s="218" t="s">
        <v>7</v>
      </c>
      <c r="D178" s="218" t="s">
        <v>151</v>
      </c>
      <c r="E178" s="219" t="s">
        <v>541</v>
      </c>
      <c r="F178" s="220" t="s">
        <v>542</v>
      </c>
      <c r="G178" s="221" t="s">
        <v>154</v>
      </c>
      <c r="H178" s="222">
        <v>107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156</v>
      </c>
      <c r="AT178" s="229" t="s">
        <v>151</v>
      </c>
      <c r="AU178" s="229" t="s">
        <v>84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156</v>
      </c>
      <c r="BM178" s="229" t="s">
        <v>341</v>
      </c>
    </row>
    <row r="179" s="2" customFormat="1" ht="16.5" customHeight="1">
      <c r="A179" s="38"/>
      <c r="B179" s="39"/>
      <c r="C179" s="243" t="s">
        <v>249</v>
      </c>
      <c r="D179" s="243" t="s">
        <v>234</v>
      </c>
      <c r="E179" s="244" t="s">
        <v>543</v>
      </c>
      <c r="F179" s="245" t="s">
        <v>544</v>
      </c>
      <c r="G179" s="246" t="s">
        <v>217</v>
      </c>
      <c r="H179" s="247">
        <v>18.190000000000001</v>
      </c>
      <c r="I179" s="248"/>
      <c r="J179" s="249">
        <f>ROUND(I179*H179,2)</f>
        <v>0</v>
      </c>
      <c r="K179" s="245" t="s">
        <v>1</v>
      </c>
      <c r="L179" s="250"/>
      <c r="M179" s="251" t="s">
        <v>1</v>
      </c>
      <c r="N179" s="252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186</v>
      </c>
      <c r="AT179" s="229" t="s">
        <v>234</v>
      </c>
      <c r="AU179" s="229" t="s">
        <v>84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156</v>
      </c>
      <c r="BM179" s="229" t="s">
        <v>349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545</v>
      </c>
      <c r="G180" s="232"/>
      <c r="H180" s="236">
        <v>18.190000000000001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84</v>
      </c>
      <c r="AV180" s="13" t="s">
        <v>86</v>
      </c>
      <c r="AW180" s="13" t="s">
        <v>32</v>
      </c>
      <c r="AX180" s="13" t="s">
        <v>76</v>
      </c>
      <c r="AY180" s="242" t="s">
        <v>149</v>
      </c>
    </row>
    <row r="181" s="14" customFormat="1">
      <c r="A181" s="14"/>
      <c r="B181" s="253"/>
      <c r="C181" s="254"/>
      <c r="D181" s="233" t="s">
        <v>158</v>
      </c>
      <c r="E181" s="255" t="s">
        <v>1</v>
      </c>
      <c r="F181" s="256" t="s">
        <v>395</v>
      </c>
      <c r="G181" s="254"/>
      <c r="H181" s="257">
        <v>18.190000000000001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158</v>
      </c>
      <c r="AU181" s="263" t="s">
        <v>84</v>
      </c>
      <c r="AV181" s="14" t="s">
        <v>156</v>
      </c>
      <c r="AW181" s="14" t="s">
        <v>32</v>
      </c>
      <c r="AX181" s="14" t="s">
        <v>84</v>
      </c>
      <c r="AY181" s="263" t="s">
        <v>149</v>
      </c>
    </row>
    <row r="182" s="2" customFormat="1" ht="24.15" customHeight="1">
      <c r="A182" s="38"/>
      <c r="B182" s="39"/>
      <c r="C182" s="218" t="s">
        <v>253</v>
      </c>
      <c r="D182" s="218" t="s">
        <v>151</v>
      </c>
      <c r="E182" s="219" t="s">
        <v>546</v>
      </c>
      <c r="F182" s="220" t="s">
        <v>547</v>
      </c>
      <c r="G182" s="221" t="s">
        <v>154</v>
      </c>
      <c r="H182" s="222">
        <v>107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156</v>
      </c>
      <c r="AT182" s="229" t="s">
        <v>151</v>
      </c>
      <c r="AU182" s="229" t="s">
        <v>84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156</v>
      </c>
      <c r="BM182" s="229" t="s">
        <v>357</v>
      </c>
    </row>
    <row r="183" s="2" customFormat="1" ht="16.5" customHeight="1">
      <c r="A183" s="38"/>
      <c r="B183" s="39"/>
      <c r="C183" s="243" t="s">
        <v>257</v>
      </c>
      <c r="D183" s="243" t="s">
        <v>234</v>
      </c>
      <c r="E183" s="244" t="s">
        <v>548</v>
      </c>
      <c r="F183" s="245" t="s">
        <v>549</v>
      </c>
      <c r="G183" s="246" t="s">
        <v>550</v>
      </c>
      <c r="H183" s="247">
        <v>3.5600000000000001</v>
      </c>
      <c r="I183" s="248"/>
      <c r="J183" s="249">
        <f>ROUND(I183*H183,2)</f>
        <v>0</v>
      </c>
      <c r="K183" s="245" t="s">
        <v>1</v>
      </c>
      <c r="L183" s="250"/>
      <c r="M183" s="251" t="s">
        <v>1</v>
      </c>
      <c r="N183" s="252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186</v>
      </c>
      <c r="AT183" s="229" t="s">
        <v>234</v>
      </c>
      <c r="AU183" s="229" t="s">
        <v>84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156</v>
      </c>
      <c r="BM183" s="229" t="s">
        <v>367</v>
      </c>
    </row>
    <row r="184" s="2" customFormat="1" ht="24.15" customHeight="1">
      <c r="A184" s="38"/>
      <c r="B184" s="39"/>
      <c r="C184" s="218" t="s">
        <v>261</v>
      </c>
      <c r="D184" s="218" t="s">
        <v>151</v>
      </c>
      <c r="E184" s="219" t="s">
        <v>551</v>
      </c>
      <c r="F184" s="220" t="s">
        <v>552</v>
      </c>
      <c r="G184" s="221" t="s">
        <v>154</v>
      </c>
      <c r="H184" s="222">
        <v>4011.5999999999999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156</v>
      </c>
      <c r="AT184" s="229" t="s">
        <v>151</v>
      </c>
      <c r="AU184" s="229" t="s">
        <v>84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156</v>
      </c>
      <c r="BM184" s="229" t="s">
        <v>375</v>
      </c>
    </row>
    <row r="185" s="12" customFormat="1" ht="25.92" customHeight="1">
      <c r="A185" s="12"/>
      <c r="B185" s="202"/>
      <c r="C185" s="203"/>
      <c r="D185" s="204" t="s">
        <v>75</v>
      </c>
      <c r="E185" s="205" t="s">
        <v>86</v>
      </c>
      <c r="F185" s="205" t="s">
        <v>553</v>
      </c>
      <c r="G185" s="203"/>
      <c r="H185" s="203"/>
      <c r="I185" s="206"/>
      <c r="J185" s="207">
        <f>BK185</f>
        <v>0</v>
      </c>
      <c r="K185" s="203"/>
      <c r="L185" s="208"/>
      <c r="M185" s="209"/>
      <c r="N185" s="210"/>
      <c r="O185" s="210"/>
      <c r="P185" s="211">
        <f>SUM(P186:P189)</f>
        <v>0</v>
      </c>
      <c r="Q185" s="210"/>
      <c r="R185" s="211">
        <f>SUM(R186:R189)</f>
        <v>0</v>
      </c>
      <c r="S185" s="210"/>
      <c r="T185" s="212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84</v>
      </c>
      <c r="AT185" s="214" t="s">
        <v>75</v>
      </c>
      <c r="AU185" s="214" t="s">
        <v>76</v>
      </c>
      <c r="AY185" s="213" t="s">
        <v>149</v>
      </c>
      <c r="BK185" s="215">
        <f>SUM(BK186:BK189)</f>
        <v>0</v>
      </c>
    </row>
    <row r="186" s="2" customFormat="1" ht="24.15" customHeight="1">
      <c r="A186" s="38"/>
      <c r="B186" s="39"/>
      <c r="C186" s="218" t="s">
        <v>266</v>
      </c>
      <c r="D186" s="218" t="s">
        <v>151</v>
      </c>
      <c r="E186" s="219" t="s">
        <v>554</v>
      </c>
      <c r="F186" s="220" t="s">
        <v>555</v>
      </c>
      <c r="G186" s="221" t="s">
        <v>154</v>
      </c>
      <c r="H186" s="222">
        <v>243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156</v>
      </c>
      <c r="AT186" s="229" t="s">
        <v>151</v>
      </c>
      <c r="AU186" s="229" t="s">
        <v>84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156</v>
      </c>
      <c r="BM186" s="229" t="s">
        <v>383</v>
      </c>
    </row>
    <row r="187" s="2" customFormat="1" ht="24.15" customHeight="1">
      <c r="A187" s="38"/>
      <c r="B187" s="39"/>
      <c r="C187" s="243" t="s">
        <v>272</v>
      </c>
      <c r="D187" s="243" t="s">
        <v>234</v>
      </c>
      <c r="E187" s="244" t="s">
        <v>556</v>
      </c>
      <c r="F187" s="245" t="s">
        <v>557</v>
      </c>
      <c r="G187" s="246" t="s">
        <v>154</v>
      </c>
      <c r="H187" s="247">
        <v>255</v>
      </c>
      <c r="I187" s="248"/>
      <c r="J187" s="249">
        <f>ROUND(I187*H187,2)</f>
        <v>0</v>
      </c>
      <c r="K187" s="245" t="s">
        <v>1</v>
      </c>
      <c r="L187" s="250"/>
      <c r="M187" s="251" t="s">
        <v>1</v>
      </c>
      <c r="N187" s="252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186</v>
      </c>
      <c r="AT187" s="229" t="s">
        <v>234</v>
      </c>
      <c r="AU187" s="229" t="s">
        <v>84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156</v>
      </c>
      <c r="BM187" s="229" t="s">
        <v>396</v>
      </c>
    </row>
    <row r="188" s="2" customFormat="1" ht="37.8" customHeight="1">
      <c r="A188" s="38"/>
      <c r="B188" s="39"/>
      <c r="C188" s="218" t="s">
        <v>278</v>
      </c>
      <c r="D188" s="218" t="s">
        <v>151</v>
      </c>
      <c r="E188" s="219" t="s">
        <v>558</v>
      </c>
      <c r="F188" s="220" t="s">
        <v>559</v>
      </c>
      <c r="G188" s="221" t="s">
        <v>269</v>
      </c>
      <c r="H188" s="222">
        <v>143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156</v>
      </c>
      <c r="AT188" s="229" t="s">
        <v>151</v>
      </c>
      <c r="AU188" s="229" t="s">
        <v>84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156</v>
      </c>
      <c r="BM188" s="229" t="s">
        <v>407</v>
      </c>
    </row>
    <row r="189" s="2" customFormat="1" ht="24.15" customHeight="1">
      <c r="A189" s="38"/>
      <c r="B189" s="39"/>
      <c r="C189" s="218" t="s">
        <v>284</v>
      </c>
      <c r="D189" s="218" t="s">
        <v>151</v>
      </c>
      <c r="E189" s="219" t="s">
        <v>560</v>
      </c>
      <c r="F189" s="220" t="s">
        <v>561</v>
      </c>
      <c r="G189" s="221" t="s">
        <v>176</v>
      </c>
      <c r="H189" s="222">
        <v>21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156</v>
      </c>
      <c r="AT189" s="229" t="s">
        <v>151</v>
      </c>
      <c r="AU189" s="229" t="s">
        <v>84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156</v>
      </c>
      <c r="BM189" s="229" t="s">
        <v>416</v>
      </c>
    </row>
    <row r="190" s="12" customFormat="1" ht="25.92" customHeight="1">
      <c r="A190" s="12"/>
      <c r="B190" s="202"/>
      <c r="C190" s="203"/>
      <c r="D190" s="204" t="s">
        <v>75</v>
      </c>
      <c r="E190" s="205" t="s">
        <v>156</v>
      </c>
      <c r="F190" s="205" t="s">
        <v>244</v>
      </c>
      <c r="G190" s="203"/>
      <c r="H190" s="203"/>
      <c r="I190" s="206"/>
      <c r="J190" s="207">
        <f>BK190</f>
        <v>0</v>
      </c>
      <c r="K190" s="203"/>
      <c r="L190" s="208"/>
      <c r="M190" s="209"/>
      <c r="N190" s="210"/>
      <c r="O190" s="210"/>
      <c r="P190" s="211">
        <f>SUM(P191:P193)</f>
        <v>0</v>
      </c>
      <c r="Q190" s="210"/>
      <c r="R190" s="211">
        <f>SUM(R191:R193)</f>
        <v>0</v>
      </c>
      <c r="S190" s="210"/>
      <c r="T190" s="212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84</v>
      </c>
      <c r="AT190" s="214" t="s">
        <v>75</v>
      </c>
      <c r="AU190" s="214" t="s">
        <v>76</v>
      </c>
      <c r="AY190" s="213" t="s">
        <v>149</v>
      </c>
      <c r="BK190" s="215">
        <f>SUM(BK191:BK193)</f>
        <v>0</v>
      </c>
    </row>
    <row r="191" s="2" customFormat="1" ht="24.15" customHeight="1">
      <c r="A191" s="38"/>
      <c r="B191" s="39"/>
      <c r="C191" s="218" t="s">
        <v>290</v>
      </c>
      <c r="D191" s="218" t="s">
        <v>151</v>
      </c>
      <c r="E191" s="219" t="s">
        <v>562</v>
      </c>
      <c r="F191" s="220" t="s">
        <v>563</v>
      </c>
      <c r="G191" s="221" t="s">
        <v>176</v>
      </c>
      <c r="H191" s="222">
        <v>1604.6400000000001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156</v>
      </c>
      <c r="AT191" s="229" t="s">
        <v>151</v>
      </c>
      <c r="AU191" s="229" t="s">
        <v>84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156</v>
      </c>
      <c r="BM191" s="229" t="s">
        <v>425</v>
      </c>
    </row>
    <row r="192" s="13" customFormat="1">
      <c r="A192" s="13"/>
      <c r="B192" s="231"/>
      <c r="C192" s="232"/>
      <c r="D192" s="233" t="s">
        <v>158</v>
      </c>
      <c r="E192" s="234" t="s">
        <v>1</v>
      </c>
      <c r="F192" s="235" t="s">
        <v>564</v>
      </c>
      <c r="G192" s="232"/>
      <c r="H192" s="236">
        <v>1604.6400000000001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158</v>
      </c>
      <c r="AU192" s="242" t="s">
        <v>84</v>
      </c>
      <c r="AV192" s="13" t="s">
        <v>86</v>
      </c>
      <c r="AW192" s="13" t="s">
        <v>32</v>
      </c>
      <c r="AX192" s="13" t="s">
        <v>76</v>
      </c>
      <c r="AY192" s="242" t="s">
        <v>149</v>
      </c>
    </row>
    <row r="193" s="14" customFormat="1">
      <c r="A193" s="14"/>
      <c r="B193" s="253"/>
      <c r="C193" s="254"/>
      <c r="D193" s="233" t="s">
        <v>158</v>
      </c>
      <c r="E193" s="255" t="s">
        <v>1</v>
      </c>
      <c r="F193" s="256" t="s">
        <v>395</v>
      </c>
      <c r="G193" s="254"/>
      <c r="H193" s="257">
        <v>1604.6400000000001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158</v>
      </c>
      <c r="AU193" s="263" t="s">
        <v>84</v>
      </c>
      <c r="AV193" s="14" t="s">
        <v>156</v>
      </c>
      <c r="AW193" s="14" t="s">
        <v>32</v>
      </c>
      <c r="AX193" s="14" t="s">
        <v>84</v>
      </c>
      <c r="AY193" s="263" t="s">
        <v>149</v>
      </c>
    </row>
    <row r="194" s="12" customFormat="1" ht="25.92" customHeight="1">
      <c r="A194" s="12"/>
      <c r="B194" s="202"/>
      <c r="C194" s="203"/>
      <c r="D194" s="204" t="s">
        <v>75</v>
      </c>
      <c r="E194" s="205" t="s">
        <v>565</v>
      </c>
      <c r="F194" s="205" t="s">
        <v>566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SUM(P195:P204)</f>
        <v>0</v>
      </c>
      <c r="Q194" s="210"/>
      <c r="R194" s="211">
        <f>SUM(R195:R204)</f>
        <v>0</v>
      </c>
      <c r="S194" s="210"/>
      <c r="T194" s="212">
        <f>SUM(T195:T204)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84</v>
      </c>
      <c r="AT194" s="214" t="s">
        <v>75</v>
      </c>
      <c r="AU194" s="214" t="s">
        <v>76</v>
      </c>
      <c r="AY194" s="213" t="s">
        <v>149</v>
      </c>
      <c r="BK194" s="215">
        <f>SUM(BK195:BK204)</f>
        <v>0</v>
      </c>
    </row>
    <row r="195" s="2" customFormat="1" ht="24.15" customHeight="1">
      <c r="A195" s="38"/>
      <c r="B195" s="39"/>
      <c r="C195" s="218" t="s">
        <v>295</v>
      </c>
      <c r="D195" s="218" t="s">
        <v>151</v>
      </c>
      <c r="E195" s="219" t="s">
        <v>250</v>
      </c>
      <c r="F195" s="220" t="s">
        <v>251</v>
      </c>
      <c r="G195" s="221" t="s">
        <v>154</v>
      </c>
      <c r="H195" s="222">
        <v>340.80000000000001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156</v>
      </c>
      <c r="AT195" s="229" t="s">
        <v>151</v>
      </c>
      <c r="AU195" s="229" t="s">
        <v>84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156</v>
      </c>
      <c r="BM195" s="229" t="s">
        <v>567</v>
      </c>
    </row>
    <row r="196" s="13" customFormat="1">
      <c r="A196" s="13"/>
      <c r="B196" s="231"/>
      <c r="C196" s="232"/>
      <c r="D196" s="233" t="s">
        <v>158</v>
      </c>
      <c r="E196" s="234" t="s">
        <v>1</v>
      </c>
      <c r="F196" s="235" t="s">
        <v>568</v>
      </c>
      <c r="G196" s="232"/>
      <c r="H196" s="236">
        <v>340.80000000000001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158</v>
      </c>
      <c r="AU196" s="242" t="s">
        <v>84</v>
      </c>
      <c r="AV196" s="13" t="s">
        <v>86</v>
      </c>
      <c r="AW196" s="13" t="s">
        <v>32</v>
      </c>
      <c r="AX196" s="13" t="s">
        <v>76</v>
      </c>
      <c r="AY196" s="242" t="s">
        <v>149</v>
      </c>
    </row>
    <row r="197" s="14" customFormat="1">
      <c r="A197" s="14"/>
      <c r="B197" s="253"/>
      <c r="C197" s="254"/>
      <c r="D197" s="233" t="s">
        <v>158</v>
      </c>
      <c r="E197" s="255" t="s">
        <v>1</v>
      </c>
      <c r="F197" s="256" t="s">
        <v>395</v>
      </c>
      <c r="G197" s="254"/>
      <c r="H197" s="257">
        <v>340.80000000000001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158</v>
      </c>
      <c r="AU197" s="263" t="s">
        <v>84</v>
      </c>
      <c r="AV197" s="14" t="s">
        <v>156</v>
      </c>
      <c r="AW197" s="14" t="s">
        <v>32</v>
      </c>
      <c r="AX197" s="14" t="s">
        <v>84</v>
      </c>
      <c r="AY197" s="263" t="s">
        <v>149</v>
      </c>
    </row>
    <row r="198" s="2" customFormat="1" ht="24.15" customHeight="1">
      <c r="A198" s="38"/>
      <c r="B198" s="39"/>
      <c r="C198" s="218" t="s">
        <v>300</v>
      </c>
      <c r="D198" s="218" t="s">
        <v>151</v>
      </c>
      <c r="E198" s="219" t="s">
        <v>569</v>
      </c>
      <c r="F198" s="220" t="s">
        <v>570</v>
      </c>
      <c r="G198" s="221" t="s">
        <v>154</v>
      </c>
      <c r="H198" s="222">
        <v>284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156</v>
      </c>
      <c r="AT198" s="229" t="s">
        <v>151</v>
      </c>
      <c r="AU198" s="229" t="s">
        <v>84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156</v>
      </c>
      <c r="BM198" s="229" t="s">
        <v>571</v>
      </c>
    </row>
    <row r="199" s="2" customFormat="1" ht="24.15" customHeight="1">
      <c r="A199" s="38"/>
      <c r="B199" s="39"/>
      <c r="C199" s="218" t="s">
        <v>305</v>
      </c>
      <c r="D199" s="218" t="s">
        <v>151</v>
      </c>
      <c r="E199" s="219" t="s">
        <v>572</v>
      </c>
      <c r="F199" s="220" t="s">
        <v>573</v>
      </c>
      <c r="G199" s="221" t="s">
        <v>154</v>
      </c>
      <c r="H199" s="222">
        <v>284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156</v>
      </c>
      <c r="AT199" s="229" t="s">
        <v>151</v>
      </c>
      <c r="AU199" s="229" t="s">
        <v>84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156</v>
      </c>
      <c r="BM199" s="229" t="s">
        <v>574</v>
      </c>
    </row>
    <row r="200" s="2" customFormat="1" ht="33" customHeight="1">
      <c r="A200" s="38"/>
      <c r="B200" s="39"/>
      <c r="C200" s="218" t="s">
        <v>309</v>
      </c>
      <c r="D200" s="218" t="s">
        <v>151</v>
      </c>
      <c r="E200" s="219" t="s">
        <v>575</v>
      </c>
      <c r="F200" s="220" t="s">
        <v>576</v>
      </c>
      <c r="G200" s="221" t="s">
        <v>154</v>
      </c>
      <c r="H200" s="222">
        <v>284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156</v>
      </c>
      <c r="AT200" s="229" t="s">
        <v>151</v>
      </c>
      <c r="AU200" s="229" t="s">
        <v>84</v>
      </c>
      <c r="AY200" s="17" t="s">
        <v>149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156</v>
      </c>
      <c r="BM200" s="229" t="s">
        <v>577</v>
      </c>
    </row>
    <row r="201" s="2" customFormat="1" ht="21.75" customHeight="1">
      <c r="A201" s="38"/>
      <c r="B201" s="39"/>
      <c r="C201" s="218" t="s">
        <v>313</v>
      </c>
      <c r="D201" s="218" t="s">
        <v>151</v>
      </c>
      <c r="E201" s="219" t="s">
        <v>578</v>
      </c>
      <c r="F201" s="220" t="s">
        <v>579</v>
      </c>
      <c r="G201" s="221" t="s">
        <v>154</v>
      </c>
      <c r="H201" s="222">
        <v>284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156</v>
      </c>
      <c r="AT201" s="229" t="s">
        <v>151</v>
      </c>
      <c r="AU201" s="229" t="s">
        <v>84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156</v>
      </c>
      <c r="BM201" s="229" t="s">
        <v>580</v>
      </c>
    </row>
    <row r="202" s="2" customFormat="1" ht="33" customHeight="1">
      <c r="A202" s="38"/>
      <c r="B202" s="39"/>
      <c r="C202" s="218" t="s">
        <v>317</v>
      </c>
      <c r="D202" s="218" t="s">
        <v>151</v>
      </c>
      <c r="E202" s="219" t="s">
        <v>581</v>
      </c>
      <c r="F202" s="220" t="s">
        <v>582</v>
      </c>
      <c r="G202" s="221" t="s">
        <v>154</v>
      </c>
      <c r="H202" s="222">
        <v>284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156</v>
      </c>
      <c r="AT202" s="229" t="s">
        <v>151</v>
      </c>
      <c r="AU202" s="229" t="s">
        <v>84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156</v>
      </c>
      <c r="BM202" s="229" t="s">
        <v>583</v>
      </c>
    </row>
    <row r="203" s="2" customFormat="1" ht="24.15" customHeight="1">
      <c r="A203" s="38"/>
      <c r="B203" s="39"/>
      <c r="C203" s="218" t="s">
        <v>321</v>
      </c>
      <c r="D203" s="218" t="s">
        <v>151</v>
      </c>
      <c r="E203" s="219" t="s">
        <v>584</v>
      </c>
      <c r="F203" s="220" t="s">
        <v>585</v>
      </c>
      <c r="G203" s="221" t="s">
        <v>269</v>
      </c>
      <c r="H203" s="222">
        <v>156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156</v>
      </c>
      <c r="AT203" s="229" t="s">
        <v>151</v>
      </c>
      <c r="AU203" s="229" t="s">
        <v>84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156</v>
      </c>
      <c r="BM203" s="229" t="s">
        <v>586</v>
      </c>
    </row>
    <row r="204" s="2" customFormat="1" ht="24.15" customHeight="1">
      <c r="A204" s="38"/>
      <c r="B204" s="39"/>
      <c r="C204" s="218" t="s">
        <v>325</v>
      </c>
      <c r="D204" s="218" t="s">
        <v>151</v>
      </c>
      <c r="E204" s="219" t="s">
        <v>587</v>
      </c>
      <c r="F204" s="220" t="s">
        <v>588</v>
      </c>
      <c r="G204" s="221" t="s">
        <v>269</v>
      </c>
      <c r="H204" s="222">
        <v>156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156</v>
      </c>
      <c r="AT204" s="229" t="s">
        <v>151</v>
      </c>
      <c r="AU204" s="229" t="s">
        <v>84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156</v>
      </c>
      <c r="BM204" s="229" t="s">
        <v>589</v>
      </c>
    </row>
    <row r="205" s="12" customFormat="1" ht="25.92" customHeight="1">
      <c r="A205" s="12"/>
      <c r="B205" s="202"/>
      <c r="C205" s="203"/>
      <c r="D205" s="204" t="s">
        <v>75</v>
      </c>
      <c r="E205" s="205" t="s">
        <v>590</v>
      </c>
      <c r="F205" s="205" t="s">
        <v>591</v>
      </c>
      <c r="G205" s="203"/>
      <c r="H205" s="203"/>
      <c r="I205" s="206"/>
      <c r="J205" s="207">
        <f>BK205</f>
        <v>0</v>
      </c>
      <c r="K205" s="203"/>
      <c r="L205" s="208"/>
      <c r="M205" s="209"/>
      <c r="N205" s="210"/>
      <c r="O205" s="210"/>
      <c r="P205" s="211">
        <f>SUM(P206:P213)</f>
        <v>0</v>
      </c>
      <c r="Q205" s="210"/>
      <c r="R205" s="211">
        <f>SUM(R206:R213)</f>
        <v>0</v>
      </c>
      <c r="S205" s="210"/>
      <c r="T205" s="212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84</v>
      </c>
      <c r="AT205" s="214" t="s">
        <v>75</v>
      </c>
      <c r="AU205" s="214" t="s">
        <v>76</v>
      </c>
      <c r="AY205" s="213" t="s">
        <v>149</v>
      </c>
      <c r="BK205" s="215">
        <f>SUM(BK206:BK213)</f>
        <v>0</v>
      </c>
    </row>
    <row r="206" s="2" customFormat="1" ht="24.15" customHeight="1">
      <c r="A206" s="38"/>
      <c r="B206" s="39"/>
      <c r="C206" s="218" t="s">
        <v>329</v>
      </c>
      <c r="D206" s="218" t="s">
        <v>151</v>
      </c>
      <c r="E206" s="219" t="s">
        <v>250</v>
      </c>
      <c r="F206" s="220" t="s">
        <v>251</v>
      </c>
      <c r="G206" s="221" t="s">
        <v>154</v>
      </c>
      <c r="H206" s="222">
        <v>1124.4000000000001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156</v>
      </c>
      <c r="AT206" s="229" t="s">
        <v>151</v>
      </c>
      <c r="AU206" s="229" t="s">
        <v>84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156</v>
      </c>
      <c r="BM206" s="229" t="s">
        <v>592</v>
      </c>
    </row>
    <row r="207" s="13" customFormat="1">
      <c r="A207" s="13"/>
      <c r="B207" s="231"/>
      <c r="C207" s="232"/>
      <c r="D207" s="233" t="s">
        <v>158</v>
      </c>
      <c r="E207" s="234" t="s">
        <v>1</v>
      </c>
      <c r="F207" s="235" t="s">
        <v>593</v>
      </c>
      <c r="G207" s="232"/>
      <c r="H207" s="236">
        <v>1124.4000000000001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158</v>
      </c>
      <c r="AU207" s="242" t="s">
        <v>84</v>
      </c>
      <c r="AV207" s="13" t="s">
        <v>86</v>
      </c>
      <c r="AW207" s="13" t="s">
        <v>32</v>
      </c>
      <c r="AX207" s="13" t="s">
        <v>76</v>
      </c>
      <c r="AY207" s="242" t="s">
        <v>149</v>
      </c>
    </row>
    <row r="208" s="14" customFormat="1">
      <c r="A208" s="14"/>
      <c r="B208" s="253"/>
      <c r="C208" s="254"/>
      <c r="D208" s="233" t="s">
        <v>158</v>
      </c>
      <c r="E208" s="255" t="s">
        <v>1</v>
      </c>
      <c r="F208" s="256" t="s">
        <v>395</v>
      </c>
      <c r="G208" s="254"/>
      <c r="H208" s="257">
        <v>1124.4000000000001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158</v>
      </c>
      <c r="AU208" s="263" t="s">
        <v>84</v>
      </c>
      <c r="AV208" s="14" t="s">
        <v>156</v>
      </c>
      <c r="AW208" s="14" t="s">
        <v>32</v>
      </c>
      <c r="AX208" s="14" t="s">
        <v>84</v>
      </c>
      <c r="AY208" s="263" t="s">
        <v>149</v>
      </c>
    </row>
    <row r="209" s="2" customFormat="1" ht="24.15" customHeight="1">
      <c r="A209" s="38"/>
      <c r="B209" s="39"/>
      <c r="C209" s="218" t="s">
        <v>333</v>
      </c>
      <c r="D209" s="218" t="s">
        <v>151</v>
      </c>
      <c r="E209" s="219" t="s">
        <v>569</v>
      </c>
      <c r="F209" s="220" t="s">
        <v>570</v>
      </c>
      <c r="G209" s="221" t="s">
        <v>154</v>
      </c>
      <c r="H209" s="222">
        <v>937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156</v>
      </c>
      <c r="AT209" s="229" t="s">
        <v>151</v>
      </c>
      <c r="AU209" s="229" t="s">
        <v>84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156</v>
      </c>
      <c r="BM209" s="229" t="s">
        <v>594</v>
      </c>
    </row>
    <row r="210" s="2" customFormat="1" ht="24.15" customHeight="1">
      <c r="A210" s="38"/>
      <c r="B210" s="39"/>
      <c r="C210" s="218" t="s">
        <v>337</v>
      </c>
      <c r="D210" s="218" t="s">
        <v>151</v>
      </c>
      <c r="E210" s="219" t="s">
        <v>595</v>
      </c>
      <c r="F210" s="220" t="s">
        <v>596</v>
      </c>
      <c r="G210" s="221" t="s">
        <v>154</v>
      </c>
      <c r="H210" s="222">
        <v>937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156</v>
      </c>
      <c r="AT210" s="229" t="s">
        <v>151</v>
      </c>
      <c r="AU210" s="229" t="s">
        <v>84</v>
      </c>
      <c r="AY210" s="17" t="s">
        <v>149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156</v>
      </c>
      <c r="BM210" s="229" t="s">
        <v>597</v>
      </c>
    </row>
    <row r="211" s="2" customFormat="1" ht="24.15" customHeight="1">
      <c r="A211" s="38"/>
      <c r="B211" s="39"/>
      <c r="C211" s="243" t="s">
        <v>341</v>
      </c>
      <c r="D211" s="243" t="s">
        <v>234</v>
      </c>
      <c r="E211" s="244" t="s">
        <v>598</v>
      </c>
      <c r="F211" s="245" t="s">
        <v>599</v>
      </c>
      <c r="G211" s="246" t="s">
        <v>154</v>
      </c>
      <c r="H211" s="247">
        <v>952</v>
      </c>
      <c r="I211" s="248"/>
      <c r="J211" s="249">
        <f>ROUND(I211*H211,2)</f>
        <v>0</v>
      </c>
      <c r="K211" s="245" t="s">
        <v>1</v>
      </c>
      <c r="L211" s="250"/>
      <c r="M211" s="251" t="s">
        <v>1</v>
      </c>
      <c r="N211" s="252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186</v>
      </c>
      <c r="AT211" s="229" t="s">
        <v>234</v>
      </c>
      <c r="AU211" s="229" t="s">
        <v>84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156</v>
      </c>
      <c r="BM211" s="229" t="s">
        <v>435</v>
      </c>
    </row>
    <row r="212" s="13" customFormat="1">
      <c r="A212" s="13"/>
      <c r="B212" s="231"/>
      <c r="C212" s="232"/>
      <c r="D212" s="233" t="s">
        <v>158</v>
      </c>
      <c r="E212" s="234" t="s">
        <v>1</v>
      </c>
      <c r="F212" s="235" t="s">
        <v>600</v>
      </c>
      <c r="G212" s="232"/>
      <c r="H212" s="236">
        <v>952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158</v>
      </c>
      <c r="AU212" s="242" t="s">
        <v>84</v>
      </c>
      <c r="AV212" s="13" t="s">
        <v>86</v>
      </c>
      <c r="AW212" s="13" t="s">
        <v>32</v>
      </c>
      <c r="AX212" s="13" t="s">
        <v>76</v>
      </c>
      <c r="AY212" s="242" t="s">
        <v>149</v>
      </c>
    </row>
    <row r="213" s="14" customFormat="1">
      <c r="A213" s="14"/>
      <c r="B213" s="253"/>
      <c r="C213" s="254"/>
      <c r="D213" s="233" t="s">
        <v>158</v>
      </c>
      <c r="E213" s="255" t="s">
        <v>1</v>
      </c>
      <c r="F213" s="256" t="s">
        <v>395</v>
      </c>
      <c r="G213" s="254"/>
      <c r="H213" s="257">
        <v>952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158</v>
      </c>
      <c r="AU213" s="263" t="s">
        <v>84</v>
      </c>
      <c r="AV213" s="14" t="s">
        <v>156</v>
      </c>
      <c r="AW213" s="14" t="s">
        <v>32</v>
      </c>
      <c r="AX213" s="14" t="s">
        <v>84</v>
      </c>
      <c r="AY213" s="263" t="s">
        <v>149</v>
      </c>
    </row>
    <row r="214" s="12" customFormat="1" ht="25.92" customHeight="1">
      <c r="A214" s="12"/>
      <c r="B214" s="202"/>
      <c r="C214" s="203"/>
      <c r="D214" s="204" t="s">
        <v>75</v>
      </c>
      <c r="E214" s="205" t="s">
        <v>601</v>
      </c>
      <c r="F214" s="205" t="s">
        <v>602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SUM(P215:P226)</f>
        <v>0</v>
      </c>
      <c r="Q214" s="210"/>
      <c r="R214" s="211">
        <f>SUM(R215:R226)</f>
        <v>0</v>
      </c>
      <c r="S214" s="210"/>
      <c r="T214" s="212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84</v>
      </c>
      <c r="AT214" s="214" t="s">
        <v>75</v>
      </c>
      <c r="AU214" s="214" t="s">
        <v>76</v>
      </c>
      <c r="AY214" s="213" t="s">
        <v>149</v>
      </c>
      <c r="BK214" s="215">
        <f>SUM(BK215:BK226)</f>
        <v>0</v>
      </c>
    </row>
    <row r="215" s="2" customFormat="1" ht="24.15" customHeight="1">
      <c r="A215" s="38"/>
      <c r="B215" s="39"/>
      <c r="C215" s="218" t="s">
        <v>345</v>
      </c>
      <c r="D215" s="218" t="s">
        <v>151</v>
      </c>
      <c r="E215" s="219" t="s">
        <v>250</v>
      </c>
      <c r="F215" s="220" t="s">
        <v>251</v>
      </c>
      <c r="G215" s="221" t="s">
        <v>154</v>
      </c>
      <c r="H215" s="222">
        <v>1303.2000000000001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156</v>
      </c>
      <c r="AT215" s="229" t="s">
        <v>151</v>
      </c>
      <c r="AU215" s="229" t="s">
        <v>84</v>
      </c>
      <c r="AY215" s="17" t="s">
        <v>149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156</v>
      </c>
      <c r="BM215" s="229" t="s">
        <v>603</v>
      </c>
    </row>
    <row r="216" s="13" customFormat="1">
      <c r="A216" s="13"/>
      <c r="B216" s="231"/>
      <c r="C216" s="232"/>
      <c r="D216" s="233" t="s">
        <v>158</v>
      </c>
      <c r="E216" s="234" t="s">
        <v>1</v>
      </c>
      <c r="F216" s="235" t="s">
        <v>604</v>
      </c>
      <c r="G216" s="232"/>
      <c r="H216" s="236">
        <v>1303.2000000000001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158</v>
      </c>
      <c r="AU216" s="242" t="s">
        <v>84</v>
      </c>
      <c r="AV216" s="13" t="s">
        <v>86</v>
      </c>
      <c r="AW216" s="13" t="s">
        <v>32</v>
      </c>
      <c r="AX216" s="13" t="s">
        <v>76</v>
      </c>
      <c r="AY216" s="242" t="s">
        <v>149</v>
      </c>
    </row>
    <row r="217" s="14" customFormat="1">
      <c r="A217" s="14"/>
      <c r="B217" s="253"/>
      <c r="C217" s="254"/>
      <c r="D217" s="233" t="s">
        <v>158</v>
      </c>
      <c r="E217" s="255" t="s">
        <v>1</v>
      </c>
      <c r="F217" s="256" t="s">
        <v>395</v>
      </c>
      <c r="G217" s="254"/>
      <c r="H217" s="257">
        <v>1303.2000000000001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158</v>
      </c>
      <c r="AU217" s="263" t="s">
        <v>84</v>
      </c>
      <c r="AV217" s="14" t="s">
        <v>156</v>
      </c>
      <c r="AW217" s="14" t="s">
        <v>32</v>
      </c>
      <c r="AX217" s="14" t="s">
        <v>84</v>
      </c>
      <c r="AY217" s="263" t="s">
        <v>149</v>
      </c>
    </row>
    <row r="218" s="2" customFormat="1" ht="24.15" customHeight="1">
      <c r="A218" s="38"/>
      <c r="B218" s="39"/>
      <c r="C218" s="218" t="s">
        <v>349</v>
      </c>
      <c r="D218" s="218" t="s">
        <v>151</v>
      </c>
      <c r="E218" s="219" t="s">
        <v>569</v>
      </c>
      <c r="F218" s="220" t="s">
        <v>570</v>
      </c>
      <c r="G218" s="221" t="s">
        <v>154</v>
      </c>
      <c r="H218" s="222">
        <v>1086</v>
      </c>
      <c r="I218" s="223"/>
      <c r="J218" s="224">
        <f>ROUND(I218*H218,2)</f>
        <v>0</v>
      </c>
      <c r="K218" s="220" t="s">
        <v>1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156</v>
      </c>
      <c r="AT218" s="229" t="s">
        <v>151</v>
      </c>
      <c r="AU218" s="229" t="s">
        <v>84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156</v>
      </c>
      <c r="BM218" s="229" t="s">
        <v>605</v>
      </c>
    </row>
    <row r="219" s="2" customFormat="1" ht="24.15" customHeight="1">
      <c r="A219" s="38"/>
      <c r="B219" s="39"/>
      <c r="C219" s="218" t="s">
        <v>353</v>
      </c>
      <c r="D219" s="218" t="s">
        <v>151</v>
      </c>
      <c r="E219" s="219" t="s">
        <v>595</v>
      </c>
      <c r="F219" s="220" t="s">
        <v>596</v>
      </c>
      <c r="G219" s="221" t="s">
        <v>154</v>
      </c>
      <c r="H219" s="222">
        <v>1086</v>
      </c>
      <c r="I219" s="223"/>
      <c r="J219" s="224">
        <f>ROUND(I219*H219,2)</f>
        <v>0</v>
      </c>
      <c r="K219" s="220" t="s">
        <v>1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156</v>
      </c>
      <c r="AT219" s="229" t="s">
        <v>151</v>
      </c>
      <c r="AU219" s="229" t="s">
        <v>84</v>
      </c>
      <c r="AY219" s="17" t="s">
        <v>149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156</v>
      </c>
      <c r="BM219" s="229" t="s">
        <v>606</v>
      </c>
    </row>
    <row r="220" s="2" customFormat="1" ht="37.8" customHeight="1">
      <c r="A220" s="38"/>
      <c r="B220" s="39"/>
      <c r="C220" s="218" t="s">
        <v>357</v>
      </c>
      <c r="D220" s="218" t="s">
        <v>151</v>
      </c>
      <c r="E220" s="219" t="s">
        <v>607</v>
      </c>
      <c r="F220" s="220" t="s">
        <v>608</v>
      </c>
      <c r="G220" s="221" t="s">
        <v>154</v>
      </c>
      <c r="H220" s="222">
        <v>45</v>
      </c>
      <c r="I220" s="223"/>
      <c r="J220" s="224">
        <f>ROUND(I220*H220,2)</f>
        <v>0</v>
      </c>
      <c r="K220" s="220" t="s">
        <v>1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156</v>
      </c>
      <c r="AT220" s="229" t="s">
        <v>151</v>
      </c>
      <c r="AU220" s="229" t="s">
        <v>84</v>
      </c>
      <c r="AY220" s="17" t="s">
        <v>149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156</v>
      </c>
      <c r="BM220" s="229" t="s">
        <v>609</v>
      </c>
    </row>
    <row r="221" s="2" customFormat="1" ht="21.75" customHeight="1">
      <c r="A221" s="38"/>
      <c r="B221" s="39"/>
      <c r="C221" s="243" t="s">
        <v>362</v>
      </c>
      <c r="D221" s="243" t="s">
        <v>234</v>
      </c>
      <c r="E221" s="244" t="s">
        <v>610</v>
      </c>
      <c r="F221" s="245" t="s">
        <v>611</v>
      </c>
      <c r="G221" s="246" t="s">
        <v>154</v>
      </c>
      <c r="H221" s="247">
        <v>1065</v>
      </c>
      <c r="I221" s="248"/>
      <c r="J221" s="249">
        <f>ROUND(I221*H221,2)</f>
        <v>0</v>
      </c>
      <c r="K221" s="245" t="s">
        <v>1</v>
      </c>
      <c r="L221" s="250"/>
      <c r="M221" s="251" t="s">
        <v>1</v>
      </c>
      <c r="N221" s="252" t="s">
        <v>41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186</v>
      </c>
      <c r="AT221" s="229" t="s">
        <v>234</v>
      </c>
      <c r="AU221" s="229" t="s">
        <v>84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156</v>
      </c>
      <c r="BM221" s="229" t="s">
        <v>612</v>
      </c>
    </row>
    <row r="222" s="13" customFormat="1">
      <c r="A222" s="13"/>
      <c r="B222" s="231"/>
      <c r="C222" s="232"/>
      <c r="D222" s="233" t="s">
        <v>158</v>
      </c>
      <c r="E222" s="234" t="s">
        <v>1</v>
      </c>
      <c r="F222" s="235" t="s">
        <v>613</v>
      </c>
      <c r="G222" s="232"/>
      <c r="H222" s="236">
        <v>1065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158</v>
      </c>
      <c r="AU222" s="242" t="s">
        <v>84</v>
      </c>
      <c r="AV222" s="13" t="s">
        <v>86</v>
      </c>
      <c r="AW222" s="13" t="s">
        <v>32</v>
      </c>
      <c r="AX222" s="13" t="s">
        <v>76</v>
      </c>
      <c r="AY222" s="242" t="s">
        <v>149</v>
      </c>
    </row>
    <row r="223" s="14" customFormat="1">
      <c r="A223" s="14"/>
      <c r="B223" s="253"/>
      <c r="C223" s="254"/>
      <c r="D223" s="233" t="s">
        <v>158</v>
      </c>
      <c r="E223" s="255" t="s">
        <v>1</v>
      </c>
      <c r="F223" s="256" t="s">
        <v>395</v>
      </c>
      <c r="G223" s="254"/>
      <c r="H223" s="257">
        <v>1065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158</v>
      </c>
      <c r="AU223" s="263" t="s">
        <v>84</v>
      </c>
      <c r="AV223" s="14" t="s">
        <v>156</v>
      </c>
      <c r="AW223" s="14" t="s">
        <v>32</v>
      </c>
      <c r="AX223" s="14" t="s">
        <v>84</v>
      </c>
      <c r="AY223" s="263" t="s">
        <v>149</v>
      </c>
    </row>
    <row r="224" s="2" customFormat="1" ht="24.15" customHeight="1">
      <c r="A224" s="38"/>
      <c r="B224" s="39"/>
      <c r="C224" s="243" t="s">
        <v>367</v>
      </c>
      <c r="D224" s="243" t="s">
        <v>234</v>
      </c>
      <c r="E224" s="244" t="s">
        <v>598</v>
      </c>
      <c r="F224" s="245" t="s">
        <v>599</v>
      </c>
      <c r="G224" s="246" t="s">
        <v>154</v>
      </c>
      <c r="H224" s="247">
        <v>45</v>
      </c>
      <c r="I224" s="248"/>
      <c r="J224" s="249">
        <f>ROUND(I224*H224,2)</f>
        <v>0</v>
      </c>
      <c r="K224" s="245" t="s">
        <v>1</v>
      </c>
      <c r="L224" s="250"/>
      <c r="M224" s="251" t="s">
        <v>1</v>
      </c>
      <c r="N224" s="252" t="s">
        <v>41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186</v>
      </c>
      <c r="AT224" s="229" t="s">
        <v>234</v>
      </c>
      <c r="AU224" s="229" t="s">
        <v>84</v>
      </c>
      <c r="AY224" s="17" t="s">
        <v>149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156</v>
      </c>
      <c r="BM224" s="229" t="s">
        <v>614</v>
      </c>
    </row>
    <row r="225" s="13" customFormat="1">
      <c r="A225" s="13"/>
      <c r="B225" s="231"/>
      <c r="C225" s="232"/>
      <c r="D225" s="233" t="s">
        <v>158</v>
      </c>
      <c r="E225" s="234" t="s">
        <v>1</v>
      </c>
      <c r="F225" s="235" t="s">
        <v>615</v>
      </c>
      <c r="G225" s="232"/>
      <c r="H225" s="236">
        <v>45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158</v>
      </c>
      <c r="AU225" s="242" t="s">
        <v>84</v>
      </c>
      <c r="AV225" s="13" t="s">
        <v>86</v>
      </c>
      <c r="AW225" s="13" t="s">
        <v>32</v>
      </c>
      <c r="AX225" s="13" t="s">
        <v>76</v>
      </c>
      <c r="AY225" s="242" t="s">
        <v>149</v>
      </c>
    </row>
    <row r="226" s="14" customFormat="1">
      <c r="A226" s="14"/>
      <c r="B226" s="253"/>
      <c r="C226" s="254"/>
      <c r="D226" s="233" t="s">
        <v>158</v>
      </c>
      <c r="E226" s="255" t="s">
        <v>1</v>
      </c>
      <c r="F226" s="256" t="s">
        <v>395</v>
      </c>
      <c r="G226" s="254"/>
      <c r="H226" s="257">
        <v>45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158</v>
      </c>
      <c r="AU226" s="263" t="s">
        <v>84</v>
      </c>
      <c r="AV226" s="14" t="s">
        <v>156</v>
      </c>
      <c r="AW226" s="14" t="s">
        <v>32</v>
      </c>
      <c r="AX226" s="14" t="s">
        <v>84</v>
      </c>
      <c r="AY226" s="263" t="s">
        <v>149</v>
      </c>
    </row>
    <row r="227" s="12" customFormat="1" ht="25.92" customHeight="1">
      <c r="A227" s="12"/>
      <c r="B227" s="202"/>
      <c r="C227" s="203"/>
      <c r="D227" s="204" t="s">
        <v>75</v>
      </c>
      <c r="E227" s="205" t="s">
        <v>616</v>
      </c>
      <c r="F227" s="205" t="s">
        <v>617</v>
      </c>
      <c r="G227" s="203"/>
      <c r="H227" s="203"/>
      <c r="I227" s="206"/>
      <c r="J227" s="207">
        <f>BK227</f>
        <v>0</v>
      </c>
      <c r="K227" s="203"/>
      <c r="L227" s="208"/>
      <c r="M227" s="209"/>
      <c r="N227" s="210"/>
      <c r="O227" s="210"/>
      <c r="P227" s="211">
        <f>SUM(P228:P238)</f>
        <v>0</v>
      </c>
      <c r="Q227" s="210"/>
      <c r="R227" s="211">
        <f>SUM(R228:R238)</f>
        <v>0</v>
      </c>
      <c r="S227" s="210"/>
      <c r="T227" s="212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84</v>
      </c>
      <c r="AT227" s="214" t="s">
        <v>75</v>
      </c>
      <c r="AU227" s="214" t="s">
        <v>76</v>
      </c>
      <c r="AY227" s="213" t="s">
        <v>149</v>
      </c>
      <c r="BK227" s="215">
        <f>SUM(BK228:BK238)</f>
        <v>0</v>
      </c>
    </row>
    <row r="228" s="2" customFormat="1" ht="24.15" customHeight="1">
      <c r="A228" s="38"/>
      <c r="B228" s="39"/>
      <c r="C228" s="218" t="s">
        <v>371</v>
      </c>
      <c r="D228" s="218" t="s">
        <v>151</v>
      </c>
      <c r="E228" s="219" t="s">
        <v>250</v>
      </c>
      <c r="F228" s="220" t="s">
        <v>251</v>
      </c>
      <c r="G228" s="221" t="s">
        <v>154</v>
      </c>
      <c r="H228" s="222">
        <v>1243.2000000000001</v>
      </c>
      <c r="I228" s="223"/>
      <c r="J228" s="224">
        <f>ROUND(I228*H228,2)</f>
        <v>0</v>
      </c>
      <c r="K228" s="220" t="s">
        <v>1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156</v>
      </c>
      <c r="AT228" s="229" t="s">
        <v>151</v>
      </c>
      <c r="AU228" s="229" t="s">
        <v>84</v>
      </c>
      <c r="AY228" s="17" t="s">
        <v>149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156</v>
      </c>
      <c r="BM228" s="229" t="s">
        <v>618</v>
      </c>
    </row>
    <row r="229" s="13" customFormat="1">
      <c r="A229" s="13"/>
      <c r="B229" s="231"/>
      <c r="C229" s="232"/>
      <c r="D229" s="233" t="s">
        <v>158</v>
      </c>
      <c r="E229" s="234" t="s">
        <v>1</v>
      </c>
      <c r="F229" s="235" t="s">
        <v>619</v>
      </c>
      <c r="G229" s="232"/>
      <c r="H229" s="236">
        <v>1243.2000000000001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158</v>
      </c>
      <c r="AU229" s="242" t="s">
        <v>84</v>
      </c>
      <c r="AV229" s="13" t="s">
        <v>86</v>
      </c>
      <c r="AW229" s="13" t="s">
        <v>32</v>
      </c>
      <c r="AX229" s="13" t="s">
        <v>76</v>
      </c>
      <c r="AY229" s="242" t="s">
        <v>149</v>
      </c>
    </row>
    <row r="230" s="14" customFormat="1">
      <c r="A230" s="14"/>
      <c r="B230" s="253"/>
      <c r="C230" s="254"/>
      <c r="D230" s="233" t="s">
        <v>158</v>
      </c>
      <c r="E230" s="255" t="s">
        <v>1</v>
      </c>
      <c r="F230" s="256" t="s">
        <v>395</v>
      </c>
      <c r="G230" s="254"/>
      <c r="H230" s="257">
        <v>1243.2000000000001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158</v>
      </c>
      <c r="AU230" s="263" t="s">
        <v>84</v>
      </c>
      <c r="AV230" s="14" t="s">
        <v>156</v>
      </c>
      <c r="AW230" s="14" t="s">
        <v>32</v>
      </c>
      <c r="AX230" s="14" t="s">
        <v>84</v>
      </c>
      <c r="AY230" s="263" t="s">
        <v>149</v>
      </c>
    </row>
    <row r="231" s="2" customFormat="1" ht="24.15" customHeight="1">
      <c r="A231" s="38"/>
      <c r="B231" s="39"/>
      <c r="C231" s="218" t="s">
        <v>375</v>
      </c>
      <c r="D231" s="218" t="s">
        <v>151</v>
      </c>
      <c r="E231" s="219" t="s">
        <v>620</v>
      </c>
      <c r="F231" s="220" t="s">
        <v>621</v>
      </c>
      <c r="G231" s="221" t="s">
        <v>154</v>
      </c>
      <c r="H231" s="222">
        <v>1036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41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156</v>
      </c>
      <c r="AT231" s="229" t="s">
        <v>151</v>
      </c>
      <c r="AU231" s="229" t="s">
        <v>84</v>
      </c>
      <c r="AY231" s="17" t="s">
        <v>149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84</v>
      </c>
      <c r="BK231" s="230">
        <f>ROUND(I231*H231,2)</f>
        <v>0</v>
      </c>
      <c r="BL231" s="17" t="s">
        <v>156</v>
      </c>
      <c r="BM231" s="229" t="s">
        <v>622</v>
      </c>
    </row>
    <row r="232" s="2" customFormat="1" ht="37.8" customHeight="1">
      <c r="A232" s="38"/>
      <c r="B232" s="39"/>
      <c r="C232" s="218" t="s">
        <v>379</v>
      </c>
      <c r="D232" s="218" t="s">
        <v>151</v>
      </c>
      <c r="E232" s="219" t="s">
        <v>623</v>
      </c>
      <c r="F232" s="220" t="s">
        <v>624</v>
      </c>
      <c r="G232" s="221" t="s">
        <v>154</v>
      </c>
      <c r="H232" s="222">
        <v>7</v>
      </c>
      <c r="I232" s="223"/>
      <c r="J232" s="224">
        <f>ROUND(I232*H232,2)</f>
        <v>0</v>
      </c>
      <c r="K232" s="220" t="s">
        <v>1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156</v>
      </c>
      <c r="AT232" s="229" t="s">
        <v>151</v>
      </c>
      <c r="AU232" s="229" t="s">
        <v>84</v>
      </c>
      <c r="AY232" s="17" t="s">
        <v>149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156</v>
      </c>
      <c r="BM232" s="229" t="s">
        <v>625</v>
      </c>
    </row>
    <row r="233" s="2" customFormat="1" ht="21.75" customHeight="1">
      <c r="A233" s="38"/>
      <c r="B233" s="39"/>
      <c r="C233" s="243" t="s">
        <v>383</v>
      </c>
      <c r="D233" s="243" t="s">
        <v>234</v>
      </c>
      <c r="E233" s="244" t="s">
        <v>610</v>
      </c>
      <c r="F233" s="245" t="s">
        <v>611</v>
      </c>
      <c r="G233" s="246" t="s">
        <v>154</v>
      </c>
      <c r="H233" s="247">
        <v>1045</v>
      </c>
      <c r="I233" s="248"/>
      <c r="J233" s="249">
        <f>ROUND(I233*H233,2)</f>
        <v>0</v>
      </c>
      <c r="K233" s="245" t="s">
        <v>1</v>
      </c>
      <c r="L233" s="250"/>
      <c r="M233" s="251" t="s">
        <v>1</v>
      </c>
      <c r="N233" s="252" t="s">
        <v>41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186</v>
      </c>
      <c r="AT233" s="229" t="s">
        <v>234</v>
      </c>
      <c r="AU233" s="229" t="s">
        <v>84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156</v>
      </c>
      <c r="BM233" s="229" t="s">
        <v>626</v>
      </c>
    </row>
    <row r="234" s="13" customFormat="1">
      <c r="A234" s="13"/>
      <c r="B234" s="231"/>
      <c r="C234" s="232"/>
      <c r="D234" s="233" t="s">
        <v>158</v>
      </c>
      <c r="E234" s="234" t="s">
        <v>1</v>
      </c>
      <c r="F234" s="235" t="s">
        <v>627</v>
      </c>
      <c r="G234" s="232"/>
      <c r="H234" s="236">
        <v>1045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158</v>
      </c>
      <c r="AU234" s="242" t="s">
        <v>84</v>
      </c>
      <c r="AV234" s="13" t="s">
        <v>86</v>
      </c>
      <c r="AW234" s="13" t="s">
        <v>32</v>
      </c>
      <c r="AX234" s="13" t="s">
        <v>76</v>
      </c>
      <c r="AY234" s="242" t="s">
        <v>149</v>
      </c>
    </row>
    <row r="235" s="14" customFormat="1">
      <c r="A235" s="14"/>
      <c r="B235" s="253"/>
      <c r="C235" s="254"/>
      <c r="D235" s="233" t="s">
        <v>158</v>
      </c>
      <c r="E235" s="255" t="s">
        <v>1</v>
      </c>
      <c r="F235" s="256" t="s">
        <v>395</v>
      </c>
      <c r="G235" s="254"/>
      <c r="H235" s="257">
        <v>1045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158</v>
      </c>
      <c r="AU235" s="263" t="s">
        <v>84</v>
      </c>
      <c r="AV235" s="14" t="s">
        <v>156</v>
      </c>
      <c r="AW235" s="14" t="s">
        <v>32</v>
      </c>
      <c r="AX235" s="14" t="s">
        <v>84</v>
      </c>
      <c r="AY235" s="263" t="s">
        <v>149</v>
      </c>
    </row>
    <row r="236" s="2" customFormat="1" ht="24.15" customHeight="1">
      <c r="A236" s="38"/>
      <c r="B236" s="39"/>
      <c r="C236" s="243" t="s">
        <v>389</v>
      </c>
      <c r="D236" s="243" t="s">
        <v>234</v>
      </c>
      <c r="E236" s="244" t="s">
        <v>628</v>
      </c>
      <c r="F236" s="245" t="s">
        <v>629</v>
      </c>
      <c r="G236" s="246" t="s">
        <v>154</v>
      </c>
      <c r="H236" s="247">
        <v>7</v>
      </c>
      <c r="I236" s="248"/>
      <c r="J236" s="249">
        <f>ROUND(I236*H236,2)</f>
        <v>0</v>
      </c>
      <c r="K236" s="245" t="s">
        <v>1</v>
      </c>
      <c r="L236" s="250"/>
      <c r="M236" s="251" t="s">
        <v>1</v>
      </c>
      <c r="N236" s="252" t="s">
        <v>41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186</v>
      </c>
      <c r="AT236" s="229" t="s">
        <v>234</v>
      </c>
      <c r="AU236" s="229" t="s">
        <v>84</v>
      </c>
      <c r="AY236" s="17" t="s">
        <v>149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156</v>
      </c>
      <c r="BM236" s="229" t="s">
        <v>630</v>
      </c>
    </row>
    <row r="237" s="13" customFormat="1">
      <c r="A237" s="13"/>
      <c r="B237" s="231"/>
      <c r="C237" s="232"/>
      <c r="D237" s="233" t="s">
        <v>158</v>
      </c>
      <c r="E237" s="234" t="s">
        <v>1</v>
      </c>
      <c r="F237" s="235" t="s">
        <v>631</v>
      </c>
      <c r="G237" s="232"/>
      <c r="H237" s="236">
        <v>7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158</v>
      </c>
      <c r="AU237" s="242" t="s">
        <v>84</v>
      </c>
      <c r="AV237" s="13" t="s">
        <v>86</v>
      </c>
      <c r="AW237" s="13" t="s">
        <v>32</v>
      </c>
      <c r="AX237" s="13" t="s">
        <v>76</v>
      </c>
      <c r="AY237" s="242" t="s">
        <v>149</v>
      </c>
    </row>
    <row r="238" s="14" customFormat="1">
      <c r="A238" s="14"/>
      <c r="B238" s="253"/>
      <c r="C238" s="254"/>
      <c r="D238" s="233" t="s">
        <v>158</v>
      </c>
      <c r="E238" s="255" t="s">
        <v>1</v>
      </c>
      <c r="F238" s="256" t="s">
        <v>395</v>
      </c>
      <c r="G238" s="254"/>
      <c r="H238" s="257">
        <v>7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158</v>
      </c>
      <c r="AU238" s="263" t="s">
        <v>84</v>
      </c>
      <c r="AV238" s="14" t="s">
        <v>156</v>
      </c>
      <c r="AW238" s="14" t="s">
        <v>32</v>
      </c>
      <c r="AX238" s="14" t="s">
        <v>84</v>
      </c>
      <c r="AY238" s="263" t="s">
        <v>149</v>
      </c>
    </row>
    <row r="239" s="12" customFormat="1" ht="25.92" customHeight="1">
      <c r="A239" s="12"/>
      <c r="B239" s="202"/>
      <c r="C239" s="203"/>
      <c r="D239" s="204" t="s">
        <v>75</v>
      </c>
      <c r="E239" s="205" t="s">
        <v>632</v>
      </c>
      <c r="F239" s="205" t="s">
        <v>633</v>
      </c>
      <c r="G239" s="203"/>
      <c r="H239" s="203"/>
      <c r="I239" s="206"/>
      <c r="J239" s="207">
        <f>BK239</f>
        <v>0</v>
      </c>
      <c r="K239" s="203"/>
      <c r="L239" s="208"/>
      <c r="M239" s="209"/>
      <c r="N239" s="210"/>
      <c r="O239" s="210"/>
      <c r="P239" s="211">
        <f>SUM(P240:P251)</f>
        <v>0</v>
      </c>
      <c r="Q239" s="210"/>
      <c r="R239" s="211">
        <f>SUM(R240:R251)</f>
        <v>0</v>
      </c>
      <c r="S239" s="210"/>
      <c r="T239" s="212">
        <f>SUM(T240:T251)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84</v>
      </c>
      <c r="AT239" s="214" t="s">
        <v>75</v>
      </c>
      <c r="AU239" s="214" t="s">
        <v>76</v>
      </c>
      <c r="AY239" s="213" t="s">
        <v>149</v>
      </c>
      <c r="BK239" s="215">
        <f>SUM(BK240:BK251)</f>
        <v>0</v>
      </c>
    </row>
    <row r="240" s="2" customFormat="1" ht="33" customHeight="1">
      <c r="A240" s="38"/>
      <c r="B240" s="39"/>
      <c r="C240" s="218" t="s">
        <v>396</v>
      </c>
      <c r="D240" s="218" t="s">
        <v>151</v>
      </c>
      <c r="E240" s="219" t="s">
        <v>634</v>
      </c>
      <c r="F240" s="220" t="s">
        <v>635</v>
      </c>
      <c r="G240" s="221" t="s">
        <v>269</v>
      </c>
      <c r="H240" s="222">
        <v>666</v>
      </c>
      <c r="I240" s="223"/>
      <c r="J240" s="224">
        <f>ROUND(I240*H240,2)</f>
        <v>0</v>
      </c>
      <c r="K240" s="220" t="s">
        <v>1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156</v>
      </c>
      <c r="AT240" s="229" t="s">
        <v>151</v>
      </c>
      <c r="AU240" s="229" t="s">
        <v>84</v>
      </c>
      <c r="AY240" s="17" t="s">
        <v>149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156</v>
      </c>
      <c r="BM240" s="229" t="s">
        <v>636</v>
      </c>
    </row>
    <row r="241" s="2" customFormat="1" ht="16.5" customHeight="1">
      <c r="A241" s="38"/>
      <c r="B241" s="39"/>
      <c r="C241" s="243" t="s">
        <v>401</v>
      </c>
      <c r="D241" s="243" t="s">
        <v>234</v>
      </c>
      <c r="E241" s="244" t="s">
        <v>637</v>
      </c>
      <c r="F241" s="245" t="s">
        <v>638</v>
      </c>
      <c r="G241" s="246" t="s">
        <v>269</v>
      </c>
      <c r="H241" s="247">
        <v>373</v>
      </c>
      <c r="I241" s="248"/>
      <c r="J241" s="249">
        <f>ROUND(I241*H241,2)</f>
        <v>0</v>
      </c>
      <c r="K241" s="245" t="s">
        <v>1</v>
      </c>
      <c r="L241" s="250"/>
      <c r="M241" s="251" t="s">
        <v>1</v>
      </c>
      <c r="N241" s="252" t="s">
        <v>41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186</v>
      </c>
      <c r="AT241" s="229" t="s">
        <v>234</v>
      </c>
      <c r="AU241" s="229" t="s">
        <v>84</v>
      </c>
      <c r="AY241" s="17" t="s">
        <v>149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84</v>
      </c>
      <c r="BK241" s="230">
        <f>ROUND(I241*H241,2)</f>
        <v>0</v>
      </c>
      <c r="BL241" s="17" t="s">
        <v>156</v>
      </c>
      <c r="BM241" s="229" t="s">
        <v>639</v>
      </c>
    </row>
    <row r="242" s="13" customFormat="1">
      <c r="A242" s="13"/>
      <c r="B242" s="231"/>
      <c r="C242" s="232"/>
      <c r="D242" s="233" t="s">
        <v>158</v>
      </c>
      <c r="E242" s="234" t="s">
        <v>1</v>
      </c>
      <c r="F242" s="235" t="s">
        <v>640</v>
      </c>
      <c r="G242" s="232"/>
      <c r="H242" s="236">
        <v>373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158</v>
      </c>
      <c r="AU242" s="242" t="s">
        <v>84</v>
      </c>
      <c r="AV242" s="13" t="s">
        <v>86</v>
      </c>
      <c r="AW242" s="13" t="s">
        <v>32</v>
      </c>
      <c r="AX242" s="13" t="s">
        <v>76</v>
      </c>
      <c r="AY242" s="242" t="s">
        <v>149</v>
      </c>
    </row>
    <row r="243" s="14" customFormat="1">
      <c r="A243" s="14"/>
      <c r="B243" s="253"/>
      <c r="C243" s="254"/>
      <c r="D243" s="233" t="s">
        <v>158</v>
      </c>
      <c r="E243" s="255" t="s">
        <v>1</v>
      </c>
      <c r="F243" s="256" t="s">
        <v>395</v>
      </c>
      <c r="G243" s="254"/>
      <c r="H243" s="257">
        <v>373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158</v>
      </c>
      <c r="AU243" s="263" t="s">
        <v>84</v>
      </c>
      <c r="AV243" s="14" t="s">
        <v>156</v>
      </c>
      <c r="AW243" s="14" t="s">
        <v>32</v>
      </c>
      <c r="AX243" s="14" t="s">
        <v>84</v>
      </c>
      <c r="AY243" s="263" t="s">
        <v>149</v>
      </c>
    </row>
    <row r="244" s="2" customFormat="1" ht="16.5" customHeight="1">
      <c r="A244" s="38"/>
      <c r="B244" s="39"/>
      <c r="C244" s="243" t="s">
        <v>407</v>
      </c>
      <c r="D244" s="243" t="s">
        <v>234</v>
      </c>
      <c r="E244" s="244" t="s">
        <v>641</v>
      </c>
      <c r="F244" s="245" t="s">
        <v>642</v>
      </c>
      <c r="G244" s="246" t="s">
        <v>269</v>
      </c>
      <c r="H244" s="247">
        <v>289</v>
      </c>
      <c r="I244" s="248"/>
      <c r="J244" s="249">
        <f>ROUND(I244*H244,2)</f>
        <v>0</v>
      </c>
      <c r="K244" s="245" t="s">
        <v>1</v>
      </c>
      <c r="L244" s="250"/>
      <c r="M244" s="251" t="s">
        <v>1</v>
      </c>
      <c r="N244" s="252" t="s">
        <v>41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186</v>
      </c>
      <c r="AT244" s="229" t="s">
        <v>234</v>
      </c>
      <c r="AU244" s="229" t="s">
        <v>84</v>
      </c>
      <c r="AY244" s="17" t="s">
        <v>149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156</v>
      </c>
      <c r="BM244" s="229" t="s">
        <v>643</v>
      </c>
    </row>
    <row r="245" s="13" customFormat="1">
      <c r="A245" s="13"/>
      <c r="B245" s="231"/>
      <c r="C245" s="232"/>
      <c r="D245" s="233" t="s">
        <v>158</v>
      </c>
      <c r="E245" s="234" t="s">
        <v>1</v>
      </c>
      <c r="F245" s="235" t="s">
        <v>644</v>
      </c>
      <c r="G245" s="232"/>
      <c r="H245" s="236">
        <v>289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158</v>
      </c>
      <c r="AU245" s="242" t="s">
        <v>84</v>
      </c>
      <c r="AV245" s="13" t="s">
        <v>86</v>
      </c>
      <c r="AW245" s="13" t="s">
        <v>32</v>
      </c>
      <c r="AX245" s="13" t="s">
        <v>76</v>
      </c>
      <c r="AY245" s="242" t="s">
        <v>149</v>
      </c>
    </row>
    <row r="246" s="14" customFormat="1">
      <c r="A246" s="14"/>
      <c r="B246" s="253"/>
      <c r="C246" s="254"/>
      <c r="D246" s="233" t="s">
        <v>158</v>
      </c>
      <c r="E246" s="255" t="s">
        <v>1</v>
      </c>
      <c r="F246" s="256" t="s">
        <v>395</v>
      </c>
      <c r="G246" s="254"/>
      <c r="H246" s="257">
        <v>289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158</v>
      </c>
      <c r="AU246" s="263" t="s">
        <v>84</v>
      </c>
      <c r="AV246" s="14" t="s">
        <v>156</v>
      </c>
      <c r="AW246" s="14" t="s">
        <v>32</v>
      </c>
      <c r="AX246" s="14" t="s">
        <v>84</v>
      </c>
      <c r="AY246" s="263" t="s">
        <v>149</v>
      </c>
    </row>
    <row r="247" s="2" customFormat="1" ht="24.15" customHeight="1">
      <c r="A247" s="38"/>
      <c r="B247" s="39"/>
      <c r="C247" s="243" t="s">
        <v>412</v>
      </c>
      <c r="D247" s="243" t="s">
        <v>234</v>
      </c>
      <c r="E247" s="244" t="s">
        <v>645</v>
      </c>
      <c r="F247" s="245" t="s">
        <v>646</v>
      </c>
      <c r="G247" s="246" t="s">
        <v>269</v>
      </c>
      <c r="H247" s="247">
        <v>17</v>
      </c>
      <c r="I247" s="248"/>
      <c r="J247" s="249">
        <f>ROUND(I247*H247,2)</f>
        <v>0</v>
      </c>
      <c r="K247" s="245" t="s">
        <v>1</v>
      </c>
      <c r="L247" s="250"/>
      <c r="M247" s="251" t="s">
        <v>1</v>
      </c>
      <c r="N247" s="252" t="s">
        <v>41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186</v>
      </c>
      <c r="AT247" s="229" t="s">
        <v>234</v>
      </c>
      <c r="AU247" s="229" t="s">
        <v>84</v>
      </c>
      <c r="AY247" s="17" t="s">
        <v>149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84</v>
      </c>
      <c r="BK247" s="230">
        <f>ROUND(I247*H247,2)</f>
        <v>0</v>
      </c>
      <c r="BL247" s="17" t="s">
        <v>156</v>
      </c>
      <c r="BM247" s="229" t="s">
        <v>647</v>
      </c>
    </row>
    <row r="248" s="2" customFormat="1" ht="24.15" customHeight="1">
      <c r="A248" s="38"/>
      <c r="B248" s="39"/>
      <c r="C248" s="218" t="s">
        <v>416</v>
      </c>
      <c r="D248" s="218" t="s">
        <v>151</v>
      </c>
      <c r="E248" s="219" t="s">
        <v>648</v>
      </c>
      <c r="F248" s="220" t="s">
        <v>649</v>
      </c>
      <c r="G248" s="221" t="s">
        <v>269</v>
      </c>
      <c r="H248" s="222">
        <v>73</v>
      </c>
      <c r="I248" s="223"/>
      <c r="J248" s="224">
        <f>ROUND(I248*H248,2)</f>
        <v>0</v>
      </c>
      <c r="K248" s="220" t="s">
        <v>1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156</v>
      </c>
      <c r="AT248" s="229" t="s">
        <v>151</v>
      </c>
      <c r="AU248" s="229" t="s">
        <v>84</v>
      </c>
      <c r="AY248" s="17" t="s">
        <v>149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156</v>
      </c>
      <c r="BM248" s="229" t="s">
        <v>650</v>
      </c>
    </row>
    <row r="249" s="2" customFormat="1" ht="16.5" customHeight="1">
      <c r="A249" s="38"/>
      <c r="B249" s="39"/>
      <c r="C249" s="243" t="s">
        <v>420</v>
      </c>
      <c r="D249" s="243" t="s">
        <v>234</v>
      </c>
      <c r="E249" s="244" t="s">
        <v>651</v>
      </c>
      <c r="F249" s="245" t="s">
        <v>652</v>
      </c>
      <c r="G249" s="246" t="s">
        <v>269</v>
      </c>
      <c r="H249" s="247">
        <v>75</v>
      </c>
      <c r="I249" s="248"/>
      <c r="J249" s="249">
        <f>ROUND(I249*H249,2)</f>
        <v>0</v>
      </c>
      <c r="K249" s="245" t="s">
        <v>1</v>
      </c>
      <c r="L249" s="250"/>
      <c r="M249" s="251" t="s">
        <v>1</v>
      </c>
      <c r="N249" s="252" t="s">
        <v>41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186</v>
      </c>
      <c r="AT249" s="229" t="s">
        <v>234</v>
      </c>
      <c r="AU249" s="229" t="s">
        <v>84</v>
      </c>
      <c r="AY249" s="17" t="s">
        <v>149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156</v>
      </c>
      <c r="BM249" s="229" t="s">
        <v>653</v>
      </c>
    </row>
    <row r="250" s="13" customFormat="1">
      <c r="A250" s="13"/>
      <c r="B250" s="231"/>
      <c r="C250" s="232"/>
      <c r="D250" s="233" t="s">
        <v>158</v>
      </c>
      <c r="E250" s="234" t="s">
        <v>1</v>
      </c>
      <c r="F250" s="235" t="s">
        <v>654</v>
      </c>
      <c r="G250" s="232"/>
      <c r="H250" s="236">
        <v>75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158</v>
      </c>
      <c r="AU250" s="242" t="s">
        <v>84</v>
      </c>
      <c r="AV250" s="13" t="s">
        <v>86</v>
      </c>
      <c r="AW250" s="13" t="s">
        <v>32</v>
      </c>
      <c r="AX250" s="13" t="s">
        <v>76</v>
      </c>
      <c r="AY250" s="242" t="s">
        <v>149</v>
      </c>
    </row>
    <row r="251" s="14" customFormat="1">
      <c r="A251" s="14"/>
      <c r="B251" s="253"/>
      <c r="C251" s="254"/>
      <c r="D251" s="233" t="s">
        <v>158</v>
      </c>
      <c r="E251" s="255" t="s">
        <v>1</v>
      </c>
      <c r="F251" s="256" t="s">
        <v>395</v>
      </c>
      <c r="G251" s="254"/>
      <c r="H251" s="257">
        <v>75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158</v>
      </c>
      <c r="AU251" s="263" t="s">
        <v>84</v>
      </c>
      <c r="AV251" s="14" t="s">
        <v>156</v>
      </c>
      <c r="AW251" s="14" t="s">
        <v>32</v>
      </c>
      <c r="AX251" s="14" t="s">
        <v>84</v>
      </c>
      <c r="AY251" s="263" t="s">
        <v>149</v>
      </c>
    </row>
    <row r="252" s="12" customFormat="1" ht="25.92" customHeight="1">
      <c r="A252" s="12"/>
      <c r="B252" s="202"/>
      <c r="C252" s="203"/>
      <c r="D252" s="204" t="s">
        <v>75</v>
      </c>
      <c r="E252" s="205" t="s">
        <v>186</v>
      </c>
      <c r="F252" s="205" t="s">
        <v>265</v>
      </c>
      <c r="G252" s="203"/>
      <c r="H252" s="203"/>
      <c r="I252" s="206"/>
      <c r="J252" s="207">
        <f>BK252</f>
        <v>0</v>
      </c>
      <c r="K252" s="203"/>
      <c r="L252" s="208"/>
      <c r="M252" s="209"/>
      <c r="N252" s="210"/>
      <c r="O252" s="210"/>
      <c r="P252" s="211">
        <f>SUM(P253:P256)</f>
        <v>0</v>
      </c>
      <c r="Q252" s="210"/>
      <c r="R252" s="211">
        <f>SUM(R253:R256)</f>
        <v>0</v>
      </c>
      <c r="S252" s="210"/>
      <c r="T252" s="212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84</v>
      </c>
      <c r="AT252" s="214" t="s">
        <v>75</v>
      </c>
      <c r="AU252" s="214" t="s">
        <v>76</v>
      </c>
      <c r="AY252" s="213" t="s">
        <v>149</v>
      </c>
      <c r="BK252" s="215">
        <f>SUM(BK253:BK256)</f>
        <v>0</v>
      </c>
    </row>
    <row r="253" s="2" customFormat="1" ht="33" customHeight="1">
      <c r="A253" s="38"/>
      <c r="B253" s="39"/>
      <c r="C253" s="218" t="s">
        <v>425</v>
      </c>
      <c r="D253" s="218" t="s">
        <v>151</v>
      </c>
      <c r="E253" s="219" t="s">
        <v>655</v>
      </c>
      <c r="F253" s="220" t="s">
        <v>656</v>
      </c>
      <c r="G253" s="221" t="s">
        <v>303</v>
      </c>
      <c r="H253" s="222">
        <v>4</v>
      </c>
      <c r="I253" s="223"/>
      <c r="J253" s="224">
        <f>ROUND(I253*H253,2)</f>
        <v>0</v>
      </c>
      <c r="K253" s="220" t="s">
        <v>1</v>
      </c>
      <c r="L253" s="44"/>
      <c r="M253" s="225" t="s">
        <v>1</v>
      </c>
      <c r="N253" s="226" t="s">
        <v>41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156</v>
      </c>
      <c r="AT253" s="229" t="s">
        <v>151</v>
      </c>
      <c r="AU253" s="229" t="s">
        <v>84</v>
      </c>
      <c r="AY253" s="17" t="s">
        <v>149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156</v>
      </c>
      <c r="BM253" s="229" t="s">
        <v>657</v>
      </c>
    </row>
    <row r="254" s="13" customFormat="1">
      <c r="A254" s="13"/>
      <c r="B254" s="231"/>
      <c r="C254" s="232"/>
      <c r="D254" s="233" t="s">
        <v>158</v>
      </c>
      <c r="E254" s="234" t="s">
        <v>1</v>
      </c>
      <c r="F254" s="235" t="s">
        <v>658</v>
      </c>
      <c r="G254" s="232"/>
      <c r="H254" s="236">
        <v>4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158</v>
      </c>
      <c r="AU254" s="242" t="s">
        <v>84</v>
      </c>
      <c r="AV254" s="13" t="s">
        <v>86</v>
      </c>
      <c r="AW254" s="13" t="s">
        <v>32</v>
      </c>
      <c r="AX254" s="13" t="s">
        <v>76</v>
      </c>
      <c r="AY254" s="242" t="s">
        <v>149</v>
      </c>
    </row>
    <row r="255" s="14" customFormat="1">
      <c r="A255" s="14"/>
      <c r="B255" s="253"/>
      <c r="C255" s="254"/>
      <c r="D255" s="233" t="s">
        <v>158</v>
      </c>
      <c r="E255" s="255" t="s">
        <v>1</v>
      </c>
      <c r="F255" s="256" t="s">
        <v>395</v>
      </c>
      <c r="G255" s="254"/>
      <c r="H255" s="257">
        <v>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158</v>
      </c>
      <c r="AU255" s="263" t="s">
        <v>84</v>
      </c>
      <c r="AV255" s="14" t="s">
        <v>156</v>
      </c>
      <c r="AW255" s="14" t="s">
        <v>32</v>
      </c>
      <c r="AX255" s="14" t="s">
        <v>84</v>
      </c>
      <c r="AY255" s="263" t="s">
        <v>149</v>
      </c>
    </row>
    <row r="256" s="2" customFormat="1" ht="24.15" customHeight="1">
      <c r="A256" s="38"/>
      <c r="B256" s="39"/>
      <c r="C256" s="218" t="s">
        <v>659</v>
      </c>
      <c r="D256" s="218" t="s">
        <v>151</v>
      </c>
      <c r="E256" s="219" t="s">
        <v>660</v>
      </c>
      <c r="F256" s="220" t="s">
        <v>661</v>
      </c>
      <c r="G256" s="221" t="s">
        <v>303</v>
      </c>
      <c r="H256" s="222">
        <v>4</v>
      </c>
      <c r="I256" s="223"/>
      <c r="J256" s="224">
        <f>ROUND(I256*H256,2)</f>
        <v>0</v>
      </c>
      <c r="K256" s="220" t="s">
        <v>1</v>
      </c>
      <c r="L256" s="44"/>
      <c r="M256" s="225" t="s">
        <v>1</v>
      </c>
      <c r="N256" s="226" t="s">
        <v>41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156</v>
      </c>
      <c r="AT256" s="229" t="s">
        <v>151</v>
      </c>
      <c r="AU256" s="229" t="s">
        <v>84</v>
      </c>
      <c r="AY256" s="17" t="s">
        <v>149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84</v>
      </c>
      <c r="BK256" s="230">
        <f>ROUND(I256*H256,2)</f>
        <v>0</v>
      </c>
      <c r="BL256" s="17" t="s">
        <v>156</v>
      </c>
      <c r="BM256" s="229" t="s">
        <v>662</v>
      </c>
    </row>
    <row r="257" s="12" customFormat="1" ht="25.92" customHeight="1">
      <c r="A257" s="12"/>
      <c r="B257" s="202"/>
      <c r="C257" s="203"/>
      <c r="D257" s="204" t="s">
        <v>75</v>
      </c>
      <c r="E257" s="205" t="s">
        <v>663</v>
      </c>
      <c r="F257" s="205" t="s">
        <v>664</v>
      </c>
      <c r="G257" s="203"/>
      <c r="H257" s="203"/>
      <c r="I257" s="206"/>
      <c r="J257" s="207">
        <f>BK257</f>
        <v>0</v>
      </c>
      <c r="K257" s="203"/>
      <c r="L257" s="208"/>
      <c r="M257" s="209"/>
      <c r="N257" s="210"/>
      <c r="O257" s="210"/>
      <c r="P257" s="211">
        <f>SUM(P258:P298)</f>
        <v>0</v>
      </c>
      <c r="Q257" s="210"/>
      <c r="R257" s="211">
        <f>SUM(R258:R298)</f>
        <v>0</v>
      </c>
      <c r="S257" s="210"/>
      <c r="T257" s="212">
        <f>SUM(T258:T298)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84</v>
      </c>
      <c r="AT257" s="214" t="s">
        <v>75</v>
      </c>
      <c r="AU257" s="214" t="s">
        <v>76</v>
      </c>
      <c r="AY257" s="213" t="s">
        <v>149</v>
      </c>
      <c r="BK257" s="215">
        <f>SUM(BK258:BK298)</f>
        <v>0</v>
      </c>
    </row>
    <row r="258" s="2" customFormat="1" ht="24.15" customHeight="1">
      <c r="A258" s="38"/>
      <c r="B258" s="39"/>
      <c r="C258" s="218" t="s">
        <v>567</v>
      </c>
      <c r="D258" s="218" t="s">
        <v>151</v>
      </c>
      <c r="E258" s="219" t="s">
        <v>665</v>
      </c>
      <c r="F258" s="220" t="s">
        <v>666</v>
      </c>
      <c r="G258" s="221" t="s">
        <v>303</v>
      </c>
      <c r="H258" s="222">
        <v>15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41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156</v>
      </c>
      <c r="AT258" s="229" t="s">
        <v>151</v>
      </c>
      <c r="AU258" s="229" t="s">
        <v>84</v>
      </c>
      <c r="AY258" s="17" t="s">
        <v>149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84</v>
      </c>
      <c r="BK258" s="230">
        <f>ROUND(I258*H258,2)</f>
        <v>0</v>
      </c>
      <c r="BL258" s="17" t="s">
        <v>156</v>
      </c>
      <c r="BM258" s="229" t="s">
        <v>667</v>
      </c>
    </row>
    <row r="259" s="2" customFormat="1" ht="16.5" customHeight="1">
      <c r="A259" s="38"/>
      <c r="B259" s="39"/>
      <c r="C259" s="243" t="s">
        <v>668</v>
      </c>
      <c r="D259" s="243" t="s">
        <v>234</v>
      </c>
      <c r="E259" s="244" t="s">
        <v>669</v>
      </c>
      <c r="F259" s="245" t="s">
        <v>670</v>
      </c>
      <c r="G259" s="246" t="s">
        <v>303</v>
      </c>
      <c r="H259" s="247">
        <v>15</v>
      </c>
      <c r="I259" s="248"/>
      <c r="J259" s="249">
        <f>ROUND(I259*H259,2)</f>
        <v>0</v>
      </c>
      <c r="K259" s="245" t="s">
        <v>1</v>
      </c>
      <c r="L259" s="250"/>
      <c r="M259" s="251" t="s">
        <v>1</v>
      </c>
      <c r="N259" s="252" t="s">
        <v>41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186</v>
      </c>
      <c r="AT259" s="229" t="s">
        <v>234</v>
      </c>
      <c r="AU259" s="229" t="s">
        <v>84</v>
      </c>
      <c r="AY259" s="17" t="s">
        <v>149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84</v>
      </c>
      <c r="BK259" s="230">
        <f>ROUND(I259*H259,2)</f>
        <v>0</v>
      </c>
      <c r="BL259" s="17" t="s">
        <v>156</v>
      </c>
      <c r="BM259" s="229" t="s">
        <v>671</v>
      </c>
    </row>
    <row r="260" s="2" customFormat="1" ht="24.15" customHeight="1">
      <c r="A260" s="38"/>
      <c r="B260" s="39"/>
      <c r="C260" s="218" t="s">
        <v>571</v>
      </c>
      <c r="D260" s="218" t="s">
        <v>151</v>
      </c>
      <c r="E260" s="219" t="s">
        <v>672</v>
      </c>
      <c r="F260" s="220" t="s">
        <v>673</v>
      </c>
      <c r="G260" s="221" t="s">
        <v>303</v>
      </c>
      <c r="H260" s="222">
        <v>15</v>
      </c>
      <c r="I260" s="223"/>
      <c r="J260" s="224">
        <f>ROUND(I260*H260,2)</f>
        <v>0</v>
      </c>
      <c r="K260" s="220" t="s">
        <v>1</v>
      </c>
      <c r="L260" s="44"/>
      <c r="M260" s="225" t="s">
        <v>1</v>
      </c>
      <c r="N260" s="226" t="s">
        <v>41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156</v>
      </c>
      <c r="AT260" s="229" t="s">
        <v>151</v>
      </c>
      <c r="AU260" s="229" t="s">
        <v>84</v>
      </c>
      <c r="AY260" s="17" t="s">
        <v>149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84</v>
      </c>
      <c r="BK260" s="230">
        <f>ROUND(I260*H260,2)</f>
        <v>0</v>
      </c>
      <c r="BL260" s="17" t="s">
        <v>156</v>
      </c>
      <c r="BM260" s="229" t="s">
        <v>674</v>
      </c>
    </row>
    <row r="261" s="2" customFormat="1" ht="16.5" customHeight="1">
      <c r="A261" s="38"/>
      <c r="B261" s="39"/>
      <c r="C261" s="243" t="s">
        <v>675</v>
      </c>
      <c r="D261" s="243" t="s">
        <v>234</v>
      </c>
      <c r="E261" s="244" t="s">
        <v>676</v>
      </c>
      <c r="F261" s="245" t="s">
        <v>677</v>
      </c>
      <c r="G261" s="246" t="s">
        <v>303</v>
      </c>
      <c r="H261" s="247">
        <v>4</v>
      </c>
      <c r="I261" s="248"/>
      <c r="J261" s="249">
        <f>ROUND(I261*H261,2)</f>
        <v>0</v>
      </c>
      <c r="K261" s="245" t="s">
        <v>1</v>
      </c>
      <c r="L261" s="250"/>
      <c r="M261" s="251" t="s">
        <v>1</v>
      </c>
      <c r="N261" s="252" t="s">
        <v>41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186</v>
      </c>
      <c r="AT261" s="229" t="s">
        <v>234</v>
      </c>
      <c r="AU261" s="229" t="s">
        <v>84</v>
      </c>
      <c r="AY261" s="17" t="s">
        <v>149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84</v>
      </c>
      <c r="BK261" s="230">
        <f>ROUND(I261*H261,2)</f>
        <v>0</v>
      </c>
      <c r="BL261" s="17" t="s">
        <v>156</v>
      </c>
      <c r="BM261" s="229" t="s">
        <v>678</v>
      </c>
    </row>
    <row r="262" s="2" customFormat="1" ht="16.5" customHeight="1">
      <c r="A262" s="38"/>
      <c r="B262" s="39"/>
      <c r="C262" s="243" t="s">
        <v>574</v>
      </c>
      <c r="D262" s="243" t="s">
        <v>234</v>
      </c>
      <c r="E262" s="244" t="s">
        <v>679</v>
      </c>
      <c r="F262" s="245" t="s">
        <v>680</v>
      </c>
      <c r="G262" s="246" t="s">
        <v>303</v>
      </c>
      <c r="H262" s="247">
        <v>3</v>
      </c>
      <c r="I262" s="248"/>
      <c r="J262" s="249">
        <f>ROUND(I262*H262,2)</f>
        <v>0</v>
      </c>
      <c r="K262" s="245" t="s">
        <v>1</v>
      </c>
      <c r="L262" s="250"/>
      <c r="M262" s="251" t="s">
        <v>1</v>
      </c>
      <c r="N262" s="252" t="s">
        <v>41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186</v>
      </c>
      <c r="AT262" s="229" t="s">
        <v>234</v>
      </c>
      <c r="AU262" s="229" t="s">
        <v>84</v>
      </c>
      <c r="AY262" s="17" t="s">
        <v>149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84</v>
      </c>
      <c r="BK262" s="230">
        <f>ROUND(I262*H262,2)</f>
        <v>0</v>
      </c>
      <c r="BL262" s="17" t="s">
        <v>156</v>
      </c>
      <c r="BM262" s="229" t="s">
        <v>681</v>
      </c>
    </row>
    <row r="263" s="2" customFormat="1" ht="24.15" customHeight="1">
      <c r="A263" s="38"/>
      <c r="B263" s="39"/>
      <c r="C263" s="243" t="s">
        <v>682</v>
      </c>
      <c r="D263" s="243" t="s">
        <v>234</v>
      </c>
      <c r="E263" s="244" t="s">
        <v>683</v>
      </c>
      <c r="F263" s="245" t="s">
        <v>684</v>
      </c>
      <c r="G263" s="246" t="s">
        <v>303</v>
      </c>
      <c r="H263" s="247">
        <v>3</v>
      </c>
      <c r="I263" s="248"/>
      <c r="J263" s="249">
        <f>ROUND(I263*H263,2)</f>
        <v>0</v>
      </c>
      <c r="K263" s="245" t="s">
        <v>1</v>
      </c>
      <c r="L263" s="250"/>
      <c r="M263" s="251" t="s">
        <v>1</v>
      </c>
      <c r="N263" s="252" t="s">
        <v>41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186</v>
      </c>
      <c r="AT263" s="229" t="s">
        <v>234</v>
      </c>
      <c r="AU263" s="229" t="s">
        <v>84</v>
      </c>
      <c r="AY263" s="17" t="s">
        <v>149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84</v>
      </c>
      <c r="BK263" s="230">
        <f>ROUND(I263*H263,2)</f>
        <v>0</v>
      </c>
      <c r="BL263" s="17" t="s">
        <v>156</v>
      </c>
      <c r="BM263" s="229" t="s">
        <v>685</v>
      </c>
    </row>
    <row r="264" s="2" customFormat="1" ht="24.15" customHeight="1">
      <c r="A264" s="38"/>
      <c r="B264" s="39"/>
      <c r="C264" s="243" t="s">
        <v>577</v>
      </c>
      <c r="D264" s="243" t="s">
        <v>234</v>
      </c>
      <c r="E264" s="244" t="s">
        <v>686</v>
      </c>
      <c r="F264" s="245" t="s">
        <v>687</v>
      </c>
      <c r="G264" s="246" t="s">
        <v>303</v>
      </c>
      <c r="H264" s="247">
        <v>3</v>
      </c>
      <c r="I264" s="248"/>
      <c r="J264" s="249">
        <f>ROUND(I264*H264,2)</f>
        <v>0</v>
      </c>
      <c r="K264" s="245" t="s">
        <v>1</v>
      </c>
      <c r="L264" s="250"/>
      <c r="M264" s="251" t="s">
        <v>1</v>
      </c>
      <c r="N264" s="252" t="s">
        <v>41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186</v>
      </c>
      <c r="AT264" s="229" t="s">
        <v>234</v>
      </c>
      <c r="AU264" s="229" t="s">
        <v>84</v>
      </c>
      <c r="AY264" s="17" t="s">
        <v>149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156</v>
      </c>
      <c r="BM264" s="229" t="s">
        <v>688</v>
      </c>
    </row>
    <row r="265" s="2" customFormat="1" ht="24.15" customHeight="1">
      <c r="A265" s="38"/>
      <c r="B265" s="39"/>
      <c r="C265" s="243" t="s">
        <v>689</v>
      </c>
      <c r="D265" s="243" t="s">
        <v>234</v>
      </c>
      <c r="E265" s="244" t="s">
        <v>690</v>
      </c>
      <c r="F265" s="245" t="s">
        <v>691</v>
      </c>
      <c r="G265" s="246" t="s">
        <v>303</v>
      </c>
      <c r="H265" s="247">
        <v>2</v>
      </c>
      <c r="I265" s="248"/>
      <c r="J265" s="249">
        <f>ROUND(I265*H265,2)</f>
        <v>0</v>
      </c>
      <c r="K265" s="245" t="s">
        <v>1</v>
      </c>
      <c r="L265" s="250"/>
      <c r="M265" s="251" t="s">
        <v>1</v>
      </c>
      <c r="N265" s="252" t="s">
        <v>41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186</v>
      </c>
      <c r="AT265" s="229" t="s">
        <v>234</v>
      </c>
      <c r="AU265" s="229" t="s">
        <v>84</v>
      </c>
      <c r="AY265" s="17" t="s">
        <v>149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84</v>
      </c>
      <c r="BK265" s="230">
        <f>ROUND(I265*H265,2)</f>
        <v>0</v>
      </c>
      <c r="BL265" s="17" t="s">
        <v>156</v>
      </c>
      <c r="BM265" s="229" t="s">
        <v>692</v>
      </c>
    </row>
    <row r="266" s="2" customFormat="1" ht="24.15" customHeight="1">
      <c r="A266" s="38"/>
      <c r="B266" s="39"/>
      <c r="C266" s="218" t="s">
        <v>580</v>
      </c>
      <c r="D266" s="218" t="s">
        <v>151</v>
      </c>
      <c r="E266" s="219" t="s">
        <v>693</v>
      </c>
      <c r="F266" s="220" t="s">
        <v>694</v>
      </c>
      <c r="G266" s="221" t="s">
        <v>303</v>
      </c>
      <c r="H266" s="222">
        <v>13</v>
      </c>
      <c r="I266" s="223"/>
      <c r="J266" s="224">
        <f>ROUND(I266*H266,2)</f>
        <v>0</v>
      </c>
      <c r="K266" s="220" t="s">
        <v>1</v>
      </c>
      <c r="L266" s="44"/>
      <c r="M266" s="225" t="s">
        <v>1</v>
      </c>
      <c r="N266" s="226" t="s">
        <v>41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156</v>
      </c>
      <c r="AT266" s="229" t="s">
        <v>151</v>
      </c>
      <c r="AU266" s="229" t="s">
        <v>84</v>
      </c>
      <c r="AY266" s="17" t="s">
        <v>149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84</v>
      </c>
      <c r="BK266" s="230">
        <f>ROUND(I266*H266,2)</f>
        <v>0</v>
      </c>
      <c r="BL266" s="17" t="s">
        <v>156</v>
      </c>
      <c r="BM266" s="229" t="s">
        <v>695</v>
      </c>
    </row>
    <row r="267" s="2" customFormat="1" ht="21.75" customHeight="1">
      <c r="A267" s="38"/>
      <c r="B267" s="39"/>
      <c r="C267" s="243" t="s">
        <v>696</v>
      </c>
      <c r="D267" s="243" t="s">
        <v>234</v>
      </c>
      <c r="E267" s="244" t="s">
        <v>697</v>
      </c>
      <c r="F267" s="245" t="s">
        <v>698</v>
      </c>
      <c r="G267" s="246" t="s">
        <v>303</v>
      </c>
      <c r="H267" s="247">
        <v>13</v>
      </c>
      <c r="I267" s="248"/>
      <c r="J267" s="249">
        <f>ROUND(I267*H267,2)</f>
        <v>0</v>
      </c>
      <c r="K267" s="245" t="s">
        <v>1</v>
      </c>
      <c r="L267" s="250"/>
      <c r="M267" s="251" t="s">
        <v>1</v>
      </c>
      <c r="N267" s="252" t="s">
        <v>41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186</v>
      </c>
      <c r="AT267" s="229" t="s">
        <v>234</v>
      </c>
      <c r="AU267" s="229" t="s">
        <v>84</v>
      </c>
      <c r="AY267" s="17" t="s">
        <v>149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156</v>
      </c>
      <c r="BM267" s="229" t="s">
        <v>699</v>
      </c>
    </row>
    <row r="268" s="2" customFormat="1" ht="16.5" customHeight="1">
      <c r="A268" s="38"/>
      <c r="B268" s="39"/>
      <c r="C268" s="243" t="s">
        <v>583</v>
      </c>
      <c r="D268" s="243" t="s">
        <v>234</v>
      </c>
      <c r="E268" s="244" t="s">
        <v>700</v>
      </c>
      <c r="F268" s="245" t="s">
        <v>701</v>
      </c>
      <c r="G268" s="246" t="s">
        <v>303</v>
      </c>
      <c r="H268" s="247">
        <v>13</v>
      </c>
      <c r="I268" s="248"/>
      <c r="J268" s="249">
        <f>ROUND(I268*H268,2)</f>
        <v>0</v>
      </c>
      <c r="K268" s="245" t="s">
        <v>1</v>
      </c>
      <c r="L268" s="250"/>
      <c r="M268" s="251" t="s">
        <v>1</v>
      </c>
      <c r="N268" s="252" t="s">
        <v>41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186</v>
      </c>
      <c r="AT268" s="229" t="s">
        <v>234</v>
      </c>
      <c r="AU268" s="229" t="s">
        <v>84</v>
      </c>
      <c r="AY268" s="17" t="s">
        <v>149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84</v>
      </c>
      <c r="BK268" s="230">
        <f>ROUND(I268*H268,2)</f>
        <v>0</v>
      </c>
      <c r="BL268" s="17" t="s">
        <v>156</v>
      </c>
      <c r="BM268" s="229" t="s">
        <v>702</v>
      </c>
    </row>
    <row r="269" s="2" customFormat="1" ht="16.5" customHeight="1">
      <c r="A269" s="38"/>
      <c r="B269" s="39"/>
      <c r="C269" s="243" t="s">
        <v>703</v>
      </c>
      <c r="D269" s="243" t="s">
        <v>234</v>
      </c>
      <c r="E269" s="244" t="s">
        <v>704</v>
      </c>
      <c r="F269" s="245" t="s">
        <v>705</v>
      </c>
      <c r="G269" s="246" t="s">
        <v>303</v>
      </c>
      <c r="H269" s="247">
        <v>13</v>
      </c>
      <c r="I269" s="248"/>
      <c r="J269" s="249">
        <f>ROUND(I269*H269,2)</f>
        <v>0</v>
      </c>
      <c r="K269" s="245" t="s">
        <v>1</v>
      </c>
      <c r="L269" s="250"/>
      <c r="M269" s="251" t="s">
        <v>1</v>
      </c>
      <c r="N269" s="252" t="s">
        <v>41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186</v>
      </c>
      <c r="AT269" s="229" t="s">
        <v>234</v>
      </c>
      <c r="AU269" s="229" t="s">
        <v>84</v>
      </c>
      <c r="AY269" s="17" t="s">
        <v>149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84</v>
      </c>
      <c r="BK269" s="230">
        <f>ROUND(I269*H269,2)</f>
        <v>0</v>
      </c>
      <c r="BL269" s="17" t="s">
        <v>156</v>
      </c>
      <c r="BM269" s="229" t="s">
        <v>706</v>
      </c>
    </row>
    <row r="270" s="2" customFormat="1" ht="21.75" customHeight="1">
      <c r="A270" s="38"/>
      <c r="B270" s="39"/>
      <c r="C270" s="243" t="s">
        <v>586</v>
      </c>
      <c r="D270" s="243" t="s">
        <v>234</v>
      </c>
      <c r="E270" s="244" t="s">
        <v>707</v>
      </c>
      <c r="F270" s="245" t="s">
        <v>708</v>
      </c>
      <c r="G270" s="246" t="s">
        <v>303</v>
      </c>
      <c r="H270" s="247">
        <v>30</v>
      </c>
      <c r="I270" s="248"/>
      <c r="J270" s="249">
        <f>ROUND(I270*H270,2)</f>
        <v>0</v>
      </c>
      <c r="K270" s="245" t="s">
        <v>1</v>
      </c>
      <c r="L270" s="250"/>
      <c r="M270" s="251" t="s">
        <v>1</v>
      </c>
      <c r="N270" s="252" t="s">
        <v>41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186</v>
      </c>
      <c r="AT270" s="229" t="s">
        <v>234</v>
      </c>
      <c r="AU270" s="229" t="s">
        <v>84</v>
      </c>
      <c r="AY270" s="17" t="s">
        <v>149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84</v>
      </c>
      <c r="BK270" s="230">
        <f>ROUND(I270*H270,2)</f>
        <v>0</v>
      </c>
      <c r="BL270" s="17" t="s">
        <v>156</v>
      </c>
      <c r="BM270" s="229" t="s">
        <v>709</v>
      </c>
    </row>
    <row r="271" s="2" customFormat="1" ht="16.5" customHeight="1">
      <c r="A271" s="38"/>
      <c r="B271" s="39"/>
      <c r="C271" s="243" t="s">
        <v>710</v>
      </c>
      <c r="D271" s="243" t="s">
        <v>234</v>
      </c>
      <c r="E271" s="244" t="s">
        <v>700</v>
      </c>
      <c r="F271" s="245" t="s">
        <v>701</v>
      </c>
      <c r="G271" s="246" t="s">
        <v>303</v>
      </c>
      <c r="H271" s="247">
        <v>13</v>
      </c>
      <c r="I271" s="248"/>
      <c r="J271" s="249">
        <f>ROUND(I271*H271,2)</f>
        <v>0</v>
      </c>
      <c r="K271" s="245" t="s">
        <v>1</v>
      </c>
      <c r="L271" s="250"/>
      <c r="M271" s="251" t="s">
        <v>1</v>
      </c>
      <c r="N271" s="252" t="s">
        <v>41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186</v>
      </c>
      <c r="AT271" s="229" t="s">
        <v>234</v>
      </c>
      <c r="AU271" s="229" t="s">
        <v>84</v>
      </c>
      <c r="AY271" s="17" t="s">
        <v>149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156</v>
      </c>
      <c r="BM271" s="229" t="s">
        <v>711</v>
      </c>
    </row>
    <row r="272" s="2" customFormat="1" ht="24.15" customHeight="1">
      <c r="A272" s="38"/>
      <c r="B272" s="39"/>
      <c r="C272" s="218" t="s">
        <v>589</v>
      </c>
      <c r="D272" s="218" t="s">
        <v>151</v>
      </c>
      <c r="E272" s="219" t="s">
        <v>712</v>
      </c>
      <c r="F272" s="220" t="s">
        <v>713</v>
      </c>
      <c r="G272" s="221" t="s">
        <v>269</v>
      </c>
      <c r="H272" s="222">
        <v>216</v>
      </c>
      <c r="I272" s="223"/>
      <c r="J272" s="224">
        <f>ROUND(I272*H272,2)</f>
        <v>0</v>
      </c>
      <c r="K272" s="220" t="s">
        <v>1</v>
      </c>
      <c r="L272" s="44"/>
      <c r="M272" s="225" t="s">
        <v>1</v>
      </c>
      <c r="N272" s="226" t="s">
        <v>41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156</v>
      </c>
      <c r="AT272" s="229" t="s">
        <v>151</v>
      </c>
      <c r="AU272" s="229" t="s">
        <v>84</v>
      </c>
      <c r="AY272" s="17" t="s">
        <v>149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84</v>
      </c>
      <c r="BK272" s="230">
        <f>ROUND(I272*H272,2)</f>
        <v>0</v>
      </c>
      <c r="BL272" s="17" t="s">
        <v>156</v>
      </c>
      <c r="BM272" s="229" t="s">
        <v>714</v>
      </c>
    </row>
    <row r="273" s="2" customFormat="1" ht="24.15" customHeight="1">
      <c r="A273" s="38"/>
      <c r="B273" s="39"/>
      <c r="C273" s="218" t="s">
        <v>715</v>
      </c>
      <c r="D273" s="218" t="s">
        <v>151</v>
      </c>
      <c r="E273" s="219" t="s">
        <v>716</v>
      </c>
      <c r="F273" s="220" t="s">
        <v>717</v>
      </c>
      <c r="G273" s="221" t="s">
        <v>269</v>
      </c>
      <c r="H273" s="222">
        <v>20</v>
      </c>
      <c r="I273" s="223"/>
      <c r="J273" s="224">
        <f>ROUND(I273*H273,2)</f>
        <v>0</v>
      </c>
      <c r="K273" s="220" t="s">
        <v>1</v>
      </c>
      <c r="L273" s="44"/>
      <c r="M273" s="225" t="s">
        <v>1</v>
      </c>
      <c r="N273" s="226" t="s">
        <v>41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156</v>
      </c>
      <c r="AT273" s="229" t="s">
        <v>151</v>
      </c>
      <c r="AU273" s="229" t="s">
        <v>84</v>
      </c>
      <c r="AY273" s="17" t="s">
        <v>149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84</v>
      </c>
      <c r="BK273" s="230">
        <f>ROUND(I273*H273,2)</f>
        <v>0</v>
      </c>
      <c r="BL273" s="17" t="s">
        <v>156</v>
      </c>
      <c r="BM273" s="229" t="s">
        <v>718</v>
      </c>
    </row>
    <row r="274" s="2" customFormat="1" ht="24.15" customHeight="1">
      <c r="A274" s="38"/>
      <c r="B274" s="39"/>
      <c r="C274" s="218" t="s">
        <v>592</v>
      </c>
      <c r="D274" s="218" t="s">
        <v>151</v>
      </c>
      <c r="E274" s="219" t="s">
        <v>719</v>
      </c>
      <c r="F274" s="220" t="s">
        <v>720</v>
      </c>
      <c r="G274" s="221" t="s">
        <v>269</v>
      </c>
      <c r="H274" s="222">
        <v>66</v>
      </c>
      <c r="I274" s="223"/>
      <c r="J274" s="224">
        <f>ROUND(I274*H274,2)</f>
        <v>0</v>
      </c>
      <c r="K274" s="220" t="s">
        <v>1</v>
      </c>
      <c r="L274" s="44"/>
      <c r="M274" s="225" t="s">
        <v>1</v>
      </c>
      <c r="N274" s="226" t="s">
        <v>41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156</v>
      </c>
      <c r="AT274" s="229" t="s">
        <v>151</v>
      </c>
      <c r="AU274" s="229" t="s">
        <v>84</v>
      </c>
      <c r="AY274" s="17" t="s">
        <v>149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84</v>
      </c>
      <c r="BK274" s="230">
        <f>ROUND(I274*H274,2)</f>
        <v>0</v>
      </c>
      <c r="BL274" s="17" t="s">
        <v>156</v>
      </c>
      <c r="BM274" s="229" t="s">
        <v>721</v>
      </c>
    </row>
    <row r="275" s="2" customFormat="1" ht="24.15" customHeight="1">
      <c r="A275" s="38"/>
      <c r="B275" s="39"/>
      <c r="C275" s="218" t="s">
        <v>722</v>
      </c>
      <c r="D275" s="218" t="s">
        <v>151</v>
      </c>
      <c r="E275" s="219" t="s">
        <v>723</v>
      </c>
      <c r="F275" s="220" t="s">
        <v>724</v>
      </c>
      <c r="G275" s="221" t="s">
        <v>269</v>
      </c>
      <c r="H275" s="222">
        <v>216</v>
      </c>
      <c r="I275" s="223"/>
      <c r="J275" s="224">
        <f>ROUND(I275*H275,2)</f>
        <v>0</v>
      </c>
      <c r="K275" s="220" t="s">
        <v>1</v>
      </c>
      <c r="L275" s="44"/>
      <c r="M275" s="225" t="s">
        <v>1</v>
      </c>
      <c r="N275" s="226" t="s">
        <v>41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156</v>
      </c>
      <c r="AT275" s="229" t="s">
        <v>151</v>
      </c>
      <c r="AU275" s="229" t="s">
        <v>84</v>
      </c>
      <c r="AY275" s="17" t="s">
        <v>149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84</v>
      </c>
      <c r="BK275" s="230">
        <f>ROUND(I275*H275,2)</f>
        <v>0</v>
      </c>
      <c r="BL275" s="17" t="s">
        <v>156</v>
      </c>
      <c r="BM275" s="229" t="s">
        <v>725</v>
      </c>
    </row>
    <row r="276" s="13" customFormat="1">
      <c r="A276" s="13"/>
      <c r="B276" s="231"/>
      <c r="C276" s="232"/>
      <c r="D276" s="233" t="s">
        <v>158</v>
      </c>
      <c r="E276" s="234" t="s">
        <v>1</v>
      </c>
      <c r="F276" s="235" t="s">
        <v>726</v>
      </c>
      <c r="G276" s="232"/>
      <c r="H276" s="236">
        <v>216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158</v>
      </c>
      <c r="AU276" s="242" t="s">
        <v>84</v>
      </c>
      <c r="AV276" s="13" t="s">
        <v>86</v>
      </c>
      <c r="AW276" s="13" t="s">
        <v>32</v>
      </c>
      <c r="AX276" s="13" t="s">
        <v>76</v>
      </c>
      <c r="AY276" s="242" t="s">
        <v>149</v>
      </c>
    </row>
    <row r="277" s="14" customFormat="1">
      <c r="A277" s="14"/>
      <c r="B277" s="253"/>
      <c r="C277" s="254"/>
      <c r="D277" s="233" t="s">
        <v>158</v>
      </c>
      <c r="E277" s="255" t="s">
        <v>1</v>
      </c>
      <c r="F277" s="256" t="s">
        <v>395</v>
      </c>
      <c r="G277" s="254"/>
      <c r="H277" s="257">
        <v>216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158</v>
      </c>
      <c r="AU277" s="263" t="s">
        <v>84</v>
      </c>
      <c r="AV277" s="14" t="s">
        <v>156</v>
      </c>
      <c r="AW277" s="14" t="s">
        <v>32</v>
      </c>
      <c r="AX277" s="14" t="s">
        <v>84</v>
      </c>
      <c r="AY277" s="263" t="s">
        <v>149</v>
      </c>
    </row>
    <row r="278" s="2" customFormat="1" ht="24.15" customHeight="1">
      <c r="A278" s="38"/>
      <c r="B278" s="39"/>
      <c r="C278" s="218" t="s">
        <v>594</v>
      </c>
      <c r="D278" s="218" t="s">
        <v>151</v>
      </c>
      <c r="E278" s="219" t="s">
        <v>727</v>
      </c>
      <c r="F278" s="220" t="s">
        <v>728</v>
      </c>
      <c r="G278" s="221" t="s">
        <v>269</v>
      </c>
      <c r="H278" s="222">
        <v>20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41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156</v>
      </c>
      <c r="AT278" s="229" t="s">
        <v>151</v>
      </c>
      <c r="AU278" s="229" t="s">
        <v>84</v>
      </c>
      <c r="AY278" s="17" t="s">
        <v>149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84</v>
      </c>
      <c r="BK278" s="230">
        <f>ROUND(I278*H278,2)</f>
        <v>0</v>
      </c>
      <c r="BL278" s="17" t="s">
        <v>156</v>
      </c>
      <c r="BM278" s="229" t="s">
        <v>729</v>
      </c>
    </row>
    <row r="279" s="13" customFormat="1">
      <c r="A279" s="13"/>
      <c r="B279" s="231"/>
      <c r="C279" s="232"/>
      <c r="D279" s="233" t="s">
        <v>158</v>
      </c>
      <c r="E279" s="234" t="s">
        <v>1</v>
      </c>
      <c r="F279" s="235" t="s">
        <v>730</v>
      </c>
      <c r="G279" s="232"/>
      <c r="H279" s="236">
        <v>20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158</v>
      </c>
      <c r="AU279" s="242" t="s">
        <v>84</v>
      </c>
      <c r="AV279" s="13" t="s">
        <v>86</v>
      </c>
      <c r="AW279" s="13" t="s">
        <v>32</v>
      </c>
      <c r="AX279" s="13" t="s">
        <v>76</v>
      </c>
      <c r="AY279" s="242" t="s">
        <v>149</v>
      </c>
    </row>
    <row r="280" s="14" customFormat="1">
      <c r="A280" s="14"/>
      <c r="B280" s="253"/>
      <c r="C280" s="254"/>
      <c r="D280" s="233" t="s">
        <v>158</v>
      </c>
      <c r="E280" s="255" t="s">
        <v>1</v>
      </c>
      <c r="F280" s="256" t="s">
        <v>395</v>
      </c>
      <c r="G280" s="254"/>
      <c r="H280" s="257">
        <v>20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158</v>
      </c>
      <c r="AU280" s="263" t="s">
        <v>84</v>
      </c>
      <c r="AV280" s="14" t="s">
        <v>156</v>
      </c>
      <c r="AW280" s="14" t="s">
        <v>32</v>
      </c>
      <c r="AX280" s="14" t="s">
        <v>84</v>
      </c>
      <c r="AY280" s="263" t="s">
        <v>149</v>
      </c>
    </row>
    <row r="281" s="2" customFormat="1" ht="24.15" customHeight="1">
      <c r="A281" s="38"/>
      <c r="B281" s="39"/>
      <c r="C281" s="218" t="s">
        <v>731</v>
      </c>
      <c r="D281" s="218" t="s">
        <v>151</v>
      </c>
      <c r="E281" s="219" t="s">
        <v>732</v>
      </c>
      <c r="F281" s="220" t="s">
        <v>733</v>
      </c>
      <c r="G281" s="221" t="s">
        <v>269</v>
      </c>
      <c r="H281" s="222">
        <v>66</v>
      </c>
      <c r="I281" s="223"/>
      <c r="J281" s="224">
        <f>ROUND(I281*H281,2)</f>
        <v>0</v>
      </c>
      <c r="K281" s="220" t="s">
        <v>1</v>
      </c>
      <c r="L281" s="44"/>
      <c r="M281" s="225" t="s">
        <v>1</v>
      </c>
      <c r="N281" s="226" t="s">
        <v>41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156</v>
      </c>
      <c r="AT281" s="229" t="s">
        <v>151</v>
      </c>
      <c r="AU281" s="229" t="s">
        <v>84</v>
      </c>
      <c r="AY281" s="17" t="s">
        <v>149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84</v>
      </c>
      <c r="BK281" s="230">
        <f>ROUND(I281*H281,2)</f>
        <v>0</v>
      </c>
      <c r="BL281" s="17" t="s">
        <v>156</v>
      </c>
      <c r="BM281" s="229" t="s">
        <v>734</v>
      </c>
    </row>
    <row r="282" s="13" customFormat="1">
      <c r="A282" s="13"/>
      <c r="B282" s="231"/>
      <c r="C282" s="232"/>
      <c r="D282" s="233" t="s">
        <v>158</v>
      </c>
      <c r="E282" s="234" t="s">
        <v>1</v>
      </c>
      <c r="F282" s="235" t="s">
        <v>735</v>
      </c>
      <c r="G282" s="232"/>
      <c r="H282" s="236">
        <v>66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158</v>
      </c>
      <c r="AU282" s="242" t="s">
        <v>84</v>
      </c>
      <c r="AV282" s="13" t="s">
        <v>86</v>
      </c>
      <c r="AW282" s="13" t="s">
        <v>32</v>
      </c>
      <c r="AX282" s="13" t="s">
        <v>76</v>
      </c>
      <c r="AY282" s="242" t="s">
        <v>149</v>
      </c>
    </row>
    <row r="283" s="14" customFormat="1">
      <c r="A283" s="14"/>
      <c r="B283" s="253"/>
      <c r="C283" s="254"/>
      <c r="D283" s="233" t="s">
        <v>158</v>
      </c>
      <c r="E283" s="255" t="s">
        <v>1</v>
      </c>
      <c r="F283" s="256" t="s">
        <v>395</v>
      </c>
      <c r="G283" s="254"/>
      <c r="H283" s="257">
        <v>66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158</v>
      </c>
      <c r="AU283" s="263" t="s">
        <v>84</v>
      </c>
      <c r="AV283" s="14" t="s">
        <v>156</v>
      </c>
      <c r="AW283" s="14" t="s">
        <v>32</v>
      </c>
      <c r="AX283" s="14" t="s">
        <v>84</v>
      </c>
      <c r="AY283" s="263" t="s">
        <v>149</v>
      </c>
    </row>
    <row r="284" s="2" customFormat="1" ht="24.15" customHeight="1">
      <c r="A284" s="38"/>
      <c r="B284" s="39"/>
      <c r="C284" s="218" t="s">
        <v>597</v>
      </c>
      <c r="D284" s="218" t="s">
        <v>151</v>
      </c>
      <c r="E284" s="219" t="s">
        <v>736</v>
      </c>
      <c r="F284" s="220" t="s">
        <v>737</v>
      </c>
      <c r="G284" s="221" t="s">
        <v>154</v>
      </c>
      <c r="H284" s="222">
        <v>109</v>
      </c>
      <c r="I284" s="223"/>
      <c r="J284" s="224">
        <f>ROUND(I284*H284,2)</f>
        <v>0</v>
      </c>
      <c r="K284" s="220" t="s">
        <v>1</v>
      </c>
      <c r="L284" s="44"/>
      <c r="M284" s="225" t="s">
        <v>1</v>
      </c>
      <c r="N284" s="226" t="s">
        <v>41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156</v>
      </c>
      <c r="AT284" s="229" t="s">
        <v>151</v>
      </c>
      <c r="AU284" s="229" t="s">
        <v>84</v>
      </c>
      <c r="AY284" s="17" t="s">
        <v>149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84</v>
      </c>
      <c r="BK284" s="230">
        <f>ROUND(I284*H284,2)</f>
        <v>0</v>
      </c>
      <c r="BL284" s="17" t="s">
        <v>156</v>
      </c>
      <c r="BM284" s="229" t="s">
        <v>738</v>
      </c>
    </row>
    <row r="285" s="13" customFormat="1">
      <c r="A285" s="13"/>
      <c r="B285" s="231"/>
      <c r="C285" s="232"/>
      <c r="D285" s="233" t="s">
        <v>158</v>
      </c>
      <c r="E285" s="234" t="s">
        <v>1</v>
      </c>
      <c r="F285" s="235" t="s">
        <v>739</v>
      </c>
      <c r="G285" s="232"/>
      <c r="H285" s="236">
        <v>109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158</v>
      </c>
      <c r="AU285" s="242" t="s">
        <v>84</v>
      </c>
      <c r="AV285" s="13" t="s">
        <v>86</v>
      </c>
      <c r="AW285" s="13" t="s">
        <v>32</v>
      </c>
      <c r="AX285" s="13" t="s">
        <v>76</v>
      </c>
      <c r="AY285" s="242" t="s">
        <v>149</v>
      </c>
    </row>
    <row r="286" s="14" customFormat="1">
      <c r="A286" s="14"/>
      <c r="B286" s="253"/>
      <c r="C286" s="254"/>
      <c r="D286" s="233" t="s">
        <v>158</v>
      </c>
      <c r="E286" s="255" t="s">
        <v>1</v>
      </c>
      <c r="F286" s="256" t="s">
        <v>395</v>
      </c>
      <c r="G286" s="254"/>
      <c r="H286" s="257">
        <v>109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158</v>
      </c>
      <c r="AU286" s="263" t="s">
        <v>84</v>
      </c>
      <c r="AV286" s="14" t="s">
        <v>156</v>
      </c>
      <c r="AW286" s="14" t="s">
        <v>32</v>
      </c>
      <c r="AX286" s="14" t="s">
        <v>84</v>
      </c>
      <c r="AY286" s="263" t="s">
        <v>149</v>
      </c>
    </row>
    <row r="287" s="2" customFormat="1" ht="24.15" customHeight="1">
      <c r="A287" s="38"/>
      <c r="B287" s="39"/>
      <c r="C287" s="218" t="s">
        <v>740</v>
      </c>
      <c r="D287" s="218" t="s">
        <v>151</v>
      </c>
      <c r="E287" s="219" t="s">
        <v>741</v>
      </c>
      <c r="F287" s="220" t="s">
        <v>742</v>
      </c>
      <c r="G287" s="221" t="s">
        <v>154</v>
      </c>
      <c r="H287" s="222">
        <v>109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156</v>
      </c>
      <c r="AT287" s="229" t="s">
        <v>151</v>
      </c>
      <c r="AU287" s="229" t="s">
        <v>84</v>
      </c>
      <c r="AY287" s="17" t="s">
        <v>149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156</v>
      </c>
      <c r="BM287" s="229" t="s">
        <v>743</v>
      </c>
    </row>
    <row r="288" s="13" customFormat="1">
      <c r="A288" s="13"/>
      <c r="B288" s="231"/>
      <c r="C288" s="232"/>
      <c r="D288" s="233" t="s">
        <v>158</v>
      </c>
      <c r="E288" s="234" t="s">
        <v>1</v>
      </c>
      <c r="F288" s="235" t="s">
        <v>744</v>
      </c>
      <c r="G288" s="232"/>
      <c r="H288" s="236">
        <v>109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158</v>
      </c>
      <c r="AU288" s="242" t="s">
        <v>84</v>
      </c>
      <c r="AV288" s="13" t="s">
        <v>86</v>
      </c>
      <c r="AW288" s="13" t="s">
        <v>32</v>
      </c>
      <c r="AX288" s="13" t="s">
        <v>76</v>
      </c>
      <c r="AY288" s="242" t="s">
        <v>149</v>
      </c>
    </row>
    <row r="289" s="14" customFormat="1">
      <c r="A289" s="14"/>
      <c r="B289" s="253"/>
      <c r="C289" s="254"/>
      <c r="D289" s="233" t="s">
        <v>158</v>
      </c>
      <c r="E289" s="255" t="s">
        <v>1</v>
      </c>
      <c r="F289" s="256" t="s">
        <v>395</v>
      </c>
      <c r="G289" s="254"/>
      <c r="H289" s="257">
        <v>109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158</v>
      </c>
      <c r="AU289" s="263" t="s">
        <v>84</v>
      </c>
      <c r="AV289" s="14" t="s">
        <v>156</v>
      </c>
      <c r="AW289" s="14" t="s">
        <v>32</v>
      </c>
      <c r="AX289" s="14" t="s">
        <v>84</v>
      </c>
      <c r="AY289" s="263" t="s">
        <v>149</v>
      </c>
    </row>
    <row r="290" s="2" customFormat="1" ht="16.5" customHeight="1">
      <c r="A290" s="38"/>
      <c r="B290" s="39"/>
      <c r="C290" s="218" t="s">
        <v>435</v>
      </c>
      <c r="D290" s="218" t="s">
        <v>151</v>
      </c>
      <c r="E290" s="219" t="s">
        <v>745</v>
      </c>
      <c r="F290" s="220" t="s">
        <v>746</v>
      </c>
      <c r="G290" s="221" t="s">
        <v>269</v>
      </c>
      <c r="H290" s="222">
        <v>302</v>
      </c>
      <c r="I290" s="223"/>
      <c r="J290" s="224">
        <f>ROUND(I290*H290,2)</f>
        <v>0</v>
      </c>
      <c r="K290" s="220" t="s">
        <v>1</v>
      </c>
      <c r="L290" s="44"/>
      <c r="M290" s="225" t="s">
        <v>1</v>
      </c>
      <c r="N290" s="226" t="s">
        <v>41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156</v>
      </c>
      <c r="AT290" s="229" t="s">
        <v>151</v>
      </c>
      <c r="AU290" s="229" t="s">
        <v>84</v>
      </c>
      <c r="AY290" s="17" t="s">
        <v>149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84</v>
      </c>
      <c r="BK290" s="230">
        <f>ROUND(I290*H290,2)</f>
        <v>0</v>
      </c>
      <c r="BL290" s="17" t="s">
        <v>156</v>
      </c>
      <c r="BM290" s="229" t="s">
        <v>747</v>
      </c>
    </row>
    <row r="291" s="2" customFormat="1" ht="16.5" customHeight="1">
      <c r="A291" s="38"/>
      <c r="B291" s="39"/>
      <c r="C291" s="218" t="s">
        <v>748</v>
      </c>
      <c r="D291" s="218" t="s">
        <v>151</v>
      </c>
      <c r="E291" s="219" t="s">
        <v>749</v>
      </c>
      <c r="F291" s="220" t="s">
        <v>750</v>
      </c>
      <c r="G291" s="221" t="s">
        <v>154</v>
      </c>
      <c r="H291" s="222">
        <v>109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41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156</v>
      </c>
      <c r="AT291" s="229" t="s">
        <v>151</v>
      </c>
      <c r="AU291" s="229" t="s">
        <v>84</v>
      </c>
      <c r="AY291" s="17" t="s">
        <v>149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156</v>
      </c>
      <c r="BM291" s="229" t="s">
        <v>751</v>
      </c>
    </row>
    <row r="292" s="2" customFormat="1" ht="24.15" customHeight="1">
      <c r="A292" s="38"/>
      <c r="B292" s="39"/>
      <c r="C292" s="218" t="s">
        <v>603</v>
      </c>
      <c r="D292" s="218" t="s">
        <v>151</v>
      </c>
      <c r="E292" s="219" t="s">
        <v>752</v>
      </c>
      <c r="F292" s="220" t="s">
        <v>753</v>
      </c>
      <c r="G292" s="221" t="s">
        <v>269</v>
      </c>
      <c r="H292" s="222">
        <v>169</v>
      </c>
      <c r="I292" s="223"/>
      <c r="J292" s="224">
        <f>ROUND(I292*H292,2)</f>
        <v>0</v>
      </c>
      <c r="K292" s="220" t="s">
        <v>1</v>
      </c>
      <c r="L292" s="44"/>
      <c r="M292" s="225" t="s">
        <v>1</v>
      </c>
      <c r="N292" s="226" t="s">
        <v>41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156</v>
      </c>
      <c r="AT292" s="229" t="s">
        <v>151</v>
      </c>
      <c r="AU292" s="229" t="s">
        <v>84</v>
      </c>
      <c r="AY292" s="17" t="s">
        <v>149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84</v>
      </c>
      <c r="BK292" s="230">
        <f>ROUND(I292*H292,2)</f>
        <v>0</v>
      </c>
      <c r="BL292" s="17" t="s">
        <v>156</v>
      </c>
      <c r="BM292" s="229" t="s">
        <v>754</v>
      </c>
    </row>
    <row r="293" s="13" customFormat="1">
      <c r="A293" s="13"/>
      <c r="B293" s="231"/>
      <c r="C293" s="232"/>
      <c r="D293" s="233" t="s">
        <v>158</v>
      </c>
      <c r="E293" s="234" t="s">
        <v>1</v>
      </c>
      <c r="F293" s="235" t="s">
        <v>755</v>
      </c>
      <c r="G293" s="232"/>
      <c r="H293" s="236">
        <v>169</v>
      </c>
      <c r="I293" s="237"/>
      <c r="J293" s="232"/>
      <c r="K293" s="232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158</v>
      </c>
      <c r="AU293" s="242" t="s">
        <v>84</v>
      </c>
      <c r="AV293" s="13" t="s">
        <v>86</v>
      </c>
      <c r="AW293" s="13" t="s">
        <v>32</v>
      </c>
      <c r="AX293" s="13" t="s">
        <v>76</v>
      </c>
      <c r="AY293" s="242" t="s">
        <v>149</v>
      </c>
    </row>
    <row r="294" s="14" customFormat="1">
      <c r="A294" s="14"/>
      <c r="B294" s="253"/>
      <c r="C294" s="254"/>
      <c r="D294" s="233" t="s">
        <v>158</v>
      </c>
      <c r="E294" s="255" t="s">
        <v>1</v>
      </c>
      <c r="F294" s="256" t="s">
        <v>395</v>
      </c>
      <c r="G294" s="254"/>
      <c r="H294" s="257">
        <v>169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158</v>
      </c>
      <c r="AU294" s="263" t="s">
        <v>84</v>
      </c>
      <c r="AV294" s="14" t="s">
        <v>156</v>
      </c>
      <c r="AW294" s="14" t="s">
        <v>32</v>
      </c>
      <c r="AX294" s="14" t="s">
        <v>84</v>
      </c>
      <c r="AY294" s="263" t="s">
        <v>149</v>
      </c>
    </row>
    <row r="295" s="2" customFormat="1" ht="24.15" customHeight="1">
      <c r="A295" s="38"/>
      <c r="B295" s="39"/>
      <c r="C295" s="218" t="s">
        <v>756</v>
      </c>
      <c r="D295" s="218" t="s">
        <v>151</v>
      </c>
      <c r="E295" s="219" t="s">
        <v>757</v>
      </c>
      <c r="F295" s="220" t="s">
        <v>758</v>
      </c>
      <c r="G295" s="221" t="s">
        <v>269</v>
      </c>
      <c r="H295" s="222">
        <v>169</v>
      </c>
      <c r="I295" s="223"/>
      <c r="J295" s="224">
        <f>ROUND(I295*H295,2)</f>
        <v>0</v>
      </c>
      <c r="K295" s="220" t="s">
        <v>1</v>
      </c>
      <c r="L295" s="44"/>
      <c r="M295" s="225" t="s">
        <v>1</v>
      </c>
      <c r="N295" s="226" t="s">
        <v>41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156</v>
      </c>
      <c r="AT295" s="229" t="s">
        <v>151</v>
      </c>
      <c r="AU295" s="229" t="s">
        <v>84</v>
      </c>
      <c r="AY295" s="17" t="s">
        <v>149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84</v>
      </c>
      <c r="BK295" s="230">
        <f>ROUND(I295*H295,2)</f>
        <v>0</v>
      </c>
      <c r="BL295" s="17" t="s">
        <v>156</v>
      </c>
      <c r="BM295" s="229" t="s">
        <v>759</v>
      </c>
    </row>
    <row r="296" s="2" customFormat="1" ht="24.15" customHeight="1">
      <c r="A296" s="38"/>
      <c r="B296" s="39"/>
      <c r="C296" s="218" t="s">
        <v>605</v>
      </c>
      <c r="D296" s="218" t="s">
        <v>151</v>
      </c>
      <c r="E296" s="219" t="s">
        <v>760</v>
      </c>
      <c r="F296" s="220" t="s">
        <v>761</v>
      </c>
      <c r="G296" s="221" t="s">
        <v>154</v>
      </c>
      <c r="H296" s="222">
        <v>5000</v>
      </c>
      <c r="I296" s="223"/>
      <c r="J296" s="224">
        <f>ROUND(I296*H296,2)</f>
        <v>0</v>
      </c>
      <c r="K296" s="220" t="s">
        <v>1</v>
      </c>
      <c r="L296" s="44"/>
      <c r="M296" s="225" t="s">
        <v>1</v>
      </c>
      <c r="N296" s="226" t="s">
        <v>41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156</v>
      </c>
      <c r="AT296" s="229" t="s">
        <v>151</v>
      </c>
      <c r="AU296" s="229" t="s">
        <v>84</v>
      </c>
      <c r="AY296" s="17" t="s">
        <v>149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84</v>
      </c>
      <c r="BK296" s="230">
        <f>ROUND(I296*H296,2)</f>
        <v>0</v>
      </c>
      <c r="BL296" s="17" t="s">
        <v>156</v>
      </c>
      <c r="BM296" s="229" t="s">
        <v>762</v>
      </c>
    </row>
    <row r="297" s="13" customFormat="1">
      <c r="A297" s="13"/>
      <c r="B297" s="231"/>
      <c r="C297" s="232"/>
      <c r="D297" s="233" t="s">
        <v>158</v>
      </c>
      <c r="E297" s="234" t="s">
        <v>1</v>
      </c>
      <c r="F297" s="235" t="s">
        <v>763</v>
      </c>
      <c r="G297" s="232"/>
      <c r="H297" s="236">
        <v>5000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158</v>
      </c>
      <c r="AU297" s="242" t="s">
        <v>84</v>
      </c>
      <c r="AV297" s="13" t="s">
        <v>86</v>
      </c>
      <c r="AW297" s="13" t="s">
        <v>32</v>
      </c>
      <c r="AX297" s="13" t="s">
        <v>76</v>
      </c>
      <c r="AY297" s="242" t="s">
        <v>149</v>
      </c>
    </row>
    <row r="298" s="14" customFormat="1">
      <c r="A298" s="14"/>
      <c r="B298" s="253"/>
      <c r="C298" s="254"/>
      <c r="D298" s="233" t="s">
        <v>158</v>
      </c>
      <c r="E298" s="255" t="s">
        <v>1</v>
      </c>
      <c r="F298" s="256" t="s">
        <v>395</v>
      </c>
      <c r="G298" s="254"/>
      <c r="H298" s="257">
        <v>5000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158</v>
      </c>
      <c r="AU298" s="263" t="s">
        <v>84</v>
      </c>
      <c r="AV298" s="14" t="s">
        <v>156</v>
      </c>
      <c r="AW298" s="14" t="s">
        <v>32</v>
      </c>
      <c r="AX298" s="14" t="s">
        <v>84</v>
      </c>
      <c r="AY298" s="263" t="s">
        <v>149</v>
      </c>
    </row>
    <row r="299" s="12" customFormat="1" ht="25.92" customHeight="1">
      <c r="A299" s="12"/>
      <c r="B299" s="202"/>
      <c r="C299" s="203"/>
      <c r="D299" s="204" t="s">
        <v>75</v>
      </c>
      <c r="E299" s="205" t="s">
        <v>387</v>
      </c>
      <c r="F299" s="205" t="s">
        <v>388</v>
      </c>
      <c r="G299" s="203"/>
      <c r="H299" s="203"/>
      <c r="I299" s="206"/>
      <c r="J299" s="207">
        <f>BK299</f>
        <v>0</v>
      </c>
      <c r="K299" s="203"/>
      <c r="L299" s="208"/>
      <c r="M299" s="209"/>
      <c r="N299" s="210"/>
      <c r="O299" s="210"/>
      <c r="P299" s="211">
        <f>SUM(P300:P309)</f>
        <v>0</v>
      </c>
      <c r="Q299" s="210"/>
      <c r="R299" s="211">
        <f>SUM(R300:R309)</f>
        <v>0</v>
      </c>
      <c r="S299" s="210"/>
      <c r="T299" s="212">
        <f>SUM(T300:T309)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84</v>
      </c>
      <c r="AT299" s="214" t="s">
        <v>75</v>
      </c>
      <c r="AU299" s="214" t="s">
        <v>76</v>
      </c>
      <c r="AY299" s="213" t="s">
        <v>149</v>
      </c>
      <c r="BK299" s="215">
        <f>SUM(BK300:BK309)</f>
        <v>0</v>
      </c>
    </row>
    <row r="300" s="2" customFormat="1" ht="16.5" customHeight="1">
      <c r="A300" s="38"/>
      <c r="B300" s="39"/>
      <c r="C300" s="218" t="s">
        <v>764</v>
      </c>
      <c r="D300" s="218" t="s">
        <v>151</v>
      </c>
      <c r="E300" s="219" t="s">
        <v>765</v>
      </c>
      <c r="F300" s="220" t="s">
        <v>766</v>
      </c>
      <c r="G300" s="221" t="s">
        <v>217</v>
      </c>
      <c r="H300" s="222">
        <v>3559.2399999999998</v>
      </c>
      <c r="I300" s="223"/>
      <c r="J300" s="224">
        <f>ROUND(I300*H300,2)</f>
        <v>0</v>
      </c>
      <c r="K300" s="220" t="s">
        <v>1</v>
      </c>
      <c r="L300" s="44"/>
      <c r="M300" s="225" t="s">
        <v>1</v>
      </c>
      <c r="N300" s="226" t="s">
        <v>41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156</v>
      </c>
      <c r="AT300" s="229" t="s">
        <v>151</v>
      </c>
      <c r="AU300" s="229" t="s">
        <v>84</v>
      </c>
      <c r="AY300" s="17" t="s">
        <v>149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84</v>
      </c>
      <c r="BK300" s="230">
        <f>ROUND(I300*H300,2)</f>
        <v>0</v>
      </c>
      <c r="BL300" s="17" t="s">
        <v>156</v>
      </c>
      <c r="BM300" s="229" t="s">
        <v>767</v>
      </c>
    </row>
    <row r="301" s="2" customFormat="1" ht="21.75" customHeight="1">
      <c r="A301" s="38"/>
      <c r="B301" s="39"/>
      <c r="C301" s="218" t="s">
        <v>606</v>
      </c>
      <c r="D301" s="218" t="s">
        <v>151</v>
      </c>
      <c r="E301" s="219" t="s">
        <v>390</v>
      </c>
      <c r="F301" s="220" t="s">
        <v>391</v>
      </c>
      <c r="G301" s="221" t="s">
        <v>217</v>
      </c>
      <c r="H301" s="222">
        <v>2016.5999999999999</v>
      </c>
      <c r="I301" s="223"/>
      <c r="J301" s="224">
        <f>ROUND(I301*H301,2)</f>
        <v>0</v>
      </c>
      <c r="K301" s="220" t="s">
        <v>1</v>
      </c>
      <c r="L301" s="44"/>
      <c r="M301" s="225" t="s">
        <v>1</v>
      </c>
      <c r="N301" s="226" t="s">
        <v>41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156</v>
      </c>
      <c r="AT301" s="229" t="s">
        <v>151</v>
      </c>
      <c r="AU301" s="229" t="s">
        <v>84</v>
      </c>
      <c r="AY301" s="17" t="s">
        <v>149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84</v>
      </c>
      <c r="BK301" s="230">
        <f>ROUND(I301*H301,2)</f>
        <v>0</v>
      </c>
      <c r="BL301" s="17" t="s">
        <v>156</v>
      </c>
      <c r="BM301" s="229" t="s">
        <v>768</v>
      </c>
    </row>
    <row r="302" s="2" customFormat="1" ht="24.15" customHeight="1">
      <c r="A302" s="38"/>
      <c r="B302" s="39"/>
      <c r="C302" s="218" t="s">
        <v>769</v>
      </c>
      <c r="D302" s="218" t="s">
        <v>151</v>
      </c>
      <c r="E302" s="219" t="s">
        <v>397</v>
      </c>
      <c r="F302" s="220" t="s">
        <v>770</v>
      </c>
      <c r="G302" s="221" t="s">
        <v>217</v>
      </c>
      <c r="H302" s="222">
        <v>22182.599999999999</v>
      </c>
      <c r="I302" s="223"/>
      <c r="J302" s="224">
        <f>ROUND(I302*H302,2)</f>
        <v>0</v>
      </c>
      <c r="K302" s="220" t="s">
        <v>1</v>
      </c>
      <c r="L302" s="44"/>
      <c r="M302" s="225" t="s">
        <v>1</v>
      </c>
      <c r="N302" s="226" t="s">
        <v>41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156</v>
      </c>
      <c r="AT302" s="229" t="s">
        <v>151</v>
      </c>
      <c r="AU302" s="229" t="s">
        <v>84</v>
      </c>
      <c r="AY302" s="17" t="s">
        <v>149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84</v>
      </c>
      <c r="BK302" s="230">
        <f>ROUND(I302*H302,2)</f>
        <v>0</v>
      </c>
      <c r="BL302" s="17" t="s">
        <v>156</v>
      </c>
      <c r="BM302" s="229" t="s">
        <v>771</v>
      </c>
    </row>
    <row r="303" s="2" customFormat="1" ht="21.75" customHeight="1">
      <c r="A303" s="38"/>
      <c r="B303" s="39"/>
      <c r="C303" s="218" t="s">
        <v>609</v>
      </c>
      <c r="D303" s="218" t="s">
        <v>151</v>
      </c>
      <c r="E303" s="219" t="s">
        <v>402</v>
      </c>
      <c r="F303" s="220" t="s">
        <v>403</v>
      </c>
      <c r="G303" s="221" t="s">
        <v>217</v>
      </c>
      <c r="H303" s="222">
        <v>1542.6400000000001</v>
      </c>
      <c r="I303" s="223"/>
      <c r="J303" s="224">
        <f>ROUND(I303*H303,2)</f>
        <v>0</v>
      </c>
      <c r="K303" s="220" t="s">
        <v>1</v>
      </c>
      <c r="L303" s="44"/>
      <c r="M303" s="225" t="s">
        <v>1</v>
      </c>
      <c r="N303" s="226" t="s">
        <v>41</v>
      </c>
      <c r="O303" s="9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156</v>
      </c>
      <c r="AT303" s="229" t="s">
        <v>151</v>
      </c>
      <c r="AU303" s="229" t="s">
        <v>84</v>
      </c>
      <c r="AY303" s="17" t="s">
        <v>149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84</v>
      </c>
      <c r="BK303" s="230">
        <f>ROUND(I303*H303,2)</f>
        <v>0</v>
      </c>
      <c r="BL303" s="17" t="s">
        <v>156</v>
      </c>
      <c r="BM303" s="229" t="s">
        <v>772</v>
      </c>
    </row>
    <row r="304" s="2" customFormat="1" ht="24.15" customHeight="1">
      <c r="A304" s="38"/>
      <c r="B304" s="39"/>
      <c r="C304" s="218" t="s">
        <v>773</v>
      </c>
      <c r="D304" s="218" t="s">
        <v>151</v>
      </c>
      <c r="E304" s="219" t="s">
        <v>408</v>
      </c>
      <c r="F304" s="220" t="s">
        <v>774</v>
      </c>
      <c r="G304" s="221" t="s">
        <v>217</v>
      </c>
      <c r="H304" s="222">
        <v>16782.040000000001</v>
      </c>
      <c r="I304" s="223"/>
      <c r="J304" s="224">
        <f>ROUND(I304*H304,2)</f>
        <v>0</v>
      </c>
      <c r="K304" s="220" t="s">
        <v>1</v>
      </c>
      <c r="L304" s="44"/>
      <c r="M304" s="225" t="s">
        <v>1</v>
      </c>
      <c r="N304" s="226" t="s">
        <v>41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156</v>
      </c>
      <c r="AT304" s="229" t="s">
        <v>151</v>
      </c>
      <c r="AU304" s="229" t="s">
        <v>84</v>
      </c>
      <c r="AY304" s="17" t="s">
        <v>149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84</v>
      </c>
      <c r="BK304" s="230">
        <f>ROUND(I304*H304,2)</f>
        <v>0</v>
      </c>
      <c r="BL304" s="17" t="s">
        <v>156</v>
      </c>
      <c r="BM304" s="229" t="s">
        <v>775</v>
      </c>
    </row>
    <row r="305" s="2" customFormat="1" ht="33" customHeight="1">
      <c r="A305" s="38"/>
      <c r="B305" s="39"/>
      <c r="C305" s="218" t="s">
        <v>612</v>
      </c>
      <c r="D305" s="218" t="s">
        <v>151</v>
      </c>
      <c r="E305" s="219" t="s">
        <v>776</v>
      </c>
      <c r="F305" s="220" t="s">
        <v>777</v>
      </c>
      <c r="G305" s="221" t="s">
        <v>217</v>
      </c>
      <c r="H305" s="222">
        <v>1</v>
      </c>
      <c r="I305" s="223"/>
      <c r="J305" s="224">
        <f>ROUND(I305*H305,2)</f>
        <v>0</v>
      </c>
      <c r="K305" s="220" t="s">
        <v>1</v>
      </c>
      <c r="L305" s="44"/>
      <c r="M305" s="225" t="s">
        <v>1</v>
      </c>
      <c r="N305" s="226" t="s">
        <v>41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156</v>
      </c>
      <c r="AT305" s="229" t="s">
        <v>151</v>
      </c>
      <c r="AU305" s="229" t="s">
        <v>84</v>
      </c>
      <c r="AY305" s="17" t="s">
        <v>149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84</v>
      </c>
      <c r="BK305" s="230">
        <f>ROUND(I305*H305,2)</f>
        <v>0</v>
      </c>
      <c r="BL305" s="17" t="s">
        <v>156</v>
      </c>
      <c r="BM305" s="229" t="s">
        <v>778</v>
      </c>
    </row>
    <row r="306" s="2" customFormat="1" ht="37.8" customHeight="1">
      <c r="A306" s="38"/>
      <c r="B306" s="39"/>
      <c r="C306" s="218" t="s">
        <v>779</v>
      </c>
      <c r="D306" s="218" t="s">
        <v>151</v>
      </c>
      <c r="E306" s="219" t="s">
        <v>780</v>
      </c>
      <c r="F306" s="220" t="s">
        <v>781</v>
      </c>
      <c r="G306" s="221" t="s">
        <v>217</v>
      </c>
      <c r="H306" s="222">
        <v>1266.6400000000001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41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156</v>
      </c>
      <c r="AT306" s="229" t="s">
        <v>151</v>
      </c>
      <c r="AU306" s="229" t="s">
        <v>84</v>
      </c>
      <c r="AY306" s="17" t="s">
        <v>149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84</v>
      </c>
      <c r="BK306" s="230">
        <f>ROUND(I306*H306,2)</f>
        <v>0</v>
      </c>
      <c r="BL306" s="17" t="s">
        <v>156</v>
      </c>
      <c r="BM306" s="229" t="s">
        <v>782</v>
      </c>
    </row>
    <row r="307" s="2" customFormat="1" ht="37.8" customHeight="1">
      <c r="A307" s="38"/>
      <c r="B307" s="39"/>
      <c r="C307" s="218" t="s">
        <v>614</v>
      </c>
      <c r="D307" s="218" t="s">
        <v>151</v>
      </c>
      <c r="E307" s="219" t="s">
        <v>783</v>
      </c>
      <c r="F307" s="220" t="s">
        <v>784</v>
      </c>
      <c r="G307" s="221" t="s">
        <v>217</v>
      </c>
      <c r="H307" s="222">
        <v>84</v>
      </c>
      <c r="I307" s="223"/>
      <c r="J307" s="224">
        <f>ROUND(I307*H307,2)</f>
        <v>0</v>
      </c>
      <c r="K307" s="220" t="s">
        <v>1</v>
      </c>
      <c r="L307" s="44"/>
      <c r="M307" s="225" t="s">
        <v>1</v>
      </c>
      <c r="N307" s="226" t="s">
        <v>41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156</v>
      </c>
      <c r="AT307" s="229" t="s">
        <v>151</v>
      </c>
      <c r="AU307" s="229" t="s">
        <v>84</v>
      </c>
      <c r="AY307" s="17" t="s">
        <v>149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84</v>
      </c>
      <c r="BK307" s="230">
        <f>ROUND(I307*H307,2)</f>
        <v>0</v>
      </c>
      <c r="BL307" s="17" t="s">
        <v>156</v>
      </c>
      <c r="BM307" s="229" t="s">
        <v>785</v>
      </c>
    </row>
    <row r="308" s="2" customFormat="1" ht="44.25" customHeight="1">
      <c r="A308" s="38"/>
      <c r="B308" s="39"/>
      <c r="C308" s="218" t="s">
        <v>786</v>
      </c>
      <c r="D308" s="218" t="s">
        <v>151</v>
      </c>
      <c r="E308" s="219" t="s">
        <v>787</v>
      </c>
      <c r="F308" s="220" t="s">
        <v>788</v>
      </c>
      <c r="G308" s="221" t="s">
        <v>217</v>
      </c>
      <c r="H308" s="222">
        <v>2016.5999999999999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41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156</v>
      </c>
      <c r="AT308" s="229" t="s">
        <v>151</v>
      </c>
      <c r="AU308" s="229" t="s">
        <v>84</v>
      </c>
      <c r="AY308" s="17" t="s">
        <v>149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84</v>
      </c>
      <c r="BK308" s="230">
        <f>ROUND(I308*H308,2)</f>
        <v>0</v>
      </c>
      <c r="BL308" s="17" t="s">
        <v>156</v>
      </c>
      <c r="BM308" s="229" t="s">
        <v>789</v>
      </c>
    </row>
    <row r="309" s="2" customFormat="1" ht="44.25" customHeight="1">
      <c r="A309" s="38"/>
      <c r="B309" s="39"/>
      <c r="C309" s="218" t="s">
        <v>618</v>
      </c>
      <c r="D309" s="218" t="s">
        <v>151</v>
      </c>
      <c r="E309" s="219" t="s">
        <v>790</v>
      </c>
      <c r="F309" s="220" t="s">
        <v>791</v>
      </c>
      <c r="G309" s="221" t="s">
        <v>217</v>
      </c>
      <c r="H309" s="222">
        <v>174</v>
      </c>
      <c r="I309" s="223"/>
      <c r="J309" s="224">
        <f>ROUND(I309*H309,2)</f>
        <v>0</v>
      </c>
      <c r="K309" s="220" t="s">
        <v>1</v>
      </c>
      <c r="L309" s="44"/>
      <c r="M309" s="225" t="s">
        <v>1</v>
      </c>
      <c r="N309" s="226" t="s">
        <v>41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156</v>
      </c>
      <c r="AT309" s="229" t="s">
        <v>151</v>
      </c>
      <c r="AU309" s="229" t="s">
        <v>84</v>
      </c>
      <c r="AY309" s="17" t="s">
        <v>149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84</v>
      </c>
      <c r="BK309" s="230">
        <f>ROUND(I309*H309,2)</f>
        <v>0</v>
      </c>
      <c r="BL309" s="17" t="s">
        <v>156</v>
      </c>
      <c r="BM309" s="229" t="s">
        <v>792</v>
      </c>
    </row>
    <row r="310" s="12" customFormat="1" ht="25.92" customHeight="1">
      <c r="A310" s="12"/>
      <c r="B310" s="202"/>
      <c r="C310" s="203"/>
      <c r="D310" s="204" t="s">
        <v>75</v>
      </c>
      <c r="E310" s="205" t="s">
        <v>423</v>
      </c>
      <c r="F310" s="205" t="s">
        <v>424</v>
      </c>
      <c r="G310" s="203"/>
      <c r="H310" s="203"/>
      <c r="I310" s="206"/>
      <c r="J310" s="207">
        <f>BK310</f>
        <v>0</v>
      </c>
      <c r="K310" s="203"/>
      <c r="L310" s="208"/>
      <c r="M310" s="209"/>
      <c r="N310" s="210"/>
      <c r="O310" s="210"/>
      <c r="P310" s="211">
        <f>SUM(P311:P312)</f>
        <v>0</v>
      </c>
      <c r="Q310" s="210"/>
      <c r="R310" s="211">
        <f>SUM(R311:R312)</f>
        <v>0</v>
      </c>
      <c r="S310" s="210"/>
      <c r="T310" s="212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84</v>
      </c>
      <c r="AT310" s="214" t="s">
        <v>75</v>
      </c>
      <c r="AU310" s="214" t="s">
        <v>76</v>
      </c>
      <c r="AY310" s="213" t="s">
        <v>149</v>
      </c>
      <c r="BK310" s="215">
        <f>SUM(BK311:BK312)</f>
        <v>0</v>
      </c>
    </row>
    <row r="311" s="2" customFormat="1" ht="24.15" customHeight="1">
      <c r="A311" s="38"/>
      <c r="B311" s="39"/>
      <c r="C311" s="218" t="s">
        <v>793</v>
      </c>
      <c r="D311" s="218" t="s">
        <v>151</v>
      </c>
      <c r="E311" s="219" t="s">
        <v>794</v>
      </c>
      <c r="F311" s="220" t="s">
        <v>795</v>
      </c>
      <c r="G311" s="221" t="s">
        <v>217</v>
      </c>
      <c r="H311" s="222">
        <v>4825.3000000000002</v>
      </c>
      <c r="I311" s="223"/>
      <c r="J311" s="224">
        <f>ROUND(I311*H311,2)</f>
        <v>0</v>
      </c>
      <c r="K311" s="220" t="s">
        <v>1</v>
      </c>
      <c r="L311" s="44"/>
      <c r="M311" s="225" t="s">
        <v>1</v>
      </c>
      <c r="N311" s="226" t="s">
        <v>41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156</v>
      </c>
      <c r="AT311" s="229" t="s">
        <v>151</v>
      </c>
      <c r="AU311" s="229" t="s">
        <v>84</v>
      </c>
      <c r="AY311" s="17" t="s">
        <v>149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84</v>
      </c>
      <c r="BK311" s="230">
        <f>ROUND(I311*H311,2)</f>
        <v>0</v>
      </c>
      <c r="BL311" s="17" t="s">
        <v>156</v>
      </c>
      <c r="BM311" s="229" t="s">
        <v>796</v>
      </c>
    </row>
    <row r="312" s="2" customFormat="1" ht="33" customHeight="1">
      <c r="A312" s="38"/>
      <c r="B312" s="39"/>
      <c r="C312" s="218" t="s">
        <v>622</v>
      </c>
      <c r="D312" s="218" t="s">
        <v>151</v>
      </c>
      <c r="E312" s="219" t="s">
        <v>797</v>
      </c>
      <c r="F312" s="220" t="s">
        <v>798</v>
      </c>
      <c r="G312" s="221" t="s">
        <v>217</v>
      </c>
      <c r="H312" s="222">
        <v>574.89999999999998</v>
      </c>
      <c r="I312" s="223"/>
      <c r="J312" s="224">
        <f>ROUND(I312*H312,2)</f>
        <v>0</v>
      </c>
      <c r="K312" s="220" t="s">
        <v>1</v>
      </c>
      <c r="L312" s="44"/>
      <c r="M312" s="225" t="s">
        <v>1</v>
      </c>
      <c r="N312" s="226" t="s">
        <v>41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156</v>
      </c>
      <c r="AT312" s="229" t="s">
        <v>151</v>
      </c>
      <c r="AU312" s="229" t="s">
        <v>84</v>
      </c>
      <c r="AY312" s="17" t="s">
        <v>149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84</v>
      </c>
      <c r="BK312" s="230">
        <f>ROUND(I312*H312,2)</f>
        <v>0</v>
      </c>
      <c r="BL312" s="17" t="s">
        <v>156</v>
      </c>
      <c r="BM312" s="229" t="s">
        <v>799</v>
      </c>
    </row>
    <row r="313" s="12" customFormat="1" ht="25.92" customHeight="1">
      <c r="A313" s="12"/>
      <c r="B313" s="202"/>
      <c r="C313" s="203"/>
      <c r="D313" s="204" t="s">
        <v>75</v>
      </c>
      <c r="E313" s="205" t="s">
        <v>800</v>
      </c>
      <c r="F313" s="205" t="s">
        <v>801</v>
      </c>
      <c r="G313" s="203"/>
      <c r="H313" s="203"/>
      <c r="I313" s="206"/>
      <c r="J313" s="207">
        <f>BK313</f>
        <v>0</v>
      </c>
      <c r="K313" s="203"/>
      <c r="L313" s="208"/>
      <c r="M313" s="209"/>
      <c r="N313" s="210"/>
      <c r="O313" s="210"/>
      <c r="P313" s="211">
        <f>P314</f>
        <v>0</v>
      </c>
      <c r="Q313" s="210"/>
      <c r="R313" s="211">
        <f>R314</f>
        <v>0</v>
      </c>
      <c r="S313" s="210"/>
      <c r="T313" s="212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164</v>
      </c>
      <c r="AT313" s="214" t="s">
        <v>75</v>
      </c>
      <c r="AU313" s="214" t="s">
        <v>76</v>
      </c>
      <c r="AY313" s="213" t="s">
        <v>149</v>
      </c>
      <c r="BK313" s="215">
        <f>BK314</f>
        <v>0</v>
      </c>
    </row>
    <row r="314" s="2" customFormat="1" ht="33" customHeight="1">
      <c r="A314" s="38"/>
      <c r="B314" s="39"/>
      <c r="C314" s="218" t="s">
        <v>802</v>
      </c>
      <c r="D314" s="218" t="s">
        <v>151</v>
      </c>
      <c r="E314" s="219" t="s">
        <v>803</v>
      </c>
      <c r="F314" s="220" t="s">
        <v>804</v>
      </c>
      <c r="G314" s="221" t="s">
        <v>269</v>
      </c>
      <c r="H314" s="222">
        <v>168</v>
      </c>
      <c r="I314" s="223"/>
      <c r="J314" s="224">
        <f>ROUND(I314*H314,2)</f>
        <v>0</v>
      </c>
      <c r="K314" s="220" t="s">
        <v>1</v>
      </c>
      <c r="L314" s="44"/>
      <c r="M314" s="225" t="s">
        <v>1</v>
      </c>
      <c r="N314" s="226" t="s">
        <v>41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571</v>
      </c>
      <c r="AT314" s="229" t="s">
        <v>151</v>
      </c>
      <c r="AU314" s="229" t="s">
        <v>84</v>
      </c>
      <c r="AY314" s="17" t="s">
        <v>149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84</v>
      </c>
      <c r="BK314" s="230">
        <f>ROUND(I314*H314,2)</f>
        <v>0</v>
      </c>
      <c r="BL314" s="17" t="s">
        <v>571</v>
      </c>
      <c r="BM314" s="229" t="s">
        <v>805</v>
      </c>
    </row>
    <row r="315" s="12" customFormat="1" ht="25.92" customHeight="1">
      <c r="A315" s="12"/>
      <c r="B315" s="202"/>
      <c r="C315" s="203"/>
      <c r="D315" s="204" t="s">
        <v>75</v>
      </c>
      <c r="E315" s="205" t="s">
        <v>806</v>
      </c>
      <c r="F315" s="205" t="s">
        <v>807</v>
      </c>
      <c r="G315" s="203"/>
      <c r="H315" s="203"/>
      <c r="I315" s="206"/>
      <c r="J315" s="207">
        <f>BK315</f>
        <v>0</v>
      </c>
      <c r="K315" s="203"/>
      <c r="L315" s="208"/>
      <c r="M315" s="209"/>
      <c r="N315" s="210"/>
      <c r="O315" s="210"/>
      <c r="P315" s="211">
        <f>SUM(P316:P323)</f>
        <v>0</v>
      </c>
      <c r="Q315" s="210"/>
      <c r="R315" s="211">
        <f>SUM(R316:R323)</f>
        <v>0</v>
      </c>
      <c r="S315" s="210"/>
      <c r="T315" s="212">
        <f>SUM(T316:T323)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164</v>
      </c>
      <c r="AT315" s="214" t="s">
        <v>75</v>
      </c>
      <c r="AU315" s="214" t="s">
        <v>76</v>
      </c>
      <c r="AY315" s="213" t="s">
        <v>149</v>
      </c>
      <c r="BK315" s="215">
        <f>SUM(BK316:BK323)</f>
        <v>0</v>
      </c>
    </row>
    <row r="316" s="2" customFormat="1" ht="24.15" customHeight="1">
      <c r="A316" s="38"/>
      <c r="B316" s="39"/>
      <c r="C316" s="218" t="s">
        <v>625</v>
      </c>
      <c r="D316" s="218" t="s">
        <v>151</v>
      </c>
      <c r="E316" s="219" t="s">
        <v>808</v>
      </c>
      <c r="F316" s="220" t="s">
        <v>809</v>
      </c>
      <c r="G316" s="221" t="s">
        <v>269</v>
      </c>
      <c r="H316" s="222">
        <v>168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41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571</v>
      </c>
      <c r="AT316" s="229" t="s">
        <v>151</v>
      </c>
      <c r="AU316" s="229" t="s">
        <v>84</v>
      </c>
      <c r="AY316" s="17" t="s">
        <v>149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84</v>
      </c>
      <c r="BK316" s="230">
        <f>ROUND(I316*H316,2)</f>
        <v>0</v>
      </c>
      <c r="BL316" s="17" t="s">
        <v>571</v>
      </c>
      <c r="BM316" s="229" t="s">
        <v>810</v>
      </c>
    </row>
    <row r="317" s="2" customFormat="1" ht="37.8" customHeight="1">
      <c r="A317" s="38"/>
      <c r="B317" s="39"/>
      <c r="C317" s="218" t="s">
        <v>811</v>
      </c>
      <c r="D317" s="218" t="s">
        <v>151</v>
      </c>
      <c r="E317" s="219" t="s">
        <v>812</v>
      </c>
      <c r="F317" s="220" t="s">
        <v>813</v>
      </c>
      <c r="G317" s="221" t="s">
        <v>176</v>
      </c>
      <c r="H317" s="222">
        <v>10</v>
      </c>
      <c r="I317" s="223"/>
      <c r="J317" s="224">
        <f>ROUND(I317*H317,2)</f>
        <v>0</v>
      </c>
      <c r="K317" s="220" t="s">
        <v>1</v>
      </c>
      <c r="L317" s="44"/>
      <c r="M317" s="225" t="s">
        <v>1</v>
      </c>
      <c r="N317" s="226" t="s">
        <v>41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571</v>
      </c>
      <c r="AT317" s="229" t="s">
        <v>151</v>
      </c>
      <c r="AU317" s="229" t="s">
        <v>84</v>
      </c>
      <c r="AY317" s="17" t="s">
        <v>149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84</v>
      </c>
      <c r="BK317" s="230">
        <f>ROUND(I317*H317,2)</f>
        <v>0</v>
      </c>
      <c r="BL317" s="17" t="s">
        <v>571</v>
      </c>
      <c r="BM317" s="229" t="s">
        <v>814</v>
      </c>
    </row>
    <row r="318" s="2" customFormat="1" ht="37.8" customHeight="1">
      <c r="A318" s="38"/>
      <c r="B318" s="39"/>
      <c r="C318" s="218" t="s">
        <v>626</v>
      </c>
      <c r="D318" s="218" t="s">
        <v>151</v>
      </c>
      <c r="E318" s="219" t="s">
        <v>815</v>
      </c>
      <c r="F318" s="220" t="s">
        <v>816</v>
      </c>
      <c r="G318" s="221" t="s">
        <v>176</v>
      </c>
      <c r="H318" s="222">
        <v>110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41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571</v>
      </c>
      <c r="AT318" s="229" t="s">
        <v>151</v>
      </c>
      <c r="AU318" s="229" t="s">
        <v>84</v>
      </c>
      <c r="AY318" s="17" t="s">
        <v>149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84</v>
      </c>
      <c r="BK318" s="230">
        <f>ROUND(I318*H318,2)</f>
        <v>0</v>
      </c>
      <c r="BL318" s="17" t="s">
        <v>571</v>
      </c>
      <c r="BM318" s="229" t="s">
        <v>817</v>
      </c>
    </row>
    <row r="319" s="2" customFormat="1" ht="24.15" customHeight="1">
      <c r="A319" s="38"/>
      <c r="B319" s="39"/>
      <c r="C319" s="218" t="s">
        <v>818</v>
      </c>
      <c r="D319" s="218" t="s">
        <v>151</v>
      </c>
      <c r="E319" s="219" t="s">
        <v>819</v>
      </c>
      <c r="F319" s="220" t="s">
        <v>820</v>
      </c>
      <c r="G319" s="221" t="s">
        <v>217</v>
      </c>
      <c r="H319" s="222">
        <v>18</v>
      </c>
      <c r="I319" s="223"/>
      <c r="J319" s="224">
        <f>ROUND(I319*H319,2)</f>
        <v>0</v>
      </c>
      <c r="K319" s="220" t="s">
        <v>1</v>
      </c>
      <c r="L319" s="44"/>
      <c r="M319" s="225" t="s">
        <v>1</v>
      </c>
      <c r="N319" s="226" t="s">
        <v>41</v>
      </c>
      <c r="O319" s="9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571</v>
      </c>
      <c r="AT319" s="229" t="s">
        <v>151</v>
      </c>
      <c r="AU319" s="229" t="s">
        <v>84</v>
      </c>
      <c r="AY319" s="17" t="s">
        <v>149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84</v>
      </c>
      <c r="BK319" s="230">
        <f>ROUND(I319*H319,2)</f>
        <v>0</v>
      </c>
      <c r="BL319" s="17" t="s">
        <v>571</v>
      </c>
      <c r="BM319" s="229" t="s">
        <v>821</v>
      </c>
    </row>
    <row r="320" s="2" customFormat="1" ht="24.15" customHeight="1">
      <c r="A320" s="38"/>
      <c r="B320" s="39"/>
      <c r="C320" s="218" t="s">
        <v>630</v>
      </c>
      <c r="D320" s="218" t="s">
        <v>151</v>
      </c>
      <c r="E320" s="219" t="s">
        <v>822</v>
      </c>
      <c r="F320" s="220" t="s">
        <v>823</v>
      </c>
      <c r="G320" s="221" t="s">
        <v>269</v>
      </c>
      <c r="H320" s="222">
        <v>168</v>
      </c>
      <c r="I320" s="223"/>
      <c r="J320" s="224">
        <f>ROUND(I320*H320,2)</f>
        <v>0</v>
      </c>
      <c r="K320" s="220" t="s">
        <v>1</v>
      </c>
      <c r="L320" s="44"/>
      <c r="M320" s="225" t="s">
        <v>1</v>
      </c>
      <c r="N320" s="226" t="s">
        <v>41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571</v>
      </c>
      <c r="AT320" s="229" t="s">
        <v>151</v>
      </c>
      <c r="AU320" s="229" t="s">
        <v>84</v>
      </c>
      <c r="AY320" s="17" t="s">
        <v>149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84</v>
      </c>
      <c r="BK320" s="230">
        <f>ROUND(I320*H320,2)</f>
        <v>0</v>
      </c>
      <c r="BL320" s="17" t="s">
        <v>571</v>
      </c>
      <c r="BM320" s="229" t="s">
        <v>824</v>
      </c>
    </row>
    <row r="321" s="2" customFormat="1" ht="24.15" customHeight="1">
      <c r="A321" s="38"/>
      <c r="B321" s="39"/>
      <c r="C321" s="218" t="s">
        <v>825</v>
      </c>
      <c r="D321" s="218" t="s">
        <v>151</v>
      </c>
      <c r="E321" s="219" t="s">
        <v>826</v>
      </c>
      <c r="F321" s="220" t="s">
        <v>827</v>
      </c>
      <c r="G321" s="221" t="s">
        <v>269</v>
      </c>
      <c r="H321" s="222">
        <v>168</v>
      </c>
      <c r="I321" s="223"/>
      <c r="J321" s="224">
        <f>ROUND(I321*H321,2)</f>
        <v>0</v>
      </c>
      <c r="K321" s="220" t="s">
        <v>1</v>
      </c>
      <c r="L321" s="44"/>
      <c r="M321" s="225" t="s">
        <v>1</v>
      </c>
      <c r="N321" s="226" t="s">
        <v>41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571</v>
      </c>
      <c r="AT321" s="229" t="s">
        <v>151</v>
      </c>
      <c r="AU321" s="229" t="s">
        <v>84</v>
      </c>
      <c r="AY321" s="17" t="s">
        <v>149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84</v>
      </c>
      <c r="BK321" s="230">
        <f>ROUND(I321*H321,2)</f>
        <v>0</v>
      </c>
      <c r="BL321" s="17" t="s">
        <v>571</v>
      </c>
      <c r="BM321" s="229" t="s">
        <v>828</v>
      </c>
    </row>
    <row r="322" s="2" customFormat="1" ht="24.15" customHeight="1">
      <c r="A322" s="38"/>
      <c r="B322" s="39"/>
      <c r="C322" s="218" t="s">
        <v>636</v>
      </c>
      <c r="D322" s="218" t="s">
        <v>151</v>
      </c>
      <c r="E322" s="219" t="s">
        <v>829</v>
      </c>
      <c r="F322" s="220" t="s">
        <v>830</v>
      </c>
      <c r="G322" s="221" t="s">
        <v>269</v>
      </c>
      <c r="H322" s="222">
        <v>168</v>
      </c>
      <c r="I322" s="223"/>
      <c r="J322" s="224">
        <f>ROUND(I322*H322,2)</f>
        <v>0</v>
      </c>
      <c r="K322" s="220" t="s">
        <v>1</v>
      </c>
      <c r="L322" s="44"/>
      <c r="M322" s="225" t="s">
        <v>1</v>
      </c>
      <c r="N322" s="226" t="s">
        <v>41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571</v>
      </c>
      <c r="AT322" s="229" t="s">
        <v>151</v>
      </c>
      <c r="AU322" s="229" t="s">
        <v>84</v>
      </c>
      <c r="AY322" s="17" t="s">
        <v>149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571</v>
      </c>
      <c r="BM322" s="229" t="s">
        <v>831</v>
      </c>
    </row>
    <row r="323" s="2" customFormat="1" ht="24.15" customHeight="1">
      <c r="A323" s="38"/>
      <c r="B323" s="39"/>
      <c r="C323" s="243" t="s">
        <v>630</v>
      </c>
      <c r="D323" s="243" t="s">
        <v>234</v>
      </c>
      <c r="E323" s="244" t="s">
        <v>832</v>
      </c>
      <c r="F323" s="245" t="s">
        <v>833</v>
      </c>
      <c r="G323" s="246" t="s">
        <v>269</v>
      </c>
      <c r="H323" s="247">
        <v>170</v>
      </c>
      <c r="I323" s="248"/>
      <c r="J323" s="249">
        <f>ROUND(I323*H323,2)</f>
        <v>0</v>
      </c>
      <c r="K323" s="245" t="s">
        <v>1</v>
      </c>
      <c r="L323" s="250"/>
      <c r="M323" s="269" t="s">
        <v>1</v>
      </c>
      <c r="N323" s="270" t="s">
        <v>41</v>
      </c>
      <c r="O323" s="266"/>
      <c r="P323" s="267">
        <f>O323*H323</f>
        <v>0</v>
      </c>
      <c r="Q323" s="267">
        <v>0</v>
      </c>
      <c r="R323" s="267">
        <f>Q323*H323</f>
        <v>0</v>
      </c>
      <c r="S323" s="267">
        <v>0</v>
      </c>
      <c r="T323" s="26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834</v>
      </c>
      <c r="AT323" s="229" t="s">
        <v>234</v>
      </c>
      <c r="AU323" s="229" t="s">
        <v>84</v>
      </c>
      <c r="AY323" s="17" t="s">
        <v>149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84</v>
      </c>
      <c r="BK323" s="230">
        <f>ROUND(I323*H323,2)</f>
        <v>0</v>
      </c>
      <c r="BL323" s="17" t="s">
        <v>571</v>
      </c>
      <c r="BM323" s="229" t="s">
        <v>835</v>
      </c>
    </row>
    <row r="324" s="2" customFormat="1" ht="6.96" customHeight="1">
      <c r="A324" s="38"/>
      <c r="B324" s="66"/>
      <c r="C324" s="67"/>
      <c r="D324" s="67"/>
      <c r="E324" s="67"/>
      <c r="F324" s="67"/>
      <c r="G324" s="67"/>
      <c r="H324" s="67"/>
      <c r="I324" s="67"/>
      <c r="J324" s="67"/>
      <c r="K324" s="67"/>
      <c r="L324" s="44"/>
      <c r="M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</sheetData>
  <sheetProtection sheet="1" autoFilter="0" formatColumns="0" formatRows="0" objects="1" scenarios="1" spinCount="100000" saltValue="6OQVmr81y2v7VvYE2wx28/f9me8h1XN4oXJgJPJrAaFMeRhNLHXE7NlEuXrPtwni8pl1mHjSCdiV7Kev6VLTjg==" hashValue="a/3P9uI0z20qoy1SejTsI06JOfwaDe0FLYi8ZHrPNLFED7yYxOkpRQLXYee4uL+P1w9SDPF/neK/ZZnVaMDvOA==" algorithmName="SHA-512" password="CC35"/>
  <autoFilter ref="C132:K323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ROUND((SUM(BE127:BE210)),  2)</f>
        <v>0</v>
      </c>
      <c r="G33" s="38"/>
      <c r="H33" s="38"/>
      <c r="I33" s="155">
        <v>0.20999999999999999</v>
      </c>
      <c r="J33" s="154">
        <f>ROUND(((SUM(BE127:BE210))*I33),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ROUND((SUM(BF127:BF210)),  2)</f>
        <v>0</v>
      </c>
      <c r="G34" s="38"/>
      <c r="H34" s="38"/>
      <c r="I34" s="155">
        <v>0.12</v>
      </c>
      <c r="J34" s="154">
        <f>ROUND(((SUM(BF127:BF210))*I34),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ROUND((SUM(BG127:BG210)),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ROUND((SUM(BH127:BH210)),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ROUND((SUM(BI127:BI210)),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03b - Vegetační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837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838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839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840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841</v>
      </c>
      <c r="E101" s="188"/>
      <c r="F101" s="188"/>
      <c r="G101" s="188"/>
      <c r="H101" s="188"/>
      <c r="I101" s="188"/>
      <c r="J101" s="189">
        <f>J141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842</v>
      </c>
      <c r="E102" s="188"/>
      <c r="F102" s="188"/>
      <c r="G102" s="188"/>
      <c r="H102" s="188"/>
      <c r="I102" s="188"/>
      <c r="J102" s="189">
        <f>J161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5"/>
      <c r="C103" s="186"/>
      <c r="D103" s="187" t="s">
        <v>843</v>
      </c>
      <c r="E103" s="188"/>
      <c r="F103" s="188"/>
      <c r="G103" s="188"/>
      <c r="H103" s="188"/>
      <c r="I103" s="188"/>
      <c r="J103" s="189">
        <f>J173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844</v>
      </c>
      <c r="E104" s="188"/>
      <c r="F104" s="188"/>
      <c r="G104" s="188"/>
      <c r="H104" s="188"/>
      <c r="I104" s="188"/>
      <c r="J104" s="189">
        <f>J179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845</v>
      </c>
      <c r="E105" s="188"/>
      <c r="F105" s="188"/>
      <c r="G105" s="188"/>
      <c r="H105" s="188"/>
      <c r="I105" s="188"/>
      <c r="J105" s="189">
        <f>J180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5"/>
      <c r="C106" s="186"/>
      <c r="D106" s="187" t="s">
        <v>846</v>
      </c>
      <c r="E106" s="188"/>
      <c r="F106" s="188"/>
      <c r="G106" s="188"/>
      <c r="H106" s="188"/>
      <c r="I106" s="188"/>
      <c r="J106" s="189">
        <f>J190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86"/>
      <c r="D107" s="187" t="s">
        <v>847</v>
      </c>
      <c r="E107" s="188"/>
      <c r="F107" s="188"/>
      <c r="G107" s="188"/>
      <c r="H107" s="188"/>
      <c r="I107" s="188"/>
      <c r="J107" s="189">
        <f>J201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REVITALIZACE OBJEKTU CORSO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IO 03b - Vegetační úpravy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Krčínova 801/6, 400 07 Ústí nad Labem</v>
      </c>
      <c r="G121" s="40"/>
      <c r="H121" s="40"/>
      <c r="I121" s="32" t="s">
        <v>22</v>
      </c>
      <c r="J121" s="79" t="str">
        <f>IF(J12="","",J12)</f>
        <v>3. 7. 2024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Statutární město Ústí nad Labem</v>
      </c>
      <c r="G123" s="40"/>
      <c r="H123" s="40"/>
      <c r="I123" s="32" t="s">
        <v>30</v>
      </c>
      <c r="J123" s="36" t="str">
        <f>E21</f>
        <v>DigiTry Art Technologies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135</v>
      </c>
      <c r="D126" s="194" t="s">
        <v>61</v>
      </c>
      <c r="E126" s="194" t="s">
        <v>57</v>
      </c>
      <c r="F126" s="194" t="s">
        <v>58</v>
      </c>
      <c r="G126" s="194" t="s">
        <v>136</v>
      </c>
      <c r="H126" s="194" t="s">
        <v>137</v>
      </c>
      <c r="I126" s="194" t="s">
        <v>138</v>
      </c>
      <c r="J126" s="194" t="s">
        <v>122</v>
      </c>
      <c r="K126" s="195" t="s">
        <v>139</v>
      </c>
      <c r="L126" s="196"/>
      <c r="M126" s="100" t="s">
        <v>1</v>
      </c>
      <c r="N126" s="101" t="s">
        <v>40</v>
      </c>
      <c r="O126" s="101" t="s">
        <v>140</v>
      </c>
      <c r="P126" s="101" t="s">
        <v>141</v>
      </c>
      <c r="Q126" s="101" t="s">
        <v>142</v>
      </c>
      <c r="R126" s="101" t="s">
        <v>143</v>
      </c>
      <c r="S126" s="101" t="s">
        <v>144</v>
      </c>
      <c r="T126" s="102" t="s">
        <v>145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146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</f>
        <v>0</v>
      </c>
      <c r="Q127" s="104"/>
      <c r="R127" s="199">
        <f>R128</f>
        <v>0</v>
      </c>
      <c r="S127" s="104"/>
      <c r="T127" s="200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124</v>
      </c>
      <c r="BK127" s="201">
        <f>BK128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147</v>
      </c>
      <c r="F128" s="205" t="s">
        <v>147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P129+P140+P179</f>
        <v>0</v>
      </c>
      <c r="Q128" s="210"/>
      <c r="R128" s="211">
        <f>R129+R140+R179</f>
        <v>0</v>
      </c>
      <c r="S128" s="210"/>
      <c r="T128" s="212">
        <f>T129+T140+T179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149</v>
      </c>
      <c r="BK128" s="215">
        <f>BK129+BK140+BK179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848</v>
      </c>
      <c r="F129" s="216" t="s">
        <v>849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P130+P131+P132</f>
        <v>0</v>
      </c>
      <c r="Q129" s="210"/>
      <c r="R129" s="211">
        <f>R130+R131+R132</f>
        <v>0</v>
      </c>
      <c r="S129" s="210"/>
      <c r="T129" s="212">
        <f>T130+T131+T132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149</v>
      </c>
      <c r="BK129" s="215">
        <f>BK130+BK131+BK132</f>
        <v>0</v>
      </c>
    </row>
    <row r="130" s="2" customFormat="1" ht="16.5" customHeight="1">
      <c r="A130" s="38"/>
      <c r="B130" s="39"/>
      <c r="C130" s="218" t="s">
        <v>84</v>
      </c>
      <c r="D130" s="218" t="s">
        <v>151</v>
      </c>
      <c r="E130" s="219" t="s">
        <v>850</v>
      </c>
      <c r="F130" s="220" t="s">
        <v>851</v>
      </c>
      <c r="G130" s="221" t="s">
        <v>852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156</v>
      </c>
      <c r="AT130" s="229" t="s">
        <v>151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156</v>
      </c>
      <c r="BM130" s="229" t="s">
        <v>853</v>
      </c>
    </row>
    <row r="131" s="2" customFormat="1" ht="37.8" customHeight="1">
      <c r="A131" s="38"/>
      <c r="B131" s="39"/>
      <c r="C131" s="218" t="s">
        <v>86</v>
      </c>
      <c r="D131" s="218" t="s">
        <v>151</v>
      </c>
      <c r="E131" s="219" t="s">
        <v>854</v>
      </c>
      <c r="F131" s="220" t="s">
        <v>855</v>
      </c>
      <c r="G131" s="221" t="s">
        <v>303</v>
      </c>
      <c r="H131" s="222">
        <v>2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156</v>
      </c>
      <c r="AT131" s="229" t="s">
        <v>151</v>
      </c>
      <c r="AU131" s="229" t="s">
        <v>86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156</v>
      </c>
      <c r="BM131" s="229" t="s">
        <v>856</v>
      </c>
    </row>
    <row r="132" s="12" customFormat="1" ht="20.88" customHeight="1">
      <c r="A132" s="12"/>
      <c r="B132" s="202"/>
      <c r="C132" s="203"/>
      <c r="D132" s="204" t="s">
        <v>75</v>
      </c>
      <c r="E132" s="216" t="s">
        <v>857</v>
      </c>
      <c r="F132" s="216" t="s">
        <v>858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84</v>
      </c>
      <c r="AT132" s="214" t="s">
        <v>75</v>
      </c>
      <c r="AU132" s="214" t="s">
        <v>86</v>
      </c>
      <c r="AY132" s="213" t="s">
        <v>149</v>
      </c>
      <c r="BK132" s="215">
        <f>SUM(BK133:BK139)</f>
        <v>0</v>
      </c>
    </row>
    <row r="133" s="2" customFormat="1" ht="33" customHeight="1">
      <c r="A133" s="38"/>
      <c r="B133" s="39"/>
      <c r="C133" s="218" t="s">
        <v>164</v>
      </c>
      <c r="D133" s="218" t="s">
        <v>151</v>
      </c>
      <c r="E133" s="219" t="s">
        <v>859</v>
      </c>
      <c r="F133" s="220" t="s">
        <v>860</v>
      </c>
      <c r="G133" s="221" t="s">
        <v>154</v>
      </c>
      <c r="H133" s="222">
        <v>527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156</v>
      </c>
      <c r="AT133" s="229" t="s">
        <v>151</v>
      </c>
      <c r="AU133" s="229" t="s">
        <v>164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156</v>
      </c>
      <c r="BM133" s="229" t="s">
        <v>861</v>
      </c>
    </row>
    <row r="134" s="2" customFormat="1" ht="33" customHeight="1">
      <c r="A134" s="38"/>
      <c r="B134" s="39"/>
      <c r="C134" s="218" t="s">
        <v>156</v>
      </c>
      <c r="D134" s="218" t="s">
        <v>151</v>
      </c>
      <c r="E134" s="219" t="s">
        <v>862</v>
      </c>
      <c r="F134" s="220" t="s">
        <v>863</v>
      </c>
      <c r="G134" s="221" t="s">
        <v>154</v>
      </c>
      <c r="H134" s="222">
        <v>527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156</v>
      </c>
      <c r="AT134" s="229" t="s">
        <v>151</v>
      </c>
      <c r="AU134" s="229" t="s">
        <v>164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156</v>
      </c>
      <c r="BM134" s="229" t="s">
        <v>864</v>
      </c>
    </row>
    <row r="135" s="2" customFormat="1" ht="24.15" customHeight="1">
      <c r="A135" s="38"/>
      <c r="B135" s="39"/>
      <c r="C135" s="218" t="s">
        <v>173</v>
      </c>
      <c r="D135" s="218" t="s">
        <v>151</v>
      </c>
      <c r="E135" s="219" t="s">
        <v>865</v>
      </c>
      <c r="F135" s="220" t="s">
        <v>866</v>
      </c>
      <c r="G135" s="221" t="s">
        <v>154</v>
      </c>
      <c r="H135" s="222">
        <v>368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156</v>
      </c>
      <c r="AT135" s="229" t="s">
        <v>151</v>
      </c>
      <c r="AU135" s="229" t="s">
        <v>164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156</v>
      </c>
      <c r="BM135" s="229" t="s">
        <v>867</v>
      </c>
    </row>
    <row r="136" s="2" customFormat="1" ht="16.5" customHeight="1">
      <c r="A136" s="38"/>
      <c r="B136" s="39"/>
      <c r="C136" s="243" t="s">
        <v>178</v>
      </c>
      <c r="D136" s="243" t="s">
        <v>234</v>
      </c>
      <c r="E136" s="244" t="s">
        <v>868</v>
      </c>
      <c r="F136" s="245" t="s">
        <v>869</v>
      </c>
      <c r="G136" s="246" t="s">
        <v>176</v>
      </c>
      <c r="H136" s="247">
        <v>18.399999999999999</v>
      </c>
      <c r="I136" s="248"/>
      <c r="J136" s="249">
        <f>ROUND(I136*H136,2)</f>
        <v>0</v>
      </c>
      <c r="K136" s="245" t="s">
        <v>1</v>
      </c>
      <c r="L136" s="250"/>
      <c r="M136" s="251" t="s">
        <v>1</v>
      </c>
      <c r="N136" s="252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186</v>
      </c>
      <c r="AT136" s="229" t="s">
        <v>234</v>
      </c>
      <c r="AU136" s="229" t="s">
        <v>164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156</v>
      </c>
      <c r="BM136" s="229" t="s">
        <v>870</v>
      </c>
    </row>
    <row r="137" s="2" customFormat="1" ht="37.8" customHeight="1">
      <c r="A137" s="38"/>
      <c r="B137" s="39"/>
      <c r="C137" s="218" t="s">
        <v>182</v>
      </c>
      <c r="D137" s="218" t="s">
        <v>151</v>
      </c>
      <c r="E137" s="219" t="s">
        <v>871</v>
      </c>
      <c r="F137" s="220" t="s">
        <v>872</v>
      </c>
      <c r="G137" s="221" t="s">
        <v>154</v>
      </c>
      <c r="H137" s="222">
        <v>527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156</v>
      </c>
      <c r="AT137" s="229" t="s">
        <v>151</v>
      </c>
      <c r="AU137" s="229" t="s">
        <v>164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156</v>
      </c>
      <c r="BM137" s="229" t="s">
        <v>873</v>
      </c>
    </row>
    <row r="138" s="2" customFormat="1" ht="16.5" customHeight="1">
      <c r="A138" s="38"/>
      <c r="B138" s="39"/>
      <c r="C138" s="243" t="s">
        <v>186</v>
      </c>
      <c r="D138" s="243" t="s">
        <v>234</v>
      </c>
      <c r="E138" s="244" t="s">
        <v>874</v>
      </c>
      <c r="F138" s="245" t="s">
        <v>875</v>
      </c>
      <c r="G138" s="246" t="s">
        <v>876</v>
      </c>
      <c r="H138" s="247">
        <v>0.21099999999999999</v>
      </c>
      <c r="I138" s="248"/>
      <c r="J138" s="249">
        <f>ROUND(I138*H138,2)</f>
        <v>0</v>
      </c>
      <c r="K138" s="245" t="s">
        <v>1</v>
      </c>
      <c r="L138" s="250"/>
      <c r="M138" s="251" t="s">
        <v>1</v>
      </c>
      <c r="N138" s="252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186</v>
      </c>
      <c r="AT138" s="229" t="s">
        <v>234</v>
      </c>
      <c r="AU138" s="229" t="s">
        <v>164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156</v>
      </c>
      <c r="BM138" s="229" t="s">
        <v>877</v>
      </c>
    </row>
    <row r="139" s="2" customFormat="1" ht="24.15" customHeight="1">
      <c r="A139" s="38"/>
      <c r="B139" s="39"/>
      <c r="C139" s="218" t="s">
        <v>190</v>
      </c>
      <c r="D139" s="218" t="s">
        <v>151</v>
      </c>
      <c r="E139" s="219" t="s">
        <v>878</v>
      </c>
      <c r="F139" s="220" t="s">
        <v>879</v>
      </c>
      <c r="G139" s="221" t="s">
        <v>217</v>
      </c>
      <c r="H139" s="222">
        <v>25.760000000000002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156</v>
      </c>
      <c r="AT139" s="229" t="s">
        <v>151</v>
      </c>
      <c r="AU139" s="229" t="s">
        <v>164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156</v>
      </c>
      <c r="BM139" s="229" t="s">
        <v>880</v>
      </c>
    </row>
    <row r="140" s="12" customFormat="1" ht="22.8" customHeight="1">
      <c r="A140" s="12"/>
      <c r="B140" s="202"/>
      <c r="C140" s="203"/>
      <c r="D140" s="204" t="s">
        <v>75</v>
      </c>
      <c r="E140" s="216" t="s">
        <v>881</v>
      </c>
      <c r="F140" s="216" t="s">
        <v>882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P141+P161+P173</f>
        <v>0</v>
      </c>
      <c r="Q140" s="210"/>
      <c r="R140" s="211">
        <f>R141+R161+R173</f>
        <v>0</v>
      </c>
      <c r="S140" s="210"/>
      <c r="T140" s="212">
        <f>T141+T161+T173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84</v>
      </c>
      <c r="AT140" s="214" t="s">
        <v>75</v>
      </c>
      <c r="AU140" s="214" t="s">
        <v>84</v>
      </c>
      <c r="AY140" s="213" t="s">
        <v>149</v>
      </c>
      <c r="BK140" s="215">
        <f>BK141+BK161+BK173</f>
        <v>0</v>
      </c>
    </row>
    <row r="141" s="12" customFormat="1" ht="20.88" customHeight="1">
      <c r="A141" s="12"/>
      <c r="B141" s="202"/>
      <c r="C141" s="203"/>
      <c r="D141" s="204" t="s">
        <v>75</v>
      </c>
      <c r="E141" s="216" t="s">
        <v>883</v>
      </c>
      <c r="F141" s="216" t="s">
        <v>884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SUM(P142:P160)</f>
        <v>0</v>
      </c>
      <c r="Q141" s="210"/>
      <c r="R141" s="211">
        <f>SUM(R142:R160)</f>
        <v>0</v>
      </c>
      <c r="S141" s="210"/>
      <c r="T141" s="212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84</v>
      </c>
      <c r="AT141" s="214" t="s">
        <v>75</v>
      </c>
      <c r="AU141" s="214" t="s">
        <v>86</v>
      </c>
      <c r="AY141" s="213" t="s">
        <v>149</v>
      </c>
      <c r="BK141" s="215">
        <f>SUM(BK142:BK160)</f>
        <v>0</v>
      </c>
    </row>
    <row r="142" s="2" customFormat="1" ht="37.8" customHeight="1">
      <c r="A142" s="38"/>
      <c r="B142" s="39"/>
      <c r="C142" s="218" t="s">
        <v>194</v>
      </c>
      <c r="D142" s="218" t="s">
        <v>151</v>
      </c>
      <c r="E142" s="219" t="s">
        <v>885</v>
      </c>
      <c r="F142" s="220" t="s">
        <v>886</v>
      </c>
      <c r="G142" s="221" t="s">
        <v>887</v>
      </c>
      <c r="H142" s="222">
        <v>36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156</v>
      </c>
      <c r="AT142" s="229" t="s">
        <v>151</v>
      </c>
      <c r="AU142" s="229" t="s">
        <v>164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156</v>
      </c>
      <c r="BM142" s="229" t="s">
        <v>888</v>
      </c>
    </row>
    <row r="143" s="2" customFormat="1" ht="33" customHeight="1">
      <c r="A143" s="38"/>
      <c r="B143" s="39"/>
      <c r="C143" s="218" t="s">
        <v>198</v>
      </c>
      <c r="D143" s="218" t="s">
        <v>151</v>
      </c>
      <c r="E143" s="219" t="s">
        <v>889</v>
      </c>
      <c r="F143" s="220" t="s">
        <v>890</v>
      </c>
      <c r="G143" s="221" t="s">
        <v>887</v>
      </c>
      <c r="H143" s="222">
        <v>7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156</v>
      </c>
      <c r="AT143" s="229" t="s">
        <v>151</v>
      </c>
      <c r="AU143" s="229" t="s">
        <v>164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156</v>
      </c>
      <c r="BM143" s="229" t="s">
        <v>891</v>
      </c>
    </row>
    <row r="144" s="2" customFormat="1" ht="37.8" customHeight="1">
      <c r="A144" s="38"/>
      <c r="B144" s="39"/>
      <c r="C144" s="218" t="s">
        <v>8</v>
      </c>
      <c r="D144" s="218" t="s">
        <v>151</v>
      </c>
      <c r="E144" s="219" t="s">
        <v>892</v>
      </c>
      <c r="F144" s="220" t="s">
        <v>893</v>
      </c>
      <c r="G144" s="221" t="s">
        <v>887</v>
      </c>
      <c r="H144" s="222">
        <v>624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151</v>
      </c>
      <c r="AU144" s="229" t="s">
        <v>164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156</v>
      </c>
      <c r="BM144" s="229" t="s">
        <v>894</v>
      </c>
    </row>
    <row r="145" s="2" customFormat="1" ht="24.15" customHeight="1">
      <c r="A145" s="38"/>
      <c r="B145" s="39"/>
      <c r="C145" s="218" t="s">
        <v>205</v>
      </c>
      <c r="D145" s="218" t="s">
        <v>151</v>
      </c>
      <c r="E145" s="219" t="s">
        <v>895</v>
      </c>
      <c r="F145" s="220" t="s">
        <v>896</v>
      </c>
      <c r="G145" s="221" t="s">
        <v>887</v>
      </c>
      <c r="H145" s="222">
        <v>36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156</v>
      </c>
      <c r="AT145" s="229" t="s">
        <v>151</v>
      </c>
      <c r="AU145" s="229" t="s">
        <v>164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156</v>
      </c>
      <c r="BM145" s="229" t="s">
        <v>897</v>
      </c>
    </row>
    <row r="146" s="2" customFormat="1" ht="24.15" customHeight="1">
      <c r="A146" s="38"/>
      <c r="B146" s="39"/>
      <c r="C146" s="218" t="s">
        <v>210</v>
      </c>
      <c r="D146" s="218" t="s">
        <v>151</v>
      </c>
      <c r="E146" s="219" t="s">
        <v>898</v>
      </c>
      <c r="F146" s="220" t="s">
        <v>899</v>
      </c>
      <c r="G146" s="221" t="s">
        <v>887</v>
      </c>
      <c r="H146" s="222">
        <v>624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156</v>
      </c>
      <c r="AT146" s="229" t="s">
        <v>151</v>
      </c>
      <c r="AU146" s="229" t="s">
        <v>164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156</v>
      </c>
      <c r="BM146" s="229" t="s">
        <v>900</v>
      </c>
    </row>
    <row r="147" s="2" customFormat="1" ht="16.5" customHeight="1">
      <c r="A147" s="38"/>
      <c r="B147" s="39"/>
      <c r="C147" s="243" t="s">
        <v>214</v>
      </c>
      <c r="D147" s="243" t="s">
        <v>234</v>
      </c>
      <c r="E147" s="244" t="s">
        <v>901</v>
      </c>
      <c r="F147" s="245" t="s">
        <v>902</v>
      </c>
      <c r="G147" s="246" t="s">
        <v>176</v>
      </c>
      <c r="H147" s="247">
        <v>3.3799999999999999</v>
      </c>
      <c r="I147" s="248"/>
      <c r="J147" s="249">
        <f>ROUND(I147*H147,2)</f>
        <v>0</v>
      </c>
      <c r="K147" s="245" t="s">
        <v>1</v>
      </c>
      <c r="L147" s="250"/>
      <c r="M147" s="251" t="s">
        <v>1</v>
      </c>
      <c r="N147" s="252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186</v>
      </c>
      <c r="AT147" s="229" t="s">
        <v>234</v>
      </c>
      <c r="AU147" s="229" t="s">
        <v>164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156</v>
      </c>
      <c r="BM147" s="229" t="s">
        <v>903</v>
      </c>
    </row>
    <row r="148" s="2" customFormat="1" ht="24.15" customHeight="1">
      <c r="A148" s="38"/>
      <c r="B148" s="39"/>
      <c r="C148" s="218" t="s">
        <v>220</v>
      </c>
      <c r="D148" s="218" t="s">
        <v>151</v>
      </c>
      <c r="E148" s="219" t="s">
        <v>904</v>
      </c>
      <c r="F148" s="220" t="s">
        <v>905</v>
      </c>
      <c r="G148" s="221" t="s">
        <v>887</v>
      </c>
      <c r="H148" s="222">
        <v>7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156</v>
      </c>
      <c r="AT148" s="229" t="s">
        <v>151</v>
      </c>
      <c r="AU148" s="229" t="s">
        <v>164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156</v>
      </c>
      <c r="BM148" s="229" t="s">
        <v>906</v>
      </c>
    </row>
    <row r="149" s="2" customFormat="1" ht="24.15" customHeight="1">
      <c r="A149" s="38"/>
      <c r="B149" s="39"/>
      <c r="C149" s="218" t="s">
        <v>224</v>
      </c>
      <c r="D149" s="218" t="s">
        <v>151</v>
      </c>
      <c r="E149" s="219" t="s">
        <v>907</v>
      </c>
      <c r="F149" s="220" t="s">
        <v>908</v>
      </c>
      <c r="G149" s="221" t="s">
        <v>887</v>
      </c>
      <c r="H149" s="222">
        <v>7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156</v>
      </c>
      <c r="AT149" s="229" t="s">
        <v>151</v>
      </c>
      <c r="AU149" s="229" t="s">
        <v>164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156</v>
      </c>
      <c r="BM149" s="229" t="s">
        <v>909</v>
      </c>
    </row>
    <row r="150" s="2" customFormat="1" ht="62.7" customHeight="1">
      <c r="A150" s="38"/>
      <c r="B150" s="39"/>
      <c r="C150" s="243" t="s">
        <v>229</v>
      </c>
      <c r="D150" s="243" t="s">
        <v>234</v>
      </c>
      <c r="E150" s="244" t="s">
        <v>910</v>
      </c>
      <c r="F150" s="245" t="s">
        <v>911</v>
      </c>
      <c r="G150" s="246" t="s">
        <v>887</v>
      </c>
      <c r="H150" s="247">
        <v>21</v>
      </c>
      <c r="I150" s="248"/>
      <c r="J150" s="249">
        <f>ROUND(I150*H150,2)</f>
        <v>0</v>
      </c>
      <c r="K150" s="245" t="s">
        <v>1</v>
      </c>
      <c r="L150" s="250"/>
      <c r="M150" s="251" t="s">
        <v>1</v>
      </c>
      <c r="N150" s="252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186</v>
      </c>
      <c r="AT150" s="229" t="s">
        <v>234</v>
      </c>
      <c r="AU150" s="229" t="s">
        <v>164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156</v>
      </c>
      <c r="BM150" s="229" t="s">
        <v>912</v>
      </c>
    </row>
    <row r="151" s="2" customFormat="1" ht="24.15" customHeight="1">
      <c r="A151" s="38"/>
      <c r="B151" s="39"/>
      <c r="C151" s="218" t="s">
        <v>233</v>
      </c>
      <c r="D151" s="218" t="s">
        <v>151</v>
      </c>
      <c r="E151" s="219" t="s">
        <v>913</v>
      </c>
      <c r="F151" s="220" t="s">
        <v>914</v>
      </c>
      <c r="G151" s="221" t="s">
        <v>887</v>
      </c>
      <c r="H151" s="222">
        <v>7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156</v>
      </c>
      <c r="AT151" s="229" t="s">
        <v>151</v>
      </c>
      <c r="AU151" s="229" t="s">
        <v>164</v>
      </c>
      <c r="AY151" s="17" t="s">
        <v>149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156</v>
      </c>
      <c r="BM151" s="229" t="s">
        <v>915</v>
      </c>
    </row>
    <row r="152" s="2" customFormat="1" ht="16.5" customHeight="1">
      <c r="A152" s="38"/>
      <c r="B152" s="39"/>
      <c r="C152" s="218" t="s">
        <v>240</v>
      </c>
      <c r="D152" s="218" t="s">
        <v>151</v>
      </c>
      <c r="E152" s="219" t="s">
        <v>916</v>
      </c>
      <c r="F152" s="220" t="s">
        <v>917</v>
      </c>
      <c r="G152" s="221" t="s">
        <v>887</v>
      </c>
      <c r="H152" s="222">
        <v>7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156</v>
      </c>
      <c r="AT152" s="229" t="s">
        <v>151</v>
      </c>
      <c r="AU152" s="229" t="s">
        <v>164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156</v>
      </c>
      <c r="BM152" s="229" t="s">
        <v>918</v>
      </c>
    </row>
    <row r="153" s="2" customFormat="1" ht="16.5" customHeight="1">
      <c r="A153" s="38"/>
      <c r="B153" s="39"/>
      <c r="C153" s="218" t="s">
        <v>7</v>
      </c>
      <c r="D153" s="218" t="s">
        <v>151</v>
      </c>
      <c r="E153" s="219" t="s">
        <v>919</v>
      </c>
      <c r="F153" s="220" t="s">
        <v>920</v>
      </c>
      <c r="G153" s="221" t="s">
        <v>154</v>
      </c>
      <c r="H153" s="222">
        <v>159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156</v>
      </c>
      <c r="AT153" s="229" t="s">
        <v>151</v>
      </c>
      <c r="AU153" s="229" t="s">
        <v>164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156</v>
      </c>
      <c r="BM153" s="229" t="s">
        <v>921</v>
      </c>
    </row>
    <row r="154" s="2" customFormat="1" ht="16.5" customHeight="1">
      <c r="A154" s="38"/>
      <c r="B154" s="39"/>
      <c r="C154" s="218" t="s">
        <v>249</v>
      </c>
      <c r="D154" s="218" t="s">
        <v>151</v>
      </c>
      <c r="E154" s="219" t="s">
        <v>922</v>
      </c>
      <c r="F154" s="220" t="s">
        <v>923</v>
      </c>
      <c r="G154" s="221" t="s">
        <v>887</v>
      </c>
      <c r="H154" s="222">
        <v>7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156</v>
      </c>
      <c r="AT154" s="229" t="s">
        <v>151</v>
      </c>
      <c r="AU154" s="229" t="s">
        <v>164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156</v>
      </c>
      <c r="BM154" s="229" t="s">
        <v>924</v>
      </c>
    </row>
    <row r="155" s="2" customFormat="1" ht="16.5" customHeight="1">
      <c r="A155" s="38"/>
      <c r="B155" s="39"/>
      <c r="C155" s="243" t="s">
        <v>253</v>
      </c>
      <c r="D155" s="243" t="s">
        <v>234</v>
      </c>
      <c r="E155" s="244" t="s">
        <v>925</v>
      </c>
      <c r="F155" s="245" t="s">
        <v>926</v>
      </c>
      <c r="G155" s="246" t="s">
        <v>550</v>
      </c>
      <c r="H155" s="247">
        <v>2.3330000000000002</v>
      </c>
      <c r="I155" s="248"/>
      <c r="J155" s="249">
        <f>ROUND(I155*H155,2)</f>
        <v>0</v>
      </c>
      <c r="K155" s="245" t="s">
        <v>1</v>
      </c>
      <c r="L155" s="250"/>
      <c r="M155" s="251" t="s">
        <v>1</v>
      </c>
      <c r="N155" s="252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186</v>
      </c>
      <c r="AT155" s="229" t="s">
        <v>234</v>
      </c>
      <c r="AU155" s="229" t="s">
        <v>164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156</v>
      </c>
      <c r="BM155" s="229" t="s">
        <v>927</v>
      </c>
    </row>
    <row r="156" s="2" customFormat="1" ht="16.5" customHeight="1">
      <c r="A156" s="38"/>
      <c r="B156" s="39"/>
      <c r="C156" s="218" t="s">
        <v>257</v>
      </c>
      <c r="D156" s="218" t="s">
        <v>151</v>
      </c>
      <c r="E156" s="219" t="s">
        <v>928</v>
      </c>
      <c r="F156" s="220" t="s">
        <v>929</v>
      </c>
      <c r="G156" s="221" t="s">
        <v>154</v>
      </c>
      <c r="H156" s="222">
        <v>159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156</v>
      </c>
      <c r="AT156" s="229" t="s">
        <v>151</v>
      </c>
      <c r="AU156" s="229" t="s">
        <v>164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156</v>
      </c>
      <c r="BM156" s="229" t="s">
        <v>930</v>
      </c>
    </row>
    <row r="157" s="2" customFormat="1" ht="16.5" customHeight="1">
      <c r="A157" s="38"/>
      <c r="B157" s="39"/>
      <c r="C157" s="243" t="s">
        <v>261</v>
      </c>
      <c r="D157" s="243" t="s">
        <v>234</v>
      </c>
      <c r="E157" s="244" t="s">
        <v>931</v>
      </c>
      <c r="F157" s="245" t="s">
        <v>932</v>
      </c>
      <c r="G157" s="246" t="s">
        <v>176</v>
      </c>
      <c r="H157" s="247">
        <v>16.600000000000001</v>
      </c>
      <c r="I157" s="248"/>
      <c r="J157" s="249">
        <f>ROUND(I157*H157,2)</f>
        <v>0</v>
      </c>
      <c r="K157" s="245" t="s">
        <v>1</v>
      </c>
      <c r="L157" s="250"/>
      <c r="M157" s="251" t="s">
        <v>1</v>
      </c>
      <c r="N157" s="252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186</v>
      </c>
      <c r="AT157" s="229" t="s">
        <v>234</v>
      </c>
      <c r="AU157" s="229" t="s">
        <v>164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156</v>
      </c>
      <c r="BM157" s="229" t="s">
        <v>933</v>
      </c>
    </row>
    <row r="158" s="2" customFormat="1" ht="21.75" customHeight="1">
      <c r="A158" s="38"/>
      <c r="B158" s="39"/>
      <c r="C158" s="218" t="s">
        <v>266</v>
      </c>
      <c r="D158" s="218" t="s">
        <v>151</v>
      </c>
      <c r="E158" s="219" t="s">
        <v>934</v>
      </c>
      <c r="F158" s="220" t="s">
        <v>935</v>
      </c>
      <c r="G158" s="221" t="s">
        <v>176</v>
      </c>
      <c r="H158" s="222">
        <v>5.6799999999999997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156</v>
      </c>
      <c r="AT158" s="229" t="s">
        <v>151</v>
      </c>
      <c r="AU158" s="229" t="s">
        <v>164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936</v>
      </c>
    </row>
    <row r="159" s="2" customFormat="1" ht="24.15" customHeight="1">
      <c r="A159" s="38"/>
      <c r="B159" s="39"/>
      <c r="C159" s="218" t="s">
        <v>272</v>
      </c>
      <c r="D159" s="218" t="s">
        <v>151</v>
      </c>
      <c r="E159" s="219" t="s">
        <v>878</v>
      </c>
      <c r="F159" s="220" t="s">
        <v>879</v>
      </c>
      <c r="G159" s="221" t="s">
        <v>217</v>
      </c>
      <c r="H159" s="222">
        <v>4.7320000000000002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156</v>
      </c>
      <c r="AT159" s="229" t="s">
        <v>151</v>
      </c>
      <c r="AU159" s="229" t="s">
        <v>164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156</v>
      </c>
      <c r="BM159" s="229" t="s">
        <v>937</v>
      </c>
    </row>
    <row r="160" s="2" customFormat="1" ht="16.5" customHeight="1">
      <c r="A160" s="38"/>
      <c r="B160" s="39"/>
      <c r="C160" s="218" t="s">
        <v>278</v>
      </c>
      <c r="D160" s="218" t="s">
        <v>151</v>
      </c>
      <c r="E160" s="219" t="s">
        <v>938</v>
      </c>
      <c r="F160" s="220" t="s">
        <v>939</v>
      </c>
      <c r="G160" s="221" t="s">
        <v>852</v>
      </c>
      <c r="H160" s="222">
        <v>7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156</v>
      </c>
      <c r="AT160" s="229" t="s">
        <v>151</v>
      </c>
      <c r="AU160" s="229" t="s">
        <v>164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156</v>
      </c>
      <c r="BM160" s="229" t="s">
        <v>940</v>
      </c>
    </row>
    <row r="161" s="12" customFormat="1" ht="20.88" customHeight="1">
      <c r="A161" s="12"/>
      <c r="B161" s="202"/>
      <c r="C161" s="203"/>
      <c r="D161" s="204" t="s">
        <v>75</v>
      </c>
      <c r="E161" s="216" t="s">
        <v>941</v>
      </c>
      <c r="F161" s="216" t="s">
        <v>942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SUM(P162:P172)</f>
        <v>0</v>
      </c>
      <c r="Q161" s="210"/>
      <c r="R161" s="211">
        <f>SUM(R162:R172)</f>
        <v>0</v>
      </c>
      <c r="S161" s="210"/>
      <c r="T161" s="212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84</v>
      </c>
      <c r="AT161" s="214" t="s">
        <v>75</v>
      </c>
      <c r="AU161" s="214" t="s">
        <v>86</v>
      </c>
      <c r="AY161" s="213" t="s">
        <v>149</v>
      </c>
      <c r="BK161" s="215">
        <f>SUM(BK162:BK172)</f>
        <v>0</v>
      </c>
    </row>
    <row r="162" s="2" customFormat="1" ht="24.15" customHeight="1">
      <c r="A162" s="38"/>
      <c r="B162" s="39"/>
      <c r="C162" s="218" t="s">
        <v>284</v>
      </c>
      <c r="D162" s="218" t="s">
        <v>151</v>
      </c>
      <c r="E162" s="219" t="s">
        <v>943</v>
      </c>
      <c r="F162" s="220" t="s">
        <v>944</v>
      </c>
      <c r="G162" s="221" t="s">
        <v>154</v>
      </c>
      <c r="H162" s="222">
        <v>368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156</v>
      </c>
      <c r="AT162" s="229" t="s">
        <v>151</v>
      </c>
      <c r="AU162" s="229" t="s">
        <v>164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156</v>
      </c>
      <c r="BM162" s="229" t="s">
        <v>945</v>
      </c>
    </row>
    <row r="163" s="2" customFormat="1" ht="33" customHeight="1">
      <c r="A163" s="38"/>
      <c r="B163" s="39"/>
      <c r="C163" s="218" t="s">
        <v>290</v>
      </c>
      <c r="D163" s="218" t="s">
        <v>151</v>
      </c>
      <c r="E163" s="219" t="s">
        <v>546</v>
      </c>
      <c r="F163" s="220" t="s">
        <v>946</v>
      </c>
      <c r="G163" s="221" t="s">
        <v>154</v>
      </c>
      <c r="H163" s="222">
        <v>368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156</v>
      </c>
      <c r="AT163" s="229" t="s">
        <v>151</v>
      </c>
      <c r="AU163" s="229" t="s">
        <v>164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156</v>
      </c>
      <c r="BM163" s="229" t="s">
        <v>947</v>
      </c>
    </row>
    <row r="164" s="2" customFormat="1" ht="16.5" customHeight="1">
      <c r="A164" s="38"/>
      <c r="B164" s="39"/>
      <c r="C164" s="218" t="s">
        <v>295</v>
      </c>
      <c r="D164" s="218" t="s">
        <v>151</v>
      </c>
      <c r="E164" s="219" t="s">
        <v>948</v>
      </c>
      <c r="F164" s="220" t="s">
        <v>949</v>
      </c>
      <c r="G164" s="221" t="s">
        <v>154</v>
      </c>
      <c r="H164" s="222">
        <v>368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156</v>
      </c>
      <c r="AT164" s="229" t="s">
        <v>151</v>
      </c>
      <c r="AU164" s="229" t="s">
        <v>164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156</v>
      </c>
      <c r="BM164" s="229" t="s">
        <v>950</v>
      </c>
    </row>
    <row r="165" s="2" customFormat="1" ht="16.5" customHeight="1">
      <c r="A165" s="38"/>
      <c r="B165" s="39"/>
      <c r="C165" s="218" t="s">
        <v>300</v>
      </c>
      <c r="D165" s="218" t="s">
        <v>151</v>
      </c>
      <c r="E165" s="219" t="s">
        <v>951</v>
      </c>
      <c r="F165" s="220" t="s">
        <v>952</v>
      </c>
      <c r="G165" s="221" t="s">
        <v>154</v>
      </c>
      <c r="H165" s="222">
        <v>368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156</v>
      </c>
      <c r="AT165" s="229" t="s">
        <v>151</v>
      </c>
      <c r="AU165" s="229" t="s">
        <v>164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156</v>
      </c>
      <c r="BM165" s="229" t="s">
        <v>953</v>
      </c>
    </row>
    <row r="166" s="2" customFormat="1" ht="16.5" customHeight="1">
      <c r="A166" s="38"/>
      <c r="B166" s="39"/>
      <c r="C166" s="218" t="s">
        <v>305</v>
      </c>
      <c r="D166" s="218" t="s">
        <v>151</v>
      </c>
      <c r="E166" s="219" t="s">
        <v>954</v>
      </c>
      <c r="F166" s="220" t="s">
        <v>955</v>
      </c>
      <c r="G166" s="221" t="s">
        <v>176</v>
      </c>
      <c r="H166" s="222">
        <v>5.5199999999999996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156</v>
      </c>
      <c r="AT166" s="229" t="s">
        <v>151</v>
      </c>
      <c r="AU166" s="229" t="s">
        <v>164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156</v>
      </c>
      <c r="BM166" s="229" t="s">
        <v>956</v>
      </c>
    </row>
    <row r="167" s="2" customFormat="1" ht="16.5" customHeight="1">
      <c r="A167" s="38"/>
      <c r="B167" s="39"/>
      <c r="C167" s="243" t="s">
        <v>309</v>
      </c>
      <c r="D167" s="243" t="s">
        <v>234</v>
      </c>
      <c r="E167" s="244" t="s">
        <v>957</v>
      </c>
      <c r="F167" s="245" t="s">
        <v>958</v>
      </c>
      <c r="G167" s="246" t="s">
        <v>550</v>
      </c>
      <c r="H167" s="247">
        <v>11.039999999999999</v>
      </c>
      <c r="I167" s="248"/>
      <c r="J167" s="249">
        <f>ROUND(I167*H167,2)</f>
        <v>0</v>
      </c>
      <c r="K167" s="245" t="s">
        <v>1</v>
      </c>
      <c r="L167" s="250"/>
      <c r="M167" s="251" t="s">
        <v>1</v>
      </c>
      <c r="N167" s="252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186</v>
      </c>
      <c r="AT167" s="229" t="s">
        <v>234</v>
      </c>
      <c r="AU167" s="229" t="s">
        <v>164</v>
      </c>
      <c r="AY167" s="17" t="s">
        <v>149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156</v>
      </c>
      <c r="BM167" s="229" t="s">
        <v>959</v>
      </c>
    </row>
    <row r="168" s="2" customFormat="1" ht="24.15" customHeight="1">
      <c r="A168" s="38"/>
      <c r="B168" s="39"/>
      <c r="C168" s="218" t="s">
        <v>313</v>
      </c>
      <c r="D168" s="218" t="s">
        <v>151</v>
      </c>
      <c r="E168" s="219" t="s">
        <v>960</v>
      </c>
      <c r="F168" s="220" t="s">
        <v>961</v>
      </c>
      <c r="G168" s="221" t="s">
        <v>217</v>
      </c>
      <c r="H168" s="222">
        <v>0.002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156</v>
      </c>
      <c r="AT168" s="229" t="s">
        <v>151</v>
      </c>
      <c r="AU168" s="229" t="s">
        <v>164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156</v>
      </c>
      <c r="BM168" s="229" t="s">
        <v>962</v>
      </c>
    </row>
    <row r="169" s="2" customFormat="1" ht="16.5" customHeight="1">
      <c r="A169" s="38"/>
      <c r="B169" s="39"/>
      <c r="C169" s="243" t="s">
        <v>317</v>
      </c>
      <c r="D169" s="243" t="s">
        <v>234</v>
      </c>
      <c r="E169" s="244" t="s">
        <v>963</v>
      </c>
      <c r="F169" s="245" t="s">
        <v>964</v>
      </c>
      <c r="G169" s="246" t="s">
        <v>550</v>
      </c>
      <c r="H169" s="247">
        <v>2</v>
      </c>
      <c r="I169" s="248"/>
      <c r="J169" s="249">
        <f>ROUND(I169*H169,2)</f>
        <v>0</v>
      </c>
      <c r="K169" s="245" t="s">
        <v>1</v>
      </c>
      <c r="L169" s="250"/>
      <c r="M169" s="251" t="s">
        <v>1</v>
      </c>
      <c r="N169" s="252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186</v>
      </c>
      <c r="AT169" s="229" t="s">
        <v>234</v>
      </c>
      <c r="AU169" s="229" t="s">
        <v>164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156</v>
      </c>
      <c r="BM169" s="229" t="s">
        <v>965</v>
      </c>
    </row>
    <row r="170" s="2" customFormat="1" ht="24.15" customHeight="1">
      <c r="A170" s="38"/>
      <c r="B170" s="39"/>
      <c r="C170" s="218" t="s">
        <v>321</v>
      </c>
      <c r="D170" s="218" t="s">
        <v>151</v>
      </c>
      <c r="E170" s="219" t="s">
        <v>966</v>
      </c>
      <c r="F170" s="220" t="s">
        <v>967</v>
      </c>
      <c r="G170" s="221" t="s">
        <v>154</v>
      </c>
      <c r="H170" s="222">
        <v>368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156</v>
      </c>
      <c r="AT170" s="229" t="s">
        <v>151</v>
      </c>
      <c r="AU170" s="229" t="s">
        <v>164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156</v>
      </c>
      <c r="BM170" s="229" t="s">
        <v>968</v>
      </c>
    </row>
    <row r="171" s="2" customFormat="1" ht="16.5" customHeight="1">
      <c r="A171" s="38"/>
      <c r="B171" s="39"/>
      <c r="C171" s="243" t="s">
        <v>325</v>
      </c>
      <c r="D171" s="243" t="s">
        <v>234</v>
      </c>
      <c r="E171" s="244" t="s">
        <v>969</v>
      </c>
      <c r="F171" s="245" t="s">
        <v>970</v>
      </c>
      <c r="G171" s="246" t="s">
        <v>876</v>
      </c>
      <c r="H171" s="247">
        <v>0.14699999999999999</v>
      </c>
      <c r="I171" s="248"/>
      <c r="J171" s="249">
        <f>ROUND(I171*H171,2)</f>
        <v>0</v>
      </c>
      <c r="K171" s="245" t="s">
        <v>1</v>
      </c>
      <c r="L171" s="250"/>
      <c r="M171" s="251" t="s">
        <v>1</v>
      </c>
      <c r="N171" s="252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186</v>
      </c>
      <c r="AT171" s="229" t="s">
        <v>234</v>
      </c>
      <c r="AU171" s="229" t="s">
        <v>164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156</v>
      </c>
      <c r="BM171" s="229" t="s">
        <v>971</v>
      </c>
    </row>
    <row r="172" s="2" customFormat="1" ht="21.75" customHeight="1">
      <c r="A172" s="38"/>
      <c r="B172" s="39"/>
      <c r="C172" s="218" t="s">
        <v>329</v>
      </c>
      <c r="D172" s="218" t="s">
        <v>151</v>
      </c>
      <c r="E172" s="219" t="s">
        <v>934</v>
      </c>
      <c r="F172" s="220" t="s">
        <v>935</v>
      </c>
      <c r="G172" s="221" t="s">
        <v>176</v>
      </c>
      <c r="H172" s="222">
        <v>5.5199999999999996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156</v>
      </c>
      <c r="AT172" s="229" t="s">
        <v>151</v>
      </c>
      <c r="AU172" s="229" t="s">
        <v>164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156</v>
      </c>
      <c r="BM172" s="229" t="s">
        <v>972</v>
      </c>
    </row>
    <row r="173" s="12" customFormat="1" ht="20.88" customHeight="1">
      <c r="A173" s="12"/>
      <c r="B173" s="202"/>
      <c r="C173" s="203"/>
      <c r="D173" s="204" t="s">
        <v>75</v>
      </c>
      <c r="E173" s="216" t="s">
        <v>973</v>
      </c>
      <c r="F173" s="216" t="s">
        <v>974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SUM(P174:P178)</f>
        <v>0</v>
      </c>
      <c r="Q173" s="210"/>
      <c r="R173" s="211">
        <f>SUM(R174:R178)</f>
        <v>0</v>
      </c>
      <c r="S173" s="210"/>
      <c r="T173" s="212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84</v>
      </c>
      <c r="AT173" s="214" t="s">
        <v>75</v>
      </c>
      <c r="AU173" s="214" t="s">
        <v>86</v>
      </c>
      <c r="AY173" s="213" t="s">
        <v>149</v>
      </c>
      <c r="BK173" s="215">
        <f>SUM(BK174:BK178)</f>
        <v>0</v>
      </c>
    </row>
    <row r="174" s="2" customFormat="1" ht="21.75" customHeight="1">
      <c r="A174" s="38"/>
      <c r="B174" s="39"/>
      <c r="C174" s="243" t="s">
        <v>333</v>
      </c>
      <c r="D174" s="243" t="s">
        <v>234</v>
      </c>
      <c r="E174" s="244" t="s">
        <v>975</v>
      </c>
      <c r="F174" s="245" t="s">
        <v>976</v>
      </c>
      <c r="G174" s="246" t="s">
        <v>887</v>
      </c>
      <c r="H174" s="247">
        <v>7</v>
      </c>
      <c r="I174" s="248"/>
      <c r="J174" s="249">
        <f>ROUND(I174*H174,2)</f>
        <v>0</v>
      </c>
      <c r="K174" s="245" t="s">
        <v>1</v>
      </c>
      <c r="L174" s="250"/>
      <c r="M174" s="251" t="s">
        <v>1</v>
      </c>
      <c r="N174" s="252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186</v>
      </c>
      <c r="AT174" s="229" t="s">
        <v>234</v>
      </c>
      <c r="AU174" s="229" t="s">
        <v>164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156</v>
      </c>
      <c r="BM174" s="229" t="s">
        <v>977</v>
      </c>
    </row>
    <row r="175" s="2" customFormat="1" ht="16.5" customHeight="1">
      <c r="A175" s="38"/>
      <c r="B175" s="39"/>
      <c r="C175" s="243" t="s">
        <v>337</v>
      </c>
      <c r="D175" s="243" t="s">
        <v>234</v>
      </c>
      <c r="E175" s="244" t="s">
        <v>978</v>
      </c>
      <c r="F175" s="245" t="s">
        <v>979</v>
      </c>
      <c r="G175" s="246" t="s">
        <v>887</v>
      </c>
      <c r="H175" s="247">
        <v>36</v>
      </c>
      <c r="I175" s="248"/>
      <c r="J175" s="249">
        <f>ROUND(I175*H175,2)</f>
        <v>0</v>
      </c>
      <c r="K175" s="245" t="s">
        <v>1</v>
      </c>
      <c r="L175" s="250"/>
      <c r="M175" s="251" t="s">
        <v>1</v>
      </c>
      <c r="N175" s="252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186</v>
      </c>
      <c r="AT175" s="229" t="s">
        <v>234</v>
      </c>
      <c r="AU175" s="229" t="s">
        <v>164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156</v>
      </c>
      <c r="BM175" s="229" t="s">
        <v>980</v>
      </c>
    </row>
    <row r="176" s="2" customFormat="1" ht="16.5" customHeight="1">
      <c r="A176" s="38"/>
      <c r="B176" s="39"/>
      <c r="C176" s="243" t="s">
        <v>341</v>
      </c>
      <c r="D176" s="243" t="s">
        <v>234</v>
      </c>
      <c r="E176" s="244" t="s">
        <v>981</v>
      </c>
      <c r="F176" s="245" t="s">
        <v>982</v>
      </c>
      <c r="G176" s="246" t="s">
        <v>887</v>
      </c>
      <c r="H176" s="247">
        <v>228</v>
      </c>
      <c r="I176" s="248"/>
      <c r="J176" s="249">
        <f>ROUND(I176*H176,2)</f>
        <v>0</v>
      </c>
      <c r="K176" s="245" t="s">
        <v>1</v>
      </c>
      <c r="L176" s="250"/>
      <c r="M176" s="251" t="s">
        <v>1</v>
      </c>
      <c r="N176" s="252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186</v>
      </c>
      <c r="AT176" s="229" t="s">
        <v>234</v>
      </c>
      <c r="AU176" s="229" t="s">
        <v>164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156</v>
      </c>
      <c r="BM176" s="229" t="s">
        <v>983</v>
      </c>
    </row>
    <row r="177" s="2" customFormat="1" ht="16.5" customHeight="1">
      <c r="A177" s="38"/>
      <c r="B177" s="39"/>
      <c r="C177" s="243" t="s">
        <v>345</v>
      </c>
      <c r="D177" s="243" t="s">
        <v>234</v>
      </c>
      <c r="E177" s="244" t="s">
        <v>984</v>
      </c>
      <c r="F177" s="245" t="s">
        <v>985</v>
      </c>
      <c r="G177" s="246" t="s">
        <v>887</v>
      </c>
      <c r="H177" s="247">
        <v>312</v>
      </c>
      <c r="I177" s="248"/>
      <c r="J177" s="249">
        <f>ROUND(I177*H177,2)</f>
        <v>0</v>
      </c>
      <c r="K177" s="245" t="s">
        <v>1</v>
      </c>
      <c r="L177" s="250"/>
      <c r="M177" s="251" t="s">
        <v>1</v>
      </c>
      <c r="N177" s="252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186</v>
      </c>
      <c r="AT177" s="229" t="s">
        <v>234</v>
      </c>
      <c r="AU177" s="229" t="s">
        <v>164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156</v>
      </c>
      <c r="BM177" s="229" t="s">
        <v>986</v>
      </c>
    </row>
    <row r="178" s="2" customFormat="1" ht="16.5" customHeight="1">
      <c r="A178" s="38"/>
      <c r="B178" s="39"/>
      <c r="C178" s="243" t="s">
        <v>349</v>
      </c>
      <c r="D178" s="243" t="s">
        <v>234</v>
      </c>
      <c r="E178" s="244" t="s">
        <v>987</v>
      </c>
      <c r="F178" s="245" t="s">
        <v>988</v>
      </c>
      <c r="G178" s="246" t="s">
        <v>887</v>
      </c>
      <c r="H178" s="247">
        <v>84</v>
      </c>
      <c r="I178" s="248"/>
      <c r="J178" s="249">
        <f>ROUND(I178*H178,2)</f>
        <v>0</v>
      </c>
      <c r="K178" s="245" t="s">
        <v>1</v>
      </c>
      <c r="L178" s="250"/>
      <c r="M178" s="251" t="s">
        <v>1</v>
      </c>
      <c r="N178" s="252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186</v>
      </c>
      <c r="AT178" s="229" t="s">
        <v>234</v>
      </c>
      <c r="AU178" s="229" t="s">
        <v>164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156</v>
      </c>
      <c r="BM178" s="229" t="s">
        <v>989</v>
      </c>
    </row>
    <row r="179" s="12" customFormat="1" ht="22.8" customHeight="1">
      <c r="A179" s="12"/>
      <c r="B179" s="202"/>
      <c r="C179" s="203"/>
      <c r="D179" s="204" t="s">
        <v>75</v>
      </c>
      <c r="E179" s="216" t="s">
        <v>990</v>
      </c>
      <c r="F179" s="216" t="s">
        <v>991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P180+P190+P201</f>
        <v>0</v>
      </c>
      <c r="Q179" s="210"/>
      <c r="R179" s="211">
        <f>R180+R190+R201</f>
        <v>0</v>
      </c>
      <c r="S179" s="210"/>
      <c r="T179" s="212">
        <f>T180+T190+T201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84</v>
      </c>
      <c r="AT179" s="214" t="s">
        <v>75</v>
      </c>
      <c r="AU179" s="214" t="s">
        <v>84</v>
      </c>
      <c r="AY179" s="213" t="s">
        <v>149</v>
      </c>
      <c r="BK179" s="215">
        <f>BK180+BK190+BK201</f>
        <v>0</v>
      </c>
    </row>
    <row r="180" s="12" customFormat="1" ht="20.88" customHeight="1">
      <c r="A180" s="12"/>
      <c r="B180" s="202"/>
      <c r="C180" s="203"/>
      <c r="D180" s="204" t="s">
        <v>75</v>
      </c>
      <c r="E180" s="216" t="s">
        <v>992</v>
      </c>
      <c r="F180" s="216" t="s">
        <v>993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SUM(P181:P189)</f>
        <v>0</v>
      </c>
      <c r="Q180" s="210"/>
      <c r="R180" s="211">
        <f>SUM(R181:R189)</f>
        <v>0</v>
      </c>
      <c r="S180" s="210"/>
      <c r="T180" s="212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84</v>
      </c>
      <c r="AT180" s="214" t="s">
        <v>75</v>
      </c>
      <c r="AU180" s="214" t="s">
        <v>86</v>
      </c>
      <c r="AY180" s="213" t="s">
        <v>149</v>
      </c>
      <c r="BK180" s="215">
        <f>SUM(BK181:BK189)</f>
        <v>0</v>
      </c>
    </row>
    <row r="181" s="2" customFormat="1" ht="16.5" customHeight="1">
      <c r="A181" s="38"/>
      <c r="B181" s="39"/>
      <c r="C181" s="218" t="s">
        <v>353</v>
      </c>
      <c r="D181" s="218" t="s">
        <v>151</v>
      </c>
      <c r="E181" s="219" t="s">
        <v>994</v>
      </c>
      <c r="F181" s="220" t="s">
        <v>995</v>
      </c>
      <c r="G181" s="221" t="s">
        <v>887</v>
      </c>
      <c r="H181" s="222">
        <v>7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156</v>
      </c>
      <c r="AT181" s="229" t="s">
        <v>151</v>
      </c>
      <c r="AU181" s="229" t="s">
        <v>164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156</v>
      </c>
      <c r="BM181" s="229" t="s">
        <v>996</v>
      </c>
    </row>
    <row r="182" s="2" customFormat="1" ht="24.15" customHeight="1">
      <c r="A182" s="38"/>
      <c r="B182" s="39"/>
      <c r="C182" s="218" t="s">
        <v>357</v>
      </c>
      <c r="D182" s="218" t="s">
        <v>151</v>
      </c>
      <c r="E182" s="219" t="s">
        <v>997</v>
      </c>
      <c r="F182" s="220" t="s">
        <v>998</v>
      </c>
      <c r="G182" s="221" t="s">
        <v>154</v>
      </c>
      <c r="H182" s="222">
        <v>795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156</v>
      </c>
      <c r="AT182" s="229" t="s">
        <v>151</v>
      </c>
      <c r="AU182" s="229" t="s">
        <v>164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156</v>
      </c>
      <c r="BM182" s="229" t="s">
        <v>999</v>
      </c>
    </row>
    <row r="183" s="2" customFormat="1" ht="21.75" customHeight="1">
      <c r="A183" s="38"/>
      <c r="B183" s="39"/>
      <c r="C183" s="218" t="s">
        <v>362</v>
      </c>
      <c r="D183" s="218" t="s">
        <v>151</v>
      </c>
      <c r="E183" s="219" t="s">
        <v>1000</v>
      </c>
      <c r="F183" s="220" t="s">
        <v>1001</v>
      </c>
      <c r="G183" s="221" t="s">
        <v>154</v>
      </c>
      <c r="H183" s="222">
        <v>318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156</v>
      </c>
      <c r="AT183" s="229" t="s">
        <v>151</v>
      </c>
      <c r="AU183" s="229" t="s">
        <v>164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156</v>
      </c>
      <c r="BM183" s="229" t="s">
        <v>1002</v>
      </c>
    </row>
    <row r="184" s="2" customFormat="1" ht="24.15" customHeight="1">
      <c r="A184" s="38"/>
      <c r="B184" s="39"/>
      <c r="C184" s="218" t="s">
        <v>367</v>
      </c>
      <c r="D184" s="218" t="s">
        <v>151</v>
      </c>
      <c r="E184" s="219" t="s">
        <v>1003</v>
      </c>
      <c r="F184" s="220" t="s">
        <v>1004</v>
      </c>
      <c r="G184" s="221" t="s">
        <v>154</v>
      </c>
      <c r="H184" s="222">
        <v>318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156</v>
      </c>
      <c r="AT184" s="229" t="s">
        <v>151</v>
      </c>
      <c r="AU184" s="229" t="s">
        <v>164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156</v>
      </c>
      <c r="BM184" s="229" t="s">
        <v>1005</v>
      </c>
    </row>
    <row r="185" s="2" customFormat="1" ht="16.5" customHeight="1">
      <c r="A185" s="38"/>
      <c r="B185" s="39"/>
      <c r="C185" s="218" t="s">
        <v>371</v>
      </c>
      <c r="D185" s="218" t="s">
        <v>151</v>
      </c>
      <c r="E185" s="219" t="s">
        <v>1006</v>
      </c>
      <c r="F185" s="220" t="s">
        <v>1007</v>
      </c>
      <c r="G185" s="221" t="s">
        <v>852</v>
      </c>
      <c r="H185" s="222">
        <v>312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156</v>
      </c>
      <c r="AT185" s="229" t="s">
        <v>151</v>
      </c>
      <c r="AU185" s="229" t="s">
        <v>164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156</v>
      </c>
      <c r="BM185" s="229" t="s">
        <v>1008</v>
      </c>
    </row>
    <row r="186" s="2" customFormat="1" ht="16.5" customHeight="1">
      <c r="A186" s="38"/>
      <c r="B186" s="39"/>
      <c r="C186" s="218" t="s">
        <v>375</v>
      </c>
      <c r="D186" s="218" t="s">
        <v>151</v>
      </c>
      <c r="E186" s="219" t="s">
        <v>954</v>
      </c>
      <c r="F186" s="220" t="s">
        <v>955</v>
      </c>
      <c r="G186" s="221" t="s">
        <v>176</v>
      </c>
      <c r="H186" s="222">
        <v>8.4000000000000004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156</v>
      </c>
      <c r="AT186" s="229" t="s">
        <v>151</v>
      </c>
      <c r="AU186" s="229" t="s">
        <v>164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156</v>
      </c>
      <c r="BM186" s="229" t="s">
        <v>1009</v>
      </c>
    </row>
    <row r="187" s="2" customFormat="1" ht="16.5" customHeight="1">
      <c r="A187" s="38"/>
      <c r="B187" s="39"/>
      <c r="C187" s="218" t="s">
        <v>379</v>
      </c>
      <c r="D187" s="218" t="s">
        <v>151</v>
      </c>
      <c r="E187" s="219" t="s">
        <v>1010</v>
      </c>
      <c r="F187" s="220" t="s">
        <v>1011</v>
      </c>
      <c r="G187" s="221" t="s">
        <v>176</v>
      </c>
      <c r="H187" s="222">
        <v>31.800000000000001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156</v>
      </c>
      <c r="AT187" s="229" t="s">
        <v>151</v>
      </c>
      <c r="AU187" s="229" t="s">
        <v>164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156</v>
      </c>
      <c r="BM187" s="229" t="s">
        <v>1012</v>
      </c>
    </row>
    <row r="188" s="2" customFormat="1" ht="24.15" customHeight="1">
      <c r="A188" s="38"/>
      <c r="B188" s="39"/>
      <c r="C188" s="218" t="s">
        <v>689</v>
      </c>
      <c r="D188" s="218" t="s">
        <v>151</v>
      </c>
      <c r="E188" s="219" t="s">
        <v>1013</v>
      </c>
      <c r="F188" s="220" t="s">
        <v>1014</v>
      </c>
      <c r="G188" s="221" t="s">
        <v>154</v>
      </c>
      <c r="H188" s="222">
        <v>3680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156</v>
      </c>
      <c r="AT188" s="229" t="s">
        <v>151</v>
      </c>
      <c r="AU188" s="229" t="s">
        <v>164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156</v>
      </c>
      <c r="BM188" s="229" t="s">
        <v>1015</v>
      </c>
    </row>
    <row r="189" s="13" customFormat="1">
      <c r="A189" s="13"/>
      <c r="B189" s="231"/>
      <c r="C189" s="232"/>
      <c r="D189" s="233" t="s">
        <v>158</v>
      </c>
      <c r="E189" s="234" t="s">
        <v>1</v>
      </c>
      <c r="F189" s="235" t="s">
        <v>1016</v>
      </c>
      <c r="G189" s="232"/>
      <c r="H189" s="236">
        <v>3680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158</v>
      </c>
      <c r="AU189" s="242" t="s">
        <v>164</v>
      </c>
      <c r="AV189" s="13" t="s">
        <v>86</v>
      </c>
      <c r="AW189" s="13" t="s">
        <v>32</v>
      </c>
      <c r="AX189" s="13" t="s">
        <v>84</v>
      </c>
      <c r="AY189" s="242" t="s">
        <v>149</v>
      </c>
    </row>
    <row r="190" s="12" customFormat="1" ht="20.88" customHeight="1">
      <c r="A190" s="12"/>
      <c r="B190" s="202"/>
      <c r="C190" s="203"/>
      <c r="D190" s="204" t="s">
        <v>75</v>
      </c>
      <c r="E190" s="216" t="s">
        <v>1017</v>
      </c>
      <c r="F190" s="216" t="s">
        <v>1018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SUM(P191:P200)</f>
        <v>0</v>
      </c>
      <c r="Q190" s="210"/>
      <c r="R190" s="211">
        <f>SUM(R191:R200)</f>
        <v>0</v>
      </c>
      <c r="S190" s="210"/>
      <c r="T190" s="212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84</v>
      </c>
      <c r="AT190" s="214" t="s">
        <v>75</v>
      </c>
      <c r="AU190" s="214" t="s">
        <v>86</v>
      </c>
      <c r="AY190" s="213" t="s">
        <v>149</v>
      </c>
      <c r="BK190" s="215">
        <f>SUM(BK191:BK200)</f>
        <v>0</v>
      </c>
    </row>
    <row r="191" s="2" customFormat="1" ht="16.5" customHeight="1">
      <c r="A191" s="38"/>
      <c r="B191" s="39"/>
      <c r="C191" s="218" t="s">
        <v>383</v>
      </c>
      <c r="D191" s="218" t="s">
        <v>151</v>
      </c>
      <c r="E191" s="219" t="s">
        <v>994</v>
      </c>
      <c r="F191" s="220" t="s">
        <v>995</v>
      </c>
      <c r="G191" s="221" t="s">
        <v>887</v>
      </c>
      <c r="H191" s="222">
        <v>7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156</v>
      </c>
      <c r="AT191" s="229" t="s">
        <v>151</v>
      </c>
      <c r="AU191" s="229" t="s">
        <v>164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156</v>
      </c>
      <c r="BM191" s="229" t="s">
        <v>1019</v>
      </c>
    </row>
    <row r="192" s="2" customFormat="1" ht="16.5" customHeight="1">
      <c r="A192" s="38"/>
      <c r="B192" s="39"/>
      <c r="C192" s="218" t="s">
        <v>389</v>
      </c>
      <c r="D192" s="218" t="s">
        <v>151</v>
      </c>
      <c r="E192" s="219" t="s">
        <v>1020</v>
      </c>
      <c r="F192" s="220" t="s">
        <v>1021</v>
      </c>
      <c r="G192" s="221" t="s">
        <v>887</v>
      </c>
      <c r="H192" s="222">
        <v>7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156</v>
      </c>
      <c r="AT192" s="229" t="s">
        <v>151</v>
      </c>
      <c r="AU192" s="229" t="s">
        <v>164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156</v>
      </c>
      <c r="BM192" s="229" t="s">
        <v>1022</v>
      </c>
    </row>
    <row r="193" s="2" customFormat="1" ht="24.15" customHeight="1">
      <c r="A193" s="38"/>
      <c r="B193" s="39"/>
      <c r="C193" s="218" t="s">
        <v>396</v>
      </c>
      <c r="D193" s="218" t="s">
        <v>151</v>
      </c>
      <c r="E193" s="219" t="s">
        <v>1023</v>
      </c>
      <c r="F193" s="220" t="s">
        <v>1024</v>
      </c>
      <c r="G193" s="221" t="s">
        <v>154</v>
      </c>
      <c r="H193" s="222">
        <v>795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156</v>
      </c>
      <c r="AT193" s="229" t="s">
        <v>151</v>
      </c>
      <c r="AU193" s="229" t="s">
        <v>164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156</v>
      </c>
      <c r="BM193" s="229" t="s">
        <v>1025</v>
      </c>
    </row>
    <row r="194" s="2" customFormat="1" ht="21.75" customHeight="1">
      <c r="A194" s="38"/>
      <c r="B194" s="39"/>
      <c r="C194" s="218" t="s">
        <v>401</v>
      </c>
      <c r="D194" s="218" t="s">
        <v>151</v>
      </c>
      <c r="E194" s="219" t="s">
        <v>1000</v>
      </c>
      <c r="F194" s="220" t="s">
        <v>1001</v>
      </c>
      <c r="G194" s="221" t="s">
        <v>154</v>
      </c>
      <c r="H194" s="222">
        <v>318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156</v>
      </c>
      <c r="AT194" s="229" t="s">
        <v>151</v>
      </c>
      <c r="AU194" s="229" t="s">
        <v>164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156</v>
      </c>
      <c r="BM194" s="229" t="s">
        <v>1026</v>
      </c>
    </row>
    <row r="195" s="2" customFormat="1" ht="24.15" customHeight="1">
      <c r="A195" s="38"/>
      <c r="B195" s="39"/>
      <c r="C195" s="218" t="s">
        <v>407</v>
      </c>
      <c r="D195" s="218" t="s">
        <v>151</v>
      </c>
      <c r="E195" s="219" t="s">
        <v>1003</v>
      </c>
      <c r="F195" s="220" t="s">
        <v>1004</v>
      </c>
      <c r="G195" s="221" t="s">
        <v>154</v>
      </c>
      <c r="H195" s="222">
        <v>318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156</v>
      </c>
      <c r="AT195" s="229" t="s">
        <v>151</v>
      </c>
      <c r="AU195" s="229" t="s">
        <v>164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156</v>
      </c>
      <c r="BM195" s="229" t="s">
        <v>1027</v>
      </c>
    </row>
    <row r="196" s="2" customFormat="1" ht="16.5" customHeight="1">
      <c r="A196" s="38"/>
      <c r="B196" s="39"/>
      <c r="C196" s="218" t="s">
        <v>412</v>
      </c>
      <c r="D196" s="218" t="s">
        <v>151</v>
      </c>
      <c r="E196" s="219" t="s">
        <v>1006</v>
      </c>
      <c r="F196" s="220" t="s">
        <v>1007</v>
      </c>
      <c r="G196" s="221" t="s">
        <v>852</v>
      </c>
      <c r="H196" s="222">
        <v>312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156</v>
      </c>
      <c r="AT196" s="229" t="s">
        <v>151</v>
      </c>
      <c r="AU196" s="229" t="s">
        <v>164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156</v>
      </c>
      <c r="BM196" s="229" t="s">
        <v>1028</v>
      </c>
    </row>
    <row r="197" s="2" customFormat="1" ht="16.5" customHeight="1">
      <c r="A197" s="38"/>
      <c r="B197" s="39"/>
      <c r="C197" s="218" t="s">
        <v>416</v>
      </c>
      <c r="D197" s="218" t="s">
        <v>151</v>
      </c>
      <c r="E197" s="219" t="s">
        <v>1029</v>
      </c>
      <c r="F197" s="220" t="s">
        <v>1030</v>
      </c>
      <c r="G197" s="221" t="s">
        <v>176</v>
      </c>
      <c r="H197" s="222">
        <v>5.5999999999999996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156</v>
      </c>
      <c r="AT197" s="229" t="s">
        <v>151</v>
      </c>
      <c r="AU197" s="229" t="s">
        <v>164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156</v>
      </c>
      <c r="BM197" s="229" t="s">
        <v>1031</v>
      </c>
    </row>
    <row r="198" s="2" customFormat="1" ht="16.5" customHeight="1">
      <c r="A198" s="38"/>
      <c r="B198" s="39"/>
      <c r="C198" s="218" t="s">
        <v>420</v>
      </c>
      <c r="D198" s="218" t="s">
        <v>151</v>
      </c>
      <c r="E198" s="219" t="s">
        <v>1032</v>
      </c>
      <c r="F198" s="220" t="s">
        <v>1033</v>
      </c>
      <c r="G198" s="221" t="s">
        <v>176</v>
      </c>
      <c r="H198" s="222">
        <v>15.9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156</v>
      </c>
      <c r="AT198" s="229" t="s">
        <v>151</v>
      </c>
      <c r="AU198" s="229" t="s">
        <v>164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156</v>
      </c>
      <c r="BM198" s="229" t="s">
        <v>1034</v>
      </c>
    </row>
    <row r="199" s="2" customFormat="1" ht="24.15" customHeight="1">
      <c r="A199" s="38"/>
      <c r="B199" s="39"/>
      <c r="C199" s="218" t="s">
        <v>425</v>
      </c>
      <c r="D199" s="218" t="s">
        <v>151</v>
      </c>
      <c r="E199" s="219" t="s">
        <v>1013</v>
      </c>
      <c r="F199" s="220" t="s">
        <v>1014</v>
      </c>
      <c r="G199" s="221" t="s">
        <v>154</v>
      </c>
      <c r="H199" s="222">
        <v>3680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156</v>
      </c>
      <c r="AT199" s="229" t="s">
        <v>151</v>
      </c>
      <c r="AU199" s="229" t="s">
        <v>164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156</v>
      </c>
      <c r="BM199" s="229" t="s">
        <v>1035</v>
      </c>
    </row>
    <row r="200" s="13" customFormat="1">
      <c r="A200" s="13"/>
      <c r="B200" s="231"/>
      <c r="C200" s="232"/>
      <c r="D200" s="233" t="s">
        <v>158</v>
      </c>
      <c r="E200" s="234" t="s">
        <v>1</v>
      </c>
      <c r="F200" s="235" t="s">
        <v>1016</v>
      </c>
      <c r="G200" s="232"/>
      <c r="H200" s="236">
        <v>3680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158</v>
      </c>
      <c r="AU200" s="242" t="s">
        <v>164</v>
      </c>
      <c r="AV200" s="13" t="s">
        <v>86</v>
      </c>
      <c r="AW200" s="13" t="s">
        <v>32</v>
      </c>
      <c r="AX200" s="13" t="s">
        <v>84</v>
      </c>
      <c r="AY200" s="242" t="s">
        <v>149</v>
      </c>
    </row>
    <row r="201" s="12" customFormat="1" ht="20.88" customHeight="1">
      <c r="A201" s="12"/>
      <c r="B201" s="202"/>
      <c r="C201" s="203"/>
      <c r="D201" s="204" t="s">
        <v>75</v>
      </c>
      <c r="E201" s="216" t="s">
        <v>1036</v>
      </c>
      <c r="F201" s="216" t="s">
        <v>1037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SUM(P202:P210)</f>
        <v>0</v>
      </c>
      <c r="Q201" s="210"/>
      <c r="R201" s="211">
        <f>SUM(R202:R210)</f>
        <v>0</v>
      </c>
      <c r="S201" s="210"/>
      <c r="T201" s="212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84</v>
      </c>
      <c r="AT201" s="214" t="s">
        <v>75</v>
      </c>
      <c r="AU201" s="214" t="s">
        <v>86</v>
      </c>
      <c r="AY201" s="213" t="s">
        <v>149</v>
      </c>
      <c r="BK201" s="215">
        <f>SUM(BK202:BK210)</f>
        <v>0</v>
      </c>
    </row>
    <row r="202" s="2" customFormat="1" ht="16.5" customHeight="1">
      <c r="A202" s="38"/>
      <c r="B202" s="39"/>
      <c r="C202" s="218" t="s">
        <v>659</v>
      </c>
      <c r="D202" s="218" t="s">
        <v>151</v>
      </c>
      <c r="E202" s="219" t="s">
        <v>994</v>
      </c>
      <c r="F202" s="220" t="s">
        <v>995</v>
      </c>
      <c r="G202" s="221" t="s">
        <v>887</v>
      </c>
      <c r="H202" s="222">
        <v>7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156</v>
      </c>
      <c r="AT202" s="229" t="s">
        <v>151</v>
      </c>
      <c r="AU202" s="229" t="s">
        <v>164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156</v>
      </c>
      <c r="BM202" s="229" t="s">
        <v>1038</v>
      </c>
    </row>
    <row r="203" s="2" customFormat="1" ht="21.75" customHeight="1">
      <c r="A203" s="38"/>
      <c r="B203" s="39"/>
      <c r="C203" s="218" t="s">
        <v>567</v>
      </c>
      <c r="D203" s="218" t="s">
        <v>151</v>
      </c>
      <c r="E203" s="219" t="s">
        <v>1039</v>
      </c>
      <c r="F203" s="220" t="s">
        <v>1040</v>
      </c>
      <c r="G203" s="221" t="s">
        <v>887</v>
      </c>
      <c r="H203" s="222">
        <v>7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156</v>
      </c>
      <c r="AT203" s="229" t="s">
        <v>151</v>
      </c>
      <c r="AU203" s="229" t="s">
        <v>164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156</v>
      </c>
      <c r="BM203" s="229" t="s">
        <v>1041</v>
      </c>
    </row>
    <row r="204" s="2" customFormat="1" ht="24.15" customHeight="1">
      <c r="A204" s="38"/>
      <c r="B204" s="39"/>
      <c r="C204" s="218" t="s">
        <v>668</v>
      </c>
      <c r="D204" s="218" t="s">
        <v>151</v>
      </c>
      <c r="E204" s="219" t="s">
        <v>1042</v>
      </c>
      <c r="F204" s="220" t="s">
        <v>1043</v>
      </c>
      <c r="G204" s="221" t="s">
        <v>154</v>
      </c>
      <c r="H204" s="222">
        <v>795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156</v>
      </c>
      <c r="AT204" s="229" t="s">
        <v>151</v>
      </c>
      <c r="AU204" s="229" t="s">
        <v>164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156</v>
      </c>
      <c r="BM204" s="229" t="s">
        <v>1044</v>
      </c>
    </row>
    <row r="205" s="2" customFormat="1" ht="21.75" customHeight="1">
      <c r="A205" s="38"/>
      <c r="B205" s="39"/>
      <c r="C205" s="218" t="s">
        <v>571</v>
      </c>
      <c r="D205" s="218" t="s">
        <v>151</v>
      </c>
      <c r="E205" s="219" t="s">
        <v>1000</v>
      </c>
      <c r="F205" s="220" t="s">
        <v>1001</v>
      </c>
      <c r="G205" s="221" t="s">
        <v>154</v>
      </c>
      <c r="H205" s="222">
        <v>318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156</v>
      </c>
      <c r="AT205" s="229" t="s">
        <v>151</v>
      </c>
      <c r="AU205" s="229" t="s">
        <v>164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156</v>
      </c>
      <c r="BM205" s="229" t="s">
        <v>1045</v>
      </c>
    </row>
    <row r="206" s="2" customFormat="1" ht="24.15" customHeight="1">
      <c r="A206" s="38"/>
      <c r="B206" s="39"/>
      <c r="C206" s="218" t="s">
        <v>675</v>
      </c>
      <c r="D206" s="218" t="s">
        <v>151</v>
      </c>
      <c r="E206" s="219" t="s">
        <v>1003</v>
      </c>
      <c r="F206" s="220" t="s">
        <v>1004</v>
      </c>
      <c r="G206" s="221" t="s">
        <v>154</v>
      </c>
      <c r="H206" s="222">
        <v>318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156</v>
      </c>
      <c r="AT206" s="229" t="s">
        <v>151</v>
      </c>
      <c r="AU206" s="229" t="s">
        <v>164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156</v>
      </c>
      <c r="BM206" s="229" t="s">
        <v>1046</v>
      </c>
    </row>
    <row r="207" s="2" customFormat="1" ht="16.5" customHeight="1">
      <c r="A207" s="38"/>
      <c r="B207" s="39"/>
      <c r="C207" s="218" t="s">
        <v>574</v>
      </c>
      <c r="D207" s="218" t="s">
        <v>151</v>
      </c>
      <c r="E207" s="219" t="s">
        <v>1006</v>
      </c>
      <c r="F207" s="220" t="s">
        <v>1007</v>
      </c>
      <c r="G207" s="221" t="s">
        <v>852</v>
      </c>
      <c r="H207" s="222">
        <v>312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156</v>
      </c>
      <c r="AT207" s="229" t="s">
        <v>151</v>
      </c>
      <c r="AU207" s="229" t="s">
        <v>164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156</v>
      </c>
      <c r="BM207" s="229" t="s">
        <v>1047</v>
      </c>
    </row>
    <row r="208" s="2" customFormat="1" ht="16.5" customHeight="1">
      <c r="A208" s="38"/>
      <c r="B208" s="39"/>
      <c r="C208" s="218" t="s">
        <v>682</v>
      </c>
      <c r="D208" s="218" t="s">
        <v>151</v>
      </c>
      <c r="E208" s="219" t="s">
        <v>1029</v>
      </c>
      <c r="F208" s="220" t="s">
        <v>1030</v>
      </c>
      <c r="G208" s="221" t="s">
        <v>176</v>
      </c>
      <c r="H208" s="222">
        <v>5.5999999999999996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156</v>
      </c>
      <c r="AT208" s="229" t="s">
        <v>151</v>
      </c>
      <c r="AU208" s="229" t="s">
        <v>164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156</v>
      </c>
      <c r="BM208" s="229" t="s">
        <v>1048</v>
      </c>
    </row>
    <row r="209" s="2" customFormat="1" ht="24.15" customHeight="1">
      <c r="A209" s="38"/>
      <c r="B209" s="39"/>
      <c r="C209" s="218" t="s">
        <v>577</v>
      </c>
      <c r="D209" s="218" t="s">
        <v>151</v>
      </c>
      <c r="E209" s="219" t="s">
        <v>1013</v>
      </c>
      <c r="F209" s="220" t="s">
        <v>1014</v>
      </c>
      <c r="G209" s="221" t="s">
        <v>154</v>
      </c>
      <c r="H209" s="222">
        <v>3680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156</v>
      </c>
      <c r="AT209" s="229" t="s">
        <v>151</v>
      </c>
      <c r="AU209" s="229" t="s">
        <v>164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156</v>
      </c>
      <c r="BM209" s="229" t="s">
        <v>1049</v>
      </c>
    </row>
    <row r="210" s="13" customFormat="1">
      <c r="A210" s="13"/>
      <c r="B210" s="231"/>
      <c r="C210" s="232"/>
      <c r="D210" s="233" t="s">
        <v>158</v>
      </c>
      <c r="E210" s="234" t="s">
        <v>1</v>
      </c>
      <c r="F210" s="235" t="s">
        <v>1016</v>
      </c>
      <c r="G210" s="232"/>
      <c r="H210" s="236">
        <v>3680</v>
      </c>
      <c r="I210" s="237"/>
      <c r="J210" s="232"/>
      <c r="K210" s="232"/>
      <c r="L210" s="238"/>
      <c r="M210" s="271"/>
      <c r="N210" s="272"/>
      <c r="O210" s="272"/>
      <c r="P210" s="272"/>
      <c r="Q210" s="272"/>
      <c r="R210" s="272"/>
      <c r="S210" s="272"/>
      <c r="T210" s="27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158</v>
      </c>
      <c r="AU210" s="242" t="s">
        <v>164</v>
      </c>
      <c r="AV210" s="13" t="s">
        <v>86</v>
      </c>
      <c r="AW210" s="13" t="s">
        <v>32</v>
      </c>
      <c r="AX210" s="13" t="s">
        <v>84</v>
      </c>
      <c r="AY210" s="242" t="s">
        <v>149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BBAgb9hGn3BeDbLUv0e/H/6Cn9JOTMgrHf6g32IfZLwaURcpDod5URIKNHex0DgXPpuW1a7wTFfWyHkV1KUrRw==" hashValue="SrN4wMr/bmH7sku5fW6ZR0A2OSbRr025Wo43P122tg/TekKYuvC2ItrPVAj+oaa0RE4qgB4Pj7y2sde2t41nAg==" algorithmName="SHA-512" password="CC35"/>
  <autoFilter ref="C126:K21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ROUND((SUM(BE120:BE213)),  2)</f>
        <v>0</v>
      </c>
      <c r="G33" s="38"/>
      <c r="H33" s="38"/>
      <c r="I33" s="155">
        <v>0.20999999999999999</v>
      </c>
      <c r="J33" s="154">
        <f>ROUND(((SUM(BE120:BE213))*I33),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ROUND((SUM(BF120:BF213)),  2)</f>
        <v>0</v>
      </c>
      <c r="G34" s="38"/>
      <c r="H34" s="38"/>
      <c r="I34" s="155">
        <v>0.12</v>
      </c>
      <c r="J34" s="154">
        <f>ROUND(((SUM(BF120:BF213))*I34),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ROUND((SUM(BG120:BG213)),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ROUND((SUM(BH120:BH213)),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ROUND((SUM(BI120:BI213)),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04 - Přeložka přípojek teplovodu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1051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1052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1053</v>
      </c>
      <c r="E99" s="188"/>
      <c r="F99" s="188"/>
      <c r="G99" s="188"/>
      <c r="H99" s="188"/>
      <c r="I99" s="188"/>
      <c r="J99" s="189">
        <f>J142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1054</v>
      </c>
      <c r="E100" s="188"/>
      <c r="F100" s="188"/>
      <c r="G100" s="188"/>
      <c r="H100" s="188"/>
      <c r="I100" s="188"/>
      <c r="J100" s="189">
        <f>J205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REVITALIZACE OBJEKTU CORSO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IO 04 - Přeložka přípojek teplovodu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Krčínova 801/6, 400 07 Ústí nad Labem</v>
      </c>
      <c r="G114" s="40"/>
      <c r="H114" s="40"/>
      <c r="I114" s="32" t="s">
        <v>22</v>
      </c>
      <c r="J114" s="79" t="str">
        <f>IF(J12="","",J12)</f>
        <v>3. 7. 2024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Statutární město Ústí nad Labem</v>
      </c>
      <c r="G116" s="40"/>
      <c r="H116" s="40"/>
      <c r="I116" s="32" t="s">
        <v>30</v>
      </c>
      <c r="J116" s="36" t="str">
        <f>E21</f>
        <v>DigiTry Art Technologies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Jan Duben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135</v>
      </c>
      <c r="D119" s="194" t="s">
        <v>61</v>
      </c>
      <c r="E119" s="194" t="s">
        <v>57</v>
      </c>
      <c r="F119" s="194" t="s">
        <v>58</v>
      </c>
      <c r="G119" s="194" t="s">
        <v>136</v>
      </c>
      <c r="H119" s="194" t="s">
        <v>137</v>
      </c>
      <c r="I119" s="194" t="s">
        <v>138</v>
      </c>
      <c r="J119" s="194" t="s">
        <v>122</v>
      </c>
      <c r="K119" s="195" t="s">
        <v>139</v>
      </c>
      <c r="L119" s="196"/>
      <c r="M119" s="100" t="s">
        <v>1</v>
      </c>
      <c r="N119" s="101" t="s">
        <v>40</v>
      </c>
      <c r="O119" s="101" t="s">
        <v>140</v>
      </c>
      <c r="P119" s="101" t="s">
        <v>141</v>
      </c>
      <c r="Q119" s="101" t="s">
        <v>142</v>
      </c>
      <c r="R119" s="101" t="s">
        <v>143</v>
      </c>
      <c r="S119" s="101" t="s">
        <v>144</v>
      </c>
      <c r="T119" s="102" t="s">
        <v>145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146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124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1055</v>
      </c>
      <c r="F121" s="205" t="s">
        <v>1056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P122+P142+P205</f>
        <v>0</v>
      </c>
      <c r="Q121" s="210"/>
      <c r="R121" s="211">
        <f>R122+R142+R205</f>
        <v>0</v>
      </c>
      <c r="S121" s="210"/>
      <c r="T121" s="212">
        <f>T122+T142+T205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76</v>
      </c>
      <c r="AY121" s="213" t="s">
        <v>149</v>
      </c>
      <c r="BK121" s="215">
        <f>BK122+BK142+BK205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1057</v>
      </c>
      <c r="F122" s="216" t="s">
        <v>1058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SUM(P123:P141)</f>
        <v>0</v>
      </c>
      <c r="Q122" s="210"/>
      <c r="R122" s="211">
        <f>SUM(R123:R141)</f>
        <v>0</v>
      </c>
      <c r="S122" s="210"/>
      <c r="T122" s="212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75</v>
      </c>
      <c r="AU122" s="214" t="s">
        <v>84</v>
      </c>
      <c r="AY122" s="213" t="s">
        <v>149</v>
      </c>
      <c r="BK122" s="215">
        <f>SUM(BK123:BK141)</f>
        <v>0</v>
      </c>
    </row>
    <row r="123" s="2" customFormat="1" ht="24.15" customHeight="1">
      <c r="A123" s="38"/>
      <c r="B123" s="39"/>
      <c r="C123" s="218" t="s">
        <v>164</v>
      </c>
      <c r="D123" s="218" t="s">
        <v>151</v>
      </c>
      <c r="E123" s="219" t="s">
        <v>1059</v>
      </c>
      <c r="F123" s="220" t="s">
        <v>1060</v>
      </c>
      <c r="G123" s="221" t="s">
        <v>887</v>
      </c>
      <c r="H123" s="222">
        <v>3</v>
      </c>
      <c r="I123" s="223"/>
      <c r="J123" s="224">
        <f>ROUND(I123*H123,2)</f>
        <v>0</v>
      </c>
      <c r="K123" s="220" t="s">
        <v>1061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220</v>
      </c>
      <c r="AT123" s="229" t="s">
        <v>151</v>
      </c>
      <c r="AU123" s="229" t="s">
        <v>86</v>
      </c>
      <c r="AY123" s="17" t="s">
        <v>149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220</v>
      </c>
      <c r="BM123" s="229" t="s">
        <v>86</v>
      </c>
    </row>
    <row r="124" s="2" customFormat="1" ht="16.5" customHeight="1">
      <c r="A124" s="38"/>
      <c r="B124" s="39"/>
      <c r="C124" s="218" t="s">
        <v>156</v>
      </c>
      <c r="D124" s="218" t="s">
        <v>151</v>
      </c>
      <c r="E124" s="219" t="s">
        <v>1062</v>
      </c>
      <c r="F124" s="220" t="s">
        <v>1063</v>
      </c>
      <c r="G124" s="221" t="s">
        <v>887</v>
      </c>
      <c r="H124" s="222">
        <v>3</v>
      </c>
      <c r="I124" s="223"/>
      <c r="J124" s="224">
        <f>ROUND(I124*H124,2)</f>
        <v>0</v>
      </c>
      <c r="K124" s="220" t="s">
        <v>1061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220</v>
      </c>
      <c r="AT124" s="229" t="s">
        <v>151</v>
      </c>
      <c r="AU124" s="229" t="s">
        <v>86</v>
      </c>
      <c r="AY124" s="17" t="s">
        <v>149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220</v>
      </c>
      <c r="BM124" s="229" t="s">
        <v>156</v>
      </c>
    </row>
    <row r="125" s="2" customFormat="1" ht="24.15" customHeight="1">
      <c r="A125" s="38"/>
      <c r="B125" s="39"/>
      <c r="C125" s="218" t="s">
        <v>173</v>
      </c>
      <c r="D125" s="218" t="s">
        <v>151</v>
      </c>
      <c r="E125" s="219" t="s">
        <v>1064</v>
      </c>
      <c r="F125" s="220" t="s">
        <v>1065</v>
      </c>
      <c r="G125" s="221" t="s">
        <v>887</v>
      </c>
      <c r="H125" s="222">
        <v>3</v>
      </c>
      <c r="I125" s="223"/>
      <c r="J125" s="224">
        <f>ROUND(I125*H125,2)</f>
        <v>0</v>
      </c>
      <c r="K125" s="220" t="s">
        <v>1061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220</v>
      </c>
      <c r="AT125" s="229" t="s">
        <v>151</v>
      </c>
      <c r="AU125" s="229" t="s">
        <v>86</v>
      </c>
      <c r="AY125" s="17" t="s">
        <v>149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220</v>
      </c>
      <c r="BM125" s="229" t="s">
        <v>178</v>
      </c>
    </row>
    <row r="126" s="2" customFormat="1" ht="16.5" customHeight="1">
      <c r="A126" s="38"/>
      <c r="B126" s="39"/>
      <c r="C126" s="218" t="s">
        <v>178</v>
      </c>
      <c r="D126" s="218" t="s">
        <v>151</v>
      </c>
      <c r="E126" s="219" t="s">
        <v>1066</v>
      </c>
      <c r="F126" s="220" t="s">
        <v>1067</v>
      </c>
      <c r="G126" s="221" t="s">
        <v>887</v>
      </c>
      <c r="H126" s="222">
        <v>3</v>
      </c>
      <c r="I126" s="223"/>
      <c r="J126" s="224">
        <f>ROUND(I126*H126,2)</f>
        <v>0</v>
      </c>
      <c r="K126" s="220" t="s">
        <v>1061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220</v>
      </c>
      <c r="AT126" s="229" t="s">
        <v>151</v>
      </c>
      <c r="AU126" s="229" t="s">
        <v>86</v>
      </c>
      <c r="AY126" s="17" t="s">
        <v>149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220</v>
      </c>
      <c r="BM126" s="229" t="s">
        <v>186</v>
      </c>
    </row>
    <row r="127" s="2" customFormat="1" ht="24.15" customHeight="1">
      <c r="A127" s="38"/>
      <c r="B127" s="39"/>
      <c r="C127" s="218" t="s">
        <v>182</v>
      </c>
      <c r="D127" s="218" t="s">
        <v>151</v>
      </c>
      <c r="E127" s="219" t="s">
        <v>1068</v>
      </c>
      <c r="F127" s="220" t="s">
        <v>1069</v>
      </c>
      <c r="G127" s="221" t="s">
        <v>887</v>
      </c>
      <c r="H127" s="222">
        <v>2</v>
      </c>
      <c r="I127" s="223"/>
      <c r="J127" s="224">
        <f>ROUND(I127*H127,2)</f>
        <v>0</v>
      </c>
      <c r="K127" s="220" t="s">
        <v>1061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220</v>
      </c>
      <c r="AT127" s="229" t="s">
        <v>151</v>
      </c>
      <c r="AU127" s="229" t="s">
        <v>86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220</v>
      </c>
      <c r="BM127" s="229" t="s">
        <v>194</v>
      </c>
    </row>
    <row r="128" s="2" customFormat="1" ht="16.5" customHeight="1">
      <c r="A128" s="38"/>
      <c r="B128" s="39"/>
      <c r="C128" s="218" t="s">
        <v>186</v>
      </c>
      <c r="D128" s="218" t="s">
        <v>151</v>
      </c>
      <c r="E128" s="219" t="s">
        <v>1070</v>
      </c>
      <c r="F128" s="220" t="s">
        <v>1071</v>
      </c>
      <c r="G128" s="221" t="s">
        <v>887</v>
      </c>
      <c r="H128" s="222">
        <v>2</v>
      </c>
      <c r="I128" s="223"/>
      <c r="J128" s="224">
        <f>ROUND(I128*H128,2)</f>
        <v>0</v>
      </c>
      <c r="K128" s="220" t="s">
        <v>1061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220</v>
      </c>
      <c r="AT128" s="229" t="s">
        <v>151</v>
      </c>
      <c r="AU128" s="229" t="s">
        <v>86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220</v>
      </c>
      <c r="BM128" s="229" t="s">
        <v>8</v>
      </c>
    </row>
    <row r="129" s="2" customFormat="1" ht="24.15" customHeight="1">
      <c r="A129" s="38"/>
      <c r="B129" s="39"/>
      <c r="C129" s="218" t="s">
        <v>190</v>
      </c>
      <c r="D129" s="218" t="s">
        <v>151</v>
      </c>
      <c r="E129" s="219" t="s">
        <v>1072</v>
      </c>
      <c r="F129" s="220" t="s">
        <v>1073</v>
      </c>
      <c r="G129" s="221" t="s">
        <v>887</v>
      </c>
      <c r="H129" s="222">
        <v>4</v>
      </c>
      <c r="I129" s="223"/>
      <c r="J129" s="224">
        <f>ROUND(I129*H129,2)</f>
        <v>0</v>
      </c>
      <c r="K129" s="220" t="s">
        <v>1061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220</v>
      </c>
      <c r="AT129" s="229" t="s">
        <v>151</v>
      </c>
      <c r="AU129" s="229" t="s">
        <v>86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220</v>
      </c>
      <c r="BM129" s="229" t="s">
        <v>210</v>
      </c>
    </row>
    <row r="130" s="2" customFormat="1" ht="16.5" customHeight="1">
      <c r="A130" s="38"/>
      <c r="B130" s="39"/>
      <c r="C130" s="218" t="s">
        <v>194</v>
      </c>
      <c r="D130" s="218" t="s">
        <v>151</v>
      </c>
      <c r="E130" s="219" t="s">
        <v>1074</v>
      </c>
      <c r="F130" s="220" t="s">
        <v>1075</v>
      </c>
      <c r="G130" s="221" t="s">
        <v>887</v>
      </c>
      <c r="H130" s="222">
        <v>4</v>
      </c>
      <c r="I130" s="223"/>
      <c r="J130" s="224">
        <f>ROUND(I130*H130,2)</f>
        <v>0</v>
      </c>
      <c r="K130" s="220" t="s">
        <v>1061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220</v>
      </c>
      <c r="AT130" s="229" t="s">
        <v>151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220</v>
      </c>
      <c r="BM130" s="229" t="s">
        <v>220</v>
      </c>
    </row>
    <row r="131" s="2" customFormat="1" ht="37.8" customHeight="1">
      <c r="A131" s="38"/>
      <c r="B131" s="39"/>
      <c r="C131" s="218" t="s">
        <v>198</v>
      </c>
      <c r="D131" s="218" t="s">
        <v>151</v>
      </c>
      <c r="E131" s="219" t="s">
        <v>1076</v>
      </c>
      <c r="F131" s="220" t="s">
        <v>1077</v>
      </c>
      <c r="G131" s="221" t="s">
        <v>887</v>
      </c>
      <c r="H131" s="222">
        <v>3</v>
      </c>
      <c r="I131" s="223"/>
      <c r="J131" s="224">
        <f>ROUND(I131*H131,2)</f>
        <v>0</v>
      </c>
      <c r="K131" s="220" t="s">
        <v>1061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220</v>
      </c>
      <c r="AT131" s="229" t="s">
        <v>151</v>
      </c>
      <c r="AU131" s="229" t="s">
        <v>86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220</v>
      </c>
      <c r="BM131" s="229" t="s">
        <v>229</v>
      </c>
    </row>
    <row r="132" s="2" customFormat="1" ht="16.5" customHeight="1">
      <c r="A132" s="38"/>
      <c r="B132" s="39"/>
      <c r="C132" s="218" t="s">
        <v>8</v>
      </c>
      <c r="D132" s="218" t="s">
        <v>151</v>
      </c>
      <c r="E132" s="219" t="s">
        <v>1078</v>
      </c>
      <c r="F132" s="220" t="s">
        <v>1079</v>
      </c>
      <c r="G132" s="221" t="s">
        <v>887</v>
      </c>
      <c r="H132" s="222">
        <v>3</v>
      </c>
      <c r="I132" s="223"/>
      <c r="J132" s="224">
        <f>ROUND(I132*H132,2)</f>
        <v>0</v>
      </c>
      <c r="K132" s="220" t="s">
        <v>1061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220</v>
      </c>
      <c r="AT132" s="229" t="s">
        <v>151</v>
      </c>
      <c r="AU132" s="229" t="s">
        <v>86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220</v>
      </c>
      <c r="BM132" s="229" t="s">
        <v>240</v>
      </c>
    </row>
    <row r="133" s="2" customFormat="1" ht="16.5" customHeight="1">
      <c r="A133" s="38"/>
      <c r="B133" s="39"/>
      <c r="C133" s="218" t="s">
        <v>205</v>
      </c>
      <c r="D133" s="218" t="s">
        <v>151</v>
      </c>
      <c r="E133" s="219" t="s">
        <v>1080</v>
      </c>
      <c r="F133" s="220" t="s">
        <v>1081</v>
      </c>
      <c r="G133" s="221" t="s">
        <v>1082</v>
      </c>
      <c r="H133" s="222">
        <v>1</v>
      </c>
      <c r="I133" s="223"/>
      <c r="J133" s="224">
        <f>ROUND(I133*H133,2)</f>
        <v>0</v>
      </c>
      <c r="K133" s="220" t="s">
        <v>1061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220</v>
      </c>
      <c r="AT133" s="229" t="s">
        <v>151</v>
      </c>
      <c r="AU133" s="229" t="s">
        <v>86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220</v>
      </c>
      <c r="BM133" s="229" t="s">
        <v>249</v>
      </c>
    </row>
    <row r="134" s="2" customFormat="1" ht="37.8" customHeight="1">
      <c r="A134" s="38"/>
      <c r="B134" s="39"/>
      <c r="C134" s="218" t="s">
        <v>210</v>
      </c>
      <c r="D134" s="218" t="s">
        <v>151</v>
      </c>
      <c r="E134" s="219" t="s">
        <v>1083</v>
      </c>
      <c r="F134" s="220" t="s">
        <v>1084</v>
      </c>
      <c r="G134" s="221" t="s">
        <v>887</v>
      </c>
      <c r="H134" s="222">
        <v>2</v>
      </c>
      <c r="I134" s="223"/>
      <c r="J134" s="224">
        <f>ROUND(I134*H134,2)</f>
        <v>0</v>
      </c>
      <c r="K134" s="220" t="s">
        <v>1061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220</v>
      </c>
      <c r="AT134" s="229" t="s">
        <v>151</v>
      </c>
      <c r="AU134" s="229" t="s">
        <v>86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220</v>
      </c>
      <c r="BM134" s="229" t="s">
        <v>257</v>
      </c>
    </row>
    <row r="135" s="2" customFormat="1" ht="21.75" customHeight="1">
      <c r="A135" s="38"/>
      <c r="B135" s="39"/>
      <c r="C135" s="218" t="s">
        <v>214</v>
      </c>
      <c r="D135" s="218" t="s">
        <v>151</v>
      </c>
      <c r="E135" s="219" t="s">
        <v>1085</v>
      </c>
      <c r="F135" s="220" t="s">
        <v>1086</v>
      </c>
      <c r="G135" s="221" t="s">
        <v>887</v>
      </c>
      <c r="H135" s="222">
        <v>2</v>
      </c>
      <c r="I135" s="223"/>
      <c r="J135" s="224">
        <f>ROUND(I135*H135,2)</f>
        <v>0</v>
      </c>
      <c r="K135" s="220" t="s">
        <v>1061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220</v>
      </c>
      <c r="AT135" s="229" t="s">
        <v>151</v>
      </c>
      <c r="AU135" s="229" t="s">
        <v>86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220</v>
      </c>
      <c r="BM135" s="229" t="s">
        <v>266</v>
      </c>
    </row>
    <row r="136" s="2" customFormat="1" ht="37.8" customHeight="1">
      <c r="A136" s="38"/>
      <c r="B136" s="39"/>
      <c r="C136" s="218" t="s">
        <v>220</v>
      </c>
      <c r="D136" s="218" t="s">
        <v>151</v>
      </c>
      <c r="E136" s="219" t="s">
        <v>1087</v>
      </c>
      <c r="F136" s="220" t="s">
        <v>1088</v>
      </c>
      <c r="G136" s="221" t="s">
        <v>887</v>
      </c>
      <c r="H136" s="222">
        <v>4</v>
      </c>
      <c r="I136" s="223"/>
      <c r="J136" s="224">
        <f>ROUND(I136*H136,2)</f>
        <v>0</v>
      </c>
      <c r="K136" s="220" t="s">
        <v>1061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220</v>
      </c>
      <c r="AT136" s="229" t="s">
        <v>151</v>
      </c>
      <c r="AU136" s="229" t="s">
        <v>86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220</v>
      </c>
      <c r="BM136" s="229" t="s">
        <v>278</v>
      </c>
    </row>
    <row r="137" s="2" customFormat="1" ht="21.75" customHeight="1">
      <c r="A137" s="38"/>
      <c r="B137" s="39"/>
      <c r="C137" s="218" t="s">
        <v>224</v>
      </c>
      <c r="D137" s="218" t="s">
        <v>151</v>
      </c>
      <c r="E137" s="219" t="s">
        <v>1089</v>
      </c>
      <c r="F137" s="220" t="s">
        <v>1090</v>
      </c>
      <c r="G137" s="221" t="s">
        <v>887</v>
      </c>
      <c r="H137" s="222">
        <v>4</v>
      </c>
      <c r="I137" s="223"/>
      <c r="J137" s="224">
        <f>ROUND(I137*H137,2)</f>
        <v>0</v>
      </c>
      <c r="K137" s="220" t="s">
        <v>1061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220</v>
      </c>
      <c r="AT137" s="229" t="s">
        <v>151</v>
      </c>
      <c r="AU137" s="229" t="s">
        <v>86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220</v>
      </c>
      <c r="BM137" s="229" t="s">
        <v>290</v>
      </c>
    </row>
    <row r="138" s="2" customFormat="1" ht="16.5" customHeight="1">
      <c r="A138" s="38"/>
      <c r="B138" s="39"/>
      <c r="C138" s="218" t="s">
        <v>229</v>
      </c>
      <c r="D138" s="218" t="s">
        <v>151</v>
      </c>
      <c r="E138" s="219" t="s">
        <v>1091</v>
      </c>
      <c r="F138" s="220" t="s">
        <v>1092</v>
      </c>
      <c r="G138" s="221" t="s">
        <v>887</v>
      </c>
      <c r="H138" s="222">
        <v>8</v>
      </c>
      <c r="I138" s="223"/>
      <c r="J138" s="224">
        <f>ROUND(I138*H138,2)</f>
        <v>0</v>
      </c>
      <c r="K138" s="220" t="s">
        <v>1061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220</v>
      </c>
      <c r="AT138" s="229" t="s">
        <v>151</v>
      </c>
      <c r="AU138" s="229" t="s">
        <v>86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220</v>
      </c>
      <c r="BM138" s="229" t="s">
        <v>300</v>
      </c>
    </row>
    <row r="139" s="2" customFormat="1" ht="16.5" customHeight="1">
      <c r="A139" s="38"/>
      <c r="B139" s="39"/>
      <c r="C139" s="218" t="s">
        <v>233</v>
      </c>
      <c r="D139" s="218" t="s">
        <v>151</v>
      </c>
      <c r="E139" s="219" t="s">
        <v>1093</v>
      </c>
      <c r="F139" s="220" t="s">
        <v>1094</v>
      </c>
      <c r="G139" s="221" t="s">
        <v>887</v>
      </c>
      <c r="H139" s="222">
        <v>8</v>
      </c>
      <c r="I139" s="223"/>
      <c r="J139" s="224">
        <f>ROUND(I139*H139,2)</f>
        <v>0</v>
      </c>
      <c r="K139" s="220" t="s">
        <v>1061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220</v>
      </c>
      <c r="AT139" s="229" t="s">
        <v>151</v>
      </c>
      <c r="AU139" s="229" t="s">
        <v>86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220</v>
      </c>
      <c r="BM139" s="229" t="s">
        <v>309</v>
      </c>
    </row>
    <row r="140" s="2" customFormat="1" ht="16.5" customHeight="1">
      <c r="A140" s="38"/>
      <c r="B140" s="39"/>
      <c r="C140" s="218" t="s">
        <v>240</v>
      </c>
      <c r="D140" s="218" t="s">
        <v>151</v>
      </c>
      <c r="E140" s="219" t="s">
        <v>1095</v>
      </c>
      <c r="F140" s="220" t="s">
        <v>1096</v>
      </c>
      <c r="G140" s="221" t="s">
        <v>1097</v>
      </c>
      <c r="H140" s="274"/>
      <c r="I140" s="223"/>
      <c r="J140" s="224">
        <f>ROUND(I140*H140,2)</f>
        <v>0</v>
      </c>
      <c r="K140" s="220" t="s">
        <v>1061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220</v>
      </c>
      <c r="AT140" s="229" t="s">
        <v>151</v>
      </c>
      <c r="AU140" s="229" t="s">
        <v>86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220</v>
      </c>
      <c r="BM140" s="229" t="s">
        <v>317</v>
      </c>
    </row>
    <row r="141" s="2" customFormat="1" ht="16.5" customHeight="1">
      <c r="A141" s="38"/>
      <c r="B141" s="39"/>
      <c r="C141" s="218" t="s">
        <v>7</v>
      </c>
      <c r="D141" s="218" t="s">
        <v>151</v>
      </c>
      <c r="E141" s="219" t="s">
        <v>1098</v>
      </c>
      <c r="F141" s="220" t="s">
        <v>424</v>
      </c>
      <c r="G141" s="221" t="s">
        <v>217</v>
      </c>
      <c r="H141" s="222">
        <v>1.8999999999999999</v>
      </c>
      <c r="I141" s="223"/>
      <c r="J141" s="224">
        <f>ROUND(I141*H141,2)</f>
        <v>0</v>
      </c>
      <c r="K141" s="220" t="s">
        <v>1061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220</v>
      </c>
      <c r="AT141" s="229" t="s">
        <v>151</v>
      </c>
      <c r="AU141" s="229" t="s">
        <v>86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220</v>
      </c>
      <c r="BM141" s="229" t="s">
        <v>325</v>
      </c>
    </row>
    <row r="142" s="12" customFormat="1" ht="22.8" customHeight="1">
      <c r="A142" s="12"/>
      <c r="B142" s="202"/>
      <c r="C142" s="203"/>
      <c r="D142" s="204" t="s">
        <v>75</v>
      </c>
      <c r="E142" s="216" t="s">
        <v>1099</v>
      </c>
      <c r="F142" s="216" t="s">
        <v>1100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SUM(P143:P204)</f>
        <v>0</v>
      </c>
      <c r="Q142" s="210"/>
      <c r="R142" s="211">
        <f>SUM(R143:R204)</f>
        <v>0</v>
      </c>
      <c r="S142" s="210"/>
      <c r="T142" s="212">
        <f>SUM(T143:T204)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86</v>
      </c>
      <c r="AT142" s="214" t="s">
        <v>75</v>
      </c>
      <c r="AU142" s="214" t="s">
        <v>84</v>
      </c>
      <c r="AY142" s="213" t="s">
        <v>149</v>
      </c>
      <c r="BK142" s="215">
        <f>SUM(BK143:BK204)</f>
        <v>0</v>
      </c>
    </row>
    <row r="143" s="2" customFormat="1" ht="24.15" customHeight="1">
      <c r="A143" s="38"/>
      <c r="B143" s="39"/>
      <c r="C143" s="218" t="s">
        <v>253</v>
      </c>
      <c r="D143" s="218" t="s">
        <v>151</v>
      </c>
      <c r="E143" s="219" t="s">
        <v>1101</v>
      </c>
      <c r="F143" s="220" t="s">
        <v>1102</v>
      </c>
      <c r="G143" s="221" t="s">
        <v>887</v>
      </c>
      <c r="H143" s="222">
        <v>1</v>
      </c>
      <c r="I143" s="223"/>
      <c r="J143" s="224">
        <f>ROUND(I143*H143,2)</f>
        <v>0</v>
      </c>
      <c r="K143" s="220" t="s">
        <v>1061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220</v>
      </c>
      <c r="AT143" s="229" t="s">
        <v>151</v>
      </c>
      <c r="AU143" s="229" t="s">
        <v>86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220</v>
      </c>
      <c r="BM143" s="229" t="s">
        <v>333</v>
      </c>
    </row>
    <row r="144" s="2" customFormat="1" ht="16.5" customHeight="1">
      <c r="A144" s="38"/>
      <c r="B144" s="39"/>
      <c r="C144" s="218" t="s">
        <v>257</v>
      </c>
      <c r="D144" s="218" t="s">
        <v>151</v>
      </c>
      <c r="E144" s="219" t="s">
        <v>1103</v>
      </c>
      <c r="F144" s="220" t="s">
        <v>1104</v>
      </c>
      <c r="G144" s="221" t="s">
        <v>887</v>
      </c>
      <c r="H144" s="222">
        <v>1</v>
      </c>
      <c r="I144" s="223"/>
      <c r="J144" s="224">
        <f>ROUND(I144*H144,2)</f>
        <v>0</v>
      </c>
      <c r="K144" s="220" t="s">
        <v>1061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220</v>
      </c>
      <c r="AT144" s="229" t="s">
        <v>151</v>
      </c>
      <c r="AU144" s="229" t="s">
        <v>86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220</v>
      </c>
      <c r="BM144" s="229" t="s">
        <v>341</v>
      </c>
    </row>
    <row r="145" s="2" customFormat="1" ht="24.15" customHeight="1">
      <c r="A145" s="38"/>
      <c r="B145" s="39"/>
      <c r="C145" s="218" t="s">
        <v>261</v>
      </c>
      <c r="D145" s="218" t="s">
        <v>151</v>
      </c>
      <c r="E145" s="219" t="s">
        <v>1105</v>
      </c>
      <c r="F145" s="220" t="s">
        <v>1106</v>
      </c>
      <c r="G145" s="221" t="s">
        <v>887</v>
      </c>
      <c r="H145" s="222">
        <v>1</v>
      </c>
      <c r="I145" s="223"/>
      <c r="J145" s="224">
        <f>ROUND(I145*H145,2)</f>
        <v>0</v>
      </c>
      <c r="K145" s="220" t="s">
        <v>1061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220</v>
      </c>
      <c r="AT145" s="229" t="s">
        <v>151</v>
      </c>
      <c r="AU145" s="229" t="s">
        <v>86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220</v>
      </c>
      <c r="BM145" s="229" t="s">
        <v>349</v>
      </c>
    </row>
    <row r="146" s="2" customFormat="1" ht="16.5" customHeight="1">
      <c r="A146" s="38"/>
      <c r="B146" s="39"/>
      <c r="C146" s="218" t="s">
        <v>266</v>
      </c>
      <c r="D146" s="218" t="s">
        <v>151</v>
      </c>
      <c r="E146" s="219" t="s">
        <v>1107</v>
      </c>
      <c r="F146" s="220" t="s">
        <v>1108</v>
      </c>
      <c r="G146" s="221" t="s">
        <v>887</v>
      </c>
      <c r="H146" s="222">
        <v>1</v>
      </c>
      <c r="I146" s="223"/>
      <c r="J146" s="224">
        <f>ROUND(I146*H146,2)</f>
        <v>0</v>
      </c>
      <c r="K146" s="220" t="s">
        <v>1061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220</v>
      </c>
      <c r="AT146" s="229" t="s">
        <v>151</v>
      </c>
      <c r="AU146" s="229" t="s">
        <v>86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220</v>
      </c>
      <c r="BM146" s="229" t="s">
        <v>357</v>
      </c>
    </row>
    <row r="147" s="2" customFormat="1" ht="24.15" customHeight="1">
      <c r="A147" s="38"/>
      <c r="B147" s="39"/>
      <c r="C147" s="218" t="s">
        <v>272</v>
      </c>
      <c r="D147" s="218" t="s">
        <v>151</v>
      </c>
      <c r="E147" s="219" t="s">
        <v>1109</v>
      </c>
      <c r="F147" s="220" t="s">
        <v>1110</v>
      </c>
      <c r="G147" s="221" t="s">
        <v>887</v>
      </c>
      <c r="H147" s="222">
        <v>2</v>
      </c>
      <c r="I147" s="223"/>
      <c r="J147" s="224">
        <f>ROUND(I147*H147,2)</f>
        <v>0</v>
      </c>
      <c r="K147" s="220" t="s">
        <v>1061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220</v>
      </c>
      <c r="AT147" s="229" t="s">
        <v>151</v>
      </c>
      <c r="AU147" s="229" t="s">
        <v>86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220</v>
      </c>
      <c r="BM147" s="229" t="s">
        <v>367</v>
      </c>
    </row>
    <row r="148" s="2" customFormat="1" ht="16.5" customHeight="1">
      <c r="A148" s="38"/>
      <c r="B148" s="39"/>
      <c r="C148" s="218" t="s">
        <v>278</v>
      </c>
      <c r="D148" s="218" t="s">
        <v>151</v>
      </c>
      <c r="E148" s="219" t="s">
        <v>1111</v>
      </c>
      <c r="F148" s="220" t="s">
        <v>1112</v>
      </c>
      <c r="G148" s="221" t="s">
        <v>887</v>
      </c>
      <c r="H148" s="222">
        <v>2</v>
      </c>
      <c r="I148" s="223"/>
      <c r="J148" s="224">
        <f>ROUND(I148*H148,2)</f>
        <v>0</v>
      </c>
      <c r="K148" s="220" t="s">
        <v>1061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220</v>
      </c>
      <c r="AT148" s="229" t="s">
        <v>151</v>
      </c>
      <c r="AU148" s="229" t="s">
        <v>86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220</v>
      </c>
      <c r="BM148" s="229" t="s">
        <v>375</v>
      </c>
    </row>
    <row r="149" s="2" customFormat="1" ht="49.05" customHeight="1">
      <c r="A149" s="38"/>
      <c r="B149" s="39"/>
      <c r="C149" s="218" t="s">
        <v>284</v>
      </c>
      <c r="D149" s="218" t="s">
        <v>151</v>
      </c>
      <c r="E149" s="219" t="s">
        <v>1113</v>
      </c>
      <c r="F149" s="220" t="s">
        <v>1114</v>
      </c>
      <c r="G149" s="221" t="s">
        <v>887</v>
      </c>
      <c r="H149" s="222">
        <v>7</v>
      </c>
      <c r="I149" s="223"/>
      <c r="J149" s="224">
        <f>ROUND(I149*H149,2)</f>
        <v>0</v>
      </c>
      <c r="K149" s="220" t="s">
        <v>1061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220</v>
      </c>
      <c r="AT149" s="229" t="s">
        <v>151</v>
      </c>
      <c r="AU149" s="229" t="s">
        <v>86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220</v>
      </c>
      <c r="BM149" s="229" t="s">
        <v>383</v>
      </c>
    </row>
    <row r="150" s="2" customFormat="1" ht="24.15" customHeight="1">
      <c r="A150" s="38"/>
      <c r="B150" s="39"/>
      <c r="C150" s="218" t="s">
        <v>290</v>
      </c>
      <c r="D150" s="218" t="s">
        <v>151</v>
      </c>
      <c r="E150" s="219" t="s">
        <v>1115</v>
      </c>
      <c r="F150" s="220" t="s">
        <v>1116</v>
      </c>
      <c r="G150" s="221" t="s">
        <v>887</v>
      </c>
      <c r="H150" s="222">
        <v>7</v>
      </c>
      <c r="I150" s="223"/>
      <c r="J150" s="224">
        <f>ROUND(I150*H150,2)</f>
        <v>0</v>
      </c>
      <c r="K150" s="220" t="s">
        <v>1061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220</v>
      </c>
      <c r="AT150" s="229" t="s">
        <v>151</v>
      </c>
      <c r="AU150" s="229" t="s">
        <v>86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220</v>
      </c>
      <c r="BM150" s="229" t="s">
        <v>396</v>
      </c>
    </row>
    <row r="151" s="2" customFormat="1" ht="44.25" customHeight="1">
      <c r="A151" s="38"/>
      <c r="B151" s="39"/>
      <c r="C151" s="218" t="s">
        <v>295</v>
      </c>
      <c r="D151" s="218" t="s">
        <v>151</v>
      </c>
      <c r="E151" s="219" t="s">
        <v>1117</v>
      </c>
      <c r="F151" s="220" t="s">
        <v>1118</v>
      </c>
      <c r="G151" s="221" t="s">
        <v>887</v>
      </c>
      <c r="H151" s="222">
        <v>6</v>
      </c>
      <c r="I151" s="223"/>
      <c r="J151" s="224">
        <f>ROUND(I151*H151,2)</f>
        <v>0</v>
      </c>
      <c r="K151" s="220" t="s">
        <v>1061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220</v>
      </c>
      <c r="AT151" s="229" t="s">
        <v>151</v>
      </c>
      <c r="AU151" s="229" t="s">
        <v>86</v>
      </c>
      <c r="AY151" s="17" t="s">
        <v>149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220</v>
      </c>
      <c r="BM151" s="229" t="s">
        <v>407</v>
      </c>
    </row>
    <row r="152" s="2" customFormat="1" ht="24.15" customHeight="1">
      <c r="A152" s="38"/>
      <c r="B152" s="39"/>
      <c r="C152" s="218" t="s">
        <v>300</v>
      </c>
      <c r="D152" s="218" t="s">
        <v>151</v>
      </c>
      <c r="E152" s="219" t="s">
        <v>1119</v>
      </c>
      <c r="F152" s="220" t="s">
        <v>1120</v>
      </c>
      <c r="G152" s="221" t="s">
        <v>887</v>
      </c>
      <c r="H152" s="222">
        <v>6</v>
      </c>
      <c r="I152" s="223"/>
      <c r="J152" s="224">
        <f>ROUND(I152*H152,2)</f>
        <v>0</v>
      </c>
      <c r="K152" s="220" t="s">
        <v>1061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220</v>
      </c>
      <c r="AT152" s="229" t="s">
        <v>151</v>
      </c>
      <c r="AU152" s="229" t="s">
        <v>86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220</v>
      </c>
      <c r="BM152" s="229" t="s">
        <v>416</v>
      </c>
    </row>
    <row r="153" s="2" customFormat="1" ht="44.25" customHeight="1">
      <c r="A153" s="38"/>
      <c r="B153" s="39"/>
      <c r="C153" s="218" t="s">
        <v>305</v>
      </c>
      <c r="D153" s="218" t="s">
        <v>151</v>
      </c>
      <c r="E153" s="219" t="s">
        <v>1121</v>
      </c>
      <c r="F153" s="220" t="s">
        <v>1122</v>
      </c>
      <c r="G153" s="221" t="s">
        <v>887</v>
      </c>
      <c r="H153" s="222">
        <v>7</v>
      </c>
      <c r="I153" s="223"/>
      <c r="J153" s="224">
        <f>ROUND(I153*H153,2)</f>
        <v>0</v>
      </c>
      <c r="K153" s="220" t="s">
        <v>1061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220</v>
      </c>
      <c r="AT153" s="229" t="s">
        <v>151</v>
      </c>
      <c r="AU153" s="229" t="s">
        <v>86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220</v>
      </c>
      <c r="BM153" s="229" t="s">
        <v>425</v>
      </c>
    </row>
    <row r="154" s="2" customFormat="1" ht="24.15" customHeight="1">
      <c r="A154" s="38"/>
      <c r="B154" s="39"/>
      <c r="C154" s="218" t="s">
        <v>309</v>
      </c>
      <c r="D154" s="218" t="s">
        <v>151</v>
      </c>
      <c r="E154" s="219" t="s">
        <v>1123</v>
      </c>
      <c r="F154" s="220" t="s">
        <v>1124</v>
      </c>
      <c r="G154" s="221" t="s">
        <v>887</v>
      </c>
      <c r="H154" s="222">
        <v>7</v>
      </c>
      <c r="I154" s="223"/>
      <c r="J154" s="224">
        <f>ROUND(I154*H154,2)</f>
        <v>0</v>
      </c>
      <c r="K154" s="220" t="s">
        <v>1061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220</v>
      </c>
      <c r="AT154" s="229" t="s">
        <v>151</v>
      </c>
      <c r="AU154" s="229" t="s">
        <v>86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220</v>
      </c>
      <c r="BM154" s="229" t="s">
        <v>567</v>
      </c>
    </row>
    <row r="155" s="2" customFormat="1" ht="49.05" customHeight="1">
      <c r="A155" s="38"/>
      <c r="B155" s="39"/>
      <c r="C155" s="218" t="s">
        <v>313</v>
      </c>
      <c r="D155" s="218" t="s">
        <v>151</v>
      </c>
      <c r="E155" s="219" t="s">
        <v>1125</v>
      </c>
      <c r="F155" s="220" t="s">
        <v>1126</v>
      </c>
      <c r="G155" s="221" t="s">
        <v>887</v>
      </c>
      <c r="H155" s="222">
        <v>6</v>
      </c>
      <c r="I155" s="223"/>
      <c r="J155" s="224">
        <f>ROUND(I155*H155,2)</f>
        <v>0</v>
      </c>
      <c r="K155" s="220" t="s">
        <v>1061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220</v>
      </c>
      <c r="AT155" s="229" t="s">
        <v>151</v>
      </c>
      <c r="AU155" s="229" t="s">
        <v>86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220</v>
      </c>
      <c r="BM155" s="229" t="s">
        <v>571</v>
      </c>
    </row>
    <row r="156" s="2" customFormat="1" ht="24.15" customHeight="1">
      <c r="A156" s="38"/>
      <c r="B156" s="39"/>
      <c r="C156" s="218" t="s">
        <v>317</v>
      </c>
      <c r="D156" s="218" t="s">
        <v>151</v>
      </c>
      <c r="E156" s="219" t="s">
        <v>1127</v>
      </c>
      <c r="F156" s="220" t="s">
        <v>1128</v>
      </c>
      <c r="G156" s="221" t="s">
        <v>887</v>
      </c>
      <c r="H156" s="222">
        <v>6</v>
      </c>
      <c r="I156" s="223"/>
      <c r="J156" s="224">
        <f>ROUND(I156*H156,2)</f>
        <v>0</v>
      </c>
      <c r="K156" s="220" t="s">
        <v>1061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220</v>
      </c>
      <c r="AT156" s="229" t="s">
        <v>151</v>
      </c>
      <c r="AU156" s="229" t="s">
        <v>86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220</v>
      </c>
      <c r="BM156" s="229" t="s">
        <v>574</v>
      </c>
    </row>
    <row r="157" s="2" customFormat="1" ht="37.8" customHeight="1">
      <c r="A157" s="38"/>
      <c r="B157" s="39"/>
      <c r="C157" s="218" t="s">
        <v>321</v>
      </c>
      <c r="D157" s="218" t="s">
        <v>151</v>
      </c>
      <c r="E157" s="219" t="s">
        <v>1129</v>
      </c>
      <c r="F157" s="220" t="s">
        <v>1130</v>
      </c>
      <c r="G157" s="221" t="s">
        <v>887</v>
      </c>
      <c r="H157" s="222">
        <v>5</v>
      </c>
      <c r="I157" s="223"/>
      <c r="J157" s="224">
        <f>ROUND(I157*H157,2)</f>
        <v>0</v>
      </c>
      <c r="K157" s="220" t="s">
        <v>1061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220</v>
      </c>
      <c r="AT157" s="229" t="s">
        <v>151</v>
      </c>
      <c r="AU157" s="229" t="s">
        <v>86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220</v>
      </c>
      <c r="BM157" s="229" t="s">
        <v>577</v>
      </c>
    </row>
    <row r="158" s="2" customFormat="1" ht="24.15" customHeight="1">
      <c r="A158" s="38"/>
      <c r="B158" s="39"/>
      <c r="C158" s="218" t="s">
        <v>325</v>
      </c>
      <c r="D158" s="218" t="s">
        <v>151</v>
      </c>
      <c r="E158" s="219" t="s">
        <v>1131</v>
      </c>
      <c r="F158" s="220" t="s">
        <v>1132</v>
      </c>
      <c r="G158" s="221" t="s">
        <v>887</v>
      </c>
      <c r="H158" s="222">
        <v>5</v>
      </c>
      <c r="I158" s="223"/>
      <c r="J158" s="224">
        <f>ROUND(I158*H158,2)</f>
        <v>0</v>
      </c>
      <c r="K158" s="220" t="s">
        <v>1061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220</v>
      </c>
      <c r="AT158" s="229" t="s">
        <v>151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220</v>
      </c>
      <c r="BM158" s="229" t="s">
        <v>580</v>
      </c>
    </row>
    <row r="159" s="2" customFormat="1" ht="37.8" customHeight="1">
      <c r="A159" s="38"/>
      <c r="B159" s="39"/>
      <c r="C159" s="218" t="s">
        <v>329</v>
      </c>
      <c r="D159" s="218" t="s">
        <v>151</v>
      </c>
      <c r="E159" s="219" t="s">
        <v>1133</v>
      </c>
      <c r="F159" s="220" t="s">
        <v>1134</v>
      </c>
      <c r="G159" s="221" t="s">
        <v>887</v>
      </c>
      <c r="H159" s="222">
        <v>4</v>
      </c>
      <c r="I159" s="223"/>
      <c r="J159" s="224">
        <f>ROUND(I159*H159,2)</f>
        <v>0</v>
      </c>
      <c r="K159" s="220" t="s">
        <v>1061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220</v>
      </c>
      <c r="AT159" s="229" t="s">
        <v>151</v>
      </c>
      <c r="AU159" s="229" t="s">
        <v>86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220</v>
      </c>
      <c r="BM159" s="229" t="s">
        <v>583</v>
      </c>
    </row>
    <row r="160" s="2" customFormat="1" ht="24.15" customHeight="1">
      <c r="A160" s="38"/>
      <c r="B160" s="39"/>
      <c r="C160" s="218" t="s">
        <v>333</v>
      </c>
      <c r="D160" s="218" t="s">
        <v>151</v>
      </c>
      <c r="E160" s="219" t="s">
        <v>1135</v>
      </c>
      <c r="F160" s="220" t="s">
        <v>1136</v>
      </c>
      <c r="G160" s="221" t="s">
        <v>887</v>
      </c>
      <c r="H160" s="222">
        <v>4</v>
      </c>
      <c r="I160" s="223"/>
      <c r="J160" s="224">
        <f>ROUND(I160*H160,2)</f>
        <v>0</v>
      </c>
      <c r="K160" s="220" t="s">
        <v>1061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220</v>
      </c>
      <c r="AT160" s="229" t="s">
        <v>151</v>
      </c>
      <c r="AU160" s="229" t="s">
        <v>86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220</v>
      </c>
      <c r="BM160" s="229" t="s">
        <v>586</v>
      </c>
    </row>
    <row r="161" s="2" customFormat="1" ht="37.8" customHeight="1">
      <c r="A161" s="38"/>
      <c r="B161" s="39"/>
      <c r="C161" s="218" t="s">
        <v>337</v>
      </c>
      <c r="D161" s="218" t="s">
        <v>151</v>
      </c>
      <c r="E161" s="219" t="s">
        <v>1137</v>
      </c>
      <c r="F161" s="220" t="s">
        <v>1138</v>
      </c>
      <c r="G161" s="221" t="s">
        <v>887</v>
      </c>
      <c r="H161" s="222">
        <v>12</v>
      </c>
      <c r="I161" s="223"/>
      <c r="J161" s="224">
        <f>ROUND(I161*H161,2)</f>
        <v>0</v>
      </c>
      <c r="K161" s="220" t="s">
        <v>1061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220</v>
      </c>
      <c r="AT161" s="229" t="s">
        <v>151</v>
      </c>
      <c r="AU161" s="229" t="s">
        <v>86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220</v>
      </c>
      <c r="BM161" s="229" t="s">
        <v>589</v>
      </c>
    </row>
    <row r="162" s="2" customFormat="1" ht="24.15" customHeight="1">
      <c r="A162" s="38"/>
      <c r="B162" s="39"/>
      <c r="C162" s="218" t="s">
        <v>341</v>
      </c>
      <c r="D162" s="218" t="s">
        <v>151</v>
      </c>
      <c r="E162" s="219" t="s">
        <v>1139</v>
      </c>
      <c r="F162" s="220" t="s">
        <v>1140</v>
      </c>
      <c r="G162" s="221" t="s">
        <v>887</v>
      </c>
      <c r="H162" s="222">
        <v>12</v>
      </c>
      <c r="I162" s="223"/>
      <c r="J162" s="224">
        <f>ROUND(I162*H162,2)</f>
        <v>0</v>
      </c>
      <c r="K162" s="220" t="s">
        <v>1061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220</v>
      </c>
      <c r="AT162" s="229" t="s">
        <v>151</v>
      </c>
      <c r="AU162" s="229" t="s">
        <v>86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220</v>
      </c>
      <c r="BM162" s="229" t="s">
        <v>592</v>
      </c>
    </row>
    <row r="163" s="2" customFormat="1" ht="37.8" customHeight="1">
      <c r="A163" s="38"/>
      <c r="B163" s="39"/>
      <c r="C163" s="218" t="s">
        <v>345</v>
      </c>
      <c r="D163" s="218" t="s">
        <v>151</v>
      </c>
      <c r="E163" s="219" t="s">
        <v>1141</v>
      </c>
      <c r="F163" s="220" t="s">
        <v>1142</v>
      </c>
      <c r="G163" s="221" t="s">
        <v>887</v>
      </c>
      <c r="H163" s="222">
        <v>8</v>
      </c>
      <c r="I163" s="223"/>
      <c r="J163" s="224">
        <f>ROUND(I163*H163,2)</f>
        <v>0</v>
      </c>
      <c r="K163" s="220" t="s">
        <v>1061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220</v>
      </c>
      <c r="AT163" s="229" t="s">
        <v>151</v>
      </c>
      <c r="AU163" s="229" t="s">
        <v>86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220</v>
      </c>
      <c r="BM163" s="229" t="s">
        <v>594</v>
      </c>
    </row>
    <row r="164" s="2" customFormat="1" ht="24.15" customHeight="1">
      <c r="A164" s="38"/>
      <c r="B164" s="39"/>
      <c r="C164" s="218" t="s">
        <v>349</v>
      </c>
      <c r="D164" s="218" t="s">
        <v>151</v>
      </c>
      <c r="E164" s="219" t="s">
        <v>1143</v>
      </c>
      <c r="F164" s="220" t="s">
        <v>1144</v>
      </c>
      <c r="G164" s="221" t="s">
        <v>887</v>
      </c>
      <c r="H164" s="222">
        <v>8</v>
      </c>
      <c r="I164" s="223"/>
      <c r="J164" s="224">
        <f>ROUND(I164*H164,2)</f>
        <v>0</v>
      </c>
      <c r="K164" s="220" t="s">
        <v>1061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220</v>
      </c>
      <c r="AT164" s="229" t="s">
        <v>151</v>
      </c>
      <c r="AU164" s="229" t="s">
        <v>86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220</v>
      </c>
      <c r="BM164" s="229" t="s">
        <v>597</v>
      </c>
    </row>
    <row r="165" s="2" customFormat="1" ht="37.8" customHeight="1">
      <c r="A165" s="38"/>
      <c r="B165" s="39"/>
      <c r="C165" s="218" t="s">
        <v>353</v>
      </c>
      <c r="D165" s="218" t="s">
        <v>151</v>
      </c>
      <c r="E165" s="219" t="s">
        <v>1145</v>
      </c>
      <c r="F165" s="220" t="s">
        <v>1146</v>
      </c>
      <c r="G165" s="221" t="s">
        <v>887</v>
      </c>
      <c r="H165" s="222">
        <v>9</v>
      </c>
      <c r="I165" s="223"/>
      <c r="J165" s="224">
        <f>ROUND(I165*H165,2)</f>
        <v>0</v>
      </c>
      <c r="K165" s="220" t="s">
        <v>1061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220</v>
      </c>
      <c r="AT165" s="229" t="s">
        <v>151</v>
      </c>
      <c r="AU165" s="229" t="s">
        <v>86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220</v>
      </c>
      <c r="BM165" s="229" t="s">
        <v>435</v>
      </c>
    </row>
    <row r="166" s="2" customFormat="1" ht="24.15" customHeight="1">
      <c r="A166" s="38"/>
      <c r="B166" s="39"/>
      <c r="C166" s="218" t="s">
        <v>357</v>
      </c>
      <c r="D166" s="218" t="s">
        <v>151</v>
      </c>
      <c r="E166" s="219" t="s">
        <v>1147</v>
      </c>
      <c r="F166" s="220" t="s">
        <v>1148</v>
      </c>
      <c r="G166" s="221" t="s">
        <v>887</v>
      </c>
      <c r="H166" s="222">
        <v>9</v>
      </c>
      <c r="I166" s="223"/>
      <c r="J166" s="224">
        <f>ROUND(I166*H166,2)</f>
        <v>0</v>
      </c>
      <c r="K166" s="220" t="s">
        <v>1061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220</v>
      </c>
      <c r="AT166" s="229" t="s">
        <v>151</v>
      </c>
      <c r="AU166" s="229" t="s">
        <v>86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220</v>
      </c>
      <c r="BM166" s="229" t="s">
        <v>603</v>
      </c>
    </row>
    <row r="167" s="2" customFormat="1" ht="37.8" customHeight="1">
      <c r="A167" s="38"/>
      <c r="B167" s="39"/>
      <c r="C167" s="218" t="s">
        <v>362</v>
      </c>
      <c r="D167" s="218" t="s">
        <v>151</v>
      </c>
      <c r="E167" s="219" t="s">
        <v>1149</v>
      </c>
      <c r="F167" s="220" t="s">
        <v>1150</v>
      </c>
      <c r="G167" s="221" t="s">
        <v>887</v>
      </c>
      <c r="H167" s="222">
        <v>9</v>
      </c>
      <c r="I167" s="223"/>
      <c r="J167" s="224">
        <f>ROUND(I167*H167,2)</f>
        <v>0</v>
      </c>
      <c r="K167" s="220" t="s">
        <v>1061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220</v>
      </c>
      <c r="AT167" s="229" t="s">
        <v>151</v>
      </c>
      <c r="AU167" s="229" t="s">
        <v>86</v>
      </c>
      <c r="AY167" s="17" t="s">
        <v>149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220</v>
      </c>
      <c r="BM167" s="229" t="s">
        <v>605</v>
      </c>
    </row>
    <row r="168" s="2" customFormat="1" ht="24.15" customHeight="1">
      <c r="A168" s="38"/>
      <c r="B168" s="39"/>
      <c r="C168" s="218" t="s">
        <v>367</v>
      </c>
      <c r="D168" s="218" t="s">
        <v>151</v>
      </c>
      <c r="E168" s="219" t="s">
        <v>1151</v>
      </c>
      <c r="F168" s="220" t="s">
        <v>1152</v>
      </c>
      <c r="G168" s="221" t="s">
        <v>887</v>
      </c>
      <c r="H168" s="222">
        <v>9</v>
      </c>
      <c r="I168" s="223"/>
      <c r="J168" s="224">
        <f>ROUND(I168*H168,2)</f>
        <v>0</v>
      </c>
      <c r="K168" s="220" t="s">
        <v>1061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220</v>
      </c>
      <c r="AT168" s="229" t="s">
        <v>151</v>
      </c>
      <c r="AU168" s="229" t="s">
        <v>86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220</v>
      </c>
      <c r="BM168" s="229" t="s">
        <v>606</v>
      </c>
    </row>
    <row r="169" s="2" customFormat="1" ht="37.8" customHeight="1">
      <c r="A169" s="38"/>
      <c r="B169" s="39"/>
      <c r="C169" s="218" t="s">
        <v>371</v>
      </c>
      <c r="D169" s="218" t="s">
        <v>151</v>
      </c>
      <c r="E169" s="219" t="s">
        <v>1153</v>
      </c>
      <c r="F169" s="220" t="s">
        <v>1154</v>
      </c>
      <c r="G169" s="221" t="s">
        <v>887</v>
      </c>
      <c r="H169" s="222">
        <v>4</v>
      </c>
      <c r="I169" s="223"/>
      <c r="J169" s="224">
        <f>ROUND(I169*H169,2)</f>
        <v>0</v>
      </c>
      <c r="K169" s="220" t="s">
        <v>1061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220</v>
      </c>
      <c r="AT169" s="229" t="s">
        <v>151</v>
      </c>
      <c r="AU169" s="229" t="s">
        <v>86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220</v>
      </c>
      <c r="BM169" s="229" t="s">
        <v>609</v>
      </c>
    </row>
    <row r="170" s="2" customFormat="1" ht="24.15" customHeight="1">
      <c r="A170" s="38"/>
      <c r="B170" s="39"/>
      <c r="C170" s="218" t="s">
        <v>375</v>
      </c>
      <c r="D170" s="218" t="s">
        <v>151</v>
      </c>
      <c r="E170" s="219" t="s">
        <v>1155</v>
      </c>
      <c r="F170" s="220" t="s">
        <v>1156</v>
      </c>
      <c r="G170" s="221" t="s">
        <v>887</v>
      </c>
      <c r="H170" s="222">
        <v>4</v>
      </c>
      <c r="I170" s="223"/>
      <c r="J170" s="224">
        <f>ROUND(I170*H170,2)</f>
        <v>0</v>
      </c>
      <c r="K170" s="220" t="s">
        <v>1061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220</v>
      </c>
      <c r="AT170" s="229" t="s">
        <v>151</v>
      </c>
      <c r="AU170" s="229" t="s">
        <v>86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220</v>
      </c>
      <c r="BM170" s="229" t="s">
        <v>612</v>
      </c>
    </row>
    <row r="171" s="2" customFormat="1" ht="37.8" customHeight="1">
      <c r="A171" s="38"/>
      <c r="B171" s="39"/>
      <c r="C171" s="218" t="s">
        <v>379</v>
      </c>
      <c r="D171" s="218" t="s">
        <v>151</v>
      </c>
      <c r="E171" s="219" t="s">
        <v>1157</v>
      </c>
      <c r="F171" s="220" t="s">
        <v>1158</v>
      </c>
      <c r="G171" s="221" t="s">
        <v>887</v>
      </c>
      <c r="H171" s="222">
        <v>14</v>
      </c>
      <c r="I171" s="223"/>
      <c r="J171" s="224">
        <f>ROUND(I171*H171,2)</f>
        <v>0</v>
      </c>
      <c r="K171" s="220" t="s">
        <v>1061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220</v>
      </c>
      <c r="AT171" s="229" t="s">
        <v>151</v>
      </c>
      <c r="AU171" s="229" t="s">
        <v>86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220</v>
      </c>
      <c r="BM171" s="229" t="s">
        <v>614</v>
      </c>
    </row>
    <row r="172" s="2" customFormat="1" ht="24.15" customHeight="1">
      <c r="A172" s="38"/>
      <c r="B172" s="39"/>
      <c r="C172" s="218" t="s">
        <v>383</v>
      </c>
      <c r="D172" s="218" t="s">
        <v>151</v>
      </c>
      <c r="E172" s="219" t="s">
        <v>1159</v>
      </c>
      <c r="F172" s="220" t="s">
        <v>1160</v>
      </c>
      <c r="G172" s="221" t="s">
        <v>887</v>
      </c>
      <c r="H172" s="222">
        <v>14</v>
      </c>
      <c r="I172" s="223"/>
      <c r="J172" s="224">
        <f>ROUND(I172*H172,2)</f>
        <v>0</v>
      </c>
      <c r="K172" s="220" t="s">
        <v>1061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220</v>
      </c>
      <c r="AT172" s="229" t="s">
        <v>151</v>
      </c>
      <c r="AU172" s="229" t="s">
        <v>86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220</v>
      </c>
      <c r="BM172" s="229" t="s">
        <v>618</v>
      </c>
    </row>
    <row r="173" s="2" customFormat="1" ht="33" customHeight="1">
      <c r="A173" s="38"/>
      <c r="B173" s="39"/>
      <c r="C173" s="218" t="s">
        <v>389</v>
      </c>
      <c r="D173" s="218" t="s">
        <v>151</v>
      </c>
      <c r="E173" s="219" t="s">
        <v>1161</v>
      </c>
      <c r="F173" s="220" t="s">
        <v>1162</v>
      </c>
      <c r="G173" s="221" t="s">
        <v>887</v>
      </c>
      <c r="H173" s="222">
        <v>2</v>
      </c>
      <c r="I173" s="223"/>
      <c r="J173" s="224">
        <f>ROUND(I173*H173,2)</f>
        <v>0</v>
      </c>
      <c r="K173" s="220" t="s">
        <v>1061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220</v>
      </c>
      <c r="AT173" s="229" t="s">
        <v>151</v>
      </c>
      <c r="AU173" s="229" t="s">
        <v>86</v>
      </c>
      <c r="AY173" s="17" t="s">
        <v>149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220</v>
      </c>
      <c r="BM173" s="229" t="s">
        <v>622</v>
      </c>
    </row>
    <row r="174" s="2" customFormat="1" ht="24.15" customHeight="1">
      <c r="A174" s="38"/>
      <c r="B174" s="39"/>
      <c r="C174" s="218" t="s">
        <v>396</v>
      </c>
      <c r="D174" s="218" t="s">
        <v>151</v>
      </c>
      <c r="E174" s="219" t="s">
        <v>1163</v>
      </c>
      <c r="F174" s="220" t="s">
        <v>1164</v>
      </c>
      <c r="G174" s="221" t="s">
        <v>887</v>
      </c>
      <c r="H174" s="222">
        <v>2</v>
      </c>
      <c r="I174" s="223"/>
      <c r="J174" s="224">
        <f>ROUND(I174*H174,2)</f>
        <v>0</v>
      </c>
      <c r="K174" s="220" t="s">
        <v>1061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220</v>
      </c>
      <c r="AT174" s="229" t="s">
        <v>151</v>
      </c>
      <c r="AU174" s="229" t="s">
        <v>86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220</v>
      </c>
      <c r="BM174" s="229" t="s">
        <v>625</v>
      </c>
    </row>
    <row r="175" s="2" customFormat="1" ht="33" customHeight="1">
      <c r="A175" s="38"/>
      <c r="B175" s="39"/>
      <c r="C175" s="218" t="s">
        <v>401</v>
      </c>
      <c r="D175" s="218" t="s">
        <v>151</v>
      </c>
      <c r="E175" s="219" t="s">
        <v>1165</v>
      </c>
      <c r="F175" s="220" t="s">
        <v>1166</v>
      </c>
      <c r="G175" s="221" t="s">
        <v>887</v>
      </c>
      <c r="H175" s="222">
        <v>2</v>
      </c>
      <c r="I175" s="223"/>
      <c r="J175" s="224">
        <f>ROUND(I175*H175,2)</f>
        <v>0</v>
      </c>
      <c r="K175" s="220" t="s">
        <v>1061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220</v>
      </c>
      <c r="AT175" s="229" t="s">
        <v>151</v>
      </c>
      <c r="AU175" s="229" t="s">
        <v>86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220</v>
      </c>
      <c r="BM175" s="229" t="s">
        <v>626</v>
      </c>
    </row>
    <row r="176" s="2" customFormat="1" ht="24.15" customHeight="1">
      <c r="A176" s="38"/>
      <c r="B176" s="39"/>
      <c r="C176" s="218" t="s">
        <v>407</v>
      </c>
      <c r="D176" s="218" t="s">
        <v>151</v>
      </c>
      <c r="E176" s="219" t="s">
        <v>1167</v>
      </c>
      <c r="F176" s="220" t="s">
        <v>1168</v>
      </c>
      <c r="G176" s="221" t="s">
        <v>887</v>
      </c>
      <c r="H176" s="222">
        <v>2</v>
      </c>
      <c r="I176" s="223"/>
      <c r="J176" s="224">
        <f>ROUND(I176*H176,2)</f>
        <v>0</v>
      </c>
      <c r="K176" s="220" t="s">
        <v>1061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220</v>
      </c>
      <c r="AT176" s="229" t="s">
        <v>151</v>
      </c>
      <c r="AU176" s="229" t="s">
        <v>86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220</v>
      </c>
      <c r="BM176" s="229" t="s">
        <v>630</v>
      </c>
    </row>
    <row r="177" s="2" customFormat="1" ht="24.15" customHeight="1">
      <c r="A177" s="38"/>
      <c r="B177" s="39"/>
      <c r="C177" s="218" t="s">
        <v>412</v>
      </c>
      <c r="D177" s="218" t="s">
        <v>151</v>
      </c>
      <c r="E177" s="219" t="s">
        <v>1169</v>
      </c>
      <c r="F177" s="220" t="s">
        <v>1170</v>
      </c>
      <c r="G177" s="221" t="s">
        <v>887</v>
      </c>
      <c r="H177" s="222">
        <v>2</v>
      </c>
      <c r="I177" s="223"/>
      <c r="J177" s="224">
        <f>ROUND(I177*H177,2)</f>
        <v>0</v>
      </c>
      <c r="K177" s="220" t="s">
        <v>1061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220</v>
      </c>
      <c r="AT177" s="229" t="s">
        <v>151</v>
      </c>
      <c r="AU177" s="229" t="s">
        <v>86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220</v>
      </c>
      <c r="BM177" s="229" t="s">
        <v>636</v>
      </c>
    </row>
    <row r="178" s="2" customFormat="1" ht="24.15" customHeight="1">
      <c r="A178" s="38"/>
      <c r="B178" s="39"/>
      <c r="C178" s="218" t="s">
        <v>416</v>
      </c>
      <c r="D178" s="218" t="s">
        <v>151</v>
      </c>
      <c r="E178" s="219" t="s">
        <v>1171</v>
      </c>
      <c r="F178" s="220" t="s">
        <v>1172</v>
      </c>
      <c r="G178" s="221" t="s">
        <v>887</v>
      </c>
      <c r="H178" s="222">
        <v>2</v>
      </c>
      <c r="I178" s="223"/>
      <c r="J178" s="224">
        <f>ROUND(I178*H178,2)</f>
        <v>0</v>
      </c>
      <c r="K178" s="220" t="s">
        <v>1061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220</v>
      </c>
      <c r="AT178" s="229" t="s">
        <v>151</v>
      </c>
      <c r="AU178" s="229" t="s">
        <v>86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220</v>
      </c>
      <c r="BM178" s="229" t="s">
        <v>639</v>
      </c>
    </row>
    <row r="179" s="2" customFormat="1" ht="24.15" customHeight="1">
      <c r="A179" s="38"/>
      <c r="B179" s="39"/>
      <c r="C179" s="218" t="s">
        <v>420</v>
      </c>
      <c r="D179" s="218" t="s">
        <v>151</v>
      </c>
      <c r="E179" s="219" t="s">
        <v>1173</v>
      </c>
      <c r="F179" s="220" t="s">
        <v>1174</v>
      </c>
      <c r="G179" s="221" t="s">
        <v>887</v>
      </c>
      <c r="H179" s="222">
        <v>2</v>
      </c>
      <c r="I179" s="223"/>
      <c r="J179" s="224">
        <f>ROUND(I179*H179,2)</f>
        <v>0</v>
      </c>
      <c r="K179" s="220" t="s">
        <v>1061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220</v>
      </c>
      <c r="AT179" s="229" t="s">
        <v>151</v>
      </c>
      <c r="AU179" s="229" t="s">
        <v>86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220</v>
      </c>
      <c r="BM179" s="229" t="s">
        <v>643</v>
      </c>
    </row>
    <row r="180" s="2" customFormat="1" ht="24.15" customHeight="1">
      <c r="A180" s="38"/>
      <c r="B180" s="39"/>
      <c r="C180" s="218" t="s">
        <v>425</v>
      </c>
      <c r="D180" s="218" t="s">
        <v>151</v>
      </c>
      <c r="E180" s="219" t="s">
        <v>1175</v>
      </c>
      <c r="F180" s="220" t="s">
        <v>1176</v>
      </c>
      <c r="G180" s="221" t="s">
        <v>887</v>
      </c>
      <c r="H180" s="222">
        <v>2</v>
      </c>
      <c r="I180" s="223"/>
      <c r="J180" s="224">
        <f>ROUND(I180*H180,2)</f>
        <v>0</v>
      </c>
      <c r="K180" s="220" t="s">
        <v>1061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220</v>
      </c>
      <c r="AT180" s="229" t="s">
        <v>151</v>
      </c>
      <c r="AU180" s="229" t="s">
        <v>86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220</v>
      </c>
      <c r="BM180" s="229" t="s">
        <v>647</v>
      </c>
    </row>
    <row r="181" s="2" customFormat="1" ht="24.15" customHeight="1">
      <c r="A181" s="38"/>
      <c r="B181" s="39"/>
      <c r="C181" s="218" t="s">
        <v>659</v>
      </c>
      <c r="D181" s="218" t="s">
        <v>151</v>
      </c>
      <c r="E181" s="219" t="s">
        <v>1177</v>
      </c>
      <c r="F181" s="220" t="s">
        <v>1178</v>
      </c>
      <c r="G181" s="221" t="s">
        <v>887</v>
      </c>
      <c r="H181" s="222">
        <v>2</v>
      </c>
      <c r="I181" s="223"/>
      <c r="J181" s="224">
        <f>ROUND(I181*H181,2)</f>
        <v>0</v>
      </c>
      <c r="K181" s="220" t="s">
        <v>1061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220</v>
      </c>
      <c r="AT181" s="229" t="s">
        <v>151</v>
      </c>
      <c r="AU181" s="229" t="s">
        <v>86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220</v>
      </c>
      <c r="BM181" s="229" t="s">
        <v>650</v>
      </c>
    </row>
    <row r="182" s="2" customFormat="1" ht="24.15" customHeight="1">
      <c r="A182" s="38"/>
      <c r="B182" s="39"/>
      <c r="C182" s="218" t="s">
        <v>567</v>
      </c>
      <c r="D182" s="218" t="s">
        <v>151</v>
      </c>
      <c r="E182" s="219" t="s">
        <v>1179</v>
      </c>
      <c r="F182" s="220" t="s">
        <v>1180</v>
      </c>
      <c r="G182" s="221" t="s">
        <v>887</v>
      </c>
      <c r="H182" s="222">
        <v>2</v>
      </c>
      <c r="I182" s="223"/>
      <c r="J182" s="224">
        <f>ROUND(I182*H182,2)</f>
        <v>0</v>
      </c>
      <c r="K182" s="220" t="s">
        <v>1061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220</v>
      </c>
      <c r="AT182" s="229" t="s">
        <v>151</v>
      </c>
      <c r="AU182" s="229" t="s">
        <v>86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220</v>
      </c>
      <c r="BM182" s="229" t="s">
        <v>653</v>
      </c>
    </row>
    <row r="183" s="2" customFormat="1" ht="24.15" customHeight="1">
      <c r="A183" s="38"/>
      <c r="B183" s="39"/>
      <c r="C183" s="218" t="s">
        <v>668</v>
      </c>
      <c r="D183" s="218" t="s">
        <v>151</v>
      </c>
      <c r="E183" s="219" t="s">
        <v>1181</v>
      </c>
      <c r="F183" s="220" t="s">
        <v>1182</v>
      </c>
      <c r="G183" s="221" t="s">
        <v>887</v>
      </c>
      <c r="H183" s="222">
        <v>4</v>
      </c>
      <c r="I183" s="223"/>
      <c r="J183" s="224">
        <f>ROUND(I183*H183,2)</f>
        <v>0</v>
      </c>
      <c r="K183" s="220" t="s">
        <v>1061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220</v>
      </c>
      <c r="AT183" s="229" t="s">
        <v>151</v>
      </c>
      <c r="AU183" s="229" t="s">
        <v>86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220</v>
      </c>
      <c r="BM183" s="229" t="s">
        <v>657</v>
      </c>
    </row>
    <row r="184" s="2" customFormat="1" ht="24.15" customHeight="1">
      <c r="A184" s="38"/>
      <c r="B184" s="39"/>
      <c r="C184" s="218" t="s">
        <v>571</v>
      </c>
      <c r="D184" s="218" t="s">
        <v>151</v>
      </c>
      <c r="E184" s="219" t="s">
        <v>1183</v>
      </c>
      <c r="F184" s="220" t="s">
        <v>1184</v>
      </c>
      <c r="G184" s="221" t="s">
        <v>887</v>
      </c>
      <c r="H184" s="222">
        <v>4</v>
      </c>
      <c r="I184" s="223"/>
      <c r="J184" s="224">
        <f>ROUND(I184*H184,2)</f>
        <v>0</v>
      </c>
      <c r="K184" s="220" t="s">
        <v>1061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220</v>
      </c>
      <c r="AT184" s="229" t="s">
        <v>151</v>
      </c>
      <c r="AU184" s="229" t="s">
        <v>86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220</v>
      </c>
      <c r="BM184" s="229" t="s">
        <v>662</v>
      </c>
    </row>
    <row r="185" s="2" customFormat="1" ht="16.5" customHeight="1">
      <c r="A185" s="38"/>
      <c r="B185" s="39"/>
      <c r="C185" s="218" t="s">
        <v>675</v>
      </c>
      <c r="D185" s="218" t="s">
        <v>151</v>
      </c>
      <c r="E185" s="219" t="s">
        <v>1185</v>
      </c>
      <c r="F185" s="220" t="s">
        <v>1186</v>
      </c>
      <c r="G185" s="221" t="s">
        <v>887</v>
      </c>
      <c r="H185" s="222">
        <v>10</v>
      </c>
      <c r="I185" s="223"/>
      <c r="J185" s="224">
        <f>ROUND(I185*H185,2)</f>
        <v>0</v>
      </c>
      <c r="K185" s="220" t="s">
        <v>1061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220</v>
      </c>
      <c r="AT185" s="229" t="s">
        <v>151</v>
      </c>
      <c r="AU185" s="229" t="s">
        <v>86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220</v>
      </c>
      <c r="BM185" s="229" t="s">
        <v>667</v>
      </c>
    </row>
    <row r="186" s="2" customFormat="1" ht="21.75" customHeight="1">
      <c r="A186" s="38"/>
      <c r="B186" s="39"/>
      <c r="C186" s="218" t="s">
        <v>574</v>
      </c>
      <c r="D186" s="218" t="s">
        <v>151</v>
      </c>
      <c r="E186" s="219" t="s">
        <v>1187</v>
      </c>
      <c r="F186" s="220" t="s">
        <v>1188</v>
      </c>
      <c r="G186" s="221" t="s">
        <v>887</v>
      </c>
      <c r="H186" s="222">
        <v>10</v>
      </c>
      <c r="I186" s="223"/>
      <c r="J186" s="224">
        <f>ROUND(I186*H186,2)</f>
        <v>0</v>
      </c>
      <c r="K186" s="220" t="s">
        <v>1061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220</v>
      </c>
      <c r="AT186" s="229" t="s">
        <v>151</v>
      </c>
      <c r="AU186" s="229" t="s">
        <v>86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220</v>
      </c>
      <c r="BM186" s="229" t="s">
        <v>671</v>
      </c>
    </row>
    <row r="187" s="2" customFormat="1" ht="44.25" customHeight="1">
      <c r="A187" s="38"/>
      <c r="B187" s="39"/>
      <c r="C187" s="218" t="s">
        <v>682</v>
      </c>
      <c r="D187" s="218" t="s">
        <v>151</v>
      </c>
      <c r="E187" s="219" t="s">
        <v>1189</v>
      </c>
      <c r="F187" s="220" t="s">
        <v>1190</v>
      </c>
      <c r="G187" s="221" t="s">
        <v>269</v>
      </c>
      <c r="H187" s="222">
        <v>140</v>
      </c>
      <c r="I187" s="223"/>
      <c r="J187" s="224">
        <f>ROUND(I187*H187,2)</f>
        <v>0</v>
      </c>
      <c r="K187" s="220" t="s">
        <v>1061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220</v>
      </c>
      <c r="AT187" s="229" t="s">
        <v>151</v>
      </c>
      <c r="AU187" s="229" t="s">
        <v>86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220</v>
      </c>
      <c r="BM187" s="229" t="s">
        <v>674</v>
      </c>
    </row>
    <row r="188" s="2" customFormat="1" ht="16.5" customHeight="1">
      <c r="A188" s="38"/>
      <c r="B188" s="39"/>
      <c r="C188" s="218" t="s">
        <v>577</v>
      </c>
      <c r="D188" s="218" t="s">
        <v>151</v>
      </c>
      <c r="E188" s="219" t="s">
        <v>1191</v>
      </c>
      <c r="F188" s="220" t="s">
        <v>1192</v>
      </c>
      <c r="G188" s="221" t="s">
        <v>269</v>
      </c>
      <c r="H188" s="222">
        <v>140</v>
      </c>
      <c r="I188" s="223"/>
      <c r="J188" s="224">
        <f>ROUND(I188*H188,2)</f>
        <v>0</v>
      </c>
      <c r="K188" s="220" t="s">
        <v>1061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220</v>
      </c>
      <c r="AT188" s="229" t="s">
        <v>151</v>
      </c>
      <c r="AU188" s="229" t="s">
        <v>86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220</v>
      </c>
      <c r="BM188" s="229" t="s">
        <v>678</v>
      </c>
    </row>
    <row r="189" s="2" customFormat="1" ht="16.5" customHeight="1">
      <c r="A189" s="38"/>
      <c r="B189" s="39"/>
      <c r="C189" s="218" t="s">
        <v>689</v>
      </c>
      <c r="D189" s="218" t="s">
        <v>151</v>
      </c>
      <c r="E189" s="219" t="s">
        <v>1193</v>
      </c>
      <c r="F189" s="220" t="s">
        <v>1194</v>
      </c>
      <c r="G189" s="221" t="s">
        <v>269</v>
      </c>
      <c r="H189" s="222">
        <v>560</v>
      </c>
      <c r="I189" s="223"/>
      <c r="J189" s="224">
        <f>ROUND(I189*H189,2)</f>
        <v>0</v>
      </c>
      <c r="K189" s="220" t="s">
        <v>1061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220</v>
      </c>
      <c r="AT189" s="229" t="s">
        <v>151</v>
      </c>
      <c r="AU189" s="229" t="s">
        <v>86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220</v>
      </c>
      <c r="BM189" s="229" t="s">
        <v>681</v>
      </c>
    </row>
    <row r="190" s="2" customFormat="1" ht="16.5" customHeight="1">
      <c r="A190" s="38"/>
      <c r="B190" s="39"/>
      <c r="C190" s="218" t="s">
        <v>580</v>
      </c>
      <c r="D190" s="218" t="s">
        <v>151</v>
      </c>
      <c r="E190" s="219" t="s">
        <v>1195</v>
      </c>
      <c r="F190" s="220" t="s">
        <v>1196</v>
      </c>
      <c r="G190" s="221" t="s">
        <v>269</v>
      </c>
      <c r="H190" s="222">
        <v>560</v>
      </c>
      <c r="I190" s="223"/>
      <c r="J190" s="224">
        <f>ROUND(I190*H190,2)</f>
        <v>0</v>
      </c>
      <c r="K190" s="220" t="s">
        <v>1061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220</v>
      </c>
      <c r="AT190" s="229" t="s">
        <v>151</v>
      </c>
      <c r="AU190" s="229" t="s">
        <v>86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220</v>
      </c>
      <c r="BM190" s="229" t="s">
        <v>685</v>
      </c>
    </row>
    <row r="191" s="2" customFormat="1" ht="49.05" customHeight="1">
      <c r="A191" s="38"/>
      <c r="B191" s="39"/>
      <c r="C191" s="218" t="s">
        <v>696</v>
      </c>
      <c r="D191" s="218" t="s">
        <v>151</v>
      </c>
      <c r="E191" s="219" t="s">
        <v>1197</v>
      </c>
      <c r="F191" s="220" t="s">
        <v>1198</v>
      </c>
      <c r="G191" s="221" t="s">
        <v>1082</v>
      </c>
      <c r="H191" s="222">
        <v>1</v>
      </c>
      <c r="I191" s="223"/>
      <c r="J191" s="224">
        <f>ROUND(I191*H191,2)</f>
        <v>0</v>
      </c>
      <c r="K191" s="220" t="s">
        <v>1061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220</v>
      </c>
      <c r="AT191" s="229" t="s">
        <v>151</v>
      </c>
      <c r="AU191" s="229" t="s">
        <v>86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220</v>
      </c>
      <c r="BM191" s="229" t="s">
        <v>688</v>
      </c>
    </row>
    <row r="192" s="2" customFormat="1" ht="24.15" customHeight="1">
      <c r="A192" s="38"/>
      <c r="B192" s="39"/>
      <c r="C192" s="218" t="s">
        <v>583</v>
      </c>
      <c r="D192" s="218" t="s">
        <v>151</v>
      </c>
      <c r="E192" s="219" t="s">
        <v>1199</v>
      </c>
      <c r="F192" s="220" t="s">
        <v>1200</v>
      </c>
      <c r="G192" s="221" t="s">
        <v>887</v>
      </c>
      <c r="H192" s="222">
        <v>5</v>
      </c>
      <c r="I192" s="223"/>
      <c r="J192" s="224">
        <f>ROUND(I192*H192,2)</f>
        <v>0</v>
      </c>
      <c r="K192" s="220" t="s">
        <v>1061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220</v>
      </c>
      <c r="AT192" s="229" t="s">
        <v>151</v>
      </c>
      <c r="AU192" s="229" t="s">
        <v>86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220</v>
      </c>
      <c r="BM192" s="229" t="s">
        <v>692</v>
      </c>
    </row>
    <row r="193" s="2" customFormat="1" ht="24.15" customHeight="1">
      <c r="A193" s="38"/>
      <c r="B193" s="39"/>
      <c r="C193" s="218" t="s">
        <v>703</v>
      </c>
      <c r="D193" s="218" t="s">
        <v>151</v>
      </c>
      <c r="E193" s="219" t="s">
        <v>1201</v>
      </c>
      <c r="F193" s="220" t="s">
        <v>1202</v>
      </c>
      <c r="G193" s="221" t="s">
        <v>887</v>
      </c>
      <c r="H193" s="222">
        <v>5</v>
      </c>
      <c r="I193" s="223"/>
      <c r="J193" s="224">
        <f>ROUND(I193*H193,2)</f>
        <v>0</v>
      </c>
      <c r="K193" s="220" t="s">
        <v>1061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220</v>
      </c>
      <c r="AT193" s="229" t="s">
        <v>151</v>
      </c>
      <c r="AU193" s="229" t="s">
        <v>86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220</v>
      </c>
      <c r="BM193" s="229" t="s">
        <v>695</v>
      </c>
    </row>
    <row r="194" s="2" customFormat="1" ht="24.15" customHeight="1">
      <c r="A194" s="38"/>
      <c r="B194" s="39"/>
      <c r="C194" s="218" t="s">
        <v>586</v>
      </c>
      <c r="D194" s="218" t="s">
        <v>151</v>
      </c>
      <c r="E194" s="219" t="s">
        <v>1203</v>
      </c>
      <c r="F194" s="220" t="s">
        <v>1204</v>
      </c>
      <c r="G194" s="221" t="s">
        <v>887</v>
      </c>
      <c r="H194" s="222">
        <v>2</v>
      </c>
      <c r="I194" s="223"/>
      <c r="J194" s="224">
        <f>ROUND(I194*H194,2)</f>
        <v>0</v>
      </c>
      <c r="K194" s="220" t="s">
        <v>1061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220</v>
      </c>
      <c r="AT194" s="229" t="s">
        <v>151</v>
      </c>
      <c r="AU194" s="229" t="s">
        <v>86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220</v>
      </c>
      <c r="BM194" s="229" t="s">
        <v>699</v>
      </c>
    </row>
    <row r="195" s="2" customFormat="1" ht="24.15" customHeight="1">
      <c r="A195" s="38"/>
      <c r="B195" s="39"/>
      <c r="C195" s="218" t="s">
        <v>710</v>
      </c>
      <c r="D195" s="218" t="s">
        <v>151</v>
      </c>
      <c r="E195" s="219" t="s">
        <v>1205</v>
      </c>
      <c r="F195" s="220" t="s">
        <v>1206</v>
      </c>
      <c r="G195" s="221" t="s">
        <v>887</v>
      </c>
      <c r="H195" s="222">
        <v>6</v>
      </c>
      <c r="I195" s="223"/>
      <c r="J195" s="224">
        <f>ROUND(I195*H195,2)</f>
        <v>0</v>
      </c>
      <c r="K195" s="220" t="s">
        <v>1061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220</v>
      </c>
      <c r="AT195" s="229" t="s">
        <v>151</v>
      </c>
      <c r="AU195" s="229" t="s">
        <v>86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220</v>
      </c>
      <c r="BM195" s="229" t="s">
        <v>702</v>
      </c>
    </row>
    <row r="196" s="2" customFormat="1" ht="33" customHeight="1">
      <c r="A196" s="38"/>
      <c r="B196" s="39"/>
      <c r="C196" s="218" t="s">
        <v>589</v>
      </c>
      <c r="D196" s="218" t="s">
        <v>151</v>
      </c>
      <c r="E196" s="219" t="s">
        <v>1207</v>
      </c>
      <c r="F196" s="220" t="s">
        <v>1208</v>
      </c>
      <c r="G196" s="221" t="s">
        <v>1082</v>
      </c>
      <c r="H196" s="222">
        <v>1</v>
      </c>
      <c r="I196" s="223"/>
      <c r="J196" s="224">
        <f>ROUND(I196*H196,2)</f>
        <v>0</v>
      </c>
      <c r="K196" s="220" t="s">
        <v>1061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220</v>
      </c>
      <c r="AT196" s="229" t="s">
        <v>151</v>
      </c>
      <c r="AU196" s="229" t="s">
        <v>86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220</v>
      </c>
      <c r="BM196" s="229" t="s">
        <v>706</v>
      </c>
    </row>
    <row r="197" s="2" customFormat="1" ht="33" customHeight="1">
      <c r="A197" s="38"/>
      <c r="B197" s="39"/>
      <c r="C197" s="218" t="s">
        <v>715</v>
      </c>
      <c r="D197" s="218" t="s">
        <v>151</v>
      </c>
      <c r="E197" s="219" t="s">
        <v>1209</v>
      </c>
      <c r="F197" s="220" t="s">
        <v>1210</v>
      </c>
      <c r="G197" s="221" t="s">
        <v>1211</v>
      </c>
      <c r="H197" s="222">
        <v>16</v>
      </c>
      <c r="I197" s="223"/>
      <c r="J197" s="224">
        <f>ROUND(I197*H197,2)</f>
        <v>0</v>
      </c>
      <c r="K197" s="220" t="s">
        <v>1061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220</v>
      </c>
      <c r="AT197" s="229" t="s">
        <v>151</v>
      </c>
      <c r="AU197" s="229" t="s">
        <v>86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220</v>
      </c>
      <c r="BM197" s="229" t="s">
        <v>709</v>
      </c>
    </row>
    <row r="198" s="2" customFormat="1" ht="33" customHeight="1">
      <c r="A198" s="38"/>
      <c r="B198" s="39"/>
      <c r="C198" s="218" t="s">
        <v>592</v>
      </c>
      <c r="D198" s="218" t="s">
        <v>151</v>
      </c>
      <c r="E198" s="219" t="s">
        <v>1212</v>
      </c>
      <c r="F198" s="220" t="s">
        <v>1213</v>
      </c>
      <c r="G198" s="221" t="s">
        <v>1211</v>
      </c>
      <c r="H198" s="222">
        <v>16</v>
      </c>
      <c r="I198" s="223"/>
      <c r="J198" s="224">
        <f>ROUND(I198*H198,2)</f>
        <v>0</v>
      </c>
      <c r="K198" s="220" t="s">
        <v>1061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220</v>
      </c>
      <c r="AT198" s="229" t="s">
        <v>151</v>
      </c>
      <c r="AU198" s="229" t="s">
        <v>86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220</v>
      </c>
      <c r="BM198" s="229" t="s">
        <v>711</v>
      </c>
    </row>
    <row r="199" s="2" customFormat="1" ht="33" customHeight="1">
      <c r="A199" s="38"/>
      <c r="B199" s="39"/>
      <c r="C199" s="218" t="s">
        <v>722</v>
      </c>
      <c r="D199" s="218" t="s">
        <v>151</v>
      </c>
      <c r="E199" s="219" t="s">
        <v>1214</v>
      </c>
      <c r="F199" s="220" t="s">
        <v>1215</v>
      </c>
      <c r="G199" s="221" t="s">
        <v>1211</v>
      </c>
      <c r="H199" s="222">
        <v>360</v>
      </c>
      <c r="I199" s="223"/>
      <c r="J199" s="224">
        <f>ROUND(I199*H199,2)</f>
        <v>0</v>
      </c>
      <c r="K199" s="220" t="s">
        <v>1061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220</v>
      </c>
      <c r="AT199" s="229" t="s">
        <v>151</v>
      </c>
      <c r="AU199" s="229" t="s">
        <v>86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220</v>
      </c>
      <c r="BM199" s="229" t="s">
        <v>714</v>
      </c>
    </row>
    <row r="200" s="2" customFormat="1" ht="33" customHeight="1">
      <c r="A200" s="38"/>
      <c r="B200" s="39"/>
      <c r="C200" s="218" t="s">
        <v>594</v>
      </c>
      <c r="D200" s="218" t="s">
        <v>151</v>
      </c>
      <c r="E200" s="219" t="s">
        <v>1216</v>
      </c>
      <c r="F200" s="220" t="s">
        <v>1217</v>
      </c>
      <c r="G200" s="221" t="s">
        <v>1211</v>
      </c>
      <c r="H200" s="222">
        <v>360</v>
      </c>
      <c r="I200" s="223"/>
      <c r="J200" s="224">
        <f>ROUND(I200*H200,2)</f>
        <v>0</v>
      </c>
      <c r="K200" s="220" t="s">
        <v>1061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220</v>
      </c>
      <c r="AT200" s="229" t="s">
        <v>151</v>
      </c>
      <c r="AU200" s="229" t="s">
        <v>86</v>
      </c>
      <c r="AY200" s="17" t="s">
        <v>149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220</v>
      </c>
      <c r="BM200" s="229" t="s">
        <v>718</v>
      </c>
    </row>
    <row r="201" s="2" customFormat="1" ht="44.25" customHeight="1">
      <c r="A201" s="38"/>
      <c r="B201" s="39"/>
      <c r="C201" s="218" t="s">
        <v>731</v>
      </c>
      <c r="D201" s="218" t="s">
        <v>151</v>
      </c>
      <c r="E201" s="219" t="s">
        <v>1218</v>
      </c>
      <c r="F201" s="220" t="s">
        <v>1219</v>
      </c>
      <c r="G201" s="221" t="s">
        <v>1211</v>
      </c>
      <c r="H201" s="222">
        <v>180</v>
      </c>
      <c r="I201" s="223"/>
      <c r="J201" s="224">
        <f>ROUND(I201*H201,2)</f>
        <v>0</v>
      </c>
      <c r="K201" s="220" t="s">
        <v>1061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220</v>
      </c>
      <c r="AT201" s="229" t="s">
        <v>151</v>
      </c>
      <c r="AU201" s="229" t="s">
        <v>86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220</v>
      </c>
      <c r="BM201" s="229" t="s">
        <v>721</v>
      </c>
    </row>
    <row r="202" s="2" customFormat="1" ht="33" customHeight="1">
      <c r="A202" s="38"/>
      <c r="B202" s="39"/>
      <c r="C202" s="218" t="s">
        <v>597</v>
      </c>
      <c r="D202" s="218" t="s">
        <v>151</v>
      </c>
      <c r="E202" s="219" t="s">
        <v>1220</v>
      </c>
      <c r="F202" s="220" t="s">
        <v>1221</v>
      </c>
      <c r="G202" s="221" t="s">
        <v>1211</v>
      </c>
      <c r="H202" s="222">
        <v>180</v>
      </c>
      <c r="I202" s="223"/>
      <c r="J202" s="224">
        <f>ROUND(I202*H202,2)</f>
        <v>0</v>
      </c>
      <c r="K202" s="220" t="s">
        <v>1061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220</v>
      </c>
      <c r="AT202" s="229" t="s">
        <v>151</v>
      </c>
      <c r="AU202" s="229" t="s">
        <v>86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220</v>
      </c>
      <c r="BM202" s="229" t="s">
        <v>725</v>
      </c>
    </row>
    <row r="203" s="2" customFormat="1" ht="16.5" customHeight="1">
      <c r="A203" s="38"/>
      <c r="B203" s="39"/>
      <c r="C203" s="218" t="s">
        <v>740</v>
      </c>
      <c r="D203" s="218" t="s">
        <v>151</v>
      </c>
      <c r="E203" s="219" t="s">
        <v>1222</v>
      </c>
      <c r="F203" s="220" t="s">
        <v>1223</v>
      </c>
      <c r="G203" s="221" t="s">
        <v>1097</v>
      </c>
      <c r="H203" s="274"/>
      <c r="I203" s="223"/>
      <c r="J203" s="224">
        <f>ROUND(I203*H203,2)</f>
        <v>0</v>
      </c>
      <c r="K203" s="220" t="s">
        <v>1061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220</v>
      </c>
      <c r="AT203" s="229" t="s">
        <v>151</v>
      </c>
      <c r="AU203" s="229" t="s">
        <v>86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220</v>
      </c>
      <c r="BM203" s="229" t="s">
        <v>729</v>
      </c>
    </row>
    <row r="204" s="2" customFormat="1" ht="16.5" customHeight="1">
      <c r="A204" s="38"/>
      <c r="B204" s="39"/>
      <c r="C204" s="218" t="s">
        <v>435</v>
      </c>
      <c r="D204" s="218" t="s">
        <v>151</v>
      </c>
      <c r="E204" s="219" t="s">
        <v>1224</v>
      </c>
      <c r="F204" s="220" t="s">
        <v>424</v>
      </c>
      <c r="G204" s="221" t="s">
        <v>217</v>
      </c>
      <c r="H204" s="222">
        <v>1.2</v>
      </c>
      <c r="I204" s="223"/>
      <c r="J204" s="224">
        <f>ROUND(I204*H204,2)</f>
        <v>0</v>
      </c>
      <c r="K204" s="220" t="s">
        <v>1061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220</v>
      </c>
      <c r="AT204" s="229" t="s">
        <v>151</v>
      </c>
      <c r="AU204" s="229" t="s">
        <v>86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220</v>
      </c>
      <c r="BM204" s="229" t="s">
        <v>734</v>
      </c>
    </row>
    <row r="205" s="12" customFormat="1" ht="22.8" customHeight="1">
      <c r="A205" s="12"/>
      <c r="B205" s="202"/>
      <c r="C205" s="203"/>
      <c r="D205" s="204" t="s">
        <v>75</v>
      </c>
      <c r="E205" s="216" t="s">
        <v>1225</v>
      </c>
      <c r="F205" s="216" t="s">
        <v>1226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SUM(P206:P213)</f>
        <v>0</v>
      </c>
      <c r="Q205" s="210"/>
      <c r="R205" s="211">
        <f>SUM(R206:R213)</f>
        <v>0</v>
      </c>
      <c r="S205" s="210"/>
      <c r="T205" s="212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84</v>
      </c>
      <c r="AT205" s="214" t="s">
        <v>75</v>
      </c>
      <c r="AU205" s="214" t="s">
        <v>84</v>
      </c>
      <c r="AY205" s="213" t="s">
        <v>149</v>
      </c>
      <c r="BK205" s="215">
        <f>SUM(BK206:BK213)</f>
        <v>0</v>
      </c>
    </row>
    <row r="206" s="2" customFormat="1" ht="16.5" customHeight="1">
      <c r="A206" s="38"/>
      <c r="B206" s="39"/>
      <c r="C206" s="218" t="s">
        <v>603</v>
      </c>
      <c r="D206" s="218" t="s">
        <v>151</v>
      </c>
      <c r="E206" s="219" t="s">
        <v>1227</v>
      </c>
      <c r="F206" s="220" t="s">
        <v>1228</v>
      </c>
      <c r="G206" s="221" t="s">
        <v>1229</v>
      </c>
      <c r="H206" s="222">
        <v>40</v>
      </c>
      <c r="I206" s="223"/>
      <c r="J206" s="224">
        <f>ROUND(I206*H206,2)</f>
        <v>0</v>
      </c>
      <c r="K206" s="220" t="s">
        <v>1061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156</v>
      </c>
      <c r="AT206" s="229" t="s">
        <v>151</v>
      </c>
      <c r="AU206" s="229" t="s">
        <v>86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156</v>
      </c>
      <c r="BM206" s="229" t="s">
        <v>738</v>
      </c>
    </row>
    <row r="207" s="2" customFormat="1" ht="24.15" customHeight="1">
      <c r="A207" s="38"/>
      <c r="B207" s="39"/>
      <c r="C207" s="218" t="s">
        <v>756</v>
      </c>
      <c r="D207" s="218" t="s">
        <v>151</v>
      </c>
      <c r="E207" s="219" t="s">
        <v>1230</v>
      </c>
      <c r="F207" s="220" t="s">
        <v>1231</v>
      </c>
      <c r="G207" s="221" t="s">
        <v>1211</v>
      </c>
      <c r="H207" s="222">
        <v>140</v>
      </c>
      <c r="I207" s="223"/>
      <c r="J207" s="224">
        <f>ROUND(I207*H207,2)</f>
        <v>0</v>
      </c>
      <c r="K207" s="220" t="s">
        <v>1061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156</v>
      </c>
      <c r="AT207" s="229" t="s">
        <v>151</v>
      </c>
      <c r="AU207" s="229" t="s">
        <v>86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156</v>
      </c>
      <c r="BM207" s="229" t="s">
        <v>743</v>
      </c>
    </row>
    <row r="208" s="2" customFormat="1" ht="21.75" customHeight="1">
      <c r="A208" s="38"/>
      <c r="B208" s="39"/>
      <c r="C208" s="218" t="s">
        <v>605</v>
      </c>
      <c r="D208" s="218" t="s">
        <v>151</v>
      </c>
      <c r="E208" s="219" t="s">
        <v>1232</v>
      </c>
      <c r="F208" s="220" t="s">
        <v>1233</v>
      </c>
      <c r="G208" s="221" t="s">
        <v>1211</v>
      </c>
      <c r="H208" s="222">
        <v>140</v>
      </c>
      <c r="I208" s="223"/>
      <c r="J208" s="224">
        <f>ROUND(I208*H208,2)</f>
        <v>0</v>
      </c>
      <c r="K208" s="220" t="s">
        <v>1061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156</v>
      </c>
      <c r="AT208" s="229" t="s">
        <v>151</v>
      </c>
      <c r="AU208" s="229" t="s">
        <v>86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156</v>
      </c>
      <c r="BM208" s="229" t="s">
        <v>747</v>
      </c>
    </row>
    <row r="209" s="2" customFormat="1" ht="16.5" customHeight="1">
      <c r="A209" s="38"/>
      <c r="B209" s="39"/>
      <c r="C209" s="218" t="s">
        <v>764</v>
      </c>
      <c r="D209" s="218" t="s">
        <v>151</v>
      </c>
      <c r="E209" s="219" t="s">
        <v>1234</v>
      </c>
      <c r="F209" s="220" t="s">
        <v>1235</v>
      </c>
      <c r="G209" s="221" t="s">
        <v>1229</v>
      </c>
      <c r="H209" s="222">
        <v>16</v>
      </c>
      <c r="I209" s="223"/>
      <c r="J209" s="224">
        <f>ROUND(I209*H209,2)</f>
        <v>0</v>
      </c>
      <c r="K209" s="220" t="s">
        <v>1061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156</v>
      </c>
      <c r="AT209" s="229" t="s">
        <v>151</v>
      </c>
      <c r="AU209" s="229" t="s">
        <v>86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156</v>
      </c>
      <c r="BM209" s="229" t="s">
        <v>751</v>
      </c>
    </row>
    <row r="210" s="2" customFormat="1" ht="37.8" customHeight="1">
      <c r="A210" s="38"/>
      <c r="B210" s="39"/>
      <c r="C210" s="218" t="s">
        <v>606</v>
      </c>
      <c r="D210" s="218" t="s">
        <v>151</v>
      </c>
      <c r="E210" s="219" t="s">
        <v>1236</v>
      </c>
      <c r="F210" s="220" t="s">
        <v>1237</v>
      </c>
      <c r="G210" s="221" t="s">
        <v>1229</v>
      </c>
      <c r="H210" s="222">
        <v>12</v>
      </c>
      <c r="I210" s="223"/>
      <c r="J210" s="224">
        <f>ROUND(I210*H210,2)</f>
        <v>0</v>
      </c>
      <c r="K210" s="220" t="s">
        <v>1061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156</v>
      </c>
      <c r="AT210" s="229" t="s">
        <v>151</v>
      </c>
      <c r="AU210" s="229" t="s">
        <v>86</v>
      </c>
      <c r="AY210" s="17" t="s">
        <v>149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156</v>
      </c>
      <c r="BM210" s="229" t="s">
        <v>754</v>
      </c>
    </row>
    <row r="211" s="2" customFormat="1" ht="24.15" customHeight="1">
      <c r="A211" s="38"/>
      <c r="B211" s="39"/>
      <c r="C211" s="218" t="s">
        <v>769</v>
      </c>
      <c r="D211" s="218" t="s">
        <v>151</v>
      </c>
      <c r="E211" s="219" t="s">
        <v>1238</v>
      </c>
      <c r="F211" s="220" t="s">
        <v>1239</v>
      </c>
      <c r="G211" s="221" t="s">
        <v>1229</v>
      </c>
      <c r="H211" s="222">
        <v>24</v>
      </c>
      <c r="I211" s="223"/>
      <c r="J211" s="224">
        <f>ROUND(I211*H211,2)</f>
        <v>0</v>
      </c>
      <c r="K211" s="220" t="s">
        <v>1061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156</v>
      </c>
      <c r="AT211" s="229" t="s">
        <v>151</v>
      </c>
      <c r="AU211" s="229" t="s">
        <v>86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156</v>
      </c>
      <c r="BM211" s="229" t="s">
        <v>759</v>
      </c>
    </row>
    <row r="212" s="2" customFormat="1" ht="24.15" customHeight="1">
      <c r="A212" s="38"/>
      <c r="B212" s="39"/>
      <c r="C212" s="218" t="s">
        <v>609</v>
      </c>
      <c r="D212" s="218" t="s">
        <v>151</v>
      </c>
      <c r="E212" s="219" t="s">
        <v>1240</v>
      </c>
      <c r="F212" s="220" t="s">
        <v>1241</v>
      </c>
      <c r="G212" s="221" t="s">
        <v>1229</v>
      </c>
      <c r="H212" s="222">
        <v>24</v>
      </c>
      <c r="I212" s="223"/>
      <c r="J212" s="224">
        <f>ROUND(I212*H212,2)</f>
        <v>0</v>
      </c>
      <c r="K212" s="220" t="s">
        <v>1061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156</v>
      </c>
      <c r="AT212" s="229" t="s">
        <v>151</v>
      </c>
      <c r="AU212" s="229" t="s">
        <v>86</v>
      </c>
      <c r="AY212" s="17" t="s">
        <v>149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156</v>
      </c>
      <c r="BM212" s="229" t="s">
        <v>762</v>
      </c>
    </row>
    <row r="213" s="2" customFormat="1" ht="37.8" customHeight="1">
      <c r="A213" s="38"/>
      <c r="B213" s="39"/>
      <c r="C213" s="218" t="s">
        <v>773</v>
      </c>
      <c r="D213" s="218" t="s">
        <v>151</v>
      </c>
      <c r="E213" s="219" t="s">
        <v>1242</v>
      </c>
      <c r="F213" s="220" t="s">
        <v>1243</v>
      </c>
      <c r="G213" s="221" t="s">
        <v>1229</v>
      </c>
      <c r="H213" s="222">
        <v>12</v>
      </c>
      <c r="I213" s="223"/>
      <c r="J213" s="224">
        <f>ROUND(I213*H213,2)</f>
        <v>0</v>
      </c>
      <c r="K213" s="220" t="s">
        <v>1061</v>
      </c>
      <c r="L213" s="44"/>
      <c r="M213" s="264" t="s">
        <v>1</v>
      </c>
      <c r="N213" s="265" t="s">
        <v>41</v>
      </c>
      <c r="O213" s="266"/>
      <c r="P213" s="267">
        <f>O213*H213</f>
        <v>0</v>
      </c>
      <c r="Q213" s="267">
        <v>0</v>
      </c>
      <c r="R213" s="267">
        <f>Q213*H213</f>
        <v>0</v>
      </c>
      <c r="S213" s="267">
        <v>0</v>
      </c>
      <c r="T213" s="26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156</v>
      </c>
      <c r="AT213" s="229" t="s">
        <v>151</v>
      </c>
      <c r="AU213" s="229" t="s">
        <v>86</v>
      </c>
      <c r="AY213" s="17" t="s">
        <v>149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156</v>
      </c>
      <c r="BM213" s="229" t="s">
        <v>767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ED3ewUX7Bb2B+4/u5V7o8JGb4C9usyPd4/9OT8p2OdivT36v+d7wvBDdxNxNRAP2vzmLbPTkuwNNhYi1EMuLMQ==" hashValue="UgtKjucJKDeuj2oYu761eQBQcvCUH4skEEjfPFcLS8wq/+SBLljOK9c+rS4zLTBvCnOGVe8pCYX0lzM/vsoxoQ==" algorithmName="SHA-512" password="CC35"/>
  <autoFilter ref="C119:K21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ROUND((SUM(BE127:BE229)),  2)</f>
        <v>0</v>
      </c>
      <c r="G33" s="38"/>
      <c r="H33" s="38"/>
      <c r="I33" s="155">
        <v>0.20999999999999999</v>
      </c>
      <c r="J33" s="154">
        <f>ROUND(((SUM(BE127:BE229))*I33),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ROUND((SUM(BF127:BF229)),  2)</f>
        <v>0</v>
      </c>
      <c r="G34" s="38"/>
      <c r="H34" s="38"/>
      <c r="I34" s="155">
        <v>0.12</v>
      </c>
      <c r="J34" s="154">
        <f>ROUND(((SUM(BF127:BF229))*I34),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ROUND((SUM(BH127:BH229)),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05 -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1245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1246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1247</v>
      </c>
      <c r="E99" s="182"/>
      <c r="F99" s="182"/>
      <c r="G99" s="182"/>
      <c r="H99" s="182"/>
      <c r="I99" s="182"/>
      <c r="J99" s="183">
        <f>J167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1248</v>
      </c>
      <c r="E100" s="188"/>
      <c r="F100" s="188"/>
      <c r="G100" s="188"/>
      <c r="H100" s="188"/>
      <c r="I100" s="188"/>
      <c r="J100" s="189">
        <f>J168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1249</v>
      </c>
      <c r="E101" s="188"/>
      <c r="F101" s="188"/>
      <c r="G101" s="188"/>
      <c r="H101" s="188"/>
      <c r="I101" s="188"/>
      <c r="J101" s="189">
        <f>J200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1250</v>
      </c>
      <c r="E102" s="182"/>
      <c r="F102" s="182"/>
      <c r="G102" s="182"/>
      <c r="H102" s="182"/>
      <c r="I102" s="182"/>
      <c r="J102" s="183">
        <f>J219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1251</v>
      </c>
      <c r="E103" s="188"/>
      <c r="F103" s="188"/>
      <c r="G103" s="188"/>
      <c r="H103" s="188"/>
      <c r="I103" s="188"/>
      <c r="J103" s="189">
        <f>J220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1252</v>
      </c>
      <c r="E104" s="188"/>
      <c r="F104" s="188"/>
      <c r="G104" s="188"/>
      <c r="H104" s="188"/>
      <c r="I104" s="188"/>
      <c r="J104" s="189">
        <f>J222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1253</v>
      </c>
      <c r="E105" s="188"/>
      <c r="F105" s="188"/>
      <c r="G105" s="188"/>
      <c r="H105" s="188"/>
      <c r="I105" s="188"/>
      <c r="J105" s="189">
        <f>J224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1254</v>
      </c>
      <c r="E106" s="188"/>
      <c r="F106" s="188"/>
      <c r="G106" s="188"/>
      <c r="H106" s="188"/>
      <c r="I106" s="188"/>
      <c r="J106" s="189">
        <f>J226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1255</v>
      </c>
      <c r="E107" s="188"/>
      <c r="F107" s="188"/>
      <c r="G107" s="188"/>
      <c r="H107" s="188"/>
      <c r="I107" s="188"/>
      <c r="J107" s="189">
        <f>J228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REVITALIZACE OBJEKTU CORSO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IO 05 - Veřejné osvětlení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Krčínova 801/6, 400 07 Ústí nad Labem</v>
      </c>
      <c r="G121" s="40"/>
      <c r="H121" s="40"/>
      <c r="I121" s="32" t="s">
        <v>22</v>
      </c>
      <c r="J121" s="79" t="str">
        <f>IF(J12="","",J12)</f>
        <v>3. 7. 2024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Statutární město Ústí nad Labem</v>
      </c>
      <c r="G123" s="40"/>
      <c r="H123" s="40"/>
      <c r="I123" s="32" t="s">
        <v>30</v>
      </c>
      <c r="J123" s="36" t="str">
        <f>E21</f>
        <v>DigiTry Art Technologies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135</v>
      </c>
      <c r="D126" s="194" t="s">
        <v>61</v>
      </c>
      <c r="E126" s="194" t="s">
        <v>57</v>
      </c>
      <c r="F126" s="194" t="s">
        <v>58</v>
      </c>
      <c r="G126" s="194" t="s">
        <v>136</v>
      </c>
      <c r="H126" s="194" t="s">
        <v>137</v>
      </c>
      <c r="I126" s="194" t="s">
        <v>138</v>
      </c>
      <c r="J126" s="194" t="s">
        <v>122</v>
      </c>
      <c r="K126" s="195" t="s">
        <v>139</v>
      </c>
      <c r="L126" s="196"/>
      <c r="M126" s="100" t="s">
        <v>1</v>
      </c>
      <c r="N126" s="101" t="s">
        <v>40</v>
      </c>
      <c r="O126" s="101" t="s">
        <v>140</v>
      </c>
      <c r="P126" s="101" t="s">
        <v>141</v>
      </c>
      <c r="Q126" s="101" t="s">
        <v>142</v>
      </c>
      <c r="R126" s="101" t="s">
        <v>143</v>
      </c>
      <c r="S126" s="101" t="s">
        <v>144</v>
      </c>
      <c r="T126" s="102" t="s">
        <v>145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146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P128+P167+P219</f>
        <v>0</v>
      </c>
      <c r="Q127" s="104"/>
      <c r="R127" s="199">
        <f>R128+R167+R219</f>
        <v>3.060435</v>
      </c>
      <c r="S127" s="104"/>
      <c r="T127" s="200">
        <f>T128+T167+T219</f>
        <v>5.9924999999999997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124</v>
      </c>
      <c r="BK127" s="201">
        <f>BK128+BK167+BK219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1256</v>
      </c>
      <c r="F128" s="205" t="s">
        <v>1257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0.57333500000000004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86</v>
      </c>
      <c r="AT128" s="214" t="s">
        <v>75</v>
      </c>
      <c r="AU128" s="214" t="s">
        <v>76</v>
      </c>
      <c r="AY128" s="213" t="s">
        <v>149</v>
      </c>
      <c r="BK128" s="215">
        <f>BK129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1258</v>
      </c>
      <c r="F129" s="216" t="s">
        <v>1259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SUM(P130:P166)</f>
        <v>0</v>
      </c>
      <c r="Q129" s="210"/>
      <c r="R129" s="211">
        <f>SUM(R130:R166)</f>
        <v>0.57333500000000004</v>
      </c>
      <c r="S129" s="210"/>
      <c r="T129" s="212">
        <f>SUM(T130:T166)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75</v>
      </c>
      <c r="AU129" s="214" t="s">
        <v>84</v>
      </c>
      <c r="AY129" s="213" t="s">
        <v>149</v>
      </c>
      <c r="BK129" s="215">
        <f>SUM(BK130:BK166)</f>
        <v>0</v>
      </c>
    </row>
    <row r="130" s="2" customFormat="1" ht="24.15" customHeight="1">
      <c r="A130" s="38"/>
      <c r="B130" s="39"/>
      <c r="C130" s="218" t="s">
        <v>84</v>
      </c>
      <c r="D130" s="218" t="s">
        <v>151</v>
      </c>
      <c r="E130" s="219" t="s">
        <v>1260</v>
      </c>
      <c r="F130" s="220" t="s">
        <v>1261</v>
      </c>
      <c r="G130" s="221" t="s">
        <v>269</v>
      </c>
      <c r="H130" s="222">
        <v>250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220</v>
      </c>
      <c r="AT130" s="229" t="s">
        <v>151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220</v>
      </c>
      <c r="BM130" s="229" t="s">
        <v>1262</v>
      </c>
    </row>
    <row r="131" s="2" customFormat="1" ht="24.15" customHeight="1">
      <c r="A131" s="38"/>
      <c r="B131" s="39"/>
      <c r="C131" s="243" t="s">
        <v>86</v>
      </c>
      <c r="D131" s="243" t="s">
        <v>234</v>
      </c>
      <c r="E131" s="244" t="s">
        <v>1263</v>
      </c>
      <c r="F131" s="245" t="s">
        <v>1264</v>
      </c>
      <c r="G131" s="246" t="s">
        <v>269</v>
      </c>
      <c r="H131" s="247">
        <v>262.5</v>
      </c>
      <c r="I131" s="248"/>
      <c r="J131" s="249">
        <f>ROUND(I131*H131,2)</f>
        <v>0</v>
      </c>
      <c r="K131" s="245" t="s">
        <v>1</v>
      </c>
      <c r="L131" s="250"/>
      <c r="M131" s="251" t="s">
        <v>1</v>
      </c>
      <c r="N131" s="252" t="s">
        <v>41</v>
      </c>
      <c r="O131" s="91"/>
      <c r="P131" s="227">
        <f>O131*H131</f>
        <v>0</v>
      </c>
      <c r="Q131" s="227">
        <v>0.00025999999999999998</v>
      </c>
      <c r="R131" s="227">
        <f>Q131*H131</f>
        <v>0.068249999999999991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300</v>
      </c>
      <c r="AT131" s="229" t="s">
        <v>234</v>
      </c>
      <c r="AU131" s="229" t="s">
        <v>86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220</v>
      </c>
      <c r="BM131" s="229" t="s">
        <v>1265</v>
      </c>
    </row>
    <row r="132" s="13" customFormat="1">
      <c r="A132" s="13"/>
      <c r="B132" s="231"/>
      <c r="C132" s="232"/>
      <c r="D132" s="233" t="s">
        <v>158</v>
      </c>
      <c r="E132" s="234" t="s">
        <v>1</v>
      </c>
      <c r="F132" s="235" t="s">
        <v>1266</v>
      </c>
      <c r="G132" s="232"/>
      <c r="H132" s="236">
        <v>262.5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158</v>
      </c>
      <c r="AU132" s="242" t="s">
        <v>86</v>
      </c>
      <c r="AV132" s="13" t="s">
        <v>86</v>
      </c>
      <c r="AW132" s="13" t="s">
        <v>32</v>
      </c>
      <c r="AX132" s="13" t="s">
        <v>84</v>
      </c>
      <c r="AY132" s="242" t="s">
        <v>149</v>
      </c>
    </row>
    <row r="133" s="2" customFormat="1" ht="33" customHeight="1">
      <c r="A133" s="38"/>
      <c r="B133" s="39"/>
      <c r="C133" s="218" t="s">
        <v>164</v>
      </c>
      <c r="D133" s="218" t="s">
        <v>151</v>
      </c>
      <c r="E133" s="219" t="s">
        <v>1267</v>
      </c>
      <c r="F133" s="220" t="s">
        <v>1268</v>
      </c>
      <c r="G133" s="221" t="s">
        <v>269</v>
      </c>
      <c r="H133" s="222">
        <v>30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220</v>
      </c>
      <c r="AT133" s="229" t="s">
        <v>151</v>
      </c>
      <c r="AU133" s="229" t="s">
        <v>86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220</v>
      </c>
      <c r="BM133" s="229" t="s">
        <v>1269</v>
      </c>
    </row>
    <row r="134" s="2" customFormat="1" ht="24.15" customHeight="1">
      <c r="A134" s="38"/>
      <c r="B134" s="39"/>
      <c r="C134" s="243" t="s">
        <v>156</v>
      </c>
      <c r="D134" s="243" t="s">
        <v>234</v>
      </c>
      <c r="E134" s="244" t="s">
        <v>1270</v>
      </c>
      <c r="F134" s="245" t="s">
        <v>1271</v>
      </c>
      <c r="G134" s="246" t="s">
        <v>269</v>
      </c>
      <c r="H134" s="247">
        <v>34.5</v>
      </c>
      <c r="I134" s="248"/>
      <c r="J134" s="249">
        <f>ROUND(I134*H134,2)</f>
        <v>0</v>
      </c>
      <c r="K134" s="245" t="s">
        <v>1</v>
      </c>
      <c r="L134" s="250"/>
      <c r="M134" s="251" t="s">
        <v>1</v>
      </c>
      <c r="N134" s="252" t="s">
        <v>41</v>
      </c>
      <c r="O134" s="91"/>
      <c r="P134" s="227">
        <f>O134*H134</f>
        <v>0</v>
      </c>
      <c r="Q134" s="227">
        <v>0.00014999999999999999</v>
      </c>
      <c r="R134" s="227">
        <f>Q134*H134</f>
        <v>0.0051749999999999999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300</v>
      </c>
      <c r="AT134" s="229" t="s">
        <v>234</v>
      </c>
      <c r="AU134" s="229" t="s">
        <v>86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220</v>
      </c>
      <c r="BM134" s="229" t="s">
        <v>1272</v>
      </c>
    </row>
    <row r="135" s="13" customFormat="1">
      <c r="A135" s="13"/>
      <c r="B135" s="231"/>
      <c r="C135" s="232"/>
      <c r="D135" s="233" t="s">
        <v>158</v>
      </c>
      <c r="E135" s="234" t="s">
        <v>1</v>
      </c>
      <c r="F135" s="235" t="s">
        <v>1273</v>
      </c>
      <c r="G135" s="232"/>
      <c r="H135" s="236">
        <v>34.5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158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149</v>
      </c>
    </row>
    <row r="136" s="2" customFormat="1" ht="24.15" customHeight="1">
      <c r="A136" s="38"/>
      <c r="B136" s="39"/>
      <c r="C136" s="218" t="s">
        <v>173</v>
      </c>
      <c r="D136" s="218" t="s">
        <v>151</v>
      </c>
      <c r="E136" s="219" t="s">
        <v>1274</v>
      </c>
      <c r="F136" s="220" t="s">
        <v>1275</v>
      </c>
      <c r="G136" s="221" t="s">
        <v>269</v>
      </c>
      <c r="H136" s="222">
        <v>120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220</v>
      </c>
      <c r="AT136" s="229" t="s">
        <v>151</v>
      </c>
      <c r="AU136" s="229" t="s">
        <v>86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220</v>
      </c>
      <c r="BM136" s="229" t="s">
        <v>1276</v>
      </c>
    </row>
    <row r="137" s="2" customFormat="1" ht="24.15" customHeight="1">
      <c r="A137" s="38"/>
      <c r="B137" s="39"/>
      <c r="C137" s="243" t="s">
        <v>178</v>
      </c>
      <c r="D137" s="243" t="s">
        <v>234</v>
      </c>
      <c r="E137" s="244" t="s">
        <v>1277</v>
      </c>
      <c r="F137" s="245" t="s">
        <v>1278</v>
      </c>
      <c r="G137" s="246" t="s">
        <v>269</v>
      </c>
      <c r="H137" s="247">
        <v>138</v>
      </c>
      <c r="I137" s="248"/>
      <c r="J137" s="249">
        <f>ROUND(I137*H137,2)</f>
        <v>0</v>
      </c>
      <c r="K137" s="245" t="s">
        <v>1</v>
      </c>
      <c r="L137" s="250"/>
      <c r="M137" s="251" t="s">
        <v>1</v>
      </c>
      <c r="N137" s="252" t="s">
        <v>41</v>
      </c>
      <c r="O137" s="91"/>
      <c r="P137" s="227">
        <f>O137*H137</f>
        <v>0</v>
      </c>
      <c r="Q137" s="227">
        <v>0.00012</v>
      </c>
      <c r="R137" s="227">
        <f>Q137*H137</f>
        <v>0.016560000000000002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300</v>
      </c>
      <c r="AT137" s="229" t="s">
        <v>234</v>
      </c>
      <c r="AU137" s="229" t="s">
        <v>86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220</v>
      </c>
      <c r="BM137" s="229" t="s">
        <v>1279</v>
      </c>
    </row>
    <row r="138" s="13" customFormat="1">
      <c r="A138" s="13"/>
      <c r="B138" s="231"/>
      <c r="C138" s="232"/>
      <c r="D138" s="233" t="s">
        <v>158</v>
      </c>
      <c r="E138" s="234" t="s">
        <v>1</v>
      </c>
      <c r="F138" s="235" t="s">
        <v>1280</v>
      </c>
      <c r="G138" s="232"/>
      <c r="H138" s="236">
        <v>138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158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149</v>
      </c>
    </row>
    <row r="139" s="2" customFormat="1" ht="24.15" customHeight="1">
      <c r="A139" s="38"/>
      <c r="B139" s="39"/>
      <c r="C139" s="218" t="s">
        <v>182</v>
      </c>
      <c r="D139" s="218" t="s">
        <v>151</v>
      </c>
      <c r="E139" s="219" t="s">
        <v>1281</v>
      </c>
      <c r="F139" s="220" t="s">
        <v>1282</v>
      </c>
      <c r="G139" s="221" t="s">
        <v>269</v>
      </c>
      <c r="H139" s="222">
        <v>250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220</v>
      </c>
      <c r="AT139" s="229" t="s">
        <v>151</v>
      </c>
      <c r="AU139" s="229" t="s">
        <v>86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220</v>
      </c>
      <c r="BM139" s="229" t="s">
        <v>1283</v>
      </c>
    </row>
    <row r="140" s="2" customFormat="1" ht="24.15" customHeight="1">
      <c r="A140" s="38"/>
      <c r="B140" s="39"/>
      <c r="C140" s="243" t="s">
        <v>186</v>
      </c>
      <c r="D140" s="243" t="s">
        <v>234</v>
      </c>
      <c r="E140" s="244" t="s">
        <v>1284</v>
      </c>
      <c r="F140" s="245" t="s">
        <v>1285</v>
      </c>
      <c r="G140" s="246" t="s">
        <v>269</v>
      </c>
      <c r="H140" s="247">
        <v>287.5</v>
      </c>
      <c r="I140" s="248"/>
      <c r="J140" s="249">
        <f>ROUND(I140*H140,2)</f>
        <v>0</v>
      </c>
      <c r="K140" s="245" t="s">
        <v>1</v>
      </c>
      <c r="L140" s="250"/>
      <c r="M140" s="251" t="s">
        <v>1</v>
      </c>
      <c r="N140" s="252" t="s">
        <v>41</v>
      </c>
      <c r="O140" s="91"/>
      <c r="P140" s="227">
        <f>O140*H140</f>
        <v>0</v>
      </c>
      <c r="Q140" s="227">
        <v>0.00064000000000000005</v>
      </c>
      <c r="R140" s="227">
        <f>Q140*H140</f>
        <v>0.18400000000000003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300</v>
      </c>
      <c r="AT140" s="229" t="s">
        <v>234</v>
      </c>
      <c r="AU140" s="229" t="s">
        <v>86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220</v>
      </c>
      <c r="BM140" s="229" t="s">
        <v>1286</v>
      </c>
    </row>
    <row r="141" s="13" customFormat="1">
      <c r="A141" s="13"/>
      <c r="B141" s="231"/>
      <c r="C141" s="232"/>
      <c r="D141" s="233" t="s">
        <v>158</v>
      </c>
      <c r="E141" s="234" t="s">
        <v>1</v>
      </c>
      <c r="F141" s="235" t="s">
        <v>1287</v>
      </c>
      <c r="G141" s="232"/>
      <c r="H141" s="236">
        <v>287.5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158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149</v>
      </c>
    </row>
    <row r="142" s="2" customFormat="1" ht="24.15" customHeight="1">
      <c r="A142" s="38"/>
      <c r="B142" s="39"/>
      <c r="C142" s="218" t="s">
        <v>190</v>
      </c>
      <c r="D142" s="218" t="s">
        <v>151</v>
      </c>
      <c r="E142" s="219" t="s">
        <v>1288</v>
      </c>
      <c r="F142" s="220" t="s">
        <v>1289</v>
      </c>
      <c r="G142" s="221" t="s">
        <v>269</v>
      </c>
      <c r="H142" s="222">
        <v>50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220</v>
      </c>
      <c r="AT142" s="229" t="s">
        <v>151</v>
      </c>
      <c r="AU142" s="229" t="s">
        <v>86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220</v>
      </c>
      <c r="BM142" s="229" t="s">
        <v>1290</v>
      </c>
    </row>
    <row r="143" s="2" customFormat="1" ht="24.15" customHeight="1">
      <c r="A143" s="38"/>
      <c r="B143" s="39"/>
      <c r="C143" s="243" t="s">
        <v>194</v>
      </c>
      <c r="D143" s="243" t="s">
        <v>234</v>
      </c>
      <c r="E143" s="244" t="s">
        <v>1291</v>
      </c>
      <c r="F143" s="245" t="s">
        <v>1292</v>
      </c>
      <c r="G143" s="246" t="s">
        <v>269</v>
      </c>
      <c r="H143" s="247">
        <v>57.5</v>
      </c>
      <c r="I143" s="248"/>
      <c r="J143" s="249">
        <f>ROUND(I143*H143,2)</f>
        <v>0</v>
      </c>
      <c r="K143" s="245" t="s">
        <v>1</v>
      </c>
      <c r="L143" s="250"/>
      <c r="M143" s="251" t="s">
        <v>1</v>
      </c>
      <c r="N143" s="252" t="s">
        <v>41</v>
      </c>
      <c r="O143" s="91"/>
      <c r="P143" s="227">
        <f>O143*H143</f>
        <v>0</v>
      </c>
      <c r="Q143" s="227">
        <v>0.00089999999999999998</v>
      </c>
      <c r="R143" s="227">
        <f>Q143*H143</f>
        <v>0.051749999999999997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300</v>
      </c>
      <c r="AT143" s="229" t="s">
        <v>234</v>
      </c>
      <c r="AU143" s="229" t="s">
        <v>86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220</v>
      </c>
      <c r="BM143" s="229" t="s">
        <v>1293</v>
      </c>
    </row>
    <row r="144" s="13" customFormat="1">
      <c r="A144" s="13"/>
      <c r="B144" s="231"/>
      <c r="C144" s="232"/>
      <c r="D144" s="233" t="s">
        <v>158</v>
      </c>
      <c r="E144" s="234" t="s">
        <v>1</v>
      </c>
      <c r="F144" s="235" t="s">
        <v>1294</v>
      </c>
      <c r="G144" s="232"/>
      <c r="H144" s="236">
        <v>57.5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158</v>
      </c>
      <c r="AU144" s="242" t="s">
        <v>86</v>
      </c>
      <c r="AV144" s="13" t="s">
        <v>86</v>
      </c>
      <c r="AW144" s="13" t="s">
        <v>32</v>
      </c>
      <c r="AX144" s="13" t="s">
        <v>84</v>
      </c>
      <c r="AY144" s="242" t="s">
        <v>149</v>
      </c>
    </row>
    <row r="145" s="2" customFormat="1" ht="24.15" customHeight="1">
      <c r="A145" s="38"/>
      <c r="B145" s="39"/>
      <c r="C145" s="218" t="s">
        <v>198</v>
      </c>
      <c r="D145" s="218" t="s">
        <v>151</v>
      </c>
      <c r="E145" s="219" t="s">
        <v>1295</v>
      </c>
      <c r="F145" s="220" t="s">
        <v>1296</v>
      </c>
      <c r="G145" s="221" t="s">
        <v>303</v>
      </c>
      <c r="H145" s="222">
        <v>60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220</v>
      </c>
      <c r="AT145" s="229" t="s">
        <v>151</v>
      </c>
      <c r="AU145" s="229" t="s">
        <v>86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220</v>
      </c>
      <c r="BM145" s="229" t="s">
        <v>1297</v>
      </c>
    </row>
    <row r="146" s="2" customFormat="1" ht="24.15" customHeight="1">
      <c r="A146" s="38"/>
      <c r="B146" s="39"/>
      <c r="C146" s="218" t="s">
        <v>722</v>
      </c>
      <c r="D146" s="218" t="s">
        <v>151</v>
      </c>
      <c r="E146" s="219" t="s">
        <v>1298</v>
      </c>
      <c r="F146" s="220" t="s">
        <v>1299</v>
      </c>
      <c r="G146" s="221" t="s">
        <v>303</v>
      </c>
      <c r="H146" s="222">
        <v>9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220</v>
      </c>
      <c r="AT146" s="229" t="s">
        <v>151</v>
      </c>
      <c r="AU146" s="229" t="s">
        <v>86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220</v>
      </c>
      <c r="BM146" s="229" t="s">
        <v>1300</v>
      </c>
    </row>
    <row r="147" s="2" customFormat="1" ht="24.15" customHeight="1">
      <c r="A147" s="38"/>
      <c r="B147" s="39"/>
      <c r="C147" s="218" t="s">
        <v>594</v>
      </c>
      <c r="D147" s="218" t="s">
        <v>151</v>
      </c>
      <c r="E147" s="219" t="s">
        <v>1301</v>
      </c>
      <c r="F147" s="220" t="s">
        <v>1302</v>
      </c>
      <c r="G147" s="221" t="s">
        <v>303</v>
      </c>
      <c r="H147" s="222">
        <v>26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220</v>
      </c>
      <c r="AT147" s="229" t="s">
        <v>151</v>
      </c>
      <c r="AU147" s="229" t="s">
        <v>86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220</v>
      </c>
      <c r="BM147" s="229" t="s">
        <v>1303</v>
      </c>
    </row>
    <row r="148" s="2" customFormat="1" ht="24.15" customHeight="1">
      <c r="A148" s="38"/>
      <c r="B148" s="39"/>
      <c r="C148" s="243" t="s">
        <v>731</v>
      </c>
      <c r="D148" s="243" t="s">
        <v>234</v>
      </c>
      <c r="E148" s="244" t="s">
        <v>1304</v>
      </c>
      <c r="F148" s="245" t="s">
        <v>1305</v>
      </c>
      <c r="G148" s="246" t="s">
        <v>303</v>
      </c>
      <c r="H148" s="247">
        <v>26</v>
      </c>
      <c r="I148" s="248"/>
      <c r="J148" s="249">
        <f>ROUND(I148*H148,2)</f>
        <v>0</v>
      </c>
      <c r="K148" s="245" t="s">
        <v>1</v>
      </c>
      <c r="L148" s="250"/>
      <c r="M148" s="251" t="s">
        <v>1</v>
      </c>
      <c r="N148" s="252" t="s">
        <v>41</v>
      </c>
      <c r="O148" s="91"/>
      <c r="P148" s="227">
        <f>O148*H148</f>
        <v>0</v>
      </c>
      <c r="Q148" s="227">
        <v>0.0080999999999999996</v>
      </c>
      <c r="R148" s="227">
        <f>Q148*H148</f>
        <v>0.21059999999999998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300</v>
      </c>
      <c r="AT148" s="229" t="s">
        <v>234</v>
      </c>
      <c r="AU148" s="229" t="s">
        <v>86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220</v>
      </c>
      <c r="BM148" s="229" t="s">
        <v>1306</v>
      </c>
    </row>
    <row r="149" s="2" customFormat="1" ht="24.15" customHeight="1">
      <c r="A149" s="38"/>
      <c r="B149" s="39"/>
      <c r="C149" s="218" t="s">
        <v>8</v>
      </c>
      <c r="D149" s="218" t="s">
        <v>151</v>
      </c>
      <c r="E149" s="219" t="s">
        <v>1307</v>
      </c>
      <c r="F149" s="220" t="s">
        <v>1308</v>
      </c>
      <c r="G149" s="221" t="s">
        <v>303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220</v>
      </c>
      <c r="AT149" s="229" t="s">
        <v>151</v>
      </c>
      <c r="AU149" s="229" t="s">
        <v>86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220</v>
      </c>
      <c r="BM149" s="229" t="s">
        <v>1309</v>
      </c>
    </row>
    <row r="150" s="2" customFormat="1" ht="24.15" customHeight="1">
      <c r="A150" s="38"/>
      <c r="B150" s="39"/>
      <c r="C150" s="243" t="s">
        <v>205</v>
      </c>
      <c r="D150" s="243" t="s">
        <v>234</v>
      </c>
      <c r="E150" s="244" t="s">
        <v>1310</v>
      </c>
      <c r="F150" s="245" t="s">
        <v>1311</v>
      </c>
      <c r="G150" s="246" t="s">
        <v>303</v>
      </c>
      <c r="H150" s="247">
        <v>1</v>
      </c>
      <c r="I150" s="248"/>
      <c r="J150" s="249">
        <f>ROUND(I150*H150,2)</f>
        <v>0</v>
      </c>
      <c r="K150" s="245" t="s">
        <v>1</v>
      </c>
      <c r="L150" s="250"/>
      <c r="M150" s="251" t="s">
        <v>1</v>
      </c>
      <c r="N150" s="252" t="s">
        <v>41</v>
      </c>
      <c r="O150" s="91"/>
      <c r="P150" s="227">
        <f>O150*H150</f>
        <v>0</v>
      </c>
      <c r="Q150" s="227">
        <v>0.0080999999999999996</v>
      </c>
      <c r="R150" s="227">
        <f>Q150*H150</f>
        <v>0.0080999999999999996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300</v>
      </c>
      <c r="AT150" s="229" t="s">
        <v>234</v>
      </c>
      <c r="AU150" s="229" t="s">
        <v>86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220</v>
      </c>
      <c r="BM150" s="229" t="s">
        <v>1312</v>
      </c>
    </row>
    <row r="151" s="2" customFormat="1" ht="24.15" customHeight="1">
      <c r="A151" s="38"/>
      <c r="B151" s="39"/>
      <c r="C151" s="218" t="s">
        <v>210</v>
      </c>
      <c r="D151" s="218" t="s">
        <v>151</v>
      </c>
      <c r="E151" s="219" t="s">
        <v>1313</v>
      </c>
      <c r="F151" s="220" t="s">
        <v>1314</v>
      </c>
      <c r="G151" s="221" t="s">
        <v>303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220</v>
      </c>
      <c r="AT151" s="229" t="s">
        <v>151</v>
      </c>
      <c r="AU151" s="229" t="s">
        <v>86</v>
      </c>
      <c r="AY151" s="17" t="s">
        <v>149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220</v>
      </c>
      <c r="BM151" s="229" t="s">
        <v>1315</v>
      </c>
    </row>
    <row r="152" s="2" customFormat="1" ht="37.8" customHeight="1">
      <c r="A152" s="38"/>
      <c r="B152" s="39"/>
      <c r="C152" s="243" t="s">
        <v>214</v>
      </c>
      <c r="D152" s="243" t="s">
        <v>234</v>
      </c>
      <c r="E152" s="244" t="s">
        <v>1316</v>
      </c>
      <c r="F152" s="245" t="s">
        <v>1317</v>
      </c>
      <c r="G152" s="246" t="s">
        <v>303</v>
      </c>
      <c r="H152" s="247">
        <v>1</v>
      </c>
      <c r="I152" s="248"/>
      <c r="J152" s="249">
        <f>ROUND(I152*H152,2)</f>
        <v>0</v>
      </c>
      <c r="K152" s="245" t="s">
        <v>1</v>
      </c>
      <c r="L152" s="250"/>
      <c r="M152" s="251" t="s">
        <v>1</v>
      </c>
      <c r="N152" s="252" t="s">
        <v>41</v>
      </c>
      <c r="O152" s="91"/>
      <c r="P152" s="227">
        <f>O152*H152</f>
        <v>0</v>
      </c>
      <c r="Q152" s="227">
        <v>0.025000000000000001</v>
      </c>
      <c r="R152" s="227">
        <f>Q152*H152</f>
        <v>0.025000000000000001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300</v>
      </c>
      <c r="AT152" s="229" t="s">
        <v>234</v>
      </c>
      <c r="AU152" s="229" t="s">
        <v>86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220</v>
      </c>
      <c r="BM152" s="229" t="s">
        <v>1318</v>
      </c>
    </row>
    <row r="153" s="2" customFormat="1" ht="16.5" customHeight="1">
      <c r="A153" s="38"/>
      <c r="B153" s="39"/>
      <c r="C153" s="218" t="s">
        <v>220</v>
      </c>
      <c r="D153" s="218" t="s">
        <v>151</v>
      </c>
      <c r="E153" s="219" t="s">
        <v>1319</v>
      </c>
      <c r="F153" s="220" t="s">
        <v>1320</v>
      </c>
      <c r="G153" s="221" t="s">
        <v>303</v>
      </c>
      <c r="H153" s="222">
        <v>1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220</v>
      </c>
      <c r="AT153" s="229" t="s">
        <v>151</v>
      </c>
      <c r="AU153" s="229" t="s">
        <v>86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220</v>
      </c>
      <c r="BM153" s="229" t="s">
        <v>1321</v>
      </c>
    </row>
    <row r="154" s="2" customFormat="1" ht="24.15" customHeight="1">
      <c r="A154" s="38"/>
      <c r="B154" s="39"/>
      <c r="C154" s="218" t="s">
        <v>224</v>
      </c>
      <c r="D154" s="218" t="s">
        <v>151</v>
      </c>
      <c r="E154" s="219" t="s">
        <v>1322</v>
      </c>
      <c r="F154" s="220" t="s">
        <v>1323</v>
      </c>
      <c r="G154" s="221" t="s">
        <v>303</v>
      </c>
      <c r="H154" s="222">
        <v>5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220</v>
      </c>
      <c r="AT154" s="229" t="s">
        <v>151</v>
      </c>
      <c r="AU154" s="229" t="s">
        <v>86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220</v>
      </c>
      <c r="BM154" s="229" t="s">
        <v>1324</v>
      </c>
    </row>
    <row r="155" s="2" customFormat="1" ht="24.15" customHeight="1">
      <c r="A155" s="38"/>
      <c r="B155" s="39"/>
      <c r="C155" s="218" t="s">
        <v>229</v>
      </c>
      <c r="D155" s="218" t="s">
        <v>151</v>
      </c>
      <c r="E155" s="219" t="s">
        <v>1325</v>
      </c>
      <c r="F155" s="220" t="s">
        <v>1326</v>
      </c>
      <c r="G155" s="221" t="s">
        <v>303</v>
      </c>
      <c r="H155" s="222">
        <v>5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220</v>
      </c>
      <c r="AT155" s="229" t="s">
        <v>151</v>
      </c>
      <c r="AU155" s="229" t="s">
        <v>86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220</v>
      </c>
      <c r="BM155" s="229" t="s">
        <v>1327</v>
      </c>
    </row>
    <row r="156" s="2" customFormat="1" ht="24.15" customHeight="1">
      <c r="A156" s="38"/>
      <c r="B156" s="39"/>
      <c r="C156" s="218" t="s">
        <v>233</v>
      </c>
      <c r="D156" s="218" t="s">
        <v>151</v>
      </c>
      <c r="E156" s="219" t="s">
        <v>1328</v>
      </c>
      <c r="F156" s="220" t="s">
        <v>1329</v>
      </c>
      <c r="G156" s="221" t="s">
        <v>303</v>
      </c>
      <c r="H156" s="222">
        <v>5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220</v>
      </c>
      <c r="AT156" s="229" t="s">
        <v>151</v>
      </c>
      <c r="AU156" s="229" t="s">
        <v>86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220</v>
      </c>
      <c r="BM156" s="229" t="s">
        <v>1330</v>
      </c>
    </row>
    <row r="157" s="2" customFormat="1" ht="24.15" customHeight="1">
      <c r="A157" s="38"/>
      <c r="B157" s="39"/>
      <c r="C157" s="218" t="s">
        <v>240</v>
      </c>
      <c r="D157" s="218" t="s">
        <v>151</v>
      </c>
      <c r="E157" s="219" t="s">
        <v>1331</v>
      </c>
      <c r="F157" s="220" t="s">
        <v>1332</v>
      </c>
      <c r="G157" s="221" t="s">
        <v>303</v>
      </c>
      <c r="H157" s="222">
        <v>1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220</v>
      </c>
      <c r="AT157" s="229" t="s">
        <v>151</v>
      </c>
      <c r="AU157" s="229" t="s">
        <v>86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220</v>
      </c>
      <c r="BM157" s="229" t="s">
        <v>1333</v>
      </c>
    </row>
    <row r="158" s="2" customFormat="1" ht="33" customHeight="1">
      <c r="A158" s="38"/>
      <c r="B158" s="39"/>
      <c r="C158" s="218" t="s">
        <v>7</v>
      </c>
      <c r="D158" s="218" t="s">
        <v>151</v>
      </c>
      <c r="E158" s="219" t="s">
        <v>1334</v>
      </c>
      <c r="F158" s="220" t="s">
        <v>1335</v>
      </c>
      <c r="G158" s="221" t="s">
        <v>303</v>
      </c>
      <c r="H158" s="222">
        <v>10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220</v>
      </c>
      <c r="AT158" s="229" t="s">
        <v>151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220</v>
      </c>
      <c r="BM158" s="229" t="s">
        <v>1336</v>
      </c>
    </row>
    <row r="159" s="2" customFormat="1" ht="24.15" customHeight="1">
      <c r="A159" s="38"/>
      <c r="B159" s="39"/>
      <c r="C159" s="218" t="s">
        <v>249</v>
      </c>
      <c r="D159" s="218" t="s">
        <v>151</v>
      </c>
      <c r="E159" s="219" t="s">
        <v>1337</v>
      </c>
      <c r="F159" s="220" t="s">
        <v>1338</v>
      </c>
      <c r="G159" s="221" t="s">
        <v>303</v>
      </c>
      <c r="H159" s="222">
        <v>2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220</v>
      </c>
      <c r="AT159" s="229" t="s">
        <v>151</v>
      </c>
      <c r="AU159" s="229" t="s">
        <v>86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220</v>
      </c>
      <c r="BM159" s="229" t="s">
        <v>1339</v>
      </c>
    </row>
    <row r="160" s="2" customFormat="1" ht="24.15" customHeight="1">
      <c r="A160" s="38"/>
      <c r="B160" s="39"/>
      <c r="C160" s="218" t="s">
        <v>253</v>
      </c>
      <c r="D160" s="218" t="s">
        <v>151</v>
      </c>
      <c r="E160" s="219" t="s">
        <v>1340</v>
      </c>
      <c r="F160" s="220" t="s">
        <v>1341</v>
      </c>
      <c r="G160" s="221" t="s">
        <v>303</v>
      </c>
      <c r="H160" s="222">
        <v>1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220</v>
      </c>
      <c r="AT160" s="229" t="s">
        <v>151</v>
      </c>
      <c r="AU160" s="229" t="s">
        <v>86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220</v>
      </c>
      <c r="BM160" s="229" t="s">
        <v>1342</v>
      </c>
    </row>
    <row r="161" s="2" customFormat="1" ht="24.15" customHeight="1">
      <c r="A161" s="38"/>
      <c r="B161" s="39"/>
      <c r="C161" s="218" t="s">
        <v>257</v>
      </c>
      <c r="D161" s="218" t="s">
        <v>151</v>
      </c>
      <c r="E161" s="219" t="s">
        <v>1343</v>
      </c>
      <c r="F161" s="220" t="s">
        <v>1344</v>
      </c>
      <c r="G161" s="221" t="s">
        <v>303</v>
      </c>
      <c r="H161" s="222">
        <v>1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220</v>
      </c>
      <c r="AT161" s="229" t="s">
        <v>151</v>
      </c>
      <c r="AU161" s="229" t="s">
        <v>86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220</v>
      </c>
      <c r="BM161" s="229" t="s">
        <v>1345</v>
      </c>
    </row>
    <row r="162" s="2" customFormat="1" ht="16.5" customHeight="1">
      <c r="A162" s="38"/>
      <c r="B162" s="39"/>
      <c r="C162" s="218" t="s">
        <v>605</v>
      </c>
      <c r="D162" s="218" t="s">
        <v>151</v>
      </c>
      <c r="E162" s="219" t="s">
        <v>1346</v>
      </c>
      <c r="F162" s="220" t="s">
        <v>1347</v>
      </c>
      <c r="G162" s="221" t="s">
        <v>303</v>
      </c>
      <c r="H162" s="222">
        <v>30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220</v>
      </c>
      <c r="AT162" s="229" t="s">
        <v>151</v>
      </c>
      <c r="AU162" s="229" t="s">
        <v>86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220</v>
      </c>
      <c r="BM162" s="229" t="s">
        <v>1348</v>
      </c>
    </row>
    <row r="163" s="2" customFormat="1" ht="16.5" customHeight="1">
      <c r="A163" s="38"/>
      <c r="B163" s="39"/>
      <c r="C163" s="243" t="s">
        <v>764</v>
      </c>
      <c r="D163" s="243" t="s">
        <v>234</v>
      </c>
      <c r="E163" s="244" t="s">
        <v>1349</v>
      </c>
      <c r="F163" s="245" t="s">
        <v>1350</v>
      </c>
      <c r="G163" s="246" t="s">
        <v>303</v>
      </c>
      <c r="H163" s="247">
        <v>30</v>
      </c>
      <c r="I163" s="248"/>
      <c r="J163" s="249">
        <f>ROUND(I163*H163,2)</f>
        <v>0</v>
      </c>
      <c r="K163" s="245" t="s">
        <v>1</v>
      </c>
      <c r="L163" s="250"/>
      <c r="M163" s="251" t="s">
        <v>1</v>
      </c>
      <c r="N163" s="252" t="s">
        <v>41</v>
      </c>
      <c r="O163" s="91"/>
      <c r="P163" s="227">
        <f>O163*H163</f>
        <v>0</v>
      </c>
      <c r="Q163" s="227">
        <v>0.00012999999999999999</v>
      </c>
      <c r="R163" s="227">
        <f>Q163*H163</f>
        <v>0.0038999999999999998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300</v>
      </c>
      <c r="AT163" s="229" t="s">
        <v>234</v>
      </c>
      <c r="AU163" s="229" t="s">
        <v>86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220</v>
      </c>
      <c r="BM163" s="229" t="s">
        <v>1351</v>
      </c>
    </row>
    <row r="164" s="2" customFormat="1" ht="24.15" customHeight="1">
      <c r="A164" s="38"/>
      <c r="B164" s="39"/>
      <c r="C164" s="218" t="s">
        <v>261</v>
      </c>
      <c r="D164" s="218" t="s">
        <v>151</v>
      </c>
      <c r="E164" s="219" t="s">
        <v>1352</v>
      </c>
      <c r="F164" s="220" t="s">
        <v>1353</v>
      </c>
      <c r="G164" s="221" t="s">
        <v>303</v>
      </c>
      <c r="H164" s="222">
        <v>1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220</v>
      </c>
      <c r="AT164" s="229" t="s">
        <v>151</v>
      </c>
      <c r="AU164" s="229" t="s">
        <v>86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220</v>
      </c>
      <c r="BM164" s="229" t="s">
        <v>1354</v>
      </c>
    </row>
    <row r="165" s="2" customFormat="1" ht="21.75" customHeight="1">
      <c r="A165" s="38"/>
      <c r="B165" s="39"/>
      <c r="C165" s="218" t="s">
        <v>266</v>
      </c>
      <c r="D165" s="218" t="s">
        <v>151</v>
      </c>
      <c r="E165" s="219" t="s">
        <v>1355</v>
      </c>
      <c r="F165" s="220" t="s">
        <v>1356</v>
      </c>
      <c r="G165" s="221" t="s">
        <v>303</v>
      </c>
      <c r="H165" s="222">
        <v>1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220</v>
      </c>
      <c r="AT165" s="229" t="s">
        <v>151</v>
      </c>
      <c r="AU165" s="229" t="s">
        <v>86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220</v>
      </c>
      <c r="BM165" s="229" t="s">
        <v>1357</v>
      </c>
    </row>
    <row r="166" s="2" customFormat="1" ht="24.15" customHeight="1">
      <c r="A166" s="38"/>
      <c r="B166" s="39"/>
      <c r="C166" s="218" t="s">
        <v>272</v>
      </c>
      <c r="D166" s="218" t="s">
        <v>151</v>
      </c>
      <c r="E166" s="219" t="s">
        <v>1358</v>
      </c>
      <c r="F166" s="220" t="s">
        <v>1359</v>
      </c>
      <c r="G166" s="221" t="s">
        <v>217</v>
      </c>
      <c r="H166" s="222">
        <v>0.57299999999999995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220</v>
      </c>
      <c r="AT166" s="229" t="s">
        <v>151</v>
      </c>
      <c r="AU166" s="229" t="s">
        <v>86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220</v>
      </c>
      <c r="BM166" s="229" t="s">
        <v>1360</v>
      </c>
    </row>
    <row r="167" s="12" customFormat="1" ht="25.92" customHeight="1">
      <c r="A167" s="12"/>
      <c r="B167" s="202"/>
      <c r="C167" s="203"/>
      <c r="D167" s="204" t="s">
        <v>75</v>
      </c>
      <c r="E167" s="205" t="s">
        <v>234</v>
      </c>
      <c r="F167" s="205" t="s">
        <v>1361</v>
      </c>
      <c r="G167" s="203"/>
      <c r="H167" s="203"/>
      <c r="I167" s="206"/>
      <c r="J167" s="207">
        <f>BK167</f>
        <v>0</v>
      </c>
      <c r="K167" s="203"/>
      <c r="L167" s="208"/>
      <c r="M167" s="209"/>
      <c r="N167" s="210"/>
      <c r="O167" s="210"/>
      <c r="P167" s="211">
        <f>P168+P200</f>
        <v>0</v>
      </c>
      <c r="Q167" s="210"/>
      <c r="R167" s="211">
        <f>R168+R200</f>
        <v>2.4870999999999999</v>
      </c>
      <c r="S167" s="210"/>
      <c r="T167" s="212">
        <f>T168+T200</f>
        <v>5.9924999999999997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164</v>
      </c>
      <c r="AT167" s="214" t="s">
        <v>75</v>
      </c>
      <c r="AU167" s="214" t="s">
        <v>76</v>
      </c>
      <c r="AY167" s="213" t="s">
        <v>149</v>
      </c>
      <c r="BK167" s="215">
        <f>BK168+BK200</f>
        <v>0</v>
      </c>
    </row>
    <row r="168" s="12" customFormat="1" ht="22.8" customHeight="1">
      <c r="A168" s="12"/>
      <c r="B168" s="202"/>
      <c r="C168" s="203"/>
      <c r="D168" s="204" t="s">
        <v>75</v>
      </c>
      <c r="E168" s="216" t="s">
        <v>1362</v>
      </c>
      <c r="F168" s="216" t="s">
        <v>1363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SUM(P169:P199)</f>
        <v>0</v>
      </c>
      <c r="Q168" s="210"/>
      <c r="R168" s="211">
        <f>SUM(R169:R199)</f>
        <v>0.22</v>
      </c>
      <c r="S168" s="210"/>
      <c r="T168" s="212">
        <f>SUM(T169:T199)</f>
        <v>0.99249999999999994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164</v>
      </c>
      <c r="AT168" s="214" t="s">
        <v>75</v>
      </c>
      <c r="AU168" s="214" t="s">
        <v>84</v>
      </c>
      <c r="AY168" s="213" t="s">
        <v>149</v>
      </c>
      <c r="BK168" s="215">
        <f>SUM(BK169:BK199)</f>
        <v>0</v>
      </c>
    </row>
    <row r="169" s="2" customFormat="1" ht="21.75" customHeight="1">
      <c r="A169" s="38"/>
      <c r="B169" s="39"/>
      <c r="C169" s="218" t="s">
        <v>278</v>
      </c>
      <c r="D169" s="218" t="s">
        <v>151</v>
      </c>
      <c r="E169" s="219" t="s">
        <v>1364</v>
      </c>
      <c r="F169" s="220" t="s">
        <v>1365</v>
      </c>
      <c r="G169" s="221" t="s">
        <v>303</v>
      </c>
      <c r="H169" s="222">
        <v>1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571</v>
      </c>
      <c r="AT169" s="229" t="s">
        <v>151</v>
      </c>
      <c r="AU169" s="229" t="s">
        <v>86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571</v>
      </c>
      <c r="BM169" s="229" t="s">
        <v>1366</v>
      </c>
    </row>
    <row r="170" s="2" customFormat="1" ht="33" customHeight="1">
      <c r="A170" s="38"/>
      <c r="B170" s="39"/>
      <c r="C170" s="218" t="s">
        <v>284</v>
      </c>
      <c r="D170" s="218" t="s">
        <v>151</v>
      </c>
      <c r="E170" s="219" t="s">
        <v>1367</v>
      </c>
      <c r="F170" s="220" t="s">
        <v>1368</v>
      </c>
      <c r="G170" s="221" t="s">
        <v>303</v>
      </c>
      <c r="H170" s="222">
        <v>21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571</v>
      </c>
      <c r="AT170" s="229" t="s">
        <v>151</v>
      </c>
      <c r="AU170" s="229" t="s">
        <v>86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571</v>
      </c>
      <c r="BM170" s="229" t="s">
        <v>1369</v>
      </c>
    </row>
    <row r="171" s="2" customFormat="1" ht="16.5" customHeight="1">
      <c r="A171" s="38"/>
      <c r="B171" s="39"/>
      <c r="C171" s="243" t="s">
        <v>290</v>
      </c>
      <c r="D171" s="243" t="s">
        <v>234</v>
      </c>
      <c r="E171" s="244" t="s">
        <v>1370</v>
      </c>
      <c r="F171" s="245" t="s">
        <v>1371</v>
      </c>
      <c r="G171" s="246" t="s">
        <v>303</v>
      </c>
      <c r="H171" s="247">
        <v>8</v>
      </c>
      <c r="I171" s="248"/>
      <c r="J171" s="249">
        <f>ROUND(I171*H171,2)</f>
        <v>0</v>
      </c>
      <c r="K171" s="245" t="s">
        <v>1</v>
      </c>
      <c r="L171" s="250"/>
      <c r="M171" s="251" t="s">
        <v>1</v>
      </c>
      <c r="N171" s="252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834</v>
      </c>
      <c r="AT171" s="229" t="s">
        <v>234</v>
      </c>
      <c r="AU171" s="229" t="s">
        <v>86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571</v>
      </c>
      <c r="BM171" s="229" t="s">
        <v>1372</v>
      </c>
    </row>
    <row r="172" s="2" customFormat="1" ht="16.5" customHeight="1">
      <c r="A172" s="38"/>
      <c r="B172" s="39"/>
      <c r="C172" s="243" t="s">
        <v>295</v>
      </c>
      <c r="D172" s="243" t="s">
        <v>234</v>
      </c>
      <c r="E172" s="244" t="s">
        <v>1373</v>
      </c>
      <c r="F172" s="245" t="s">
        <v>1374</v>
      </c>
      <c r="G172" s="246" t="s">
        <v>303</v>
      </c>
      <c r="H172" s="247">
        <v>13</v>
      </c>
      <c r="I172" s="248"/>
      <c r="J172" s="249">
        <f>ROUND(I172*H172,2)</f>
        <v>0</v>
      </c>
      <c r="K172" s="245" t="s">
        <v>1</v>
      </c>
      <c r="L172" s="250"/>
      <c r="M172" s="251" t="s">
        <v>1</v>
      </c>
      <c r="N172" s="252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834</v>
      </c>
      <c r="AT172" s="229" t="s">
        <v>234</v>
      </c>
      <c r="AU172" s="229" t="s">
        <v>86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571</v>
      </c>
      <c r="BM172" s="229" t="s">
        <v>1375</v>
      </c>
    </row>
    <row r="173" s="2" customFormat="1" ht="24.15" customHeight="1">
      <c r="A173" s="38"/>
      <c r="B173" s="39"/>
      <c r="C173" s="218" t="s">
        <v>300</v>
      </c>
      <c r="D173" s="218" t="s">
        <v>151</v>
      </c>
      <c r="E173" s="219" t="s">
        <v>1376</v>
      </c>
      <c r="F173" s="220" t="s">
        <v>1377</v>
      </c>
      <c r="G173" s="221" t="s">
        <v>303</v>
      </c>
      <c r="H173" s="222">
        <v>13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571</v>
      </c>
      <c r="AT173" s="229" t="s">
        <v>151</v>
      </c>
      <c r="AU173" s="229" t="s">
        <v>86</v>
      </c>
      <c r="AY173" s="17" t="s">
        <v>149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571</v>
      </c>
      <c r="BM173" s="229" t="s">
        <v>1378</v>
      </c>
    </row>
    <row r="174" s="2" customFormat="1" ht="37.8" customHeight="1">
      <c r="A174" s="38"/>
      <c r="B174" s="39"/>
      <c r="C174" s="243" t="s">
        <v>305</v>
      </c>
      <c r="D174" s="243" t="s">
        <v>234</v>
      </c>
      <c r="E174" s="244" t="s">
        <v>1379</v>
      </c>
      <c r="F174" s="245" t="s">
        <v>1380</v>
      </c>
      <c r="G174" s="246" t="s">
        <v>303</v>
      </c>
      <c r="H174" s="247">
        <v>9</v>
      </c>
      <c r="I174" s="248"/>
      <c r="J174" s="249">
        <f>ROUND(I174*H174,2)</f>
        <v>0</v>
      </c>
      <c r="K174" s="245" t="s">
        <v>1</v>
      </c>
      <c r="L174" s="250"/>
      <c r="M174" s="251" t="s">
        <v>1</v>
      </c>
      <c r="N174" s="252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674</v>
      </c>
      <c r="AT174" s="229" t="s">
        <v>234</v>
      </c>
      <c r="AU174" s="229" t="s">
        <v>86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674</v>
      </c>
      <c r="BM174" s="229" t="s">
        <v>1381</v>
      </c>
    </row>
    <row r="175" s="2" customFormat="1" ht="37.8" customHeight="1">
      <c r="A175" s="38"/>
      <c r="B175" s="39"/>
      <c r="C175" s="243" t="s">
        <v>309</v>
      </c>
      <c r="D175" s="243" t="s">
        <v>234</v>
      </c>
      <c r="E175" s="244" t="s">
        <v>1382</v>
      </c>
      <c r="F175" s="245" t="s">
        <v>1383</v>
      </c>
      <c r="G175" s="246" t="s">
        <v>303</v>
      </c>
      <c r="H175" s="247">
        <v>1</v>
      </c>
      <c r="I175" s="248"/>
      <c r="J175" s="249">
        <f>ROUND(I175*H175,2)</f>
        <v>0</v>
      </c>
      <c r="K175" s="245" t="s">
        <v>1</v>
      </c>
      <c r="L175" s="250"/>
      <c r="M175" s="251" t="s">
        <v>1</v>
      </c>
      <c r="N175" s="252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674</v>
      </c>
      <c r="AT175" s="229" t="s">
        <v>234</v>
      </c>
      <c r="AU175" s="229" t="s">
        <v>86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674</v>
      </c>
      <c r="BM175" s="229" t="s">
        <v>1384</v>
      </c>
    </row>
    <row r="176" s="2" customFormat="1" ht="24.15" customHeight="1">
      <c r="A176" s="38"/>
      <c r="B176" s="39"/>
      <c r="C176" s="243" t="s">
        <v>313</v>
      </c>
      <c r="D176" s="243" t="s">
        <v>234</v>
      </c>
      <c r="E176" s="244" t="s">
        <v>1385</v>
      </c>
      <c r="F176" s="245" t="s">
        <v>1386</v>
      </c>
      <c r="G176" s="246" t="s">
        <v>303</v>
      </c>
      <c r="H176" s="247">
        <v>3</v>
      </c>
      <c r="I176" s="248"/>
      <c r="J176" s="249">
        <f>ROUND(I176*H176,2)</f>
        <v>0</v>
      </c>
      <c r="K176" s="245" t="s">
        <v>1</v>
      </c>
      <c r="L176" s="250"/>
      <c r="M176" s="251" t="s">
        <v>1</v>
      </c>
      <c r="N176" s="252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674</v>
      </c>
      <c r="AT176" s="229" t="s">
        <v>234</v>
      </c>
      <c r="AU176" s="229" t="s">
        <v>86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674</v>
      </c>
      <c r="BM176" s="229" t="s">
        <v>1387</v>
      </c>
    </row>
    <row r="177" s="2" customFormat="1" ht="24.15" customHeight="1">
      <c r="A177" s="38"/>
      <c r="B177" s="39"/>
      <c r="C177" s="243" t="s">
        <v>317</v>
      </c>
      <c r="D177" s="243" t="s">
        <v>234</v>
      </c>
      <c r="E177" s="244" t="s">
        <v>1388</v>
      </c>
      <c r="F177" s="245" t="s">
        <v>1389</v>
      </c>
      <c r="G177" s="246" t="s">
        <v>1</v>
      </c>
      <c r="H177" s="247">
        <v>10</v>
      </c>
      <c r="I177" s="248"/>
      <c r="J177" s="249">
        <f>ROUND(I177*H177,2)</f>
        <v>0</v>
      </c>
      <c r="K177" s="245" t="s">
        <v>1</v>
      </c>
      <c r="L177" s="250"/>
      <c r="M177" s="251" t="s">
        <v>1</v>
      </c>
      <c r="N177" s="252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674</v>
      </c>
      <c r="AT177" s="229" t="s">
        <v>234</v>
      </c>
      <c r="AU177" s="229" t="s">
        <v>86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674</v>
      </c>
      <c r="BM177" s="229" t="s">
        <v>1390</v>
      </c>
    </row>
    <row r="178" s="2" customFormat="1" ht="24.15" customHeight="1">
      <c r="A178" s="38"/>
      <c r="B178" s="39"/>
      <c r="C178" s="218" t="s">
        <v>321</v>
      </c>
      <c r="D178" s="218" t="s">
        <v>151</v>
      </c>
      <c r="E178" s="219" t="s">
        <v>1391</v>
      </c>
      <c r="F178" s="220" t="s">
        <v>1392</v>
      </c>
      <c r="G178" s="221" t="s">
        <v>303</v>
      </c>
      <c r="H178" s="222">
        <v>10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571</v>
      </c>
      <c r="AT178" s="229" t="s">
        <v>151</v>
      </c>
      <c r="AU178" s="229" t="s">
        <v>86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571</v>
      </c>
      <c r="BM178" s="229" t="s">
        <v>1393</v>
      </c>
    </row>
    <row r="179" s="2" customFormat="1" ht="24.15" customHeight="1">
      <c r="A179" s="38"/>
      <c r="B179" s="39"/>
      <c r="C179" s="243" t="s">
        <v>325</v>
      </c>
      <c r="D179" s="243" t="s">
        <v>234</v>
      </c>
      <c r="E179" s="244" t="s">
        <v>1394</v>
      </c>
      <c r="F179" s="245" t="s">
        <v>1395</v>
      </c>
      <c r="G179" s="246" t="s">
        <v>1</v>
      </c>
      <c r="H179" s="247">
        <v>8</v>
      </c>
      <c r="I179" s="248"/>
      <c r="J179" s="249">
        <f>ROUND(I179*H179,2)</f>
        <v>0</v>
      </c>
      <c r="K179" s="245" t="s">
        <v>1</v>
      </c>
      <c r="L179" s="250"/>
      <c r="M179" s="251" t="s">
        <v>1</v>
      </c>
      <c r="N179" s="252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674</v>
      </c>
      <c r="AT179" s="229" t="s">
        <v>234</v>
      </c>
      <c r="AU179" s="229" t="s">
        <v>86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674</v>
      </c>
      <c r="BM179" s="229" t="s">
        <v>1396</v>
      </c>
    </row>
    <row r="180" s="2" customFormat="1" ht="21.75" customHeight="1">
      <c r="A180" s="38"/>
      <c r="B180" s="39"/>
      <c r="C180" s="243" t="s">
        <v>329</v>
      </c>
      <c r="D180" s="243" t="s">
        <v>234</v>
      </c>
      <c r="E180" s="244" t="s">
        <v>1397</v>
      </c>
      <c r="F180" s="245" t="s">
        <v>1398</v>
      </c>
      <c r="G180" s="246" t="s">
        <v>1</v>
      </c>
      <c r="H180" s="247">
        <v>2</v>
      </c>
      <c r="I180" s="248"/>
      <c r="J180" s="249">
        <f>ROUND(I180*H180,2)</f>
        <v>0</v>
      </c>
      <c r="K180" s="245" t="s">
        <v>1</v>
      </c>
      <c r="L180" s="250"/>
      <c r="M180" s="251" t="s">
        <v>1</v>
      </c>
      <c r="N180" s="252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674</v>
      </c>
      <c r="AT180" s="229" t="s">
        <v>234</v>
      </c>
      <c r="AU180" s="229" t="s">
        <v>86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674</v>
      </c>
      <c r="BM180" s="229" t="s">
        <v>1399</v>
      </c>
    </row>
    <row r="181" s="2" customFormat="1" ht="16.5" customHeight="1">
      <c r="A181" s="38"/>
      <c r="B181" s="39"/>
      <c r="C181" s="218" t="s">
        <v>333</v>
      </c>
      <c r="D181" s="218" t="s">
        <v>151</v>
      </c>
      <c r="E181" s="219" t="s">
        <v>1400</v>
      </c>
      <c r="F181" s="220" t="s">
        <v>1401</v>
      </c>
      <c r="G181" s="221" t="s">
        <v>303</v>
      </c>
      <c r="H181" s="222">
        <v>13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571</v>
      </c>
      <c r="AT181" s="229" t="s">
        <v>151</v>
      </c>
      <c r="AU181" s="229" t="s">
        <v>86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571</v>
      </c>
      <c r="BM181" s="229" t="s">
        <v>1402</v>
      </c>
    </row>
    <row r="182" s="2" customFormat="1" ht="24.15" customHeight="1">
      <c r="A182" s="38"/>
      <c r="B182" s="39"/>
      <c r="C182" s="243" t="s">
        <v>337</v>
      </c>
      <c r="D182" s="243" t="s">
        <v>234</v>
      </c>
      <c r="E182" s="244" t="s">
        <v>1403</v>
      </c>
      <c r="F182" s="245" t="s">
        <v>1404</v>
      </c>
      <c r="G182" s="246" t="s">
        <v>303</v>
      </c>
      <c r="H182" s="247">
        <v>13</v>
      </c>
      <c r="I182" s="248"/>
      <c r="J182" s="249">
        <f>ROUND(I182*H182,2)</f>
        <v>0</v>
      </c>
      <c r="K182" s="245" t="s">
        <v>1</v>
      </c>
      <c r="L182" s="250"/>
      <c r="M182" s="251" t="s">
        <v>1</v>
      </c>
      <c r="N182" s="252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674</v>
      </c>
      <c r="AT182" s="229" t="s">
        <v>234</v>
      </c>
      <c r="AU182" s="229" t="s">
        <v>86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674</v>
      </c>
      <c r="BM182" s="229" t="s">
        <v>1405</v>
      </c>
    </row>
    <row r="183" s="2" customFormat="1" ht="37.8" customHeight="1">
      <c r="A183" s="38"/>
      <c r="B183" s="39"/>
      <c r="C183" s="218" t="s">
        <v>603</v>
      </c>
      <c r="D183" s="218" t="s">
        <v>151</v>
      </c>
      <c r="E183" s="219" t="s">
        <v>1406</v>
      </c>
      <c r="F183" s="220" t="s">
        <v>1407</v>
      </c>
      <c r="G183" s="221" t="s">
        <v>269</v>
      </c>
      <c r="H183" s="222">
        <v>60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571</v>
      </c>
      <c r="AT183" s="229" t="s">
        <v>151</v>
      </c>
      <c r="AU183" s="229" t="s">
        <v>86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571</v>
      </c>
      <c r="BM183" s="229" t="s">
        <v>1408</v>
      </c>
    </row>
    <row r="184" s="2" customFormat="1" ht="16.5" customHeight="1">
      <c r="A184" s="38"/>
      <c r="B184" s="39"/>
      <c r="C184" s="243" t="s">
        <v>756</v>
      </c>
      <c r="D184" s="243" t="s">
        <v>234</v>
      </c>
      <c r="E184" s="244" t="s">
        <v>1409</v>
      </c>
      <c r="F184" s="245" t="s">
        <v>1410</v>
      </c>
      <c r="G184" s="246" t="s">
        <v>550</v>
      </c>
      <c r="H184" s="247">
        <v>60</v>
      </c>
      <c r="I184" s="248"/>
      <c r="J184" s="249">
        <f>ROUND(I184*H184,2)</f>
        <v>0</v>
      </c>
      <c r="K184" s="245" t="s">
        <v>1</v>
      </c>
      <c r="L184" s="250"/>
      <c r="M184" s="251" t="s">
        <v>1</v>
      </c>
      <c r="N184" s="252" t="s">
        <v>41</v>
      </c>
      <c r="O184" s="91"/>
      <c r="P184" s="227">
        <f>O184*H184</f>
        <v>0</v>
      </c>
      <c r="Q184" s="227">
        <v>0.001</v>
      </c>
      <c r="R184" s="227">
        <f>Q184*H184</f>
        <v>0.059999999999999998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674</v>
      </c>
      <c r="AT184" s="229" t="s">
        <v>234</v>
      </c>
      <c r="AU184" s="229" t="s">
        <v>86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674</v>
      </c>
      <c r="BM184" s="229" t="s">
        <v>1411</v>
      </c>
    </row>
    <row r="185" s="2" customFormat="1" ht="37.8" customHeight="1">
      <c r="A185" s="38"/>
      <c r="B185" s="39"/>
      <c r="C185" s="218" t="s">
        <v>435</v>
      </c>
      <c r="D185" s="218" t="s">
        <v>151</v>
      </c>
      <c r="E185" s="219" t="s">
        <v>1412</v>
      </c>
      <c r="F185" s="220" t="s">
        <v>1413</v>
      </c>
      <c r="G185" s="221" t="s">
        <v>269</v>
      </c>
      <c r="H185" s="222">
        <v>160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571</v>
      </c>
      <c r="AT185" s="229" t="s">
        <v>151</v>
      </c>
      <c r="AU185" s="229" t="s">
        <v>86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571</v>
      </c>
      <c r="BM185" s="229" t="s">
        <v>1414</v>
      </c>
    </row>
    <row r="186" s="2" customFormat="1" ht="16.5" customHeight="1">
      <c r="A186" s="38"/>
      <c r="B186" s="39"/>
      <c r="C186" s="243" t="s">
        <v>748</v>
      </c>
      <c r="D186" s="243" t="s">
        <v>234</v>
      </c>
      <c r="E186" s="244" t="s">
        <v>1415</v>
      </c>
      <c r="F186" s="245" t="s">
        <v>1416</v>
      </c>
      <c r="G186" s="246" t="s">
        <v>550</v>
      </c>
      <c r="H186" s="247">
        <v>160</v>
      </c>
      <c r="I186" s="248"/>
      <c r="J186" s="249">
        <f>ROUND(I186*H186,2)</f>
        <v>0</v>
      </c>
      <c r="K186" s="245" t="s">
        <v>1</v>
      </c>
      <c r="L186" s="250"/>
      <c r="M186" s="251" t="s">
        <v>1</v>
      </c>
      <c r="N186" s="252" t="s">
        <v>41</v>
      </c>
      <c r="O186" s="91"/>
      <c r="P186" s="227">
        <f>O186*H186</f>
        <v>0</v>
      </c>
      <c r="Q186" s="227">
        <v>0.001</v>
      </c>
      <c r="R186" s="227">
        <f>Q186*H186</f>
        <v>0.16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674</v>
      </c>
      <c r="AT186" s="229" t="s">
        <v>234</v>
      </c>
      <c r="AU186" s="229" t="s">
        <v>86</v>
      </c>
      <c r="AY186" s="17" t="s">
        <v>149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674</v>
      </c>
      <c r="BM186" s="229" t="s">
        <v>1417</v>
      </c>
    </row>
    <row r="187" s="2" customFormat="1" ht="21.75" customHeight="1">
      <c r="A187" s="38"/>
      <c r="B187" s="39"/>
      <c r="C187" s="218" t="s">
        <v>341</v>
      </c>
      <c r="D187" s="218" t="s">
        <v>151</v>
      </c>
      <c r="E187" s="219" t="s">
        <v>1418</v>
      </c>
      <c r="F187" s="220" t="s">
        <v>1419</v>
      </c>
      <c r="G187" s="221" t="s">
        <v>303</v>
      </c>
      <c r="H187" s="222">
        <v>50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571</v>
      </c>
      <c r="AT187" s="229" t="s">
        <v>151</v>
      </c>
      <c r="AU187" s="229" t="s">
        <v>86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571</v>
      </c>
      <c r="BM187" s="229" t="s">
        <v>1420</v>
      </c>
    </row>
    <row r="188" s="2" customFormat="1" ht="21.75" customHeight="1">
      <c r="A188" s="38"/>
      <c r="B188" s="39"/>
      <c r="C188" s="218" t="s">
        <v>345</v>
      </c>
      <c r="D188" s="218" t="s">
        <v>151</v>
      </c>
      <c r="E188" s="219" t="s">
        <v>1421</v>
      </c>
      <c r="F188" s="220" t="s">
        <v>1422</v>
      </c>
      <c r="G188" s="221" t="s">
        <v>303</v>
      </c>
      <c r="H188" s="222">
        <v>10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571</v>
      </c>
      <c r="AT188" s="229" t="s">
        <v>151</v>
      </c>
      <c r="AU188" s="229" t="s">
        <v>86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571</v>
      </c>
      <c r="BM188" s="229" t="s">
        <v>1423</v>
      </c>
    </row>
    <row r="189" s="2" customFormat="1" ht="16.5" customHeight="1">
      <c r="A189" s="38"/>
      <c r="B189" s="39"/>
      <c r="C189" s="218" t="s">
        <v>349</v>
      </c>
      <c r="D189" s="218" t="s">
        <v>151</v>
      </c>
      <c r="E189" s="219" t="s">
        <v>1424</v>
      </c>
      <c r="F189" s="220" t="s">
        <v>1425</v>
      </c>
      <c r="G189" s="221" t="s">
        <v>303</v>
      </c>
      <c r="H189" s="222">
        <v>10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571</v>
      </c>
      <c r="AT189" s="229" t="s">
        <v>151</v>
      </c>
      <c r="AU189" s="229" t="s">
        <v>86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571</v>
      </c>
      <c r="BM189" s="229" t="s">
        <v>1426</v>
      </c>
    </row>
    <row r="190" s="2" customFormat="1" ht="16.5" customHeight="1">
      <c r="A190" s="38"/>
      <c r="B190" s="39"/>
      <c r="C190" s="218" t="s">
        <v>353</v>
      </c>
      <c r="D190" s="218" t="s">
        <v>151</v>
      </c>
      <c r="E190" s="219" t="s">
        <v>1427</v>
      </c>
      <c r="F190" s="220" t="s">
        <v>1428</v>
      </c>
      <c r="G190" s="221" t="s">
        <v>303</v>
      </c>
      <c r="H190" s="222">
        <v>1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571</v>
      </c>
      <c r="AT190" s="229" t="s">
        <v>151</v>
      </c>
      <c r="AU190" s="229" t="s">
        <v>86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571</v>
      </c>
      <c r="BM190" s="229" t="s">
        <v>1429</v>
      </c>
    </row>
    <row r="191" s="2" customFormat="1" ht="21.75" customHeight="1">
      <c r="A191" s="38"/>
      <c r="B191" s="39"/>
      <c r="C191" s="218" t="s">
        <v>357</v>
      </c>
      <c r="D191" s="218" t="s">
        <v>151</v>
      </c>
      <c r="E191" s="219" t="s">
        <v>1430</v>
      </c>
      <c r="F191" s="220" t="s">
        <v>1431</v>
      </c>
      <c r="G191" s="221" t="s">
        <v>303</v>
      </c>
      <c r="H191" s="222">
        <v>1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571</v>
      </c>
      <c r="AT191" s="229" t="s">
        <v>151</v>
      </c>
      <c r="AU191" s="229" t="s">
        <v>86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571</v>
      </c>
      <c r="BM191" s="229" t="s">
        <v>1432</v>
      </c>
    </row>
    <row r="192" s="2" customFormat="1" ht="24.15" customHeight="1">
      <c r="A192" s="38"/>
      <c r="B192" s="39"/>
      <c r="C192" s="218" t="s">
        <v>362</v>
      </c>
      <c r="D192" s="218" t="s">
        <v>151</v>
      </c>
      <c r="E192" s="219" t="s">
        <v>1433</v>
      </c>
      <c r="F192" s="220" t="s">
        <v>1434</v>
      </c>
      <c r="G192" s="221" t="s">
        <v>303</v>
      </c>
      <c r="H192" s="222">
        <v>1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571</v>
      </c>
      <c r="AT192" s="229" t="s">
        <v>151</v>
      </c>
      <c r="AU192" s="229" t="s">
        <v>86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571</v>
      </c>
      <c r="BM192" s="229" t="s">
        <v>1435</v>
      </c>
    </row>
    <row r="193" s="2" customFormat="1" ht="24.15" customHeight="1">
      <c r="A193" s="38"/>
      <c r="B193" s="39"/>
      <c r="C193" s="218" t="s">
        <v>367</v>
      </c>
      <c r="D193" s="218" t="s">
        <v>151</v>
      </c>
      <c r="E193" s="219" t="s">
        <v>1436</v>
      </c>
      <c r="F193" s="220" t="s">
        <v>1437</v>
      </c>
      <c r="G193" s="221" t="s">
        <v>303</v>
      </c>
      <c r="H193" s="222">
        <v>2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571</v>
      </c>
      <c r="AT193" s="229" t="s">
        <v>151</v>
      </c>
      <c r="AU193" s="229" t="s">
        <v>86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571</v>
      </c>
      <c r="BM193" s="229" t="s">
        <v>1438</v>
      </c>
    </row>
    <row r="194" s="2" customFormat="1" ht="24.15" customHeight="1">
      <c r="A194" s="38"/>
      <c r="B194" s="39"/>
      <c r="C194" s="218" t="s">
        <v>371</v>
      </c>
      <c r="D194" s="218" t="s">
        <v>151</v>
      </c>
      <c r="E194" s="219" t="s">
        <v>1439</v>
      </c>
      <c r="F194" s="220" t="s">
        <v>1440</v>
      </c>
      <c r="G194" s="221" t="s">
        <v>303</v>
      </c>
      <c r="H194" s="222">
        <v>9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571</v>
      </c>
      <c r="AT194" s="229" t="s">
        <v>151</v>
      </c>
      <c r="AU194" s="229" t="s">
        <v>86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571</v>
      </c>
      <c r="BM194" s="229" t="s">
        <v>1441</v>
      </c>
    </row>
    <row r="195" s="2" customFormat="1" ht="24.15" customHeight="1">
      <c r="A195" s="38"/>
      <c r="B195" s="39"/>
      <c r="C195" s="218" t="s">
        <v>375</v>
      </c>
      <c r="D195" s="218" t="s">
        <v>151</v>
      </c>
      <c r="E195" s="219" t="s">
        <v>1442</v>
      </c>
      <c r="F195" s="220" t="s">
        <v>1443</v>
      </c>
      <c r="G195" s="221" t="s">
        <v>303</v>
      </c>
      <c r="H195" s="222">
        <v>9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571</v>
      </c>
      <c r="AT195" s="229" t="s">
        <v>151</v>
      </c>
      <c r="AU195" s="229" t="s">
        <v>86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571</v>
      </c>
      <c r="BM195" s="229" t="s">
        <v>1444</v>
      </c>
    </row>
    <row r="196" s="2" customFormat="1" ht="24.15" customHeight="1">
      <c r="A196" s="38"/>
      <c r="B196" s="39"/>
      <c r="C196" s="218" t="s">
        <v>379</v>
      </c>
      <c r="D196" s="218" t="s">
        <v>151</v>
      </c>
      <c r="E196" s="219" t="s">
        <v>1445</v>
      </c>
      <c r="F196" s="220" t="s">
        <v>1446</v>
      </c>
      <c r="G196" s="221" t="s">
        <v>303</v>
      </c>
      <c r="H196" s="222">
        <v>2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571</v>
      </c>
      <c r="AT196" s="229" t="s">
        <v>151</v>
      </c>
      <c r="AU196" s="229" t="s">
        <v>86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571</v>
      </c>
      <c r="BM196" s="229" t="s">
        <v>1447</v>
      </c>
    </row>
    <row r="197" s="2" customFormat="1" ht="16.5" customHeight="1">
      <c r="A197" s="38"/>
      <c r="B197" s="39"/>
      <c r="C197" s="218" t="s">
        <v>383</v>
      </c>
      <c r="D197" s="218" t="s">
        <v>151</v>
      </c>
      <c r="E197" s="219" t="s">
        <v>1448</v>
      </c>
      <c r="F197" s="220" t="s">
        <v>1449</v>
      </c>
      <c r="G197" s="221" t="s">
        <v>303</v>
      </c>
      <c r="H197" s="222">
        <v>9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571</v>
      </c>
      <c r="AT197" s="229" t="s">
        <v>151</v>
      </c>
      <c r="AU197" s="229" t="s">
        <v>86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571</v>
      </c>
      <c r="BM197" s="229" t="s">
        <v>1450</v>
      </c>
    </row>
    <row r="198" s="2" customFormat="1" ht="21.75" customHeight="1">
      <c r="A198" s="38"/>
      <c r="B198" s="39"/>
      <c r="C198" s="218" t="s">
        <v>389</v>
      </c>
      <c r="D198" s="218" t="s">
        <v>151</v>
      </c>
      <c r="E198" s="219" t="s">
        <v>1451</v>
      </c>
      <c r="F198" s="220" t="s">
        <v>1452</v>
      </c>
      <c r="G198" s="221" t="s">
        <v>303</v>
      </c>
      <c r="H198" s="222">
        <v>9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571</v>
      </c>
      <c r="AT198" s="229" t="s">
        <v>151</v>
      </c>
      <c r="AU198" s="229" t="s">
        <v>86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571</v>
      </c>
      <c r="BM198" s="229" t="s">
        <v>1453</v>
      </c>
    </row>
    <row r="199" s="2" customFormat="1" ht="37.8" customHeight="1">
      <c r="A199" s="38"/>
      <c r="B199" s="39"/>
      <c r="C199" s="218" t="s">
        <v>396</v>
      </c>
      <c r="D199" s="218" t="s">
        <v>151</v>
      </c>
      <c r="E199" s="219" t="s">
        <v>1454</v>
      </c>
      <c r="F199" s="220" t="s">
        <v>1455</v>
      </c>
      <c r="G199" s="221" t="s">
        <v>269</v>
      </c>
      <c r="H199" s="222">
        <v>250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0.0039699999999999996</v>
      </c>
      <c r="T199" s="228">
        <f>S199*H199</f>
        <v>0.99249999999999994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571</v>
      </c>
      <c r="AT199" s="229" t="s">
        <v>151</v>
      </c>
      <c r="AU199" s="229" t="s">
        <v>86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571</v>
      </c>
      <c r="BM199" s="229" t="s">
        <v>1456</v>
      </c>
    </row>
    <row r="200" s="12" customFormat="1" ht="22.8" customHeight="1">
      <c r="A200" s="12"/>
      <c r="B200" s="202"/>
      <c r="C200" s="203"/>
      <c r="D200" s="204" t="s">
        <v>75</v>
      </c>
      <c r="E200" s="216" t="s">
        <v>806</v>
      </c>
      <c r="F200" s="216" t="s">
        <v>807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SUM(P201:P218)</f>
        <v>0</v>
      </c>
      <c r="Q200" s="210"/>
      <c r="R200" s="211">
        <f>SUM(R201:R218)</f>
        <v>2.2670999999999997</v>
      </c>
      <c r="S200" s="210"/>
      <c r="T200" s="212">
        <f>SUM(T201:T218)</f>
        <v>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164</v>
      </c>
      <c r="AT200" s="214" t="s">
        <v>75</v>
      </c>
      <c r="AU200" s="214" t="s">
        <v>84</v>
      </c>
      <c r="AY200" s="213" t="s">
        <v>149</v>
      </c>
      <c r="BK200" s="215">
        <f>SUM(BK201:BK218)</f>
        <v>0</v>
      </c>
    </row>
    <row r="201" s="2" customFormat="1" ht="24.15" customHeight="1">
      <c r="A201" s="38"/>
      <c r="B201" s="39"/>
      <c r="C201" s="218" t="s">
        <v>583</v>
      </c>
      <c r="D201" s="218" t="s">
        <v>151</v>
      </c>
      <c r="E201" s="219" t="s">
        <v>1457</v>
      </c>
      <c r="F201" s="220" t="s">
        <v>1458</v>
      </c>
      <c r="G201" s="221" t="s">
        <v>269</v>
      </c>
      <c r="H201" s="222">
        <v>60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571</v>
      </c>
      <c r="AT201" s="229" t="s">
        <v>151</v>
      </c>
      <c r="AU201" s="229" t="s">
        <v>86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571</v>
      </c>
      <c r="BM201" s="229" t="s">
        <v>1459</v>
      </c>
    </row>
    <row r="202" s="2" customFormat="1" ht="24.15" customHeight="1">
      <c r="A202" s="38"/>
      <c r="B202" s="39"/>
      <c r="C202" s="218" t="s">
        <v>703</v>
      </c>
      <c r="D202" s="218" t="s">
        <v>151</v>
      </c>
      <c r="E202" s="219" t="s">
        <v>1460</v>
      </c>
      <c r="F202" s="220" t="s">
        <v>1461</v>
      </c>
      <c r="G202" s="221" t="s">
        <v>176</v>
      </c>
      <c r="H202" s="222">
        <v>5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571</v>
      </c>
      <c r="AT202" s="229" t="s">
        <v>151</v>
      </c>
      <c r="AU202" s="229" t="s">
        <v>86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571</v>
      </c>
      <c r="BM202" s="229" t="s">
        <v>1462</v>
      </c>
    </row>
    <row r="203" s="2" customFormat="1" ht="37.8" customHeight="1">
      <c r="A203" s="38"/>
      <c r="B203" s="39"/>
      <c r="C203" s="218" t="s">
        <v>715</v>
      </c>
      <c r="D203" s="218" t="s">
        <v>151</v>
      </c>
      <c r="E203" s="219" t="s">
        <v>812</v>
      </c>
      <c r="F203" s="220" t="s">
        <v>813</v>
      </c>
      <c r="G203" s="221" t="s">
        <v>176</v>
      </c>
      <c r="H203" s="222">
        <v>3.5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571</v>
      </c>
      <c r="AT203" s="229" t="s">
        <v>151</v>
      </c>
      <c r="AU203" s="229" t="s">
        <v>86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571</v>
      </c>
      <c r="BM203" s="229" t="s">
        <v>1463</v>
      </c>
    </row>
    <row r="204" s="2" customFormat="1" ht="37.8" customHeight="1">
      <c r="A204" s="38"/>
      <c r="B204" s="39"/>
      <c r="C204" s="218" t="s">
        <v>592</v>
      </c>
      <c r="D204" s="218" t="s">
        <v>151</v>
      </c>
      <c r="E204" s="219" t="s">
        <v>815</v>
      </c>
      <c r="F204" s="220" t="s">
        <v>1464</v>
      </c>
      <c r="G204" s="221" t="s">
        <v>176</v>
      </c>
      <c r="H204" s="222">
        <v>9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571</v>
      </c>
      <c r="AT204" s="229" t="s">
        <v>151</v>
      </c>
      <c r="AU204" s="229" t="s">
        <v>86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571</v>
      </c>
      <c r="BM204" s="229" t="s">
        <v>1465</v>
      </c>
    </row>
    <row r="205" s="2" customFormat="1" ht="24.15" customHeight="1">
      <c r="A205" s="38"/>
      <c r="B205" s="39"/>
      <c r="C205" s="218" t="s">
        <v>586</v>
      </c>
      <c r="D205" s="218" t="s">
        <v>151</v>
      </c>
      <c r="E205" s="219" t="s">
        <v>819</v>
      </c>
      <c r="F205" s="220" t="s">
        <v>820</v>
      </c>
      <c r="G205" s="221" t="s">
        <v>217</v>
      </c>
      <c r="H205" s="222">
        <v>9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571</v>
      </c>
      <c r="AT205" s="229" t="s">
        <v>151</v>
      </c>
      <c r="AU205" s="229" t="s">
        <v>86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571</v>
      </c>
      <c r="BM205" s="229" t="s">
        <v>1466</v>
      </c>
    </row>
    <row r="206" s="2" customFormat="1" ht="24.15" customHeight="1">
      <c r="A206" s="38"/>
      <c r="B206" s="39"/>
      <c r="C206" s="218" t="s">
        <v>589</v>
      </c>
      <c r="D206" s="218" t="s">
        <v>151</v>
      </c>
      <c r="E206" s="219" t="s">
        <v>1467</v>
      </c>
      <c r="F206" s="220" t="s">
        <v>1468</v>
      </c>
      <c r="G206" s="221" t="s">
        <v>176</v>
      </c>
      <c r="H206" s="222">
        <v>3.5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571</v>
      </c>
      <c r="AT206" s="229" t="s">
        <v>151</v>
      </c>
      <c r="AU206" s="229" t="s">
        <v>86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571</v>
      </c>
      <c r="BM206" s="229" t="s">
        <v>1469</v>
      </c>
    </row>
    <row r="207" s="2" customFormat="1" ht="24.15" customHeight="1">
      <c r="A207" s="38"/>
      <c r="B207" s="39"/>
      <c r="C207" s="218" t="s">
        <v>710</v>
      </c>
      <c r="D207" s="218" t="s">
        <v>151</v>
      </c>
      <c r="E207" s="219" t="s">
        <v>1470</v>
      </c>
      <c r="F207" s="220" t="s">
        <v>1471</v>
      </c>
      <c r="G207" s="221" t="s">
        <v>269</v>
      </c>
      <c r="H207" s="222">
        <v>60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571</v>
      </c>
      <c r="AT207" s="229" t="s">
        <v>151</v>
      </c>
      <c r="AU207" s="229" t="s">
        <v>86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571</v>
      </c>
      <c r="BM207" s="229" t="s">
        <v>1472</v>
      </c>
    </row>
    <row r="208" s="2" customFormat="1" ht="24.15" customHeight="1">
      <c r="A208" s="38"/>
      <c r="B208" s="39"/>
      <c r="C208" s="218" t="s">
        <v>412</v>
      </c>
      <c r="D208" s="218" t="s">
        <v>151</v>
      </c>
      <c r="E208" s="219" t="s">
        <v>1473</v>
      </c>
      <c r="F208" s="220" t="s">
        <v>1474</v>
      </c>
      <c r="G208" s="221" t="s">
        <v>176</v>
      </c>
      <c r="H208" s="222">
        <v>4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571</v>
      </c>
      <c r="AT208" s="229" t="s">
        <v>151</v>
      </c>
      <c r="AU208" s="229" t="s">
        <v>86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571</v>
      </c>
      <c r="BM208" s="229" t="s">
        <v>1475</v>
      </c>
    </row>
    <row r="209" s="2" customFormat="1" ht="24.15" customHeight="1">
      <c r="A209" s="38"/>
      <c r="B209" s="39"/>
      <c r="C209" s="218" t="s">
        <v>416</v>
      </c>
      <c r="D209" s="218" t="s">
        <v>151</v>
      </c>
      <c r="E209" s="219" t="s">
        <v>1476</v>
      </c>
      <c r="F209" s="220" t="s">
        <v>1477</v>
      </c>
      <c r="G209" s="221" t="s">
        <v>269</v>
      </c>
      <c r="H209" s="222">
        <v>60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571</v>
      </c>
      <c r="AT209" s="229" t="s">
        <v>151</v>
      </c>
      <c r="AU209" s="229" t="s">
        <v>86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571</v>
      </c>
      <c r="BM209" s="229" t="s">
        <v>1478</v>
      </c>
    </row>
    <row r="210" s="2" customFormat="1" ht="16.5" customHeight="1">
      <c r="A210" s="38"/>
      <c r="B210" s="39"/>
      <c r="C210" s="218" t="s">
        <v>420</v>
      </c>
      <c r="D210" s="218" t="s">
        <v>151</v>
      </c>
      <c r="E210" s="219" t="s">
        <v>1479</v>
      </c>
      <c r="F210" s="220" t="s">
        <v>1480</v>
      </c>
      <c r="G210" s="221" t="s">
        <v>269</v>
      </c>
      <c r="H210" s="222">
        <v>60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0.00012</v>
      </c>
      <c r="R210" s="227">
        <f>Q210*H210</f>
        <v>0.0071999999999999998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571</v>
      </c>
      <c r="AT210" s="229" t="s">
        <v>151</v>
      </c>
      <c r="AU210" s="229" t="s">
        <v>86</v>
      </c>
      <c r="AY210" s="17" t="s">
        <v>149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571</v>
      </c>
      <c r="BM210" s="229" t="s">
        <v>1481</v>
      </c>
    </row>
    <row r="211" s="2" customFormat="1" ht="24.15" customHeight="1">
      <c r="A211" s="38"/>
      <c r="B211" s="39"/>
      <c r="C211" s="218" t="s">
        <v>425</v>
      </c>
      <c r="D211" s="218" t="s">
        <v>151</v>
      </c>
      <c r="E211" s="219" t="s">
        <v>1482</v>
      </c>
      <c r="F211" s="220" t="s">
        <v>1483</v>
      </c>
      <c r="G211" s="221" t="s">
        <v>303</v>
      </c>
      <c r="H211" s="222">
        <v>1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0.37640000000000001</v>
      </c>
      <c r="R211" s="227">
        <f>Q211*H211</f>
        <v>0.37640000000000001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571</v>
      </c>
      <c r="AT211" s="229" t="s">
        <v>151</v>
      </c>
      <c r="AU211" s="229" t="s">
        <v>86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571</v>
      </c>
      <c r="BM211" s="229" t="s">
        <v>1484</v>
      </c>
    </row>
    <row r="212" s="2" customFormat="1" ht="24.15" customHeight="1">
      <c r="A212" s="38"/>
      <c r="B212" s="39"/>
      <c r="C212" s="218" t="s">
        <v>659</v>
      </c>
      <c r="D212" s="218" t="s">
        <v>151</v>
      </c>
      <c r="E212" s="219" t="s">
        <v>1485</v>
      </c>
      <c r="F212" s="220" t="s">
        <v>1486</v>
      </c>
      <c r="G212" s="221" t="s">
        <v>269</v>
      </c>
      <c r="H212" s="222">
        <v>60</v>
      </c>
      <c r="I212" s="223"/>
      <c r="J212" s="224">
        <f>ROUND(I212*H212,2)</f>
        <v>0</v>
      </c>
      <c r="K212" s="220" t="s">
        <v>1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571</v>
      </c>
      <c r="AT212" s="229" t="s">
        <v>151</v>
      </c>
      <c r="AU212" s="229" t="s">
        <v>86</v>
      </c>
      <c r="AY212" s="17" t="s">
        <v>149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571</v>
      </c>
      <c r="BM212" s="229" t="s">
        <v>1487</v>
      </c>
    </row>
    <row r="213" s="2" customFormat="1" ht="16.5" customHeight="1">
      <c r="A213" s="38"/>
      <c r="B213" s="39"/>
      <c r="C213" s="243" t="s">
        <v>567</v>
      </c>
      <c r="D213" s="243" t="s">
        <v>234</v>
      </c>
      <c r="E213" s="244" t="s">
        <v>1488</v>
      </c>
      <c r="F213" s="245" t="s">
        <v>1489</v>
      </c>
      <c r="G213" s="246" t="s">
        <v>269</v>
      </c>
      <c r="H213" s="247">
        <v>63</v>
      </c>
      <c r="I213" s="248"/>
      <c r="J213" s="249">
        <f>ROUND(I213*H213,2)</f>
        <v>0</v>
      </c>
      <c r="K213" s="245" t="s">
        <v>1</v>
      </c>
      <c r="L213" s="250"/>
      <c r="M213" s="251" t="s">
        <v>1</v>
      </c>
      <c r="N213" s="252" t="s">
        <v>41</v>
      </c>
      <c r="O213" s="91"/>
      <c r="P213" s="227">
        <f>O213*H213</f>
        <v>0</v>
      </c>
      <c r="Q213" s="227">
        <v>0.00025000000000000001</v>
      </c>
      <c r="R213" s="227">
        <f>Q213*H213</f>
        <v>0.01575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674</v>
      </c>
      <c r="AT213" s="229" t="s">
        <v>234</v>
      </c>
      <c r="AU213" s="229" t="s">
        <v>86</v>
      </c>
      <c r="AY213" s="17" t="s">
        <v>149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674</v>
      </c>
      <c r="BM213" s="229" t="s">
        <v>1490</v>
      </c>
    </row>
    <row r="214" s="13" customFormat="1">
      <c r="A214" s="13"/>
      <c r="B214" s="231"/>
      <c r="C214" s="232"/>
      <c r="D214" s="233" t="s">
        <v>158</v>
      </c>
      <c r="E214" s="234" t="s">
        <v>1</v>
      </c>
      <c r="F214" s="235" t="s">
        <v>1491</v>
      </c>
      <c r="G214" s="232"/>
      <c r="H214" s="236">
        <v>63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158</v>
      </c>
      <c r="AU214" s="242" t="s">
        <v>86</v>
      </c>
      <c r="AV214" s="13" t="s">
        <v>86</v>
      </c>
      <c r="AW214" s="13" t="s">
        <v>32</v>
      </c>
      <c r="AX214" s="13" t="s">
        <v>84</v>
      </c>
      <c r="AY214" s="242" t="s">
        <v>149</v>
      </c>
    </row>
    <row r="215" s="2" customFormat="1" ht="37.8" customHeight="1">
      <c r="A215" s="38"/>
      <c r="B215" s="39"/>
      <c r="C215" s="218" t="s">
        <v>668</v>
      </c>
      <c r="D215" s="218" t="s">
        <v>151</v>
      </c>
      <c r="E215" s="219" t="s">
        <v>1492</v>
      </c>
      <c r="F215" s="220" t="s">
        <v>1493</v>
      </c>
      <c r="G215" s="221" t="s">
        <v>303</v>
      </c>
      <c r="H215" s="222">
        <v>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0.41175</v>
      </c>
      <c r="R215" s="227">
        <f>Q215*H215</f>
        <v>0.41175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571</v>
      </c>
      <c r="AT215" s="229" t="s">
        <v>151</v>
      </c>
      <c r="AU215" s="229" t="s">
        <v>86</v>
      </c>
      <c r="AY215" s="17" t="s">
        <v>149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571</v>
      </c>
      <c r="BM215" s="229" t="s">
        <v>1494</v>
      </c>
    </row>
    <row r="216" s="2" customFormat="1" ht="37.8" customHeight="1">
      <c r="A216" s="38"/>
      <c r="B216" s="39"/>
      <c r="C216" s="218" t="s">
        <v>571</v>
      </c>
      <c r="D216" s="218" t="s">
        <v>151</v>
      </c>
      <c r="E216" s="219" t="s">
        <v>1495</v>
      </c>
      <c r="F216" s="220" t="s">
        <v>1496</v>
      </c>
      <c r="G216" s="221" t="s">
        <v>269</v>
      </c>
      <c r="H216" s="222">
        <v>130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0.011169999999999999</v>
      </c>
      <c r="R216" s="227">
        <f>Q216*H216</f>
        <v>1.4521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571</v>
      </c>
      <c r="AT216" s="229" t="s">
        <v>151</v>
      </c>
      <c r="AU216" s="229" t="s">
        <v>86</v>
      </c>
      <c r="AY216" s="17" t="s">
        <v>149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571</v>
      </c>
      <c r="BM216" s="229" t="s">
        <v>1497</v>
      </c>
    </row>
    <row r="217" s="2" customFormat="1" ht="24.15" customHeight="1">
      <c r="A217" s="38"/>
      <c r="B217" s="39"/>
      <c r="C217" s="218" t="s">
        <v>675</v>
      </c>
      <c r="D217" s="218" t="s">
        <v>151</v>
      </c>
      <c r="E217" s="219" t="s">
        <v>1498</v>
      </c>
      <c r="F217" s="220" t="s">
        <v>1499</v>
      </c>
      <c r="G217" s="221" t="s">
        <v>269</v>
      </c>
      <c r="H217" s="222">
        <v>130</v>
      </c>
      <c r="I217" s="223"/>
      <c r="J217" s="224">
        <f>ROUND(I217*H217,2)</f>
        <v>0</v>
      </c>
      <c r="K217" s="220" t="s">
        <v>1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3.0000000000000001E-05</v>
      </c>
      <c r="R217" s="227">
        <f>Q217*H217</f>
        <v>0.0039000000000000003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571</v>
      </c>
      <c r="AT217" s="229" t="s">
        <v>151</v>
      </c>
      <c r="AU217" s="229" t="s">
        <v>86</v>
      </c>
      <c r="AY217" s="17" t="s">
        <v>149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571</v>
      </c>
      <c r="BM217" s="229" t="s">
        <v>1500</v>
      </c>
    </row>
    <row r="218" s="2" customFormat="1" ht="24.15" customHeight="1">
      <c r="A218" s="38"/>
      <c r="B218" s="39"/>
      <c r="C218" s="218" t="s">
        <v>574</v>
      </c>
      <c r="D218" s="218" t="s">
        <v>151</v>
      </c>
      <c r="E218" s="219" t="s">
        <v>1501</v>
      </c>
      <c r="F218" s="220" t="s">
        <v>1502</v>
      </c>
      <c r="G218" s="221" t="s">
        <v>303</v>
      </c>
      <c r="H218" s="222">
        <v>2</v>
      </c>
      <c r="I218" s="223"/>
      <c r="J218" s="224">
        <f>ROUND(I218*H218,2)</f>
        <v>0</v>
      </c>
      <c r="K218" s="220" t="s">
        <v>1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2.5</v>
      </c>
      <c r="T218" s="228">
        <f>S218*H218</f>
        <v>5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571</v>
      </c>
      <c r="AT218" s="229" t="s">
        <v>151</v>
      </c>
      <c r="AU218" s="229" t="s">
        <v>86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571</v>
      </c>
      <c r="BM218" s="229" t="s">
        <v>1503</v>
      </c>
    </row>
    <row r="219" s="12" customFormat="1" ht="25.92" customHeight="1">
      <c r="A219" s="12"/>
      <c r="B219" s="202"/>
      <c r="C219" s="203"/>
      <c r="D219" s="204" t="s">
        <v>75</v>
      </c>
      <c r="E219" s="205" t="s">
        <v>114</v>
      </c>
      <c r="F219" s="205" t="s">
        <v>115</v>
      </c>
      <c r="G219" s="203"/>
      <c r="H219" s="203"/>
      <c r="I219" s="206"/>
      <c r="J219" s="207">
        <f>BK219</f>
        <v>0</v>
      </c>
      <c r="K219" s="203"/>
      <c r="L219" s="208"/>
      <c r="M219" s="209"/>
      <c r="N219" s="210"/>
      <c r="O219" s="210"/>
      <c r="P219" s="211">
        <f>P220+P222+P224+P226+P228</f>
        <v>0</v>
      </c>
      <c r="Q219" s="210"/>
      <c r="R219" s="211">
        <f>R220+R222+R224+R226+R228</f>
        <v>0</v>
      </c>
      <c r="S219" s="210"/>
      <c r="T219" s="212">
        <f>T220+T222+T224+T226+T228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173</v>
      </c>
      <c r="AT219" s="214" t="s">
        <v>75</v>
      </c>
      <c r="AU219" s="214" t="s">
        <v>76</v>
      </c>
      <c r="AY219" s="213" t="s">
        <v>149</v>
      </c>
      <c r="BK219" s="215">
        <f>BK220+BK222+BK224+BK226+BK228</f>
        <v>0</v>
      </c>
    </row>
    <row r="220" s="12" customFormat="1" ht="22.8" customHeight="1">
      <c r="A220" s="12"/>
      <c r="B220" s="202"/>
      <c r="C220" s="203"/>
      <c r="D220" s="204" t="s">
        <v>75</v>
      </c>
      <c r="E220" s="216" t="s">
        <v>1504</v>
      </c>
      <c r="F220" s="216" t="s">
        <v>1505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P221</f>
        <v>0</v>
      </c>
      <c r="Q220" s="210"/>
      <c r="R220" s="211">
        <f>R221</f>
        <v>0</v>
      </c>
      <c r="S220" s="210"/>
      <c r="T220" s="21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173</v>
      </c>
      <c r="AT220" s="214" t="s">
        <v>75</v>
      </c>
      <c r="AU220" s="214" t="s">
        <v>84</v>
      </c>
      <c r="AY220" s="213" t="s">
        <v>149</v>
      </c>
      <c r="BK220" s="215">
        <f>BK221</f>
        <v>0</v>
      </c>
    </row>
    <row r="221" s="2" customFormat="1" ht="16.5" customHeight="1">
      <c r="A221" s="38"/>
      <c r="B221" s="39"/>
      <c r="C221" s="218" t="s">
        <v>577</v>
      </c>
      <c r="D221" s="218" t="s">
        <v>151</v>
      </c>
      <c r="E221" s="219" t="s">
        <v>1506</v>
      </c>
      <c r="F221" s="220" t="s">
        <v>1505</v>
      </c>
      <c r="G221" s="221" t="s">
        <v>269</v>
      </c>
      <c r="H221" s="222">
        <v>250</v>
      </c>
      <c r="I221" s="223"/>
      <c r="J221" s="224">
        <f>ROUND(I221*H221,2)</f>
        <v>0</v>
      </c>
      <c r="K221" s="220" t="s">
        <v>1</v>
      </c>
      <c r="L221" s="44"/>
      <c r="M221" s="225" t="s">
        <v>1</v>
      </c>
      <c r="N221" s="226" t="s">
        <v>41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1507</v>
      </c>
      <c r="AT221" s="229" t="s">
        <v>151</v>
      </c>
      <c r="AU221" s="229" t="s">
        <v>86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1507</v>
      </c>
      <c r="BM221" s="229" t="s">
        <v>1508</v>
      </c>
    </row>
    <row r="222" s="12" customFormat="1" ht="22.8" customHeight="1">
      <c r="A222" s="12"/>
      <c r="B222" s="202"/>
      <c r="C222" s="203"/>
      <c r="D222" s="204" t="s">
        <v>75</v>
      </c>
      <c r="E222" s="216" t="s">
        <v>1509</v>
      </c>
      <c r="F222" s="216" t="s">
        <v>1510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P223</f>
        <v>0</v>
      </c>
      <c r="Q222" s="210"/>
      <c r="R222" s="211">
        <f>R223</f>
        <v>0</v>
      </c>
      <c r="S222" s="210"/>
      <c r="T222" s="21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173</v>
      </c>
      <c r="AT222" s="214" t="s">
        <v>75</v>
      </c>
      <c r="AU222" s="214" t="s">
        <v>84</v>
      </c>
      <c r="AY222" s="213" t="s">
        <v>149</v>
      </c>
      <c r="BK222" s="215">
        <f>BK223</f>
        <v>0</v>
      </c>
    </row>
    <row r="223" s="2" customFormat="1" ht="16.5" customHeight="1">
      <c r="A223" s="38"/>
      <c r="B223" s="39"/>
      <c r="C223" s="218" t="s">
        <v>689</v>
      </c>
      <c r="D223" s="218" t="s">
        <v>151</v>
      </c>
      <c r="E223" s="219" t="s">
        <v>1511</v>
      </c>
      <c r="F223" s="220" t="s">
        <v>1510</v>
      </c>
      <c r="G223" s="221" t="s">
        <v>887</v>
      </c>
      <c r="H223" s="222">
        <v>1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41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1507</v>
      </c>
      <c r="AT223" s="229" t="s">
        <v>151</v>
      </c>
      <c r="AU223" s="229" t="s">
        <v>86</v>
      </c>
      <c r="AY223" s="17" t="s">
        <v>149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1507</v>
      </c>
      <c r="BM223" s="229" t="s">
        <v>1512</v>
      </c>
    </row>
    <row r="224" s="12" customFormat="1" ht="22.8" customHeight="1">
      <c r="A224" s="12"/>
      <c r="B224" s="202"/>
      <c r="C224" s="203"/>
      <c r="D224" s="204" t="s">
        <v>75</v>
      </c>
      <c r="E224" s="216" t="s">
        <v>1513</v>
      </c>
      <c r="F224" s="216" t="s">
        <v>1514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P225</f>
        <v>0</v>
      </c>
      <c r="Q224" s="210"/>
      <c r="R224" s="211">
        <f>R225</f>
        <v>0</v>
      </c>
      <c r="S224" s="210"/>
      <c r="T224" s="212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173</v>
      </c>
      <c r="AT224" s="214" t="s">
        <v>75</v>
      </c>
      <c r="AU224" s="214" t="s">
        <v>84</v>
      </c>
      <c r="AY224" s="213" t="s">
        <v>149</v>
      </c>
      <c r="BK224" s="215">
        <f>BK225</f>
        <v>0</v>
      </c>
    </row>
    <row r="225" s="2" customFormat="1" ht="16.5" customHeight="1">
      <c r="A225" s="38"/>
      <c r="B225" s="39"/>
      <c r="C225" s="218" t="s">
        <v>580</v>
      </c>
      <c r="D225" s="218" t="s">
        <v>151</v>
      </c>
      <c r="E225" s="219" t="s">
        <v>1515</v>
      </c>
      <c r="F225" s="220" t="s">
        <v>1514</v>
      </c>
      <c r="G225" s="221" t="s">
        <v>1097</v>
      </c>
      <c r="H225" s="274"/>
      <c r="I225" s="223"/>
      <c r="J225" s="224">
        <f>ROUND(I225*H225,2)</f>
        <v>0</v>
      </c>
      <c r="K225" s="220" t="s">
        <v>1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1507</v>
      </c>
      <c r="AT225" s="229" t="s">
        <v>151</v>
      </c>
      <c r="AU225" s="229" t="s">
        <v>86</v>
      </c>
      <c r="AY225" s="17" t="s">
        <v>149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1507</v>
      </c>
      <c r="BM225" s="229" t="s">
        <v>1516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1517</v>
      </c>
      <c r="F226" s="216" t="s">
        <v>1518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P227</f>
        <v>0</v>
      </c>
      <c r="Q226" s="210"/>
      <c r="R226" s="211">
        <f>R227</f>
        <v>0</v>
      </c>
      <c r="S226" s="210"/>
      <c r="T226" s="212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173</v>
      </c>
      <c r="AT226" s="214" t="s">
        <v>75</v>
      </c>
      <c r="AU226" s="214" t="s">
        <v>84</v>
      </c>
      <c r="AY226" s="213" t="s">
        <v>149</v>
      </c>
      <c r="BK226" s="215">
        <f>BK227</f>
        <v>0</v>
      </c>
    </row>
    <row r="227" s="2" customFormat="1" ht="16.5" customHeight="1">
      <c r="A227" s="38"/>
      <c r="B227" s="39"/>
      <c r="C227" s="218" t="s">
        <v>682</v>
      </c>
      <c r="D227" s="218" t="s">
        <v>151</v>
      </c>
      <c r="E227" s="219" t="s">
        <v>1519</v>
      </c>
      <c r="F227" s="220" t="s">
        <v>1520</v>
      </c>
      <c r="G227" s="221" t="s">
        <v>1521</v>
      </c>
      <c r="H227" s="222">
        <v>100</v>
      </c>
      <c r="I227" s="223"/>
      <c r="J227" s="224">
        <f>ROUND(I227*H227,2)</f>
        <v>0</v>
      </c>
      <c r="K227" s="220" t="s">
        <v>1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1507</v>
      </c>
      <c r="AT227" s="229" t="s">
        <v>151</v>
      </c>
      <c r="AU227" s="229" t="s">
        <v>86</v>
      </c>
      <c r="AY227" s="17" t="s">
        <v>149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1507</v>
      </c>
      <c r="BM227" s="229" t="s">
        <v>1522</v>
      </c>
    </row>
    <row r="228" s="12" customFormat="1" ht="22.8" customHeight="1">
      <c r="A228" s="12"/>
      <c r="B228" s="202"/>
      <c r="C228" s="203"/>
      <c r="D228" s="204" t="s">
        <v>75</v>
      </c>
      <c r="E228" s="216" t="s">
        <v>1523</v>
      </c>
      <c r="F228" s="216" t="s">
        <v>1524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P229</f>
        <v>0</v>
      </c>
      <c r="Q228" s="210"/>
      <c r="R228" s="211">
        <f>R229</f>
        <v>0</v>
      </c>
      <c r="S228" s="210"/>
      <c r="T228" s="212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173</v>
      </c>
      <c r="AT228" s="214" t="s">
        <v>75</v>
      </c>
      <c r="AU228" s="214" t="s">
        <v>84</v>
      </c>
      <c r="AY228" s="213" t="s">
        <v>149</v>
      </c>
      <c r="BK228" s="215">
        <f>BK229</f>
        <v>0</v>
      </c>
    </row>
    <row r="229" s="2" customFormat="1" ht="16.5" customHeight="1">
      <c r="A229" s="38"/>
      <c r="B229" s="39"/>
      <c r="C229" s="218" t="s">
        <v>696</v>
      </c>
      <c r="D229" s="218" t="s">
        <v>151</v>
      </c>
      <c r="E229" s="219" t="s">
        <v>1525</v>
      </c>
      <c r="F229" s="220" t="s">
        <v>1526</v>
      </c>
      <c r="G229" s="221" t="s">
        <v>1527</v>
      </c>
      <c r="H229" s="222">
        <v>20</v>
      </c>
      <c r="I229" s="223"/>
      <c r="J229" s="224">
        <f>ROUND(I229*H229,2)</f>
        <v>0</v>
      </c>
      <c r="K229" s="220" t="s">
        <v>1</v>
      </c>
      <c r="L229" s="44"/>
      <c r="M229" s="264" t="s">
        <v>1</v>
      </c>
      <c r="N229" s="265" t="s">
        <v>41</v>
      </c>
      <c r="O229" s="266"/>
      <c r="P229" s="267">
        <f>O229*H229</f>
        <v>0</v>
      </c>
      <c r="Q229" s="267">
        <v>0</v>
      </c>
      <c r="R229" s="267">
        <f>Q229*H229</f>
        <v>0</v>
      </c>
      <c r="S229" s="267">
        <v>0</v>
      </c>
      <c r="T229" s="26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1507</v>
      </c>
      <c r="AT229" s="229" t="s">
        <v>151</v>
      </c>
      <c r="AU229" s="229" t="s">
        <v>86</v>
      </c>
      <c r="AY229" s="17" t="s">
        <v>149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84</v>
      </c>
      <c r="BK229" s="230">
        <f>ROUND(I229*H229,2)</f>
        <v>0</v>
      </c>
      <c r="BL229" s="17" t="s">
        <v>1507</v>
      </c>
      <c r="BM229" s="229" t="s">
        <v>1528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fyczOtd19pcCeLbIQiZf/UJXsU5fzhLJx77xe8DswLm+5psM2hCLNyXVn713Y028BTZyAkBk6OpnprMqS/uQgA==" hashValue="rRUPdibaXH07Xg19ujfgKtzuzrSkd+u75pT3VI9Lyj1c1jmxVs9OCnAVtfDTH4NvHZ9cQg9dSnsL+Z4S1AxBsA==" algorithmName="SHA-512" password="CC35"/>
  <autoFilter ref="C126:K22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1529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ROUND((SUM(BE127:BE201)),  2)</f>
        <v>0</v>
      </c>
      <c r="G33" s="38"/>
      <c r="H33" s="38"/>
      <c r="I33" s="155">
        <v>0.20999999999999999</v>
      </c>
      <c r="J33" s="154">
        <f>ROUND(((SUM(BE127:BE201))*I33),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ROUND((SUM(BF127:BF201)),  2)</f>
        <v>0</v>
      </c>
      <c r="G34" s="38"/>
      <c r="H34" s="38"/>
      <c r="I34" s="155">
        <v>0.12</v>
      </c>
      <c r="J34" s="154">
        <f>ROUND(((SUM(BF127:BF201))*I34),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ROUND((SUM(BG127:BG201)),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ROUND((SUM(BH127:BH201)),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ROUND((SUM(BI127:BI201)),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06 - Vjezdová závora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1245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1246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1530</v>
      </c>
      <c r="E99" s="188"/>
      <c r="F99" s="188"/>
      <c r="G99" s="188"/>
      <c r="H99" s="188"/>
      <c r="I99" s="188"/>
      <c r="J99" s="189">
        <f>J147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1531</v>
      </c>
      <c r="E100" s="188"/>
      <c r="F100" s="188"/>
      <c r="G100" s="188"/>
      <c r="H100" s="188"/>
      <c r="I100" s="188"/>
      <c r="J100" s="189">
        <f>J154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1532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1533</v>
      </c>
      <c r="E102" s="188"/>
      <c r="F102" s="188"/>
      <c r="G102" s="188"/>
      <c r="H102" s="188"/>
      <c r="I102" s="188"/>
      <c r="J102" s="189">
        <f>J168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1534</v>
      </c>
      <c r="E103" s="188"/>
      <c r="F103" s="188"/>
      <c r="G103" s="188"/>
      <c r="H103" s="188"/>
      <c r="I103" s="188"/>
      <c r="J103" s="189">
        <f>J173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1535</v>
      </c>
      <c r="E104" s="188"/>
      <c r="F104" s="188"/>
      <c r="G104" s="188"/>
      <c r="H104" s="188"/>
      <c r="I104" s="188"/>
      <c r="J104" s="189">
        <f>J179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1247</v>
      </c>
      <c r="E105" s="182"/>
      <c r="F105" s="182"/>
      <c r="G105" s="182"/>
      <c r="H105" s="182"/>
      <c r="I105" s="182"/>
      <c r="J105" s="183">
        <f>J186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1248</v>
      </c>
      <c r="E106" s="188"/>
      <c r="F106" s="188"/>
      <c r="G106" s="188"/>
      <c r="H106" s="188"/>
      <c r="I106" s="188"/>
      <c r="J106" s="189">
        <f>J187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1249</v>
      </c>
      <c r="E107" s="188"/>
      <c r="F107" s="188"/>
      <c r="G107" s="188"/>
      <c r="H107" s="188"/>
      <c r="I107" s="188"/>
      <c r="J107" s="189">
        <f>J190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REVITALIZACE OBJEKTU CORSO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IO 06 - Vjezdová závora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Krčínova 801/6, 400 07 Ústí nad Labem</v>
      </c>
      <c r="G121" s="40"/>
      <c r="H121" s="40"/>
      <c r="I121" s="32" t="s">
        <v>22</v>
      </c>
      <c r="J121" s="79" t="str">
        <f>IF(J12="","",J12)</f>
        <v>3. 7. 2024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Statutární město Ústí nad Labem</v>
      </c>
      <c r="G123" s="40"/>
      <c r="H123" s="40"/>
      <c r="I123" s="32" t="s">
        <v>30</v>
      </c>
      <c r="J123" s="36" t="str">
        <f>E21</f>
        <v>DigiTry Art Technologies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135</v>
      </c>
      <c r="D126" s="194" t="s">
        <v>61</v>
      </c>
      <c r="E126" s="194" t="s">
        <v>57</v>
      </c>
      <c r="F126" s="194" t="s">
        <v>58</v>
      </c>
      <c r="G126" s="194" t="s">
        <v>136</v>
      </c>
      <c r="H126" s="194" t="s">
        <v>137</v>
      </c>
      <c r="I126" s="194" t="s">
        <v>138</v>
      </c>
      <c r="J126" s="194" t="s">
        <v>122</v>
      </c>
      <c r="K126" s="195" t="s">
        <v>139</v>
      </c>
      <c r="L126" s="196"/>
      <c r="M126" s="100" t="s">
        <v>1</v>
      </c>
      <c r="N126" s="101" t="s">
        <v>40</v>
      </c>
      <c r="O126" s="101" t="s">
        <v>140</v>
      </c>
      <c r="P126" s="101" t="s">
        <v>141</v>
      </c>
      <c r="Q126" s="101" t="s">
        <v>142</v>
      </c>
      <c r="R126" s="101" t="s">
        <v>143</v>
      </c>
      <c r="S126" s="101" t="s">
        <v>144</v>
      </c>
      <c r="T126" s="102" t="s">
        <v>145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146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P128+P186</f>
        <v>0</v>
      </c>
      <c r="Q127" s="104"/>
      <c r="R127" s="199">
        <f>R128+R186</f>
        <v>0</v>
      </c>
      <c r="S127" s="104"/>
      <c r="T127" s="200">
        <f>T128+T186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124</v>
      </c>
      <c r="BK127" s="201">
        <f>BK128+BK186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1256</v>
      </c>
      <c r="F128" s="205" t="s">
        <v>1257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P129+P147+P154+P162+P168+P173+P179</f>
        <v>0</v>
      </c>
      <c r="Q128" s="210"/>
      <c r="R128" s="211">
        <f>R129+R147+R154+R162+R168+R173+R179</f>
        <v>0</v>
      </c>
      <c r="S128" s="210"/>
      <c r="T128" s="212">
        <f>T129+T147+T154+T162+T168+T173+T179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86</v>
      </c>
      <c r="AT128" s="214" t="s">
        <v>75</v>
      </c>
      <c r="AU128" s="214" t="s">
        <v>76</v>
      </c>
      <c r="AY128" s="213" t="s">
        <v>149</v>
      </c>
      <c r="BK128" s="215">
        <f>BK129+BK147+BK154+BK162+BK168+BK173+BK179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1258</v>
      </c>
      <c r="F129" s="216" t="s">
        <v>1259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SUM(P130:P146)</f>
        <v>0</v>
      </c>
      <c r="Q129" s="210"/>
      <c r="R129" s="211">
        <f>SUM(R130:R146)</f>
        <v>0</v>
      </c>
      <c r="S129" s="210"/>
      <c r="T129" s="212">
        <f>SUM(T130:T146)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86</v>
      </c>
      <c r="AT129" s="214" t="s">
        <v>75</v>
      </c>
      <c r="AU129" s="214" t="s">
        <v>84</v>
      </c>
      <c r="AY129" s="213" t="s">
        <v>149</v>
      </c>
      <c r="BK129" s="215">
        <f>SUM(BK130:BK146)</f>
        <v>0</v>
      </c>
    </row>
    <row r="130" s="2" customFormat="1" ht="21.75" customHeight="1">
      <c r="A130" s="38"/>
      <c r="B130" s="39"/>
      <c r="C130" s="218" t="s">
        <v>84</v>
      </c>
      <c r="D130" s="218" t="s">
        <v>151</v>
      </c>
      <c r="E130" s="219" t="s">
        <v>1536</v>
      </c>
      <c r="F130" s="220" t="s">
        <v>1537</v>
      </c>
      <c r="G130" s="221" t="s">
        <v>269</v>
      </c>
      <c r="H130" s="222">
        <v>180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220</v>
      </c>
      <c r="AT130" s="229" t="s">
        <v>151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220</v>
      </c>
      <c r="BM130" s="229" t="s">
        <v>86</v>
      </c>
    </row>
    <row r="131" s="2" customFormat="1" ht="16.5" customHeight="1">
      <c r="A131" s="38"/>
      <c r="B131" s="39"/>
      <c r="C131" s="243" t="s">
        <v>86</v>
      </c>
      <c r="D131" s="243" t="s">
        <v>234</v>
      </c>
      <c r="E131" s="244" t="s">
        <v>1538</v>
      </c>
      <c r="F131" s="245" t="s">
        <v>1539</v>
      </c>
      <c r="G131" s="246" t="s">
        <v>269</v>
      </c>
      <c r="H131" s="247">
        <v>189</v>
      </c>
      <c r="I131" s="248"/>
      <c r="J131" s="249">
        <f>ROUND(I131*H131,2)</f>
        <v>0</v>
      </c>
      <c r="K131" s="245" t="s">
        <v>1</v>
      </c>
      <c r="L131" s="250"/>
      <c r="M131" s="251" t="s">
        <v>1</v>
      </c>
      <c r="N131" s="252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300</v>
      </c>
      <c r="AT131" s="229" t="s">
        <v>234</v>
      </c>
      <c r="AU131" s="229" t="s">
        <v>86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220</v>
      </c>
      <c r="BM131" s="229" t="s">
        <v>156</v>
      </c>
    </row>
    <row r="132" s="13" customFormat="1">
      <c r="A132" s="13"/>
      <c r="B132" s="231"/>
      <c r="C132" s="232"/>
      <c r="D132" s="233" t="s">
        <v>158</v>
      </c>
      <c r="E132" s="234" t="s">
        <v>1</v>
      </c>
      <c r="F132" s="235" t="s">
        <v>1540</v>
      </c>
      <c r="G132" s="232"/>
      <c r="H132" s="236">
        <v>189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158</v>
      </c>
      <c r="AU132" s="242" t="s">
        <v>86</v>
      </c>
      <c r="AV132" s="13" t="s">
        <v>86</v>
      </c>
      <c r="AW132" s="13" t="s">
        <v>32</v>
      </c>
      <c r="AX132" s="13" t="s">
        <v>76</v>
      </c>
      <c r="AY132" s="242" t="s">
        <v>149</v>
      </c>
    </row>
    <row r="133" s="14" customFormat="1">
      <c r="A133" s="14"/>
      <c r="B133" s="253"/>
      <c r="C133" s="254"/>
      <c r="D133" s="233" t="s">
        <v>158</v>
      </c>
      <c r="E133" s="255" t="s">
        <v>1</v>
      </c>
      <c r="F133" s="256" t="s">
        <v>395</v>
      </c>
      <c r="G133" s="254"/>
      <c r="H133" s="257">
        <v>189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158</v>
      </c>
      <c r="AU133" s="263" t="s">
        <v>86</v>
      </c>
      <c r="AV133" s="14" t="s">
        <v>156</v>
      </c>
      <c r="AW133" s="14" t="s">
        <v>32</v>
      </c>
      <c r="AX133" s="14" t="s">
        <v>84</v>
      </c>
      <c r="AY133" s="263" t="s">
        <v>149</v>
      </c>
    </row>
    <row r="134" s="2" customFormat="1" ht="24.15" customHeight="1">
      <c r="A134" s="38"/>
      <c r="B134" s="39"/>
      <c r="C134" s="218" t="s">
        <v>164</v>
      </c>
      <c r="D134" s="218" t="s">
        <v>151</v>
      </c>
      <c r="E134" s="219" t="s">
        <v>1541</v>
      </c>
      <c r="F134" s="220" t="s">
        <v>1542</v>
      </c>
      <c r="G134" s="221" t="s">
        <v>269</v>
      </c>
      <c r="H134" s="222">
        <v>2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220</v>
      </c>
      <c r="AT134" s="229" t="s">
        <v>151</v>
      </c>
      <c r="AU134" s="229" t="s">
        <v>86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220</v>
      </c>
      <c r="BM134" s="229" t="s">
        <v>178</v>
      </c>
    </row>
    <row r="135" s="2" customFormat="1" ht="16.5" customHeight="1">
      <c r="A135" s="38"/>
      <c r="B135" s="39"/>
      <c r="C135" s="243" t="s">
        <v>156</v>
      </c>
      <c r="D135" s="243" t="s">
        <v>234</v>
      </c>
      <c r="E135" s="244" t="s">
        <v>1543</v>
      </c>
      <c r="F135" s="245" t="s">
        <v>1544</v>
      </c>
      <c r="G135" s="246" t="s">
        <v>1545</v>
      </c>
      <c r="H135" s="247">
        <v>1.5840000000000001</v>
      </c>
      <c r="I135" s="248"/>
      <c r="J135" s="249">
        <f>ROUND(I135*H135,2)</f>
        <v>0</v>
      </c>
      <c r="K135" s="245" t="s">
        <v>1</v>
      </c>
      <c r="L135" s="250"/>
      <c r="M135" s="251" t="s">
        <v>1</v>
      </c>
      <c r="N135" s="252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300</v>
      </c>
      <c r="AT135" s="229" t="s">
        <v>234</v>
      </c>
      <c r="AU135" s="229" t="s">
        <v>86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220</v>
      </c>
      <c r="BM135" s="229" t="s">
        <v>186</v>
      </c>
    </row>
    <row r="136" s="13" customFormat="1">
      <c r="A136" s="13"/>
      <c r="B136" s="231"/>
      <c r="C136" s="232"/>
      <c r="D136" s="233" t="s">
        <v>158</v>
      </c>
      <c r="E136" s="234" t="s">
        <v>1</v>
      </c>
      <c r="F136" s="235" t="s">
        <v>1546</v>
      </c>
      <c r="G136" s="232"/>
      <c r="H136" s="236">
        <v>1.5840000000000001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158</v>
      </c>
      <c r="AU136" s="242" t="s">
        <v>86</v>
      </c>
      <c r="AV136" s="13" t="s">
        <v>86</v>
      </c>
      <c r="AW136" s="13" t="s">
        <v>32</v>
      </c>
      <c r="AX136" s="13" t="s">
        <v>76</v>
      </c>
      <c r="AY136" s="242" t="s">
        <v>149</v>
      </c>
    </row>
    <row r="137" s="14" customFormat="1">
      <c r="A137" s="14"/>
      <c r="B137" s="253"/>
      <c r="C137" s="254"/>
      <c r="D137" s="233" t="s">
        <v>158</v>
      </c>
      <c r="E137" s="255" t="s">
        <v>1</v>
      </c>
      <c r="F137" s="256" t="s">
        <v>395</v>
      </c>
      <c r="G137" s="254"/>
      <c r="H137" s="257">
        <v>1.5840000000000001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158</v>
      </c>
      <c r="AU137" s="263" t="s">
        <v>86</v>
      </c>
      <c r="AV137" s="14" t="s">
        <v>156</v>
      </c>
      <c r="AW137" s="14" t="s">
        <v>32</v>
      </c>
      <c r="AX137" s="14" t="s">
        <v>84</v>
      </c>
      <c r="AY137" s="263" t="s">
        <v>149</v>
      </c>
    </row>
    <row r="138" s="2" customFormat="1" ht="24.15" customHeight="1">
      <c r="A138" s="38"/>
      <c r="B138" s="39"/>
      <c r="C138" s="218" t="s">
        <v>173</v>
      </c>
      <c r="D138" s="218" t="s">
        <v>151</v>
      </c>
      <c r="E138" s="219" t="s">
        <v>1547</v>
      </c>
      <c r="F138" s="220" t="s">
        <v>1548</v>
      </c>
      <c r="G138" s="221" t="s">
        <v>269</v>
      </c>
      <c r="H138" s="222">
        <v>230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220</v>
      </c>
      <c r="AT138" s="229" t="s">
        <v>151</v>
      </c>
      <c r="AU138" s="229" t="s">
        <v>86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220</v>
      </c>
      <c r="BM138" s="229" t="s">
        <v>194</v>
      </c>
    </row>
    <row r="139" s="2" customFormat="1" ht="24.15" customHeight="1">
      <c r="A139" s="38"/>
      <c r="B139" s="39"/>
      <c r="C139" s="243" t="s">
        <v>178</v>
      </c>
      <c r="D139" s="243" t="s">
        <v>234</v>
      </c>
      <c r="E139" s="244" t="s">
        <v>1549</v>
      </c>
      <c r="F139" s="245" t="s">
        <v>1550</v>
      </c>
      <c r="G139" s="246" t="s">
        <v>269</v>
      </c>
      <c r="H139" s="247">
        <v>264.5</v>
      </c>
      <c r="I139" s="248"/>
      <c r="J139" s="249">
        <f>ROUND(I139*H139,2)</f>
        <v>0</v>
      </c>
      <c r="K139" s="245" t="s">
        <v>1</v>
      </c>
      <c r="L139" s="250"/>
      <c r="M139" s="251" t="s">
        <v>1</v>
      </c>
      <c r="N139" s="252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300</v>
      </c>
      <c r="AT139" s="229" t="s">
        <v>234</v>
      </c>
      <c r="AU139" s="229" t="s">
        <v>86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220</v>
      </c>
      <c r="BM139" s="229" t="s">
        <v>8</v>
      </c>
    </row>
    <row r="140" s="13" customFormat="1">
      <c r="A140" s="13"/>
      <c r="B140" s="231"/>
      <c r="C140" s="232"/>
      <c r="D140" s="233" t="s">
        <v>158</v>
      </c>
      <c r="E140" s="234" t="s">
        <v>1</v>
      </c>
      <c r="F140" s="235" t="s">
        <v>1551</v>
      </c>
      <c r="G140" s="232"/>
      <c r="H140" s="236">
        <v>264.5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158</v>
      </c>
      <c r="AU140" s="242" t="s">
        <v>86</v>
      </c>
      <c r="AV140" s="13" t="s">
        <v>86</v>
      </c>
      <c r="AW140" s="13" t="s">
        <v>32</v>
      </c>
      <c r="AX140" s="13" t="s">
        <v>76</v>
      </c>
      <c r="AY140" s="242" t="s">
        <v>149</v>
      </c>
    </row>
    <row r="141" s="14" customFormat="1">
      <c r="A141" s="14"/>
      <c r="B141" s="253"/>
      <c r="C141" s="254"/>
      <c r="D141" s="233" t="s">
        <v>158</v>
      </c>
      <c r="E141" s="255" t="s">
        <v>1</v>
      </c>
      <c r="F141" s="256" t="s">
        <v>395</v>
      </c>
      <c r="G141" s="254"/>
      <c r="H141" s="257">
        <v>264.5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158</v>
      </c>
      <c r="AU141" s="263" t="s">
        <v>86</v>
      </c>
      <c r="AV141" s="14" t="s">
        <v>156</v>
      </c>
      <c r="AW141" s="14" t="s">
        <v>32</v>
      </c>
      <c r="AX141" s="14" t="s">
        <v>84</v>
      </c>
      <c r="AY141" s="263" t="s">
        <v>149</v>
      </c>
    </row>
    <row r="142" s="2" customFormat="1" ht="24.15" customHeight="1">
      <c r="A142" s="38"/>
      <c r="B142" s="39"/>
      <c r="C142" s="218" t="s">
        <v>182</v>
      </c>
      <c r="D142" s="218" t="s">
        <v>151</v>
      </c>
      <c r="E142" s="219" t="s">
        <v>1552</v>
      </c>
      <c r="F142" s="220" t="s">
        <v>1553</v>
      </c>
      <c r="G142" s="221" t="s">
        <v>303</v>
      </c>
      <c r="H142" s="222">
        <v>18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220</v>
      </c>
      <c r="AT142" s="229" t="s">
        <v>151</v>
      </c>
      <c r="AU142" s="229" t="s">
        <v>86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220</v>
      </c>
      <c r="BM142" s="229" t="s">
        <v>210</v>
      </c>
    </row>
    <row r="143" s="2" customFormat="1" ht="24.15" customHeight="1">
      <c r="A143" s="38"/>
      <c r="B143" s="39"/>
      <c r="C143" s="218" t="s">
        <v>186</v>
      </c>
      <c r="D143" s="218" t="s">
        <v>151</v>
      </c>
      <c r="E143" s="219" t="s">
        <v>1554</v>
      </c>
      <c r="F143" s="220" t="s">
        <v>1555</v>
      </c>
      <c r="G143" s="221" t="s">
        <v>303</v>
      </c>
      <c r="H143" s="222">
        <v>3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220</v>
      </c>
      <c r="AT143" s="229" t="s">
        <v>151</v>
      </c>
      <c r="AU143" s="229" t="s">
        <v>86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220</v>
      </c>
      <c r="BM143" s="229" t="s">
        <v>220</v>
      </c>
    </row>
    <row r="144" s="2" customFormat="1" ht="24.15" customHeight="1">
      <c r="A144" s="38"/>
      <c r="B144" s="39"/>
      <c r="C144" s="243" t="s">
        <v>190</v>
      </c>
      <c r="D144" s="243" t="s">
        <v>234</v>
      </c>
      <c r="E144" s="244" t="s">
        <v>1556</v>
      </c>
      <c r="F144" s="245" t="s">
        <v>1557</v>
      </c>
      <c r="G144" s="246" t="s">
        <v>303</v>
      </c>
      <c r="H144" s="247">
        <v>3</v>
      </c>
      <c r="I144" s="248"/>
      <c r="J144" s="249">
        <f>ROUND(I144*H144,2)</f>
        <v>0</v>
      </c>
      <c r="K144" s="245" t="s">
        <v>1</v>
      </c>
      <c r="L144" s="250"/>
      <c r="M144" s="251" t="s">
        <v>1</v>
      </c>
      <c r="N144" s="252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300</v>
      </c>
      <c r="AT144" s="229" t="s">
        <v>234</v>
      </c>
      <c r="AU144" s="229" t="s">
        <v>86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220</v>
      </c>
      <c r="BM144" s="229" t="s">
        <v>229</v>
      </c>
    </row>
    <row r="145" s="2" customFormat="1" ht="24.15" customHeight="1">
      <c r="A145" s="38"/>
      <c r="B145" s="39"/>
      <c r="C145" s="218" t="s">
        <v>194</v>
      </c>
      <c r="D145" s="218" t="s">
        <v>151</v>
      </c>
      <c r="E145" s="219" t="s">
        <v>1558</v>
      </c>
      <c r="F145" s="220" t="s">
        <v>1559</v>
      </c>
      <c r="G145" s="221" t="s">
        <v>303</v>
      </c>
      <c r="H145" s="222">
        <v>1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220</v>
      </c>
      <c r="AT145" s="229" t="s">
        <v>151</v>
      </c>
      <c r="AU145" s="229" t="s">
        <v>86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220</v>
      </c>
      <c r="BM145" s="229" t="s">
        <v>240</v>
      </c>
    </row>
    <row r="146" s="2" customFormat="1" ht="24.15" customHeight="1">
      <c r="A146" s="38"/>
      <c r="B146" s="39"/>
      <c r="C146" s="218" t="s">
        <v>198</v>
      </c>
      <c r="D146" s="218" t="s">
        <v>151</v>
      </c>
      <c r="E146" s="219" t="s">
        <v>1560</v>
      </c>
      <c r="F146" s="220" t="s">
        <v>1561</v>
      </c>
      <c r="G146" s="221" t="s">
        <v>303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220</v>
      </c>
      <c r="AT146" s="229" t="s">
        <v>151</v>
      </c>
      <c r="AU146" s="229" t="s">
        <v>86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220</v>
      </c>
      <c r="BM146" s="229" t="s">
        <v>249</v>
      </c>
    </row>
    <row r="147" s="12" customFormat="1" ht="22.8" customHeight="1">
      <c r="A147" s="12"/>
      <c r="B147" s="202"/>
      <c r="C147" s="203"/>
      <c r="D147" s="204" t="s">
        <v>75</v>
      </c>
      <c r="E147" s="216" t="s">
        <v>1562</v>
      </c>
      <c r="F147" s="216" t="s">
        <v>1563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SUM(P148:P153)</f>
        <v>0</v>
      </c>
      <c r="Q147" s="210"/>
      <c r="R147" s="211">
        <f>SUM(R148:R153)</f>
        <v>0</v>
      </c>
      <c r="S147" s="210"/>
      <c r="T147" s="21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86</v>
      </c>
      <c r="AT147" s="214" t="s">
        <v>75</v>
      </c>
      <c r="AU147" s="214" t="s">
        <v>84</v>
      </c>
      <c r="AY147" s="213" t="s">
        <v>149</v>
      </c>
      <c r="BK147" s="215">
        <f>SUM(BK148:BK153)</f>
        <v>0</v>
      </c>
    </row>
    <row r="148" s="2" customFormat="1" ht="24.15" customHeight="1">
      <c r="A148" s="38"/>
      <c r="B148" s="39"/>
      <c r="C148" s="218" t="s">
        <v>8</v>
      </c>
      <c r="D148" s="218" t="s">
        <v>151</v>
      </c>
      <c r="E148" s="219" t="s">
        <v>1564</v>
      </c>
      <c r="F148" s="220" t="s">
        <v>1565</v>
      </c>
      <c r="G148" s="221" t="s">
        <v>269</v>
      </c>
      <c r="H148" s="222">
        <v>250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220</v>
      </c>
      <c r="AT148" s="229" t="s">
        <v>151</v>
      </c>
      <c r="AU148" s="229" t="s">
        <v>86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220</v>
      </c>
      <c r="BM148" s="229" t="s">
        <v>257</v>
      </c>
    </row>
    <row r="149" s="2" customFormat="1" ht="37.8" customHeight="1">
      <c r="A149" s="38"/>
      <c r="B149" s="39"/>
      <c r="C149" s="243" t="s">
        <v>205</v>
      </c>
      <c r="D149" s="243" t="s">
        <v>234</v>
      </c>
      <c r="E149" s="244" t="s">
        <v>1566</v>
      </c>
      <c r="F149" s="245" t="s">
        <v>1567</v>
      </c>
      <c r="G149" s="246" t="s">
        <v>269</v>
      </c>
      <c r="H149" s="247">
        <v>300</v>
      </c>
      <c r="I149" s="248"/>
      <c r="J149" s="249">
        <f>ROUND(I149*H149,2)</f>
        <v>0</v>
      </c>
      <c r="K149" s="245" t="s">
        <v>1</v>
      </c>
      <c r="L149" s="250"/>
      <c r="M149" s="251" t="s">
        <v>1</v>
      </c>
      <c r="N149" s="252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300</v>
      </c>
      <c r="AT149" s="229" t="s">
        <v>234</v>
      </c>
      <c r="AU149" s="229" t="s">
        <v>86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220</v>
      </c>
      <c r="BM149" s="229" t="s">
        <v>266</v>
      </c>
    </row>
    <row r="150" s="13" customFormat="1">
      <c r="A150" s="13"/>
      <c r="B150" s="231"/>
      <c r="C150" s="232"/>
      <c r="D150" s="233" t="s">
        <v>158</v>
      </c>
      <c r="E150" s="234" t="s">
        <v>1</v>
      </c>
      <c r="F150" s="235" t="s">
        <v>1568</v>
      </c>
      <c r="G150" s="232"/>
      <c r="H150" s="236">
        <v>300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158</v>
      </c>
      <c r="AU150" s="242" t="s">
        <v>86</v>
      </c>
      <c r="AV150" s="13" t="s">
        <v>86</v>
      </c>
      <c r="AW150" s="13" t="s">
        <v>32</v>
      </c>
      <c r="AX150" s="13" t="s">
        <v>76</v>
      </c>
      <c r="AY150" s="242" t="s">
        <v>149</v>
      </c>
    </row>
    <row r="151" s="14" customFormat="1">
      <c r="A151" s="14"/>
      <c r="B151" s="253"/>
      <c r="C151" s="254"/>
      <c r="D151" s="233" t="s">
        <v>158</v>
      </c>
      <c r="E151" s="255" t="s">
        <v>1</v>
      </c>
      <c r="F151" s="256" t="s">
        <v>395</v>
      </c>
      <c r="G151" s="254"/>
      <c r="H151" s="257">
        <v>300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158</v>
      </c>
      <c r="AU151" s="263" t="s">
        <v>86</v>
      </c>
      <c r="AV151" s="14" t="s">
        <v>156</v>
      </c>
      <c r="AW151" s="14" t="s">
        <v>32</v>
      </c>
      <c r="AX151" s="14" t="s">
        <v>84</v>
      </c>
      <c r="AY151" s="263" t="s">
        <v>149</v>
      </c>
    </row>
    <row r="152" s="2" customFormat="1" ht="24.15" customHeight="1">
      <c r="A152" s="38"/>
      <c r="B152" s="39"/>
      <c r="C152" s="218" t="s">
        <v>210</v>
      </c>
      <c r="D152" s="218" t="s">
        <v>151</v>
      </c>
      <c r="E152" s="219" t="s">
        <v>1569</v>
      </c>
      <c r="F152" s="220" t="s">
        <v>1570</v>
      </c>
      <c r="G152" s="221" t="s">
        <v>303</v>
      </c>
      <c r="H152" s="222">
        <v>6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220</v>
      </c>
      <c r="AT152" s="229" t="s">
        <v>151</v>
      </c>
      <c r="AU152" s="229" t="s">
        <v>86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220</v>
      </c>
      <c r="BM152" s="229" t="s">
        <v>278</v>
      </c>
    </row>
    <row r="153" s="2" customFormat="1" ht="24.15" customHeight="1">
      <c r="A153" s="38"/>
      <c r="B153" s="39"/>
      <c r="C153" s="243" t="s">
        <v>214</v>
      </c>
      <c r="D153" s="243" t="s">
        <v>234</v>
      </c>
      <c r="E153" s="244" t="s">
        <v>1571</v>
      </c>
      <c r="F153" s="245" t="s">
        <v>1572</v>
      </c>
      <c r="G153" s="246" t="s">
        <v>303</v>
      </c>
      <c r="H153" s="247">
        <v>6</v>
      </c>
      <c r="I153" s="248"/>
      <c r="J153" s="249">
        <f>ROUND(I153*H153,2)</f>
        <v>0</v>
      </c>
      <c r="K153" s="245" t="s">
        <v>1</v>
      </c>
      <c r="L153" s="250"/>
      <c r="M153" s="251" t="s">
        <v>1</v>
      </c>
      <c r="N153" s="252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300</v>
      </c>
      <c r="AT153" s="229" t="s">
        <v>234</v>
      </c>
      <c r="AU153" s="229" t="s">
        <v>86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220</v>
      </c>
      <c r="BM153" s="229" t="s">
        <v>290</v>
      </c>
    </row>
    <row r="154" s="12" customFormat="1" ht="22.8" customHeight="1">
      <c r="A154" s="12"/>
      <c r="B154" s="202"/>
      <c r="C154" s="203"/>
      <c r="D154" s="204" t="s">
        <v>75</v>
      </c>
      <c r="E154" s="216" t="s">
        <v>1573</v>
      </c>
      <c r="F154" s="216" t="s">
        <v>1574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SUM(P155:P161)</f>
        <v>0</v>
      </c>
      <c r="Q154" s="210"/>
      <c r="R154" s="211">
        <f>SUM(R155:R161)</f>
        <v>0</v>
      </c>
      <c r="S154" s="210"/>
      <c r="T154" s="21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84</v>
      </c>
      <c r="AT154" s="214" t="s">
        <v>75</v>
      </c>
      <c r="AU154" s="214" t="s">
        <v>84</v>
      </c>
      <c r="AY154" s="213" t="s">
        <v>149</v>
      </c>
      <c r="BK154" s="215">
        <f>SUM(BK155:BK161)</f>
        <v>0</v>
      </c>
    </row>
    <row r="155" s="2" customFormat="1" ht="66.75" customHeight="1">
      <c r="A155" s="38"/>
      <c r="B155" s="39"/>
      <c r="C155" s="243" t="s">
        <v>220</v>
      </c>
      <c r="D155" s="243" t="s">
        <v>234</v>
      </c>
      <c r="E155" s="244" t="s">
        <v>1575</v>
      </c>
      <c r="F155" s="245" t="s">
        <v>1576</v>
      </c>
      <c r="G155" s="246" t="s">
        <v>303</v>
      </c>
      <c r="H155" s="247">
        <v>1</v>
      </c>
      <c r="I155" s="248"/>
      <c r="J155" s="249">
        <f>ROUND(I155*H155,2)</f>
        <v>0</v>
      </c>
      <c r="K155" s="245" t="s">
        <v>1</v>
      </c>
      <c r="L155" s="250"/>
      <c r="M155" s="251" t="s">
        <v>1</v>
      </c>
      <c r="N155" s="252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186</v>
      </c>
      <c r="AT155" s="229" t="s">
        <v>234</v>
      </c>
      <c r="AU155" s="229" t="s">
        <v>86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156</v>
      </c>
      <c r="BM155" s="229" t="s">
        <v>300</v>
      </c>
    </row>
    <row r="156" s="2" customFormat="1" ht="24.15" customHeight="1">
      <c r="A156" s="38"/>
      <c r="B156" s="39"/>
      <c r="C156" s="243" t="s">
        <v>224</v>
      </c>
      <c r="D156" s="243" t="s">
        <v>234</v>
      </c>
      <c r="E156" s="244" t="s">
        <v>1577</v>
      </c>
      <c r="F156" s="245" t="s">
        <v>1578</v>
      </c>
      <c r="G156" s="246" t="s">
        <v>303</v>
      </c>
      <c r="H156" s="247">
        <v>1</v>
      </c>
      <c r="I156" s="248"/>
      <c r="J156" s="249">
        <f>ROUND(I156*H156,2)</f>
        <v>0</v>
      </c>
      <c r="K156" s="245" t="s">
        <v>1</v>
      </c>
      <c r="L156" s="250"/>
      <c r="M156" s="251" t="s">
        <v>1</v>
      </c>
      <c r="N156" s="252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186</v>
      </c>
      <c r="AT156" s="229" t="s">
        <v>234</v>
      </c>
      <c r="AU156" s="229" t="s">
        <v>86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156</v>
      </c>
      <c r="BM156" s="229" t="s">
        <v>309</v>
      </c>
    </row>
    <row r="157" s="2" customFormat="1" ht="44.25" customHeight="1">
      <c r="A157" s="38"/>
      <c r="B157" s="39"/>
      <c r="C157" s="243" t="s">
        <v>229</v>
      </c>
      <c r="D157" s="243" t="s">
        <v>234</v>
      </c>
      <c r="E157" s="244" t="s">
        <v>1579</v>
      </c>
      <c r="F157" s="245" t="s">
        <v>1580</v>
      </c>
      <c r="G157" s="246" t="s">
        <v>303</v>
      </c>
      <c r="H157" s="247">
        <v>1</v>
      </c>
      <c r="I157" s="248"/>
      <c r="J157" s="249">
        <f>ROUND(I157*H157,2)</f>
        <v>0</v>
      </c>
      <c r="K157" s="245" t="s">
        <v>1</v>
      </c>
      <c r="L157" s="250"/>
      <c r="M157" s="251" t="s">
        <v>1</v>
      </c>
      <c r="N157" s="252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186</v>
      </c>
      <c r="AT157" s="229" t="s">
        <v>234</v>
      </c>
      <c r="AU157" s="229" t="s">
        <v>86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156</v>
      </c>
      <c r="BM157" s="229" t="s">
        <v>317</v>
      </c>
    </row>
    <row r="158" s="2" customFormat="1" ht="24.15" customHeight="1">
      <c r="A158" s="38"/>
      <c r="B158" s="39"/>
      <c r="C158" s="243" t="s">
        <v>233</v>
      </c>
      <c r="D158" s="243" t="s">
        <v>234</v>
      </c>
      <c r="E158" s="244" t="s">
        <v>1581</v>
      </c>
      <c r="F158" s="245" t="s">
        <v>1582</v>
      </c>
      <c r="G158" s="246" t="s">
        <v>303</v>
      </c>
      <c r="H158" s="247">
        <v>1</v>
      </c>
      <c r="I158" s="248"/>
      <c r="J158" s="249">
        <f>ROUND(I158*H158,2)</f>
        <v>0</v>
      </c>
      <c r="K158" s="245" t="s">
        <v>1</v>
      </c>
      <c r="L158" s="250"/>
      <c r="M158" s="251" t="s">
        <v>1</v>
      </c>
      <c r="N158" s="252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186</v>
      </c>
      <c r="AT158" s="229" t="s">
        <v>234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325</v>
      </c>
    </row>
    <row r="159" s="2" customFormat="1" ht="55.5" customHeight="1">
      <c r="A159" s="38"/>
      <c r="B159" s="39"/>
      <c r="C159" s="243" t="s">
        <v>240</v>
      </c>
      <c r="D159" s="243" t="s">
        <v>234</v>
      </c>
      <c r="E159" s="244" t="s">
        <v>1583</v>
      </c>
      <c r="F159" s="245" t="s">
        <v>1584</v>
      </c>
      <c r="G159" s="246" t="s">
        <v>303</v>
      </c>
      <c r="H159" s="247">
        <v>1</v>
      </c>
      <c r="I159" s="248"/>
      <c r="J159" s="249">
        <f>ROUND(I159*H159,2)</f>
        <v>0</v>
      </c>
      <c r="K159" s="245" t="s">
        <v>1</v>
      </c>
      <c r="L159" s="250"/>
      <c r="M159" s="251" t="s">
        <v>1</v>
      </c>
      <c r="N159" s="252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186</v>
      </c>
      <c r="AT159" s="229" t="s">
        <v>234</v>
      </c>
      <c r="AU159" s="229" t="s">
        <v>86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156</v>
      </c>
      <c r="BM159" s="229" t="s">
        <v>333</v>
      </c>
    </row>
    <row r="160" s="2" customFormat="1" ht="49.05" customHeight="1">
      <c r="A160" s="38"/>
      <c r="B160" s="39"/>
      <c r="C160" s="243" t="s">
        <v>7</v>
      </c>
      <c r="D160" s="243" t="s">
        <v>234</v>
      </c>
      <c r="E160" s="244" t="s">
        <v>1585</v>
      </c>
      <c r="F160" s="245" t="s">
        <v>1586</v>
      </c>
      <c r="G160" s="246" t="s">
        <v>303</v>
      </c>
      <c r="H160" s="247">
        <v>1</v>
      </c>
      <c r="I160" s="248"/>
      <c r="J160" s="249">
        <f>ROUND(I160*H160,2)</f>
        <v>0</v>
      </c>
      <c r="K160" s="245" t="s">
        <v>1</v>
      </c>
      <c r="L160" s="250"/>
      <c r="M160" s="251" t="s">
        <v>1</v>
      </c>
      <c r="N160" s="252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186</v>
      </c>
      <c r="AT160" s="229" t="s">
        <v>234</v>
      </c>
      <c r="AU160" s="229" t="s">
        <v>86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156</v>
      </c>
      <c r="BM160" s="229" t="s">
        <v>341</v>
      </c>
    </row>
    <row r="161" s="2" customFormat="1" ht="16.5" customHeight="1">
      <c r="A161" s="38"/>
      <c r="B161" s="39"/>
      <c r="C161" s="243" t="s">
        <v>249</v>
      </c>
      <c r="D161" s="243" t="s">
        <v>234</v>
      </c>
      <c r="E161" s="244" t="s">
        <v>1587</v>
      </c>
      <c r="F161" s="245" t="s">
        <v>1588</v>
      </c>
      <c r="G161" s="246" t="s">
        <v>303</v>
      </c>
      <c r="H161" s="247">
        <v>1</v>
      </c>
      <c r="I161" s="248"/>
      <c r="J161" s="249">
        <f>ROUND(I161*H161,2)</f>
        <v>0</v>
      </c>
      <c r="K161" s="245" t="s">
        <v>1</v>
      </c>
      <c r="L161" s="250"/>
      <c r="M161" s="251" t="s">
        <v>1</v>
      </c>
      <c r="N161" s="252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186</v>
      </c>
      <c r="AT161" s="229" t="s">
        <v>234</v>
      </c>
      <c r="AU161" s="229" t="s">
        <v>86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156</v>
      </c>
      <c r="BM161" s="229" t="s">
        <v>349</v>
      </c>
    </row>
    <row r="162" s="12" customFormat="1" ht="22.8" customHeight="1">
      <c r="A162" s="12"/>
      <c r="B162" s="202"/>
      <c r="C162" s="203"/>
      <c r="D162" s="204" t="s">
        <v>75</v>
      </c>
      <c r="E162" s="216" t="s">
        <v>1589</v>
      </c>
      <c r="F162" s="216" t="s">
        <v>1590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SUM(P163:P167)</f>
        <v>0</v>
      </c>
      <c r="Q162" s="210"/>
      <c r="R162" s="211">
        <f>SUM(R163:R167)</f>
        <v>0</v>
      </c>
      <c r="S162" s="210"/>
      <c r="T162" s="212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84</v>
      </c>
      <c r="AT162" s="214" t="s">
        <v>75</v>
      </c>
      <c r="AU162" s="214" t="s">
        <v>84</v>
      </c>
      <c r="AY162" s="213" t="s">
        <v>149</v>
      </c>
      <c r="BK162" s="215">
        <f>SUM(BK163:BK167)</f>
        <v>0</v>
      </c>
    </row>
    <row r="163" s="2" customFormat="1" ht="49.05" customHeight="1">
      <c r="A163" s="38"/>
      <c r="B163" s="39"/>
      <c r="C163" s="243" t="s">
        <v>253</v>
      </c>
      <c r="D163" s="243" t="s">
        <v>234</v>
      </c>
      <c r="E163" s="244" t="s">
        <v>1591</v>
      </c>
      <c r="F163" s="245" t="s">
        <v>1592</v>
      </c>
      <c r="G163" s="246" t="s">
        <v>303</v>
      </c>
      <c r="H163" s="247">
        <v>2</v>
      </c>
      <c r="I163" s="248"/>
      <c r="J163" s="249">
        <f>ROUND(I163*H163,2)</f>
        <v>0</v>
      </c>
      <c r="K163" s="245" t="s">
        <v>1</v>
      </c>
      <c r="L163" s="250"/>
      <c r="M163" s="251" t="s">
        <v>1</v>
      </c>
      <c r="N163" s="252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186</v>
      </c>
      <c r="AT163" s="229" t="s">
        <v>234</v>
      </c>
      <c r="AU163" s="229" t="s">
        <v>86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156</v>
      </c>
      <c r="BM163" s="229" t="s">
        <v>357</v>
      </c>
    </row>
    <row r="164" s="2" customFormat="1" ht="55.5" customHeight="1">
      <c r="A164" s="38"/>
      <c r="B164" s="39"/>
      <c r="C164" s="243" t="s">
        <v>257</v>
      </c>
      <c r="D164" s="243" t="s">
        <v>234</v>
      </c>
      <c r="E164" s="244" t="s">
        <v>1593</v>
      </c>
      <c r="F164" s="245" t="s">
        <v>1594</v>
      </c>
      <c r="G164" s="246" t="s">
        <v>303</v>
      </c>
      <c r="H164" s="247">
        <v>2</v>
      </c>
      <c r="I164" s="248"/>
      <c r="J164" s="249">
        <f>ROUND(I164*H164,2)</f>
        <v>0</v>
      </c>
      <c r="K164" s="245" t="s">
        <v>1</v>
      </c>
      <c r="L164" s="250"/>
      <c r="M164" s="251" t="s">
        <v>1</v>
      </c>
      <c r="N164" s="252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186</v>
      </c>
      <c r="AT164" s="229" t="s">
        <v>234</v>
      </c>
      <c r="AU164" s="229" t="s">
        <v>86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156</v>
      </c>
      <c r="BM164" s="229" t="s">
        <v>367</v>
      </c>
    </row>
    <row r="165" s="2" customFormat="1" ht="55.5" customHeight="1">
      <c r="A165" s="38"/>
      <c r="B165" s="39"/>
      <c r="C165" s="243" t="s">
        <v>261</v>
      </c>
      <c r="D165" s="243" t="s">
        <v>234</v>
      </c>
      <c r="E165" s="244" t="s">
        <v>1595</v>
      </c>
      <c r="F165" s="245" t="s">
        <v>1596</v>
      </c>
      <c r="G165" s="246" t="s">
        <v>303</v>
      </c>
      <c r="H165" s="247">
        <v>1</v>
      </c>
      <c r="I165" s="248"/>
      <c r="J165" s="249">
        <f>ROUND(I165*H165,2)</f>
        <v>0</v>
      </c>
      <c r="K165" s="245" t="s">
        <v>1</v>
      </c>
      <c r="L165" s="250"/>
      <c r="M165" s="251" t="s">
        <v>1</v>
      </c>
      <c r="N165" s="252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186</v>
      </c>
      <c r="AT165" s="229" t="s">
        <v>234</v>
      </c>
      <c r="AU165" s="229" t="s">
        <v>86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156</v>
      </c>
      <c r="BM165" s="229" t="s">
        <v>375</v>
      </c>
    </row>
    <row r="166" s="2" customFormat="1" ht="62.7" customHeight="1">
      <c r="A166" s="38"/>
      <c r="B166" s="39"/>
      <c r="C166" s="243" t="s">
        <v>266</v>
      </c>
      <c r="D166" s="243" t="s">
        <v>234</v>
      </c>
      <c r="E166" s="244" t="s">
        <v>1597</v>
      </c>
      <c r="F166" s="245" t="s">
        <v>1598</v>
      </c>
      <c r="G166" s="246" t="s">
        <v>303</v>
      </c>
      <c r="H166" s="247">
        <v>1</v>
      </c>
      <c r="I166" s="248"/>
      <c r="J166" s="249">
        <f>ROUND(I166*H166,2)</f>
        <v>0</v>
      </c>
      <c r="K166" s="245" t="s">
        <v>1</v>
      </c>
      <c r="L166" s="250"/>
      <c r="M166" s="251" t="s">
        <v>1</v>
      </c>
      <c r="N166" s="252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186</v>
      </c>
      <c r="AT166" s="229" t="s">
        <v>234</v>
      </c>
      <c r="AU166" s="229" t="s">
        <v>86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156</v>
      </c>
      <c r="BM166" s="229" t="s">
        <v>383</v>
      </c>
    </row>
    <row r="167" s="2" customFormat="1" ht="49.05" customHeight="1">
      <c r="A167" s="38"/>
      <c r="B167" s="39"/>
      <c r="C167" s="243" t="s">
        <v>272</v>
      </c>
      <c r="D167" s="243" t="s">
        <v>234</v>
      </c>
      <c r="E167" s="244" t="s">
        <v>1599</v>
      </c>
      <c r="F167" s="245" t="s">
        <v>1600</v>
      </c>
      <c r="G167" s="246" t="s">
        <v>303</v>
      </c>
      <c r="H167" s="247">
        <v>2</v>
      </c>
      <c r="I167" s="248"/>
      <c r="J167" s="249">
        <f>ROUND(I167*H167,2)</f>
        <v>0</v>
      </c>
      <c r="K167" s="245" t="s">
        <v>1</v>
      </c>
      <c r="L167" s="250"/>
      <c r="M167" s="251" t="s">
        <v>1</v>
      </c>
      <c r="N167" s="252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186</v>
      </c>
      <c r="AT167" s="229" t="s">
        <v>234</v>
      </c>
      <c r="AU167" s="229" t="s">
        <v>86</v>
      </c>
      <c r="AY167" s="17" t="s">
        <v>149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156</v>
      </c>
      <c r="BM167" s="229" t="s">
        <v>396</v>
      </c>
    </row>
    <row r="168" s="12" customFormat="1" ht="22.8" customHeight="1">
      <c r="A168" s="12"/>
      <c r="B168" s="202"/>
      <c r="C168" s="203"/>
      <c r="D168" s="204" t="s">
        <v>75</v>
      </c>
      <c r="E168" s="216" t="s">
        <v>1601</v>
      </c>
      <c r="F168" s="216" t="s">
        <v>1602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SUM(P169:P172)</f>
        <v>0</v>
      </c>
      <c r="Q168" s="210"/>
      <c r="R168" s="211">
        <f>SUM(R169:R172)</f>
        <v>0</v>
      </c>
      <c r="S168" s="210"/>
      <c r="T168" s="212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84</v>
      </c>
      <c r="AT168" s="214" t="s">
        <v>75</v>
      </c>
      <c r="AU168" s="214" t="s">
        <v>84</v>
      </c>
      <c r="AY168" s="213" t="s">
        <v>149</v>
      </c>
      <c r="BK168" s="215">
        <f>SUM(BK169:BK172)</f>
        <v>0</v>
      </c>
    </row>
    <row r="169" s="2" customFormat="1" ht="76.35" customHeight="1">
      <c r="A169" s="38"/>
      <c r="B169" s="39"/>
      <c r="C169" s="243" t="s">
        <v>278</v>
      </c>
      <c r="D169" s="243" t="s">
        <v>234</v>
      </c>
      <c r="E169" s="244" t="s">
        <v>1603</v>
      </c>
      <c r="F169" s="245" t="s">
        <v>1604</v>
      </c>
      <c r="G169" s="246" t="s">
        <v>303</v>
      </c>
      <c r="H169" s="247">
        <v>1</v>
      </c>
      <c r="I169" s="248"/>
      <c r="J169" s="249">
        <f>ROUND(I169*H169,2)</f>
        <v>0</v>
      </c>
      <c r="K169" s="245" t="s">
        <v>1</v>
      </c>
      <c r="L169" s="250"/>
      <c r="M169" s="251" t="s">
        <v>1</v>
      </c>
      <c r="N169" s="252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186</v>
      </c>
      <c r="AT169" s="229" t="s">
        <v>234</v>
      </c>
      <c r="AU169" s="229" t="s">
        <v>86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156</v>
      </c>
      <c r="BM169" s="229" t="s">
        <v>407</v>
      </c>
    </row>
    <row r="170" s="2" customFormat="1" ht="49.05" customHeight="1">
      <c r="A170" s="38"/>
      <c r="B170" s="39"/>
      <c r="C170" s="243" t="s">
        <v>284</v>
      </c>
      <c r="D170" s="243" t="s">
        <v>234</v>
      </c>
      <c r="E170" s="244" t="s">
        <v>1605</v>
      </c>
      <c r="F170" s="245" t="s">
        <v>1606</v>
      </c>
      <c r="G170" s="246" t="s">
        <v>303</v>
      </c>
      <c r="H170" s="247">
        <v>1</v>
      </c>
      <c r="I170" s="248"/>
      <c r="J170" s="249">
        <f>ROUND(I170*H170,2)</f>
        <v>0</v>
      </c>
      <c r="K170" s="245" t="s">
        <v>1</v>
      </c>
      <c r="L170" s="250"/>
      <c r="M170" s="251" t="s">
        <v>1</v>
      </c>
      <c r="N170" s="252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186</v>
      </c>
      <c r="AT170" s="229" t="s">
        <v>234</v>
      </c>
      <c r="AU170" s="229" t="s">
        <v>86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156</v>
      </c>
      <c r="BM170" s="229" t="s">
        <v>416</v>
      </c>
    </row>
    <row r="171" s="2" customFormat="1" ht="62.7" customHeight="1">
      <c r="A171" s="38"/>
      <c r="B171" s="39"/>
      <c r="C171" s="243" t="s">
        <v>290</v>
      </c>
      <c r="D171" s="243" t="s">
        <v>234</v>
      </c>
      <c r="E171" s="244" t="s">
        <v>1607</v>
      </c>
      <c r="F171" s="245" t="s">
        <v>1608</v>
      </c>
      <c r="G171" s="246" t="s">
        <v>303</v>
      </c>
      <c r="H171" s="247">
        <v>0</v>
      </c>
      <c r="I171" s="248"/>
      <c r="J171" s="249">
        <f>ROUND(I171*H171,2)</f>
        <v>0</v>
      </c>
      <c r="K171" s="245" t="s">
        <v>1</v>
      </c>
      <c r="L171" s="250"/>
      <c r="M171" s="251" t="s">
        <v>1</v>
      </c>
      <c r="N171" s="252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186</v>
      </c>
      <c r="AT171" s="229" t="s">
        <v>234</v>
      </c>
      <c r="AU171" s="229" t="s">
        <v>86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156</v>
      </c>
      <c r="BM171" s="229" t="s">
        <v>425</v>
      </c>
    </row>
    <row r="172" s="2" customFormat="1" ht="37.8" customHeight="1">
      <c r="A172" s="38"/>
      <c r="B172" s="39"/>
      <c r="C172" s="243" t="s">
        <v>295</v>
      </c>
      <c r="D172" s="243" t="s">
        <v>234</v>
      </c>
      <c r="E172" s="244" t="s">
        <v>1609</v>
      </c>
      <c r="F172" s="245" t="s">
        <v>1610</v>
      </c>
      <c r="G172" s="246" t="s">
        <v>303</v>
      </c>
      <c r="H172" s="247">
        <v>1</v>
      </c>
      <c r="I172" s="248"/>
      <c r="J172" s="249">
        <f>ROUND(I172*H172,2)</f>
        <v>0</v>
      </c>
      <c r="K172" s="245" t="s">
        <v>1</v>
      </c>
      <c r="L172" s="250"/>
      <c r="M172" s="251" t="s">
        <v>1</v>
      </c>
      <c r="N172" s="252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186</v>
      </c>
      <c r="AT172" s="229" t="s">
        <v>234</v>
      </c>
      <c r="AU172" s="229" t="s">
        <v>86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156</v>
      </c>
      <c r="BM172" s="229" t="s">
        <v>567</v>
      </c>
    </row>
    <row r="173" s="12" customFormat="1" ht="22.8" customHeight="1">
      <c r="A173" s="12"/>
      <c r="B173" s="202"/>
      <c r="C173" s="203"/>
      <c r="D173" s="204" t="s">
        <v>75</v>
      </c>
      <c r="E173" s="216" t="s">
        <v>1611</v>
      </c>
      <c r="F173" s="216" t="s">
        <v>1612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SUM(P174:P178)</f>
        <v>0</v>
      </c>
      <c r="Q173" s="210"/>
      <c r="R173" s="211">
        <f>SUM(R174:R178)</f>
        <v>0</v>
      </c>
      <c r="S173" s="210"/>
      <c r="T173" s="212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84</v>
      </c>
      <c r="AT173" s="214" t="s">
        <v>75</v>
      </c>
      <c r="AU173" s="214" t="s">
        <v>84</v>
      </c>
      <c r="AY173" s="213" t="s">
        <v>149</v>
      </c>
      <c r="BK173" s="215">
        <f>SUM(BK174:BK178)</f>
        <v>0</v>
      </c>
    </row>
    <row r="174" s="2" customFormat="1" ht="76.35" customHeight="1">
      <c r="A174" s="38"/>
      <c r="B174" s="39"/>
      <c r="C174" s="243" t="s">
        <v>300</v>
      </c>
      <c r="D174" s="243" t="s">
        <v>234</v>
      </c>
      <c r="E174" s="244" t="s">
        <v>1613</v>
      </c>
      <c r="F174" s="245" t="s">
        <v>1614</v>
      </c>
      <c r="G174" s="246" t="s">
        <v>303</v>
      </c>
      <c r="H174" s="247">
        <v>2</v>
      </c>
      <c r="I174" s="248"/>
      <c r="J174" s="249">
        <f>ROUND(I174*H174,2)</f>
        <v>0</v>
      </c>
      <c r="K174" s="245" t="s">
        <v>1</v>
      </c>
      <c r="L174" s="250"/>
      <c r="M174" s="251" t="s">
        <v>1</v>
      </c>
      <c r="N174" s="252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186</v>
      </c>
      <c r="AT174" s="229" t="s">
        <v>234</v>
      </c>
      <c r="AU174" s="229" t="s">
        <v>86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156</v>
      </c>
      <c r="BM174" s="229" t="s">
        <v>571</v>
      </c>
    </row>
    <row r="175" s="2" customFormat="1" ht="33" customHeight="1">
      <c r="A175" s="38"/>
      <c r="B175" s="39"/>
      <c r="C175" s="243" t="s">
        <v>305</v>
      </c>
      <c r="D175" s="243" t="s">
        <v>234</v>
      </c>
      <c r="E175" s="244" t="s">
        <v>1615</v>
      </c>
      <c r="F175" s="245" t="s">
        <v>1616</v>
      </c>
      <c r="G175" s="246" t="s">
        <v>303</v>
      </c>
      <c r="H175" s="247">
        <v>2</v>
      </c>
      <c r="I175" s="248"/>
      <c r="J175" s="249">
        <f>ROUND(I175*H175,2)</f>
        <v>0</v>
      </c>
      <c r="K175" s="245" t="s">
        <v>1</v>
      </c>
      <c r="L175" s="250"/>
      <c r="M175" s="251" t="s">
        <v>1</v>
      </c>
      <c r="N175" s="252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186</v>
      </c>
      <c r="AT175" s="229" t="s">
        <v>234</v>
      </c>
      <c r="AU175" s="229" t="s">
        <v>86</v>
      </c>
      <c r="AY175" s="17" t="s">
        <v>149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156</v>
      </c>
      <c r="BM175" s="229" t="s">
        <v>574</v>
      </c>
    </row>
    <row r="176" s="2" customFormat="1" ht="66.75" customHeight="1">
      <c r="A176" s="38"/>
      <c r="B176" s="39"/>
      <c r="C176" s="243" t="s">
        <v>309</v>
      </c>
      <c r="D176" s="243" t="s">
        <v>234</v>
      </c>
      <c r="E176" s="244" t="s">
        <v>1617</v>
      </c>
      <c r="F176" s="245" t="s">
        <v>1618</v>
      </c>
      <c r="G176" s="246" t="s">
        <v>303</v>
      </c>
      <c r="H176" s="247">
        <v>2</v>
      </c>
      <c r="I176" s="248"/>
      <c r="J176" s="249">
        <f>ROUND(I176*H176,2)</f>
        <v>0</v>
      </c>
      <c r="K176" s="245" t="s">
        <v>1</v>
      </c>
      <c r="L176" s="250"/>
      <c r="M176" s="251" t="s">
        <v>1</v>
      </c>
      <c r="N176" s="252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186</v>
      </c>
      <c r="AT176" s="229" t="s">
        <v>234</v>
      </c>
      <c r="AU176" s="229" t="s">
        <v>86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156</v>
      </c>
      <c r="BM176" s="229" t="s">
        <v>577</v>
      </c>
    </row>
    <row r="177" s="2" customFormat="1" ht="55.5" customHeight="1">
      <c r="A177" s="38"/>
      <c r="B177" s="39"/>
      <c r="C177" s="243" t="s">
        <v>313</v>
      </c>
      <c r="D177" s="243" t="s">
        <v>234</v>
      </c>
      <c r="E177" s="244" t="s">
        <v>1619</v>
      </c>
      <c r="F177" s="245" t="s">
        <v>1620</v>
      </c>
      <c r="G177" s="246" t="s">
        <v>303</v>
      </c>
      <c r="H177" s="247">
        <v>6</v>
      </c>
      <c r="I177" s="248"/>
      <c r="J177" s="249">
        <f>ROUND(I177*H177,2)</f>
        <v>0</v>
      </c>
      <c r="K177" s="245" t="s">
        <v>1</v>
      </c>
      <c r="L177" s="250"/>
      <c r="M177" s="251" t="s">
        <v>1</v>
      </c>
      <c r="N177" s="252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186</v>
      </c>
      <c r="AT177" s="229" t="s">
        <v>234</v>
      </c>
      <c r="AU177" s="229" t="s">
        <v>86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156</v>
      </c>
      <c r="BM177" s="229" t="s">
        <v>580</v>
      </c>
    </row>
    <row r="178" s="2" customFormat="1" ht="24.15" customHeight="1">
      <c r="A178" s="38"/>
      <c r="B178" s="39"/>
      <c r="C178" s="218" t="s">
        <v>317</v>
      </c>
      <c r="D178" s="218" t="s">
        <v>151</v>
      </c>
      <c r="E178" s="219" t="s">
        <v>1621</v>
      </c>
      <c r="F178" s="220" t="s">
        <v>1622</v>
      </c>
      <c r="G178" s="221" t="s">
        <v>1097</v>
      </c>
      <c r="H178" s="274"/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156</v>
      </c>
      <c r="AT178" s="229" t="s">
        <v>151</v>
      </c>
      <c r="AU178" s="229" t="s">
        <v>86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156</v>
      </c>
      <c r="BM178" s="229" t="s">
        <v>583</v>
      </c>
    </row>
    <row r="179" s="12" customFormat="1" ht="22.8" customHeight="1">
      <c r="A179" s="12"/>
      <c r="B179" s="202"/>
      <c r="C179" s="203"/>
      <c r="D179" s="204" t="s">
        <v>75</v>
      </c>
      <c r="E179" s="216" t="s">
        <v>1623</v>
      </c>
      <c r="F179" s="216" t="s">
        <v>1624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SUM(P180:P185)</f>
        <v>0</v>
      </c>
      <c r="Q179" s="210"/>
      <c r="R179" s="211">
        <f>SUM(R180:R185)</f>
        <v>0</v>
      </c>
      <c r="S179" s="210"/>
      <c r="T179" s="212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84</v>
      </c>
      <c r="AT179" s="214" t="s">
        <v>75</v>
      </c>
      <c r="AU179" s="214" t="s">
        <v>84</v>
      </c>
      <c r="AY179" s="213" t="s">
        <v>149</v>
      </c>
      <c r="BK179" s="215">
        <f>SUM(BK180:BK185)</f>
        <v>0</v>
      </c>
    </row>
    <row r="180" s="2" customFormat="1" ht="24.15" customHeight="1">
      <c r="A180" s="38"/>
      <c r="B180" s="39"/>
      <c r="C180" s="243" t="s">
        <v>321</v>
      </c>
      <c r="D180" s="243" t="s">
        <v>234</v>
      </c>
      <c r="E180" s="244" t="s">
        <v>1625</v>
      </c>
      <c r="F180" s="245" t="s">
        <v>1626</v>
      </c>
      <c r="G180" s="246" t="s">
        <v>303</v>
      </c>
      <c r="H180" s="247">
        <v>1</v>
      </c>
      <c r="I180" s="248"/>
      <c r="J180" s="249">
        <f>ROUND(I180*H180,2)</f>
        <v>0</v>
      </c>
      <c r="K180" s="245" t="s">
        <v>1</v>
      </c>
      <c r="L180" s="250"/>
      <c r="M180" s="251" t="s">
        <v>1</v>
      </c>
      <c r="N180" s="252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186</v>
      </c>
      <c r="AT180" s="229" t="s">
        <v>234</v>
      </c>
      <c r="AU180" s="229" t="s">
        <v>86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156</v>
      </c>
      <c r="BM180" s="229" t="s">
        <v>586</v>
      </c>
    </row>
    <row r="181" s="2" customFormat="1" ht="44.25" customHeight="1">
      <c r="A181" s="38"/>
      <c r="B181" s="39"/>
      <c r="C181" s="243" t="s">
        <v>325</v>
      </c>
      <c r="D181" s="243" t="s">
        <v>234</v>
      </c>
      <c r="E181" s="244" t="s">
        <v>1627</v>
      </c>
      <c r="F181" s="245" t="s">
        <v>1628</v>
      </c>
      <c r="G181" s="246" t="s">
        <v>303</v>
      </c>
      <c r="H181" s="247">
        <v>2</v>
      </c>
      <c r="I181" s="248"/>
      <c r="J181" s="249">
        <f>ROUND(I181*H181,2)</f>
        <v>0</v>
      </c>
      <c r="K181" s="245" t="s">
        <v>1</v>
      </c>
      <c r="L181" s="250"/>
      <c r="M181" s="251" t="s">
        <v>1</v>
      </c>
      <c r="N181" s="252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186</v>
      </c>
      <c r="AT181" s="229" t="s">
        <v>234</v>
      </c>
      <c r="AU181" s="229" t="s">
        <v>86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156</v>
      </c>
      <c r="BM181" s="229" t="s">
        <v>589</v>
      </c>
    </row>
    <row r="182" s="2" customFormat="1" ht="37.8" customHeight="1">
      <c r="A182" s="38"/>
      <c r="B182" s="39"/>
      <c r="C182" s="243" t="s">
        <v>329</v>
      </c>
      <c r="D182" s="243" t="s">
        <v>234</v>
      </c>
      <c r="E182" s="244" t="s">
        <v>1629</v>
      </c>
      <c r="F182" s="245" t="s">
        <v>1630</v>
      </c>
      <c r="G182" s="246" t="s">
        <v>303</v>
      </c>
      <c r="H182" s="247">
        <v>2</v>
      </c>
      <c r="I182" s="248"/>
      <c r="J182" s="249">
        <f>ROUND(I182*H182,2)</f>
        <v>0</v>
      </c>
      <c r="K182" s="245" t="s">
        <v>1</v>
      </c>
      <c r="L182" s="250"/>
      <c r="M182" s="251" t="s">
        <v>1</v>
      </c>
      <c r="N182" s="252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186</v>
      </c>
      <c r="AT182" s="229" t="s">
        <v>234</v>
      </c>
      <c r="AU182" s="229" t="s">
        <v>86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156</v>
      </c>
      <c r="BM182" s="229" t="s">
        <v>592</v>
      </c>
    </row>
    <row r="183" s="2" customFormat="1" ht="49.05" customHeight="1">
      <c r="A183" s="38"/>
      <c r="B183" s="39"/>
      <c r="C183" s="243" t="s">
        <v>333</v>
      </c>
      <c r="D183" s="243" t="s">
        <v>234</v>
      </c>
      <c r="E183" s="244" t="s">
        <v>1631</v>
      </c>
      <c r="F183" s="245" t="s">
        <v>1632</v>
      </c>
      <c r="G183" s="246" t="s">
        <v>303</v>
      </c>
      <c r="H183" s="247">
        <v>1</v>
      </c>
      <c r="I183" s="248"/>
      <c r="J183" s="249">
        <f>ROUND(I183*H183,2)</f>
        <v>0</v>
      </c>
      <c r="K183" s="245" t="s">
        <v>1</v>
      </c>
      <c r="L183" s="250"/>
      <c r="M183" s="251" t="s">
        <v>1</v>
      </c>
      <c r="N183" s="252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186</v>
      </c>
      <c r="AT183" s="229" t="s">
        <v>234</v>
      </c>
      <c r="AU183" s="229" t="s">
        <v>86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156</v>
      </c>
      <c r="BM183" s="229" t="s">
        <v>594</v>
      </c>
    </row>
    <row r="184" s="2" customFormat="1" ht="24.15" customHeight="1">
      <c r="A184" s="38"/>
      <c r="B184" s="39"/>
      <c r="C184" s="243" t="s">
        <v>337</v>
      </c>
      <c r="D184" s="243" t="s">
        <v>234</v>
      </c>
      <c r="E184" s="244" t="s">
        <v>1633</v>
      </c>
      <c r="F184" s="245" t="s">
        <v>1634</v>
      </c>
      <c r="G184" s="246" t="s">
        <v>303</v>
      </c>
      <c r="H184" s="247">
        <v>2</v>
      </c>
      <c r="I184" s="248"/>
      <c r="J184" s="249">
        <f>ROUND(I184*H184,2)</f>
        <v>0</v>
      </c>
      <c r="K184" s="245" t="s">
        <v>1</v>
      </c>
      <c r="L184" s="250"/>
      <c r="M184" s="251" t="s">
        <v>1</v>
      </c>
      <c r="N184" s="252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186</v>
      </c>
      <c r="AT184" s="229" t="s">
        <v>234</v>
      </c>
      <c r="AU184" s="229" t="s">
        <v>86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156</v>
      </c>
      <c r="BM184" s="229" t="s">
        <v>597</v>
      </c>
    </row>
    <row r="185" s="2" customFormat="1" ht="24.15" customHeight="1">
      <c r="A185" s="38"/>
      <c r="B185" s="39"/>
      <c r="C185" s="218" t="s">
        <v>341</v>
      </c>
      <c r="D185" s="218" t="s">
        <v>151</v>
      </c>
      <c r="E185" s="219" t="s">
        <v>1635</v>
      </c>
      <c r="F185" s="220" t="s">
        <v>1622</v>
      </c>
      <c r="G185" s="221" t="s">
        <v>1097</v>
      </c>
      <c r="H185" s="274"/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156</v>
      </c>
      <c r="AT185" s="229" t="s">
        <v>151</v>
      </c>
      <c r="AU185" s="229" t="s">
        <v>86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156</v>
      </c>
      <c r="BM185" s="229" t="s">
        <v>435</v>
      </c>
    </row>
    <row r="186" s="12" customFormat="1" ht="25.92" customHeight="1">
      <c r="A186" s="12"/>
      <c r="B186" s="202"/>
      <c r="C186" s="203"/>
      <c r="D186" s="204" t="s">
        <v>75</v>
      </c>
      <c r="E186" s="205" t="s">
        <v>234</v>
      </c>
      <c r="F186" s="205" t="s">
        <v>1361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P187+P190</f>
        <v>0</v>
      </c>
      <c r="Q186" s="210"/>
      <c r="R186" s="211">
        <f>R187+R190</f>
        <v>0</v>
      </c>
      <c r="S186" s="210"/>
      <c r="T186" s="212">
        <f>T187+T190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164</v>
      </c>
      <c r="AT186" s="214" t="s">
        <v>75</v>
      </c>
      <c r="AU186" s="214" t="s">
        <v>76</v>
      </c>
      <c r="AY186" s="213" t="s">
        <v>149</v>
      </c>
      <c r="BK186" s="215">
        <f>BK187+BK190</f>
        <v>0</v>
      </c>
    </row>
    <row r="187" s="12" customFormat="1" ht="22.8" customHeight="1">
      <c r="A187" s="12"/>
      <c r="B187" s="202"/>
      <c r="C187" s="203"/>
      <c r="D187" s="204" t="s">
        <v>75</v>
      </c>
      <c r="E187" s="216" t="s">
        <v>1362</v>
      </c>
      <c r="F187" s="216" t="s">
        <v>1363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SUM(P188:P189)</f>
        <v>0</v>
      </c>
      <c r="Q187" s="210"/>
      <c r="R187" s="211">
        <f>SUM(R188:R189)</f>
        <v>0</v>
      </c>
      <c r="S187" s="210"/>
      <c r="T187" s="21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164</v>
      </c>
      <c r="AT187" s="214" t="s">
        <v>75</v>
      </c>
      <c r="AU187" s="214" t="s">
        <v>84</v>
      </c>
      <c r="AY187" s="213" t="s">
        <v>149</v>
      </c>
      <c r="BK187" s="215">
        <f>SUM(BK188:BK189)</f>
        <v>0</v>
      </c>
    </row>
    <row r="188" s="2" customFormat="1" ht="37.8" customHeight="1">
      <c r="A188" s="38"/>
      <c r="B188" s="39"/>
      <c r="C188" s="218" t="s">
        <v>345</v>
      </c>
      <c r="D188" s="218" t="s">
        <v>151</v>
      </c>
      <c r="E188" s="219" t="s">
        <v>1406</v>
      </c>
      <c r="F188" s="220" t="s">
        <v>1407</v>
      </c>
      <c r="G188" s="221" t="s">
        <v>269</v>
      </c>
      <c r="H188" s="222">
        <v>30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571</v>
      </c>
      <c r="AT188" s="229" t="s">
        <v>151</v>
      </c>
      <c r="AU188" s="229" t="s">
        <v>86</v>
      </c>
      <c r="AY188" s="17" t="s">
        <v>149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571</v>
      </c>
      <c r="BM188" s="229" t="s">
        <v>603</v>
      </c>
    </row>
    <row r="189" s="2" customFormat="1" ht="16.5" customHeight="1">
      <c r="A189" s="38"/>
      <c r="B189" s="39"/>
      <c r="C189" s="243" t="s">
        <v>349</v>
      </c>
      <c r="D189" s="243" t="s">
        <v>234</v>
      </c>
      <c r="E189" s="244" t="s">
        <v>1409</v>
      </c>
      <c r="F189" s="245" t="s">
        <v>1410</v>
      </c>
      <c r="G189" s="246" t="s">
        <v>550</v>
      </c>
      <c r="H189" s="247">
        <v>30</v>
      </c>
      <c r="I189" s="248"/>
      <c r="J189" s="249">
        <f>ROUND(I189*H189,2)</f>
        <v>0</v>
      </c>
      <c r="K189" s="245" t="s">
        <v>1</v>
      </c>
      <c r="L189" s="250"/>
      <c r="M189" s="251" t="s">
        <v>1</v>
      </c>
      <c r="N189" s="252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834</v>
      </c>
      <c r="AT189" s="229" t="s">
        <v>234</v>
      </c>
      <c r="AU189" s="229" t="s">
        <v>86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571</v>
      </c>
      <c r="BM189" s="229" t="s">
        <v>605</v>
      </c>
    </row>
    <row r="190" s="12" customFormat="1" ht="22.8" customHeight="1">
      <c r="A190" s="12"/>
      <c r="B190" s="202"/>
      <c r="C190" s="203"/>
      <c r="D190" s="204" t="s">
        <v>75</v>
      </c>
      <c r="E190" s="216" t="s">
        <v>806</v>
      </c>
      <c r="F190" s="216" t="s">
        <v>807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SUM(P191:P201)</f>
        <v>0</v>
      </c>
      <c r="Q190" s="210"/>
      <c r="R190" s="211">
        <f>SUM(R191:R201)</f>
        <v>0</v>
      </c>
      <c r="S190" s="210"/>
      <c r="T190" s="212">
        <f>SUM(T191:T201)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164</v>
      </c>
      <c r="AT190" s="214" t="s">
        <v>75</v>
      </c>
      <c r="AU190" s="214" t="s">
        <v>84</v>
      </c>
      <c r="AY190" s="213" t="s">
        <v>149</v>
      </c>
      <c r="BK190" s="215">
        <f>SUM(BK191:BK201)</f>
        <v>0</v>
      </c>
    </row>
    <row r="191" s="2" customFormat="1" ht="24.15" customHeight="1">
      <c r="A191" s="38"/>
      <c r="B191" s="39"/>
      <c r="C191" s="218" t="s">
        <v>353</v>
      </c>
      <c r="D191" s="218" t="s">
        <v>151</v>
      </c>
      <c r="E191" s="219" t="s">
        <v>1636</v>
      </c>
      <c r="F191" s="220" t="s">
        <v>1637</v>
      </c>
      <c r="G191" s="221" t="s">
        <v>269</v>
      </c>
      <c r="H191" s="222">
        <v>40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571</v>
      </c>
      <c r="AT191" s="229" t="s">
        <v>151</v>
      </c>
      <c r="AU191" s="229" t="s">
        <v>86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571</v>
      </c>
      <c r="BM191" s="229" t="s">
        <v>606</v>
      </c>
    </row>
    <row r="192" s="2" customFormat="1" ht="24.15" customHeight="1">
      <c r="A192" s="38"/>
      <c r="B192" s="39"/>
      <c r="C192" s="218" t="s">
        <v>357</v>
      </c>
      <c r="D192" s="218" t="s">
        <v>151</v>
      </c>
      <c r="E192" s="219" t="s">
        <v>1638</v>
      </c>
      <c r="F192" s="220" t="s">
        <v>1639</v>
      </c>
      <c r="G192" s="221" t="s">
        <v>269</v>
      </c>
      <c r="H192" s="222">
        <v>40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571</v>
      </c>
      <c r="AT192" s="229" t="s">
        <v>151</v>
      </c>
      <c r="AU192" s="229" t="s">
        <v>86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571</v>
      </c>
      <c r="BM192" s="229" t="s">
        <v>609</v>
      </c>
    </row>
    <row r="193" s="2" customFormat="1" ht="24.15" customHeight="1">
      <c r="A193" s="38"/>
      <c r="B193" s="39"/>
      <c r="C193" s="218" t="s">
        <v>362</v>
      </c>
      <c r="D193" s="218" t="s">
        <v>151</v>
      </c>
      <c r="E193" s="219" t="s">
        <v>1476</v>
      </c>
      <c r="F193" s="220" t="s">
        <v>1477</v>
      </c>
      <c r="G193" s="221" t="s">
        <v>269</v>
      </c>
      <c r="H193" s="222">
        <v>40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571</v>
      </c>
      <c r="AT193" s="229" t="s">
        <v>151</v>
      </c>
      <c r="AU193" s="229" t="s">
        <v>86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571</v>
      </c>
      <c r="BM193" s="229" t="s">
        <v>612</v>
      </c>
    </row>
    <row r="194" s="2" customFormat="1" ht="24.15" customHeight="1">
      <c r="A194" s="38"/>
      <c r="B194" s="39"/>
      <c r="C194" s="218" t="s">
        <v>367</v>
      </c>
      <c r="D194" s="218" t="s">
        <v>151</v>
      </c>
      <c r="E194" s="219" t="s">
        <v>1640</v>
      </c>
      <c r="F194" s="220" t="s">
        <v>1641</v>
      </c>
      <c r="G194" s="221" t="s">
        <v>269</v>
      </c>
      <c r="H194" s="222">
        <v>10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571</v>
      </c>
      <c r="AT194" s="229" t="s">
        <v>151</v>
      </c>
      <c r="AU194" s="229" t="s">
        <v>86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571</v>
      </c>
      <c r="BM194" s="229" t="s">
        <v>614</v>
      </c>
    </row>
    <row r="195" s="2" customFormat="1" ht="24.15" customHeight="1">
      <c r="A195" s="38"/>
      <c r="B195" s="39"/>
      <c r="C195" s="243" t="s">
        <v>371</v>
      </c>
      <c r="D195" s="243" t="s">
        <v>234</v>
      </c>
      <c r="E195" s="244" t="s">
        <v>1642</v>
      </c>
      <c r="F195" s="245" t="s">
        <v>1643</v>
      </c>
      <c r="G195" s="246" t="s">
        <v>269</v>
      </c>
      <c r="H195" s="247">
        <v>10.5</v>
      </c>
      <c r="I195" s="248"/>
      <c r="J195" s="249">
        <f>ROUND(I195*H195,2)</f>
        <v>0</v>
      </c>
      <c r="K195" s="245" t="s">
        <v>1</v>
      </c>
      <c r="L195" s="250"/>
      <c r="M195" s="251" t="s">
        <v>1</v>
      </c>
      <c r="N195" s="252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834</v>
      </c>
      <c r="AT195" s="229" t="s">
        <v>234</v>
      </c>
      <c r="AU195" s="229" t="s">
        <v>86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571</v>
      </c>
      <c r="BM195" s="229" t="s">
        <v>618</v>
      </c>
    </row>
    <row r="196" s="13" customFormat="1">
      <c r="A196" s="13"/>
      <c r="B196" s="231"/>
      <c r="C196" s="232"/>
      <c r="D196" s="233" t="s">
        <v>158</v>
      </c>
      <c r="E196" s="234" t="s">
        <v>1</v>
      </c>
      <c r="F196" s="235" t="s">
        <v>1644</v>
      </c>
      <c r="G196" s="232"/>
      <c r="H196" s="236">
        <v>10.5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158</v>
      </c>
      <c r="AU196" s="242" t="s">
        <v>86</v>
      </c>
      <c r="AV196" s="13" t="s">
        <v>86</v>
      </c>
      <c r="AW196" s="13" t="s">
        <v>32</v>
      </c>
      <c r="AX196" s="13" t="s">
        <v>76</v>
      </c>
      <c r="AY196" s="242" t="s">
        <v>149</v>
      </c>
    </row>
    <row r="197" s="14" customFormat="1">
      <c r="A197" s="14"/>
      <c r="B197" s="253"/>
      <c r="C197" s="254"/>
      <c r="D197" s="233" t="s">
        <v>158</v>
      </c>
      <c r="E197" s="255" t="s">
        <v>1</v>
      </c>
      <c r="F197" s="256" t="s">
        <v>395</v>
      </c>
      <c r="G197" s="254"/>
      <c r="H197" s="257">
        <v>10.5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158</v>
      </c>
      <c r="AU197" s="263" t="s">
        <v>86</v>
      </c>
      <c r="AV197" s="14" t="s">
        <v>156</v>
      </c>
      <c r="AW197" s="14" t="s">
        <v>32</v>
      </c>
      <c r="AX197" s="14" t="s">
        <v>84</v>
      </c>
      <c r="AY197" s="263" t="s">
        <v>149</v>
      </c>
    </row>
    <row r="198" s="2" customFormat="1" ht="24.15" customHeight="1">
      <c r="A198" s="38"/>
      <c r="B198" s="39"/>
      <c r="C198" s="218" t="s">
        <v>375</v>
      </c>
      <c r="D198" s="218" t="s">
        <v>151</v>
      </c>
      <c r="E198" s="219" t="s">
        <v>1485</v>
      </c>
      <c r="F198" s="220" t="s">
        <v>1486</v>
      </c>
      <c r="G198" s="221" t="s">
        <v>269</v>
      </c>
      <c r="H198" s="222">
        <v>40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571</v>
      </c>
      <c r="AT198" s="229" t="s">
        <v>151</v>
      </c>
      <c r="AU198" s="229" t="s">
        <v>86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571</v>
      </c>
      <c r="BM198" s="229" t="s">
        <v>622</v>
      </c>
    </row>
    <row r="199" s="2" customFormat="1" ht="24.15" customHeight="1">
      <c r="A199" s="38"/>
      <c r="B199" s="39"/>
      <c r="C199" s="243" t="s">
        <v>379</v>
      </c>
      <c r="D199" s="243" t="s">
        <v>234</v>
      </c>
      <c r="E199" s="244" t="s">
        <v>1263</v>
      </c>
      <c r="F199" s="245" t="s">
        <v>1264</v>
      </c>
      <c r="G199" s="246" t="s">
        <v>269</v>
      </c>
      <c r="H199" s="247">
        <v>81</v>
      </c>
      <c r="I199" s="248"/>
      <c r="J199" s="249">
        <f>ROUND(I199*H199,2)</f>
        <v>0</v>
      </c>
      <c r="K199" s="245" t="s">
        <v>1</v>
      </c>
      <c r="L199" s="250"/>
      <c r="M199" s="251" t="s">
        <v>1</v>
      </c>
      <c r="N199" s="252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834</v>
      </c>
      <c r="AT199" s="229" t="s">
        <v>234</v>
      </c>
      <c r="AU199" s="229" t="s">
        <v>86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571</v>
      </c>
      <c r="BM199" s="229" t="s">
        <v>625</v>
      </c>
    </row>
    <row r="200" s="13" customFormat="1">
      <c r="A200" s="13"/>
      <c r="B200" s="231"/>
      <c r="C200" s="232"/>
      <c r="D200" s="233" t="s">
        <v>158</v>
      </c>
      <c r="E200" s="234" t="s">
        <v>1</v>
      </c>
      <c r="F200" s="235" t="s">
        <v>1645</v>
      </c>
      <c r="G200" s="232"/>
      <c r="H200" s="236">
        <v>81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158</v>
      </c>
      <c r="AU200" s="242" t="s">
        <v>86</v>
      </c>
      <c r="AV200" s="13" t="s">
        <v>86</v>
      </c>
      <c r="AW200" s="13" t="s">
        <v>32</v>
      </c>
      <c r="AX200" s="13" t="s">
        <v>76</v>
      </c>
      <c r="AY200" s="242" t="s">
        <v>149</v>
      </c>
    </row>
    <row r="201" s="14" customFormat="1">
      <c r="A201" s="14"/>
      <c r="B201" s="253"/>
      <c r="C201" s="254"/>
      <c r="D201" s="233" t="s">
        <v>158</v>
      </c>
      <c r="E201" s="255" t="s">
        <v>1</v>
      </c>
      <c r="F201" s="256" t="s">
        <v>395</v>
      </c>
      <c r="G201" s="254"/>
      <c r="H201" s="257">
        <v>81</v>
      </c>
      <c r="I201" s="258"/>
      <c r="J201" s="254"/>
      <c r="K201" s="254"/>
      <c r="L201" s="259"/>
      <c r="M201" s="275"/>
      <c r="N201" s="276"/>
      <c r="O201" s="276"/>
      <c r="P201" s="276"/>
      <c r="Q201" s="276"/>
      <c r="R201" s="276"/>
      <c r="S201" s="276"/>
      <c r="T201" s="27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158</v>
      </c>
      <c r="AU201" s="263" t="s">
        <v>86</v>
      </c>
      <c r="AV201" s="14" t="s">
        <v>156</v>
      </c>
      <c r="AW201" s="14" t="s">
        <v>32</v>
      </c>
      <c r="AX201" s="14" t="s">
        <v>84</v>
      </c>
      <c r="AY201" s="263" t="s">
        <v>149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iI2u/DCcD1VTy6kPxvWbuDp9ifY+ony+CjAyTk8V+eYOFn+2+I1pQOLYxCtEgCiKeBz/uUh9DoSdEAxj9myWkw==" hashValue="LPFvF09uZOJsz50bV4qSoHJLgm9vMDVKqrUyZcl4nr+81hRyyRn4ivtau1bcX4XM7otwky79HlqMAoy02IqUIA==" algorithmName="SHA-512" password="CC35"/>
  <autoFilter ref="C126:K20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ROUND((SUM(BE122:BE139)),  2)</f>
        <v>0</v>
      </c>
      <c r="G33" s="38"/>
      <c r="H33" s="38"/>
      <c r="I33" s="155">
        <v>0.20999999999999999</v>
      </c>
      <c r="J33" s="154">
        <f>ROUND(((SUM(BE122:BE139))*I33),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ROUND((SUM(BF122:BF139)),  2)</f>
        <v>0</v>
      </c>
      <c r="G34" s="38"/>
      <c r="H34" s="38"/>
      <c r="I34" s="155">
        <v>0.12</v>
      </c>
      <c r="J34" s="154">
        <f>ROUND(((SUM(BF122:BF139))*I34),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ROUND((SUM(BG122:BG139)),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ROUND((SUM(BH122:BH139)),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ROUND((SUM(BI122:BI139)),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07 - Přeložka SEK TETA s.r.o.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1245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1647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1247</v>
      </c>
      <c r="E99" s="182"/>
      <c r="F99" s="182"/>
      <c r="G99" s="182"/>
      <c r="H99" s="182"/>
      <c r="I99" s="182"/>
      <c r="J99" s="183">
        <f>J133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1648</v>
      </c>
      <c r="E100" s="188"/>
      <c r="F100" s="188"/>
      <c r="G100" s="188"/>
      <c r="H100" s="188"/>
      <c r="I100" s="188"/>
      <c r="J100" s="189">
        <f>J134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1250</v>
      </c>
      <c r="E101" s="182"/>
      <c r="F101" s="182"/>
      <c r="G101" s="182"/>
      <c r="H101" s="182"/>
      <c r="I101" s="182"/>
      <c r="J101" s="183">
        <f>J137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1254</v>
      </c>
      <c r="E102" s="188"/>
      <c r="F102" s="188"/>
      <c r="G102" s="188"/>
      <c r="H102" s="188"/>
      <c r="I102" s="188"/>
      <c r="J102" s="189">
        <f>J138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REVITALIZACE OBJEKTU CORSO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IO 07 - Přeložka SEK TETA s.r.o.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Krčínova 801/6, 400 07 Ústí nad Labem</v>
      </c>
      <c r="G116" s="40"/>
      <c r="H116" s="40"/>
      <c r="I116" s="32" t="s">
        <v>22</v>
      </c>
      <c r="J116" s="79" t="str">
        <f>IF(J12="","",J12)</f>
        <v>3. 7. 2024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Ústí nad Labem</v>
      </c>
      <c r="G118" s="40"/>
      <c r="H118" s="40"/>
      <c r="I118" s="32" t="s">
        <v>30</v>
      </c>
      <c r="J118" s="36" t="str">
        <f>E21</f>
        <v>DigiTry Art Technologies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 Jan Duben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135</v>
      </c>
      <c r="D121" s="194" t="s">
        <v>61</v>
      </c>
      <c r="E121" s="194" t="s">
        <v>57</v>
      </c>
      <c r="F121" s="194" t="s">
        <v>58</v>
      </c>
      <c r="G121" s="194" t="s">
        <v>136</v>
      </c>
      <c r="H121" s="194" t="s">
        <v>137</v>
      </c>
      <c r="I121" s="194" t="s">
        <v>138</v>
      </c>
      <c r="J121" s="194" t="s">
        <v>122</v>
      </c>
      <c r="K121" s="195" t="s">
        <v>139</v>
      </c>
      <c r="L121" s="196"/>
      <c r="M121" s="100" t="s">
        <v>1</v>
      </c>
      <c r="N121" s="101" t="s">
        <v>40</v>
      </c>
      <c r="O121" s="101" t="s">
        <v>140</v>
      </c>
      <c r="P121" s="101" t="s">
        <v>141</v>
      </c>
      <c r="Q121" s="101" t="s">
        <v>142</v>
      </c>
      <c r="R121" s="101" t="s">
        <v>143</v>
      </c>
      <c r="S121" s="101" t="s">
        <v>144</v>
      </c>
      <c r="T121" s="102" t="s">
        <v>145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146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P123+P133+P137</f>
        <v>0</v>
      </c>
      <c r="Q122" s="104"/>
      <c r="R122" s="199">
        <f>R123+R133+R137</f>
        <v>0</v>
      </c>
      <c r="S122" s="104"/>
      <c r="T122" s="200">
        <f>T123+T133+T137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124</v>
      </c>
      <c r="BK122" s="201">
        <f>BK123+BK133+BK137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1256</v>
      </c>
      <c r="F123" s="205" t="s">
        <v>1257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75</v>
      </c>
      <c r="AU123" s="214" t="s">
        <v>76</v>
      </c>
      <c r="AY123" s="213" t="s">
        <v>149</v>
      </c>
      <c r="BK123" s="215">
        <f>BK124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1562</v>
      </c>
      <c r="F124" s="216" t="s">
        <v>1649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SUM(P125:P132)</f>
        <v>0</v>
      </c>
      <c r="Q124" s="210"/>
      <c r="R124" s="211">
        <f>SUM(R125:R132)</f>
        <v>0</v>
      </c>
      <c r="S124" s="210"/>
      <c r="T124" s="21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75</v>
      </c>
      <c r="AU124" s="214" t="s">
        <v>84</v>
      </c>
      <c r="AY124" s="213" t="s">
        <v>149</v>
      </c>
      <c r="BK124" s="215">
        <f>SUM(BK125:BK132)</f>
        <v>0</v>
      </c>
    </row>
    <row r="125" s="2" customFormat="1" ht="16.5" customHeight="1">
      <c r="A125" s="38"/>
      <c r="B125" s="39"/>
      <c r="C125" s="218" t="s">
        <v>84</v>
      </c>
      <c r="D125" s="218" t="s">
        <v>151</v>
      </c>
      <c r="E125" s="219" t="s">
        <v>1650</v>
      </c>
      <c r="F125" s="220" t="s">
        <v>1651</v>
      </c>
      <c r="G125" s="221" t="s">
        <v>269</v>
      </c>
      <c r="H125" s="222">
        <v>120</v>
      </c>
      <c r="I125" s="223"/>
      <c r="J125" s="224">
        <f>ROUND(I125*H125,2)</f>
        <v>0</v>
      </c>
      <c r="K125" s="220" t="s">
        <v>1652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220</v>
      </c>
      <c r="AT125" s="229" t="s">
        <v>151</v>
      </c>
      <c r="AU125" s="229" t="s">
        <v>86</v>
      </c>
      <c r="AY125" s="17" t="s">
        <v>149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220</v>
      </c>
      <c r="BM125" s="229" t="s">
        <v>86</v>
      </c>
    </row>
    <row r="126" s="2" customFormat="1" ht="16.5" customHeight="1">
      <c r="A126" s="38"/>
      <c r="B126" s="39"/>
      <c r="C126" s="243" t="s">
        <v>86</v>
      </c>
      <c r="D126" s="243" t="s">
        <v>234</v>
      </c>
      <c r="E126" s="244" t="s">
        <v>1653</v>
      </c>
      <c r="F126" s="245" t="s">
        <v>1654</v>
      </c>
      <c r="G126" s="246" t="s">
        <v>269</v>
      </c>
      <c r="H126" s="247">
        <v>126</v>
      </c>
      <c r="I126" s="248"/>
      <c r="J126" s="249">
        <f>ROUND(I126*H126,2)</f>
        <v>0</v>
      </c>
      <c r="K126" s="245" t="s">
        <v>1652</v>
      </c>
      <c r="L126" s="250"/>
      <c r="M126" s="251" t="s">
        <v>1</v>
      </c>
      <c r="N126" s="252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300</v>
      </c>
      <c r="AT126" s="229" t="s">
        <v>234</v>
      </c>
      <c r="AU126" s="229" t="s">
        <v>86</v>
      </c>
      <c r="AY126" s="17" t="s">
        <v>149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220</v>
      </c>
      <c r="BM126" s="229" t="s">
        <v>156</v>
      </c>
    </row>
    <row r="127" s="2" customFormat="1" ht="24.15" customHeight="1">
      <c r="A127" s="38"/>
      <c r="B127" s="39"/>
      <c r="C127" s="218" t="s">
        <v>164</v>
      </c>
      <c r="D127" s="218" t="s">
        <v>151</v>
      </c>
      <c r="E127" s="219" t="s">
        <v>1655</v>
      </c>
      <c r="F127" s="220" t="s">
        <v>1656</v>
      </c>
      <c r="G127" s="221" t="s">
        <v>269</v>
      </c>
      <c r="H127" s="222">
        <v>150</v>
      </c>
      <c r="I127" s="223"/>
      <c r="J127" s="224">
        <f>ROUND(I127*H127,2)</f>
        <v>0</v>
      </c>
      <c r="K127" s="220" t="s">
        <v>1652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220</v>
      </c>
      <c r="AT127" s="229" t="s">
        <v>151</v>
      </c>
      <c r="AU127" s="229" t="s">
        <v>86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220</v>
      </c>
      <c r="BM127" s="229" t="s">
        <v>178</v>
      </c>
    </row>
    <row r="128" s="2" customFormat="1" ht="16.5" customHeight="1">
      <c r="A128" s="38"/>
      <c r="B128" s="39"/>
      <c r="C128" s="218" t="s">
        <v>156</v>
      </c>
      <c r="D128" s="218" t="s">
        <v>151</v>
      </c>
      <c r="E128" s="219" t="s">
        <v>1657</v>
      </c>
      <c r="F128" s="220" t="s">
        <v>1658</v>
      </c>
      <c r="G128" s="221" t="s">
        <v>303</v>
      </c>
      <c r="H128" s="222">
        <v>16</v>
      </c>
      <c r="I128" s="223"/>
      <c r="J128" s="224">
        <f>ROUND(I128*H128,2)</f>
        <v>0</v>
      </c>
      <c r="K128" s="220" t="s">
        <v>1652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220</v>
      </c>
      <c r="AT128" s="229" t="s">
        <v>151</v>
      </c>
      <c r="AU128" s="229" t="s">
        <v>86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220</v>
      </c>
      <c r="BM128" s="229" t="s">
        <v>186</v>
      </c>
    </row>
    <row r="129" s="2" customFormat="1" ht="16.5" customHeight="1">
      <c r="A129" s="38"/>
      <c r="B129" s="39"/>
      <c r="C129" s="218" t="s">
        <v>173</v>
      </c>
      <c r="D129" s="218" t="s">
        <v>151</v>
      </c>
      <c r="E129" s="219" t="s">
        <v>1659</v>
      </c>
      <c r="F129" s="220" t="s">
        <v>1660</v>
      </c>
      <c r="G129" s="221" t="s">
        <v>303</v>
      </c>
      <c r="H129" s="222">
        <v>16</v>
      </c>
      <c r="I129" s="223"/>
      <c r="J129" s="224">
        <f>ROUND(I129*H129,2)</f>
        <v>0</v>
      </c>
      <c r="K129" s="220" t="s">
        <v>1652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220</v>
      </c>
      <c r="AT129" s="229" t="s">
        <v>151</v>
      </c>
      <c r="AU129" s="229" t="s">
        <v>86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220</v>
      </c>
      <c r="BM129" s="229" t="s">
        <v>194</v>
      </c>
    </row>
    <row r="130" s="2" customFormat="1" ht="21.75" customHeight="1">
      <c r="A130" s="38"/>
      <c r="B130" s="39"/>
      <c r="C130" s="243" t="s">
        <v>178</v>
      </c>
      <c r="D130" s="243" t="s">
        <v>234</v>
      </c>
      <c r="E130" s="244" t="s">
        <v>1661</v>
      </c>
      <c r="F130" s="245" t="s">
        <v>1662</v>
      </c>
      <c r="G130" s="246" t="s">
        <v>303</v>
      </c>
      <c r="H130" s="247">
        <v>16</v>
      </c>
      <c r="I130" s="248"/>
      <c r="J130" s="249">
        <f>ROUND(I130*H130,2)</f>
        <v>0</v>
      </c>
      <c r="K130" s="245" t="s">
        <v>1652</v>
      </c>
      <c r="L130" s="250"/>
      <c r="M130" s="251" t="s">
        <v>1</v>
      </c>
      <c r="N130" s="252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300</v>
      </c>
      <c r="AT130" s="229" t="s">
        <v>234</v>
      </c>
      <c r="AU130" s="229" t="s">
        <v>86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220</v>
      </c>
      <c r="BM130" s="229" t="s">
        <v>8</v>
      </c>
    </row>
    <row r="131" s="2" customFormat="1" ht="21.75" customHeight="1">
      <c r="A131" s="38"/>
      <c r="B131" s="39"/>
      <c r="C131" s="218" t="s">
        <v>182</v>
      </c>
      <c r="D131" s="218" t="s">
        <v>151</v>
      </c>
      <c r="E131" s="219" t="s">
        <v>1663</v>
      </c>
      <c r="F131" s="220" t="s">
        <v>1664</v>
      </c>
      <c r="G131" s="221" t="s">
        <v>303</v>
      </c>
      <c r="H131" s="222">
        <v>4</v>
      </c>
      <c r="I131" s="223"/>
      <c r="J131" s="224">
        <f>ROUND(I131*H131,2)</f>
        <v>0</v>
      </c>
      <c r="K131" s="220" t="s">
        <v>1652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220</v>
      </c>
      <c r="AT131" s="229" t="s">
        <v>151</v>
      </c>
      <c r="AU131" s="229" t="s">
        <v>86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220</v>
      </c>
      <c r="BM131" s="229" t="s">
        <v>210</v>
      </c>
    </row>
    <row r="132" s="2" customFormat="1" ht="24.15" customHeight="1">
      <c r="A132" s="38"/>
      <c r="B132" s="39"/>
      <c r="C132" s="218" t="s">
        <v>194</v>
      </c>
      <c r="D132" s="218" t="s">
        <v>151</v>
      </c>
      <c r="E132" s="219" t="s">
        <v>1665</v>
      </c>
      <c r="F132" s="220" t="s">
        <v>1666</v>
      </c>
      <c r="G132" s="221" t="s">
        <v>1097</v>
      </c>
      <c r="H132" s="274"/>
      <c r="I132" s="223"/>
      <c r="J132" s="224">
        <f>ROUND(I132*H132,2)</f>
        <v>0</v>
      </c>
      <c r="K132" s="220" t="s">
        <v>1652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220</v>
      </c>
      <c r="AT132" s="229" t="s">
        <v>151</v>
      </c>
      <c r="AU132" s="229" t="s">
        <v>86</v>
      </c>
      <c r="AY132" s="17" t="s">
        <v>149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220</v>
      </c>
      <c r="BM132" s="229" t="s">
        <v>220</v>
      </c>
    </row>
    <row r="133" s="12" customFormat="1" ht="25.92" customHeight="1">
      <c r="A133" s="12"/>
      <c r="B133" s="202"/>
      <c r="C133" s="203"/>
      <c r="D133" s="204" t="s">
        <v>75</v>
      </c>
      <c r="E133" s="205" t="s">
        <v>234</v>
      </c>
      <c r="F133" s="205" t="s">
        <v>1361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164</v>
      </c>
      <c r="AT133" s="214" t="s">
        <v>75</v>
      </c>
      <c r="AU133" s="214" t="s">
        <v>76</v>
      </c>
      <c r="AY133" s="213" t="s">
        <v>149</v>
      </c>
      <c r="BK133" s="215">
        <f>BK134</f>
        <v>0</v>
      </c>
    </row>
    <row r="134" s="12" customFormat="1" ht="22.8" customHeight="1">
      <c r="A134" s="12"/>
      <c r="B134" s="202"/>
      <c r="C134" s="203"/>
      <c r="D134" s="204" t="s">
        <v>75</v>
      </c>
      <c r="E134" s="216" t="s">
        <v>800</v>
      </c>
      <c r="F134" s="216" t="s">
        <v>801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164</v>
      </c>
      <c r="AT134" s="214" t="s">
        <v>75</v>
      </c>
      <c r="AU134" s="214" t="s">
        <v>84</v>
      </c>
      <c r="AY134" s="213" t="s">
        <v>149</v>
      </c>
      <c r="BK134" s="215">
        <f>SUM(BK135:BK136)</f>
        <v>0</v>
      </c>
    </row>
    <row r="135" s="2" customFormat="1" ht="21.75" customHeight="1">
      <c r="A135" s="38"/>
      <c r="B135" s="39"/>
      <c r="C135" s="218" t="s">
        <v>186</v>
      </c>
      <c r="D135" s="218" t="s">
        <v>151</v>
      </c>
      <c r="E135" s="219" t="s">
        <v>1667</v>
      </c>
      <c r="F135" s="220" t="s">
        <v>1668</v>
      </c>
      <c r="G135" s="221" t="s">
        <v>269</v>
      </c>
      <c r="H135" s="222">
        <v>150</v>
      </c>
      <c r="I135" s="223"/>
      <c r="J135" s="224">
        <f>ROUND(I135*H135,2)</f>
        <v>0</v>
      </c>
      <c r="K135" s="220" t="s">
        <v>1652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571</v>
      </c>
      <c r="AT135" s="229" t="s">
        <v>151</v>
      </c>
      <c r="AU135" s="229" t="s">
        <v>86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571</v>
      </c>
      <c r="BM135" s="229" t="s">
        <v>229</v>
      </c>
    </row>
    <row r="136" s="2" customFormat="1" ht="24.15" customHeight="1">
      <c r="A136" s="38"/>
      <c r="B136" s="39"/>
      <c r="C136" s="218" t="s">
        <v>190</v>
      </c>
      <c r="D136" s="218" t="s">
        <v>151</v>
      </c>
      <c r="E136" s="219" t="s">
        <v>1669</v>
      </c>
      <c r="F136" s="220" t="s">
        <v>1670</v>
      </c>
      <c r="G136" s="221" t="s">
        <v>269</v>
      </c>
      <c r="H136" s="222">
        <v>120</v>
      </c>
      <c r="I136" s="223"/>
      <c r="J136" s="224">
        <f>ROUND(I136*H136,2)</f>
        <v>0</v>
      </c>
      <c r="K136" s="220" t="s">
        <v>1652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571</v>
      </c>
      <c r="AT136" s="229" t="s">
        <v>151</v>
      </c>
      <c r="AU136" s="229" t="s">
        <v>86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571</v>
      </c>
      <c r="BM136" s="229" t="s">
        <v>240</v>
      </c>
    </row>
    <row r="137" s="12" customFormat="1" ht="25.92" customHeight="1">
      <c r="A137" s="12"/>
      <c r="B137" s="202"/>
      <c r="C137" s="203"/>
      <c r="D137" s="204" t="s">
        <v>75</v>
      </c>
      <c r="E137" s="205" t="s">
        <v>114</v>
      </c>
      <c r="F137" s="205" t="s">
        <v>115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</f>
        <v>0</v>
      </c>
      <c r="Q137" s="210"/>
      <c r="R137" s="211">
        <f>R138</f>
        <v>0</v>
      </c>
      <c r="S137" s="210"/>
      <c r="T137" s="21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173</v>
      </c>
      <c r="AT137" s="214" t="s">
        <v>75</v>
      </c>
      <c r="AU137" s="214" t="s">
        <v>76</v>
      </c>
      <c r="AY137" s="213" t="s">
        <v>149</v>
      </c>
      <c r="BK137" s="215">
        <f>BK138</f>
        <v>0</v>
      </c>
    </row>
    <row r="138" s="12" customFormat="1" ht="22.8" customHeight="1">
      <c r="A138" s="12"/>
      <c r="B138" s="202"/>
      <c r="C138" s="203"/>
      <c r="D138" s="204" t="s">
        <v>75</v>
      </c>
      <c r="E138" s="216" t="s">
        <v>1517</v>
      </c>
      <c r="F138" s="216" t="s">
        <v>1518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</f>
        <v>0</v>
      </c>
      <c r="Q138" s="210"/>
      <c r="R138" s="211">
        <f>R139</f>
        <v>0</v>
      </c>
      <c r="S138" s="210"/>
      <c r="T138" s="21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173</v>
      </c>
      <c r="AT138" s="214" t="s">
        <v>75</v>
      </c>
      <c r="AU138" s="214" t="s">
        <v>84</v>
      </c>
      <c r="AY138" s="213" t="s">
        <v>149</v>
      </c>
      <c r="BK138" s="215">
        <f>BK139</f>
        <v>0</v>
      </c>
    </row>
    <row r="139" s="2" customFormat="1" ht="16.5" customHeight="1">
      <c r="A139" s="38"/>
      <c r="B139" s="39"/>
      <c r="C139" s="218" t="s">
        <v>198</v>
      </c>
      <c r="D139" s="218" t="s">
        <v>151</v>
      </c>
      <c r="E139" s="219" t="s">
        <v>1519</v>
      </c>
      <c r="F139" s="220" t="s">
        <v>1520</v>
      </c>
      <c r="G139" s="221" t="s">
        <v>1521</v>
      </c>
      <c r="H139" s="222">
        <v>100</v>
      </c>
      <c r="I139" s="223"/>
      <c r="J139" s="224">
        <f>ROUND(I139*H139,2)</f>
        <v>0</v>
      </c>
      <c r="K139" s="220" t="s">
        <v>1652</v>
      </c>
      <c r="L139" s="44"/>
      <c r="M139" s="264" t="s">
        <v>1</v>
      </c>
      <c r="N139" s="265" t="s">
        <v>41</v>
      </c>
      <c r="O139" s="266"/>
      <c r="P139" s="267">
        <f>O139*H139</f>
        <v>0</v>
      </c>
      <c r="Q139" s="267">
        <v>0</v>
      </c>
      <c r="R139" s="267">
        <f>Q139*H139</f>
        <v>0</v>
      </c>
      <c r="S139" s="267">
        <v>0</v>
      </c>
      <c r="T139" s="26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156</v>
      </c>
      <c r="AT139" s="229" t="s">
        <v>151</v>
      </c>
      <c r="AU139" s="229" t="s">
        <v>86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156</v>
      </c>
      <c r="BM139" s="229" t="s">
        <v>249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+45YLexuKEUlqRqeWGG4qoV1gejnP1qLlez3xIucPcQ9ewoEp+I8LK7bqflOHHV59JqSUCMJGqFMCveZdYc4UQ==" hashValue="cs9r/PkfOPipfrqEYh4gxSCYVR6ywGxVtZBv7zDhgars8OMoPakzSP8Y/A0tb8oTjKXkG0u3fv9ktOqWVk3HfQ==" algorithmName="SHA-512" password="CC35"/>
  <autoFilter ref="C121:K1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  <c r="AZ2" s="278" t="s">
        <v>1671</v>
      </c>
      <c r="BA2" s="278" t="s">
        <v>1</v>
      </c>
      <c r="BB2" s="278" t="s">
        <v>1</v>
      </c>
      <c r="BC2" s="278" t="s">
        <v>1672</v>
      </c>
      <c r="BD2" s="278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78" t="s">
        <v>1673</v>
      </c>
      <c r="BA3" s="278" t="s">
        <v>1</v>
      </c>
      <c r="BB3" s="278" t="s">
        <v>1</v>
      </c>
      <c r="BC3" s="278" t="s">
        <v>1674</v>
      </c>
      <c r="BD3" s="278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ROUND((SUM(BE130:BE259)),  2)</f>
        <v>0</v>
      </c>
      <c r="G33" s="38"/>
      <c r="H33" s="38"/>
      <c r="I33" s="155">
        <v>0.20999999999999999</v>
      </c>
      <c r="J33" s="154">
        <f>ROUND(((SUM(BE130:BE259))*I33),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ROUND((SUM(BF130:BF259)),  2)</f>
        <v>0</v>
      </c>
      <c r="G34" s="38"/>
      <c r="H34" s="38"/>
      <c r="I34" s="155">
        <v>0.12</v>
      </c>
      <c r="J34" s="154">
        <f>ROUND(((SUM(BF130:BF259))*I34),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ROUND((SUM(BG130:BG259)),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ROUND((SUM(BH130:BH259)),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ROUND((SUM(BI130:BI259)),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Dvorana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125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126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131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132</v>
      </c>
      <c r="E100" s="188"/>
      <c r="F100" s="188"/>
      <c r="G100" s="188"/>
      <c r="H100" s="188"/>
      <c r="I100" s="188"/>
      <c r="J100" s="189">
        <f>J199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133</v>
      </c>
      <c r="E101" s="188"/>
      <c r="F101" s="188"/>
      <c r="G101" s="188"/>
      <c r="H101" s="188"/>
      <c r="I101" s="188"/>
      <c r="J101" s="189">
        <f>J210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1245</v>
      </c>
      <c r="E102" s="182"/>
      <c r="F102" s="182"/>
      <c r="G102" s="182"/>
      <c r="H102" s="182"/>
      <c r="I102" s="182"/>
      <c r="J102" s="183">
        <f>J212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1676</v>
      </c>
      <c r="E103" s="188"/>
      <c r="F103" s="188"/>
      <c r="G103" s="188"/>
      <c r="H103" s="188"/>
      <c r="I103" s="188"/>
      <c r="J103" s="189">
        <f>J213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1246</v>
      </c>
      <c r="E104" s="188"/>
      <c r="F104" s="188"/>
      <c r="G104" s="188"/>
      <c r="H104" s="188"/>
      <c r="I104" s="188"/>
      <c r="J104" s="189">
        <f>J218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1677</v>
      </c>
      <c r="E105" s="188"/>
      <c r="F105" s="188"/>
      <c r="G105" s="188"/>
      <c r="H105" s="188"/>
      <c r="I105" s="188"/>
      <c r="J105" s="189">
        <f>J223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1678</v>
      </c>
      <c r="E106" s="188"/>
      <c r="F106" s="188"/>
      <c r="G106" s="188"/>
      <c r="H106" s="188"/>
      <c r="I106" s="188"/>
      <c r="J106" s="189">
        <f>J226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1679</v>
      </c>
      <c r="E107" s="188"/>
      <c r="F107" s="188"/>
      <c r="G107" s="188"/>
      <c r="H107" s="188"/>
      <c r="I107" s="188"/>
      <c r="J107" s="189">
        <f>J246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1680</v>
      </c>
      <c r="E108" s="188"/>
      <c r="F108" s="188"/>
      <c r="G108" s="188"/>
      <c r="H108" s="188"/>
      <c r="I108" s="188"/>
      <c r="J108" s="189">
        <f>J251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1247</v>
      </c>
      <c r="E109" s="182"/>
      <c r="F109" s="182"/>
      <c r="G109" s="182"/>
      <c r="H109" s="182"/>
      <c r="I109" s="182"/>
      <c r="J109" s="183">
        <f>J256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5"/>
      <c r="C110" s="186"/>
      <c r="D110" s="187" t="s">
        <v>1248</v>
      </c>
      <c r="E110" s="188"/>
      <c r="F110" s="188"/>
      <c r="G110" s="188"/>
      <c r="H110" s="188"/>
      <c r="I110" s="188"/>
      <c r="J110" s="189">
        <f>J257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134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REVITALIZACE OBJEKTU CORSO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02 - Dvorana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Krčínova 801/6, 400 07 Ústí nad Labem</v>
      </c>
      <c r="G124" s="40"/>
      <c r="H124" s="40"/>
      <c r="I124" s="32" t="s">
        <v>22</v>
      </c>
      <c r="J124" s="79" t="str">
        <f>IF(J12="","",J12)</f>
        <v>3. 7. 2024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E15</f>
        <v>Statutární město Ústí nad Labem</v>
      </c>
      <c r="G126" s="40"/>
      <c r="H126" s="40"/>
      <c r="I126" s="32" t="s">
        <v>30</v>
      </c>
      <c r="J126" s="36" t="str">
        <f>E21</f>
        <v>DigiTry Art Technologies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Ing. Jan Duben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135</v>
      </c>
      <c r="D129" s="194" t="s">
        <v>61</v>
      </c>
      <c r="E129" s="194" t="s">
        <v>57</v>
      </c>
      <c r="F129" s="194" t="s">
        <v>58</v>
      </c>
      <c r="G129" s="194" t="s">
        <v>136</v>
      </c>
      <c r="H129" s="194" t="s">
        <v>137</v>
      </c>
      <c r="I129" s="194" t="s">
        <v>138</v>
      </c>
      <c r="J129" s="194" t="s">
        <v>122</v>
      </c>
      <c r="K129" s="195" t="s">
        <v>139</v>
      </c>
      <c r="L129" s="196"/>
      <c r="M129" s="100" t="s">
        <v>1</v>
      </c>
      <c r="N129" s="101" t="s">
        <v>40</v>
      </c>
      <c r="O129" s="101" t="s">
        <v>140</v>
      </c>
      <c r="P129" s="101" t="s">
        <v>141</v>
      </c>
      <c r="Q129" s="101" t="s">
        <v>142</v>
      </c>
      <c r="R129" s="101" t="s">
        <v>143</v>
      </c>
      <c r="S129" s="101" t="s">
        <v>144</v>
      </c>
      <c r="T129" s="102" t="s">
        <v>145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146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P131+P212+P256</f>
        <v>0</v>
      </c>
      <c r="Q130" s="104"/>
      <c r="R130" s="199">
        <f>R131+R212+R256</f>
        <v>5.0975713200000001</v>
      </c>
      <c r="S130" s="104"/>
      <c r="T130" s="200">
        <f>T131+T212+T256</f>
        <v>3038.8464388000002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124</v>
      </c>
      <c r="BK130" s="201">
        <f>BK131+BK212+BK256</f>
        <v>0</v>
      </c>
    </row>
    <row r="131" s="12" customFormat="1" ht="25.92" customHeight="1">
      <c r="A131" s="12"/>
      <c r="B131" s="202"/>
      <c r="C131" s="203"/>
      <c r="D131" s="204" t="s">
        <v>75</v>
      </c>
      <c r="E131" s="205" t="s">
        <v>147</v>
      </c>
      <c r="F131" s="205" t="s">
        <v>148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P132+P151+P199+P210</f>
        <v>0</v>
      </c>
      <c r="Q131" s="210"/>
      <c r="R131" s="211">
        <f>R132+R151+R199+R210</f>
        <v>0.047599999999999996</v>
      </c>
      <c r="S131" s="210"/>
      <c r="T131" s="212">
        <f>T132+T151+T199+T210</f>
        <v>2996.6384890000004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84</v>
      </c>
      <c r="AT131" s="214" t="s">
        <v>75</v>
      </c>
      <c r="AU131" s="214" t="s">
        <v>76</v>
      </c>
      <c r="AY131" s="213" t="s">
        <v>149</v>
      </c>
      <c r="BK131" s="215">
        <f>BK132+BK151+BK199+BK210</f>
        <v>0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84</v>
      </c>
      <c r="F132" s="216" t="s">
        <v>150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SUM(P133:P150)</f>
        <v>0</v>
      </c>
      <c r="Q132" s="210"/>
      <c r="R132" s="211">
        <f>SUM(R133:R150)</f>
        <v>0</v>
      </c>
      <c r="S132" s="210"/>
      <c r="T132" s="212">
        <f>SUM(T133:T150)</f>
        <v>25.523610000000001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84</v>
      </c>
      <c r="AT132" s="214" t="s">
        <v>75</v>
      </c>
      <c r="AU132" s="214" t="s">
        <v>84</v>
      </c>
      <c r="AY132" s="213" t="s">
        <v>149</v>
      </c>
      <c r="BK132" s="215">
        <f>SUM(BK133:BK150)</f>
        <v>0</v>
      </c>
    </row>
    <row r="133" s="2" customFormat="1" ht="16.5" customHeight="1">
      <c r="A133" s="38"/>
      <c r="B133" s="39"/>
      <c r="C133" s="218" t="s">
        <v>84</v>
      </c>
      <c r="D133" s="218" t="s">
        <v>151</v>
      </c>
      <c r="E133" s="219" t="s">
        <v>1681</v>
      </c>
      <c r="F133" s="220" t="s">
        <v>1682</v>
      </c>
      <c r="G133" s="221" t="s">
        <v>154</v>
      </c>
      <c r="H133" s="222">
        <v>260.44499999999999</v>
      </c>
      <c r="I133" s="223"/>
      <c r="J133" s="224">
        <f>ROUND(I133*H133,2)</f>
        <v>0</v>
      </c>
      <c r="K133" s="220" t="s">
        <v>155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0.098000000000000004</v>
      </c>
      <c r="T133" s="228">
        <f>S133*H133</f>
        <v>25.523610000000001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156</v>
      </c>
      <c r="AT133" s="229" t="s">
        <v>151</v>
      </c>
      <c r="AU133" s="229" t="s">
        <v>86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156</v>
      </c>
      <c r="BM133" s="229" t="s">
        <v>1683</v>
      </c>
    </row>
    <row r="134" s="13" customFormat="1">
      <c r="A134" s="13"/>
      <c r="B134" s="231"/>
      <c r="C134" s="232"/>
      <c r="D134" s="233" t="s">
        <v>158</v>
      </c>
      <c r="E134" s="234" t="s">
        <v>1</v>
      </c>
      <c r="F134" s="235" t="s">
        <v>1684</v>
      </c>
      <c r="G134" s="232"/>
      <c r="H134" s="236">
        <v>260.44499999999999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158</v>
      </c>
      <c r="AU134" s="242" t="s">
        <v>86</v>
      </c>
      <c r="AV134" s="13" t="s">
        <v>86</v>
      </c>
      <c r="AW134" s="13" t="s">
        <v>32</v>
      </c>
      <c r="AX134" s="13" t="s">
        <v>84</v>
      </c>
      <c r="AY134" s="242" t="s">
        <v>149</v>
      </c>
    </row>
    <row r="135" s="2" customFormat="1" ht="24.15" customHeight="1">
      <c r="A135" s="38"/>
      <c r="B135" s="39"/>
      <c r="C135" s="218" t="s">
        <v>86</v>
      </c>
      <c r="D135" s="218" t="s">
        <v>151</v>
      </c>
      <c r="E135" s="219" t="s">
        <v>1685</v>
      </c>
      <c r="F135" s="220" t="s">
        <v>1686</v>
      </c>
      <c r="G135" s="221" t="s">
        <v>154</v>
      </c>
      <c r="H135" s="222">
        <v>410</v>
      </c>
      <c r="I135" s="223"/>
      <c r="J135" s="224">
        <f>ROUND(I135*H135,2)</f>
        <v>0</v>
      </c>
      <c r="K135" s="220" t="s">
        <v>155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156</v>
      </c>
      <c r="AT135" s="229" t="s">
        <v>151</v>
      </c>
      <c r="AU135" s="229" t="s">
        <v>86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156</v>
      </c>
      <c r="BM135" s="229" t="s">
        <v>1687</v>
      </c>
    </row>
    <row r="136" s="13" customFormat="1">
      <c r="A136" s="13"/>
      <c r="B136" s="231"/>
      <c r="C136" s="232"/>
      <c r="D136" s="233" t="s">
        <v>158</v>
      </c>
      <c r="E136" s="234" t="s">
        <v>1671</v>
      </c>
      <c r="F136" s="235" t="s">
        <v>1688</v>
      </c>
      <c r="G136" s="232"/>
      <c r="H136" s="236">
        <v>410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158</v>
      </c>
      <c r="AU136" s="242" t="s">
        <v>86</v>
      </c>
      <c r="AV136" s="13" t="s">
        <v>86</v>
      </c>
      <c r="AW136" s="13" t="s">
        <v>32</v>
      </c>
      <c r="AX136" s="13" t="s">
        <v>84</v>
      </c>
      <c r="AY136" s="242" t="s">
        <v>149</v>
      </c>
    </row>
    <row r="137" s="2" customFormat="1" ht="24.15" customHeight="1">
      <c r="A137" s="38"/>
      <c r="B137" s="39"/>
      <c r="C137" s="218" t="s">
        <v>164</v>
      </c>
      <c r="D137" s="218" t="s">
        <v>151</v>
      </c>
      <c r="E137" s="219" t="s">
        <v>1689</v>
      </c>
      <c r="F137" s="220" t="s">
        <v>1690</v>
      </c>
      <c r="G137" s="221" t="s">
        <v>176</v>
      </c>
      <c r="H137" s="222">
        <v>106.94799999999999</v>
      </c>
      <c r="I137" s="223"/>
      <c r="J137" s="224">
        <f>ROUND(I137*H137,2)</f>
        <v>0</v>
      </c>
      <c r="K137" s="220" t="s">
        <v>155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156</v>
      </c>
      <c r="AT137" s="229" t="s">
        <v>151</v>
      </c>
      <c r="AU137" s="229" t="s">
        <v>86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156</v>
      </c>
      <c r="BM137" s="229" t="s">
        <v>1691</v>
      </c>
    </row>
    <row r="138" s="13" customFormat="1">
      <c r="A138" s="13"/>
      <c r="B138" s="231"/>
      <c r="C138" s="232"/>
      <c r="D138" s="233" t="s">
        <v>158</v>
      </c>
      <c r="E138" s="234" t="s">
        <v>1673</v>
      </c>
      <c r="F138" s="235" t="s">
        <v>1692</v>
      </c>
      <c r="G138" s="232"/>
      <c r="H138" s="236">
        <v>106.94799999999999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158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149</v>
      </c>
    </row>
    <row r="139" s="2" customFormat="1" ht="37.8" customHeight="1">
      <c r="A139" s="38"/>
      <c r="B139" s="39"/>
      <c r="C139" s="218" t="s">
        <v>156</v>
      </c>
      <c r="D139" s="218" t="s">
        <v>151</v>
      </c>
      <c r="E139" s="219" t="s">
        <v>1693</v>
      </c>
      <c r="F139" s="220" t="s">
        <v>1694</v>
      </c>
      <c r="G139" s="221" t="s">
        <v>176</v>
      </c>
      <c r="H139" s="222">
        <v>106.94799999999999</v>
      </c>
      <c r="I139" s="223"/>
      <c r="J139" s="224">
        <f>ROUND(I139*H139,2)</f>
        <v>0</v>
      </c>
      <c r="K139" s="220" t="s">
        <v>155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156</v>
      </c>
      <c r="AT139" s="229" t="s">
        <v>151</v>
      </c>
      <c r="AU139" s="229" t="s">
        <v>86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156</v>
      </c>
      <c r="BM139" s="229" t="s">
        <v>1695</v>
      </c>
    </row>
    <row r="140" s="13" customFormat="1">
      <c r="A140" s="13"/>
      <c r="B140" s="231"/>
      <c r="C140" s="232"/>
      <c r="D140" s="233" t="s">
        <v>158</v>
      </c>
      <c r="E140" s="234" t="s">
        <v>1</v>
      </c>
      <c r="F140" s="235" t="s">
        <v>1673</v>
      </c>
      <c r="G140" s="232"/>
      <c r="H140" s="236">
        <v>106.94799999999999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158</v>
      </c>
      <c r="AU140" s="242" t="s">
        <v>86</v>
      </c>
      <c r="AV140" s="13" t="s">
        <v>86</v>
      </c>
      <c r="AW140" s="13" t="s">
        <v>32</v>
      </c>
      <c r="AX140" s="13" t="s">
        <v>84</v>
      </c>
      <c r="AY140" s="242" t="s">
        <v>149</v>
      </c>
    </row>
    <row r="141" s="2" customFormat="1" ht="37.8" customHeight="1">
      <c r="A141" s="38"/>
      <c r="B141" s="39"/>
      <c r="C141" s="218" t="s">
        <v>173</v>
      </c>
      <c r="D141" s="218" t="s">
        <v>151</v>
      </c>
      <c r="E141" s="219" t="s">
        <v>1696</v>
      </c>
      <c r="F141" s="220" t="s">
        <v>1697</v>
      </c>
      <c r="G141" s="221" t="s">
        <v>176</v>
      </c>
      <c r="H141" s="222">
        <v>82</v>
      </c>
      <c r="I141" s="223"/>
      <c r="J141" s="224">
        <f>ROUND(I141*H141,2)</f>
        <v>0</v>
      </c>
      <c r="K141" s="220" t="s">
        <v>155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156</v>
      </c>
      <c r="AT141" s="229" t="s">
        <v>151</v>
      </c>
      <c r="AU141" s="229" t="s">
        <v>86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156</v>
      </c>
      <c r="BM141" s="229" t="s">
        <v>1698</v>
      </c>
    </row>
    <row r="142" s="13" customFormat="1">
      <c r="A142" s="13"/>
      <c r="B142" s="231"/>
      <c r="C142" s="232"/>
      <c r="D142" s="233" t="s">
        <v>158</v>
      </c>
      <c r="E142" s="234" t="s">
        <v>1</v>
      </c>
      <c r="F142" s="235" t="s">
        <v>1699</v>
      </c>
      <c r="G142" s="232"/>
      <c r="H142" s="236">
        <v>82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158</v>
      </c>
      <c r="AU142" s="242" t="s">
        <v>86</v>
      </c>
      <c r="AV142" s="13" t="s">
        <v>86</v>
      </c>
      <c r="AW142" s="13" t="s">
        <v>32</v>
      </c>
      <c r="AX142" s="13" t="s">
        <v>84</v>
      </c>
      <c r="AY142" s="242" t="s">
        <v>149</v>
      </c>
    </row>
    <row r="143" s="2" customFormat="1" ht="37.8" customHeight="1">
      <c r="A143" s="38"/>
      <c r="B143" s="39"/>
      <c r="C143" s="218" t="s">
        <v>178</v>
      </c>
      <c r="D143" s="218" t="s">
        <v>151</v>
      </c>
      <c r="E143" s="219" t="s">
        <v>206</v>
      </c>
      <c r="F143" s="220" t="s">
        <v>207</v>
      </c>
      <c r="G143" s="221" t="s">
        <v>176</v>
      </c>
      <c r="H143" s="222">
        <v>106.94799999999999</v>
      </c>
      <c r="I143" s="223"/>
      <c r="J143" s="224">
        <f>ROUND(I143*H143,2)</f>
        <v>0</v>
      </c>
      <c r="K143" s="220" t="s">
        <v>155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156</v>
      </c>
      <c r="AT143" s="229" t="s">
        <v>151</v>
      </c>
      <c r="AU143" s="229" t="s">
        <v>86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156</v>
      </c>
      <c r="BM143" s="229" t="s">
        <v>1700</v>
      </c>
    </row>
    <row r="144" s="13" customFormat="1">
      <c r="A144" s="13"/>
      <c r="B144" s="231"/>
      <c r="C144" s="232"/>
      <c r="D144" s="233" t="s">
        <v>158</v>
      </c>
      <c r="E144" s="234" t="s">
        <v>1</v>
      </c>
      <c r="F144" s="235" t="s">
        <v>1673</v>
      </c>
      <c r="G144" s="232"/>
      <c r="H144" s="236">
        <v>106.94799999999999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158</v>
      </c>
      <c r="AU144" s="242" t="s">
        <v>86</v>
      </c>
      <c r="AV144" s="13" t="s">
        <v>86</v>
      </c>
      <c r="AW144" s="13" t="s">
        <v>32</v>
      </c>
      <c r="AX144" s="13" t="s">
        <v>84</v>
      </c>
      <c r="AY144" s="242" t="s">
        <v>149</v>
      </c>
    </row>
    <row r="145" s="2" customFormat="1" ht="37.8" customHeight="1">
      <c r="A145" s="38"/>
      <c r="B145" s="39"/>
      <c r="C145" s="218" t="s">
        <v>182</v>
      </c>
      <c r="D145" s="218" t="s">
        <v>151</v>
      </c>
      <c r="E145" s="219" t="s">
        <v>211</v>
      </c>
      <c r="F145" s="220" t="s">
        <v>212</v>
      </c>
      <c r="G145" s="221" t="s">
        <v>176</v>
      </c>
      <c r="H145" s="222">
        <v>106.94799999999999</v>
      </c>
      <c r="I145" s="223"/>
      <c r="J145" s="224">
        <f>ROUND(I145*H145,2)</f>
        <v>0</v>
      </c>
      <c r="K145" s="220" t="s">
        <v>155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156</v>
      </c>
      <c r="AT145" s="229" t="s">
        <v>151</v>
      </c>
      <c r="AU145" s="229" t="s">
        <v>86</v>
      </c>
      <c r="AY145" s="17" t="s">
        <v>149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156</v>
      </c>
      <c r="BM145" s="229" t="s">
        <v>1701</v>
      </c>
    </row>
    <row r="146" s="13" customFormat="1">
      <c r="A146" s="13"/>
      <c r="B146" s="231"/>
      <c r="C146" s="232"/>
      <c r="D146" s="233" t="s">
        <v>158</v>
      </c>
      <c r="E146" s="234" t="s">
        <v>1</v>
      </c>
      <c r="F146" s="235" t="s">
        <v>1673</v>
      </c>
      <c r="G146" s="232"/>
      <c r="H146" s="236">
        <v>106.94799999999999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158</v>
      </c>
      <c r="AU146" s="242" t="s">
        <v>86</v>
      </c>
      <c r="AV146" s="13" t="s">
        <v>86</v>
      </c>
      <c r="AW146" s="13" t="s">
        <v>32</v>
      </c>
      <c r="AX146" s="13" t="s">
        <v>84</v>
      </c>
      <c r="AY146" s="242" t="s">
        <v>149</v>
      </c>
    </row>
    <row r="147" s="2" customFormat="1" ht="24.15" customHeight="1">
      <c r="A147" s="38"/>
      <c r="B147" s="39"/>
      <c r="C147" s="218" t="s">
        <v>186</v>
      </c>
      <c r="D147" s="218" t="s">
        <v>151</v>
      </c>
      <c r="E147" s="219" t="s">
        <v>1702</v>
      </c>
      <c r="F147" s="220" t="s">
        <v>1703</v>
      </c>
      <c r="G147" s="221" t="s">
        <v>176</v>
      </c>
      <c r="H147" s="222">
        <v>188.94800000000001</v>
      </c>
      <c r="I147" s="223"/>
      <c r="J147" s="224">
        <f>ROUND(I147*H147,2)</f>
        <v>0</v>
      </c>
      <c r="K147" s="220" t="s">
        <v>155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156</v>
      </c>
      <c r="AT147" s="229" t="s">
        <v>151</v>
      </c>
      <c r="AU147" s="229" t="s">
        <v>86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156</v>
      </c>
      <c r="BM147" s="229" t="s">
        <v>1704</v>
      </c>
    </row>
    <row r="148" s="13" customFormat="1">
      <c r="A148" s="13"/>
      <c r="B148" s="231"/>
      <c r="C148" s="232"/>
      <c r="D148" s="233" t="s">
        <v>158</v>
      </c>
      <c r="E148" s="234" t="s">
        <v>1</v>
      </c>
      <c r="F148" s="235" t="s">
        <v>1699</v>
      </c>
      <c r="G148" s="232"/>
      <c r="H148" s="236">
        <v>82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158</v>
      </c>
      <c r="AU148" s="242" t="s">
        <v>86</v>
      </c>
      <c r="AV148" s="13" t="s">
        <v>86</v>
      </c>
      <c r="AW148" s="13" t="s">
        <v>32</v>
      </c>
      <c r="AX148" s="13" t="s">
        <v>76</v>
      </c>
      <c r="AY148" s="242" t="s">
        <v>149</v>
      </c>
    </row>
    <row r="149" s="13" customFormat="1">
      <c r="A149" s="13"/>
      <c r="B149" s="231"/>
      <c r="C149" s="232"/>
      <c r="D149" s="233" t="s">
        <v>158</v>
      </c>
      <c r="E149" s="234" t="s">
        <v>1</v>
      </c>
      <c r="F149" s="235" t="s">
        <v>1705</v>
      </c>
      <c r="G149" s="232"/>
      <c r="H149" s="236">
        <v>106.94799999999999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158</v>
      </c>
      <c r="AU149" s="242" t="s">
        <v>86</v>
      </c>
      <c r="AV149" s="13" t="s">
        <v>86</v>
      </c>
      <c r="AW149" s="13" t="s">
        <v>32</v>
      </c>
      <c r="AX149" s="13" t="s">
        <v>76</v>
      </c>
      <c r="AY149" s="242" t="s">
        <v>149</v>
      </c>
    </row>
    <row r="150" s="14" customFormat="1">
      <c r="A150" s="14"/>
      <c r="B150" s="253"/>
      <c r="C150" s="254"/>
      <c r="D150" s="233" t="s">
        <v>158</v>
      </c>
      <c r="E150" s="255" t="s">
        <v>1</v>
      </c>
      <c r="F150" s="256" t="s">
        <v>395</v>
      </c>
      <c r="G150" s="254"/>
      <c r="H150" s="257">
        <v>188.94799999999998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158</v>
      </c>
      <c r="AU150" s="263" t="s">
        <v>86</v>
      </c>
      <c r="AV150" s="14" t="s">
        <v>156</v>
      </c>
      <c r="AW150" s="14" t="s">
        <v>32</v>
      </c>
      <c r="AX150" s="14" t="s">
        <v>84</v>
      </c>
      <c r="AY150" s="263" t="s">
        <v>149</v>
      </c>
    </row>
    <row r="151" s="12" customFormat="1" ht="22.8" customHeight="1">
      <c r="A151" s="12"/>
      <c r="B151" s="202"/>
      <c r="C151" s="203"/>
      <c r="D151" s="204" t="s">
        <v>75</v>
      </c>
      <c r="E151" s="216" t="s">
        <v>190</v>
      </c>
      <c r="F151" s="216" t="s">
        <v>361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SUM(P152:P198)</f>
        <v>0</v>
      </c>
      <c r="Q151" s="210"/>
      <c r="R151" s="211">
        <f>SUM(R152:R198)</f>
        <v>0.047599999999999996</v>
      </c>
      <c r="S151" s="210"/>
      <c r="T151" s="212">
        <f>SUM(T152:T198)</f>
        <v>2971.1148790000002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84</v>
      </c>
      <c r="AT151" s="214" t="s">
        <v>75</v>
      </c>
      <c r="AU151" s="214" t="s">
        <v>84</v>
      </c>
      <c r="AY151" s="213" t="s">
        <v>149</v>
      </c>
      <c r="BK151" s="215">
        <f>SUM(BK152:BK198)</f>
        <v>0</v>
      </c>
    </row>
    <row r="152" s="2" customFormat="1" ht="24.15" customHeight="1">
      <c r="A152" s="38"/>
      <c r="B152" s="39"/>
      <c r="C152" s="218" t="s">
        <v>190</v>
      </c>
      <c r="D152" s="218" t="s">
        <v>151</v>
      </c>
      <c r="E152" s="219" t="s">
        <v>1706</v>
      </c>
      <c r="F152" s="220" t="s">
        <v>1707</v>
      </c>
      <c r="G152" s="221" t="s">
        <v>303</v>
      </c>
      <c r="H152" s="222">
        <v>280</v>
      </c>
      <c r="I152" s="223"/>
      <c r="J152" s="224">
        <f>ROUND(I152*H152,2)</f>
        <v>0</v>
      </c>
      <c r="K152" s="220" t="s">
        <v>155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4.0000000000000003E-05</v>
      </c>
      <c r="R152" s="227">
        <f>Q152*H152</f>
        <v>0.011200000000000002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156</v>
      </c>
      <c r="AT152" s="229" t="s">
        <v>151</v>
      </c>
      <c r="AU152" s="229" t="s">
        <v>86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156</v>
      </c>
      <c r="BM152" s="229" t="s">
        <v>1708</v>
      </c>
    </row>
    <row r="153" s="13" customFormat="1">
      <c r="A153" s="13"/>
      <c r="B153" s="231"/>
      <c r="C153" s="232"/>
      <c r="D153" s="233" t="s">
        <v>158</v>
      </c>
      <c r="E153" s="234" t="s">
        <v>1</v>
      </c>
      <c r="F153" s="235" t="s">
        <v>1709</v>
      </c>
      <c r="G153" s="232"/>
      <c r="H153" s="236">
        <v>280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158</v>
      </c>
      <c r="AU153" s="242" t="s">
        <v>86</v>
      </c>
      <c r="AV153" s="13" t="s">
        <v>86</v>
      </c>
      <c r="AW153" s="13" t="s">
        <v>32</v>
      </c>
      <c r="AX153" s="13" t="s">
        <v>84</v>
      </c>
      <c r="AY153" s="242" t="s">
        <v>149</v>
      </c>
    </row>
    <row r="154" s="2" customFormat="1" ht="21.75" customHeight="1">
      <c r="A154" s="38"/>
      <c r="B154" s="39"/>
      <c r="C154" s="218" t="s">
        <v>194</v>
      </c>
      <c r="D154" s="218" t="s">
        <v>151</v>
      </c>
      <c r="E154" s="219" t="s">
        <v>1710</v>
      </c>
      <c r="F154" s="220" t="s">
        <v>1711</v>
      </c>
      <c r="G154" s="221" t="s">
        <v>303</v>
      </c>
      <c r="H154" s="222">
        <v>280</v>
      </c>
      <c r="I154" s="223"/>
      <c r="J154" s="224">
        <f>ROUND(I154*H154,2)</f>
        <v>0</v>
      </c>
      <c r="K154" s="220" t="s">
        <v>155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0.00012999999999999999</v>
      </c>
      <c r="R154" s="227">
        <f>Q154*H154</f>
        <v>0.036399999999999995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156</v>
      </c>
      <c r="AT154" s="229" t="s">
        <v>151</v>
      </c>
      <c r="AU154" s="229" t="s">
        <v>86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156</v>
      </c>
      <c r="BM154" s="229" t="s">
        <v>1712</v>
      </c>
    </row>
    <row r="155" s="13" customFormat="1">
      <c r="A155" s="13"/>
      <c r="B155" s="231"/>
      <c r="C155" s="232"/>
      <c r="D155" s="233" t="s">
        <v>158</v>
      </c>
      <c r="E155" s="234" t="s">
        <v>1</v>
      </c>
      <c r="F155" s="235" t="s">
        <v>1709</v>
      </c>
      <c r="G155" s="232"/>
      <c r="H155" s="236">
        <v>280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158</v>
      </c>
      <c r="AU155" s="242" t="s">
        <v>86</v>
      </c>
      <c r="AV155" s="13" t="s">
        <v>86</v>
      </c>
      <c r="AW155" s="13" t="s">
        <v>32</v>
      </c>
      <c r="AX155" s="13" t="s">
        <v>84</v>
      </c>
      <c r="AY155" s="242" t="s">
        <v>149</v>
      </c>
    </row>
    <row r="156" s="2" customFormat="1" ht="16.5" customHeight="1">
      <c r="A156" s="38"/>
      <c r="B156" s="39"/>
      <c r="C156" s="218" t="s">
        <v>198</v>
      </c>
      <c r="D156" s="218" t="s">
        <v>151</v>
      </c>
      <c r="E156" s="219" t="s">
        <v>517</v>
      </c>
      <c r="F156" s="220" t="s">
        <v>518</v>
      </c>
      <c r="G156" s="221" t="s">
        <v>176</v>
      </c>
      <c r="H156" s="222">
        <v>47.819000000000003</v>
      </c>
      <c r="I156" s="223"/>
      <c r="J156" s="224">
        <f>ROUND(I156*H156,2)</f>
        <v>0</v>
      </c>
      <c r="K156" s="220" t="s">
        <v>155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2.3999999999999999</v>
      </c>
      <c r="T156" s="228">
        <f>S156*H156</f>
        <v>114.76560000000001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156</v>
      </c>
      <c r="AT156" s="229" t="s">
        <v>151</v>
      </c>
      <c r="AU156" s="229" t="s">
        <v>86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156</v>
      </c>
      <c r="BM156" s="229" t="s">
        <v>1713</v>
      </c>
    </row>
    <row r="157" s="13" customFormat="1">
      <c r="A157" s="13"/>
      <c r="B157" s="231"/>
      <c r="C157" s="232"/>
      <c r="D157" s="233" t="s">
        <v>158</v>
      </c>
      <c r="E157" s="234" t="s">
        <v>1</v>
      </c>
      <c r="F157" s="235" t="s">
        <v>1714</v>
      </c>
      <c r="G157" s="232"/>
      <c r="H157" s="236">
        <v>47.819000000000003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158</v>
      </c>
      <c r="AU157" s="242" t="s">
        <v>86</v>
      </c>
      <c r="AV157" s="13" t="s">
        <v>86</v>
      </c>
      <c r="AW157" s="13" t="s">
        <v>32</v>
      </c>
      <c r="AX157" s="13" t="s">
        <v>84</v>
      </c>
      <c r="AY157" s="242" t="s">
        <v>149</v>
      </c>
    </row>
    <row r="158" s="2" customFormat="1" ht="24.15" customHeight="1">
      <c r="A158" s="38"/>
      <c r="B158" s="39"/>
      <c r="C158" s="218" t="s">
        <v>8</v>
      </c>
      <c r="D158" s="218" t="s">
        <v>151</v>
      </c>
      <c r="E158" s="219" t="s">
        <v>1715</v>
      </c>
      <c r="F158" s="220" t="s">
        <v>1716</v>
      </c>
      <c r="G158" s="221" t="s">
        <v>176</v>
      </c>
      <c r="H158" s="222">
        <v>49.207000000000001</v>
      </c>
      <c r="I158" s="223"/>
      <c r="J158" s="224">
        <f>ROUND(I158*H158,2)</f>
        <v>0</v>
      </c>
      <c r="K158" s="220" t="s">
        <v>155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1</v>
      </c>
      <c r="T158" s="228">
        <f>S158*H158</f>
        <v>49.207000000000001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156</v>
      </c>
      <c r="AT158" s="229" t="s">
        <v>151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1717</v>
      </c>
    </row>
    <row r="159" s="13" customFormat="1">
      <c r="A159" s="13"/>
      <c r="B159" s="231"/>
      <c r="C159" s="232"/>
      <c r="D159" s="233" t="s">
        <v>158</v>
      </c>
      <c r="E159" s="234" t="s">
        <v>1</v>
      </c>
      <c r="F159" s="235" t="s">
        <v>1718</v>
      </c>
      <c r="G159" s="232"/>
      <c r="H159" s="236">
        <v>8.2349999999999994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158</v>
      </c>
      <c r="AU159" s="242" t="s">
        <v>86</v>
      </c>
      <c r="AV159" s="13" t="s">
        <v>86</v>
      </c>
      <c r="AW159" s="13" t="s">
        <v>32</v>
      </c>
      <c r="AX159" s="13" t="s">
        <v>76</v>
      </c>
      <c r="AY159" s="242" t="s">
        <v>149</v>
      </c>
    </row>
    <row r="160" s="13" customFormat="1">
      <c r="A160" s="13"/>
      <c r="B160" s="231"/>
      <c r="C160" s="232"/>
      <c r="D160" s="233" t="s">
        <v>158</v>
      </c>
      <c r="E160" s="234" t="s">
        <v>1</v>
      </c>
      <c r="F160" s="235" t="s">
        <v>1719</v>
      </c>
      <c r="G160" s="232"/>
      <c r="H160" s="236">
        <v>8.5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158</v>
      </c>
      <c r="AU160" s="242" t="s">
        <v>86</v>
      </c>
      <c r="AV160" s="13" t="s">
        <v>86</v>
      </c>
      <c r="AW160" s="13" t="s">
        <v>32</v>
      </c>
      <c r="AX160" s="13" t="s">
        <v>76</v>
      </c>
      <c r="AY160" s="242" t="s">
        <v>149</v>
      </c>
    </row>
    <row r="161" s="13" customFormat="1">
      <c r="A161" s="13"/>
      <c r="B161" s="231"/>
      <c r="C161" s="232"/>
      <c r="D161" s="233" t="s">
        <v>158</v>
      </c>
      <c r="E161" s="234" t="s">
        <v>1</v>
      </c>
      <c r="F161" s="235" t="s">
        <v>1720</v>
      </c>
      <c r="G161" s="232"/>
      <c r="H161" s="236">
        <v>16.812000000000001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158</v>
      </c>
      <c r="AU161" s="242" t="s">
        <v>86</v>
      </c>
      <c r="AV161" s="13" t="s">
        <v>86</v>
      </c>
      <c r="AW161" s="13" t="s">
        <v>32</v>
      </c>
      <c r="AX161" s="13" t="s">
        <v>76</v>
      </c>
      <c r="AY161" s="242" t="s">
        <v>149</v>
      </c>
    </row>
    <row r="162" s="13" customFormat="1">
      <c r="A162" s="13"/>
      <c r="B162" s="231"/>
      <c r="C162" s="232"/>
      <c r="D162" s="233" t="s">
        <v>158</v>
      </c>
      <c r="E162" s="234" t="s">
        <v>1</v>
      </c>
      <c r="F162" s="235" t="s">
        <v>1721</v>
      </c>
      <c r="G162" s="232"/>
      <c r="H162" s="236">
        <v>15.66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158</v>
      </c>
      <c r="AU162" s="242" t="s">
        <v>86</v>
      </c>
      <c r="AV162" s="13" t="s">
        <v>86</v>
      </c>
      <c r="AW162" s="13" t="s">
        <v>32</v>
      </c>
      <c r="AX162" s="13" t="s">
        <v>76</v>
      </c>
      <c r="AY162" s="242" t="s">
        <v>149</v>
      </c>
    </row>
    <row r="163" s="14" customFormat="1">
      <c r="A163" s="14"/>
      <c r="B163" s="253"/>
      <c r="C163" s="254"/>
      <c r="D163" s="233" t="s">
        <v>158</v>
      </c>
      <c r="E163" s="255" t="s">
        <v>1</v>
      </c>
      <c r="F163" s="256" t="s">
        <v>395</v>
      </c>
      <c r="G163" s="254"/>
      <c r="H163" s="257">
        <v>49.206999999999994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158</v>
      </c>
      <c r="AU163" s="263" t="s">
        <v>86</v>
      </c>
      <c r="AV163" s="14" t="s">
        <v>156</v>
      </c>
      <c r="AW163" s="14" t="s">
        <v>32</v>
      </c>
      <c r="AX163" s="14" t="s">
        <v>84</v>
      </c>
      <c r="AY163" s="263" t="s">
        <v>149</v>
      </c>
    </row>
    <row r="164" s="2" customFormat="1" ht="16.5" customHeight="1">
      <c r="A164" s="38"/>
      <c r="B164" s="39"/>
      <c r="C164" s="218" t="s">
        <v>205</v>
      </c>
      <c r="D164" s="218" t="s">
        <v>151</v>
      </c>
      <c r="E164" s="219" t="s">
        <v>1722</v>
      </c>
      <c r="F164" s="220" t="s">
        <v>1723</v>
      </c>
      <c r="G164" s="221" t="s">
        <v>176</v>
      </c>
      <c r="H164" s="222">
        <v>111.91800000000001</v>
      </c>
      <c r="I164" s="223"/>
      <c r="J164" s="224">
        <f>ROUND(I164*H164,2)</f>
        <v>0</v>
      </c>
      <c r="K164" s="220" t="s">
        <v>155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2.3999999999999999</v>
      </c>
      <c r="T164" s="228">
        <f>S164*H164</f>
        <v>268.60320000000002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156</v>
      </c>
      <c r="AT164" s="229" t="s">
        <v>151</v>
      </c>
      <c r="AU164" s="229" t="s">
        <v>86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156</v>
      </c>
      <c r="BM164" s="229" t="s">
        <v>1724</v>
      </c>
    </row>
    <row r="165" s="13" customFormat="1">
      <c r="A165" s="13"/>
      <c r="B165" s="231"/>
      <c r="C165" s="232"/>
      <c r="D165" s="233" t="s">
        <v>158</v>
      </c>
      <c r="E165" s="234" t="s">
        <v>1</v>
      </c>
      <c r="F165" s="235" t="s">
        <v>1725</v>
      </c>
      <c r="G165" s="232"/>
      <c r="H165" s="236">
        <v>27.452000000000002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158</v>
      </c>
      <c r="AU165" s="242" t="s">
        <v>86</v>
      </c>
      <c r="AV165" s="13" t="s">
        <v>86</v>
      </c>
      <c r="AW165" s="13" t="s">
        <v>32</v>
      </c>
      <c r="AX165" s="13" t="s">
        <v>76</v>
      </c>
      <c r="AY165" s="242" t="s">
        <v>149</v>
      </c>
    </row>
    <row r="166" s="13" customFormat="1">
      <c r="A166" s="13"/>
      <c r="B166" s="231"/>
      <c r="C166" s="232"/>
      <c r="D166" s="233" t="s">
        <v>158</v>
      </c>
      <c r="E166" s="234" t="s">
        <v>1</v>
      </c>
      <c r="F166" s="235" t="s">
        <v>1726</v>
      </c>
      <c r="G166" s="232"/>
      <c r="H166" s="236">
        <v>33.700000000000003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158</v>
      </c>
      <c r="AU166" s="242" t="s">
        <v>86</v>
      </c>
      <c r="AV166" s="13" t="s">
        <v>86</v>
      </c>
      <c r="AW166" s="13" t="s">
        <v>32</v>
      </c>
      <c r="AX166" s="13" t="s">
        <v>76</v>
      </c>
      <c r="AY166" s="242" t="s">
        <v>149</v>
      </c>
    </row>
    <row r="167" s="13" customFormat="1">
      <c r="A167" s="13"/>
      <c r="B167" s="231"/>
      <c r="C167" s="232"/>
      <c r="D167" s="233" t="s">
        <v>158</v>
      </c>
      <c r="E167" s="234" t="s">
        <v>1</v>
      </c>
      <c r="F167" s="235" t="s">
        <v>1727</v>
      </c>
      <c r="G167" s="232"/>
      <c r="H167" s="236">
        <v>50.765999999999998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158</v>
      </c>
      <c r="AU167" s="242" t="s">
        <v>86</v>
      </c>
      <c r="AV167" s="13" t="s">
        <v>86</v>
      </c>
      <c r="AW167" s="13" t="s">
        <v>32</v>
      </c>
      <c r="AX167" s="13" t="s">
        <v>76</v>
      </c>
      <c r="AY167" s="242" t="s">
        <v>149</v>
      </c>
    </row>
    <row r="168" s="14" customFormat="1">
      <c r="A168" s="14"/>
      <c r="B168" s="253"/>
      <c r="C168" s="254"/>
      <c r="D168" s="233" t="s">
        <v>158</v>
      </c>
      <c r="E168" s="255" t="s">
        <v>1</v>
      </c>
      <c r="F168" s="256" t="s">
        <v>395</v>
      </c>
      <c r="G168" s="254"/>
      <c r="H168" s="257">
        <v>111.91800000000001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158</v>
      </c>
      <c r="AU168" s="263" t="s">
        <v>86</v>
      </c>
      <c r="AV168" s="14" t="s">
        <v>156</v>
      </c>
      <c r="AW168" s="14" t="s">
        <v>32</v>
      </c>
      <c r="AX168" s="14" t="s">
        <v>84</v>
      </c>
      <c r="AY168" s="263" t="s">
        <v>149</v>
      </c>
    </row>
    <row r="169" s="2" customFormat="1" ht="16.5" customHeight="1">
      <c r="A169" s="38"/>
      <c r="B169" s="39"/>
      <c r="C169" s="218" t="s">
        <v>210</v>
      </c>
      <c r="D169" s="218" t="s">
        <v>151</v>
      </c>
      <c r="E169" s="219" t="s">
        <v>1728</v>
      </c>
      <c r="F169" s="220" t="s">
        <v>1729</v>
      </c>
      <c r="G169" s="221" t="s">
        <v>176</v>
      </c>
      <c r="H169" s="222">
        <v>68.075999999999993</v>
      </c>
      <c r="I169" s="223"/>
      <c r="J169" s="224">
        <f>ROUND(I169*H169,2)</f>
        <v>0</v>
      </c>
      <c r="K169" s="220" t="s">
        <v>155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2.3999999999999999</v>
      </c>
      <c r="T169" s="228">
        <f>S169*H169</f>
        <v>163.38239999999999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156</v>
      </c>
      <c r="AT169" s="229" t="s">
        <v>151</v>
      </c>
      <c r="AU169" s="229" t="s">
        <v>86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156</v>
      </c>
      <c r="BM169" s="229" t="s">
        <v>1730</v>
      </c>
    </row>
    <row r="170" s="13" customFormat="1">
      <c r="A170" s="13"/>
      <c r="B170" s="231"/>
      <c r="C170" s="232"/>
      <c r="D170" s="233" t="s">
        <v>158</v>
      </c>
      <c r="E170" s="234" t="s">
        <v>1</v>
      </c>
      <c r="F170" s="235" t="s">
        <v>1731</v>
      </c>
      <c r="G170" s="232"/>
      <c r="H170" s="236">
        <v>68.075999999999993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158</v>
      </c>
      <c r="AU170" s="242" t="s">
        <v>86</v>
      </c>
      <c r="AV170" s="13" t="s">
        <v>86</v>
      </c>
      <c r="AW170" s="13" t="s">
        <v>32</v>
      </c>
      <c r="AX170" s="13" t="s">
        <v>84</v>
      </c>
      <c r="AY170" s="242" t="s">
        <v>149</v>
      </c>
    </row>
    <row r="171" s="2" customFormat="1" ht="24.15" customHeight="1">
      <c r="A171" s="38"/>
      <c r="B171" s="39"/>
      <c r="C171" s="218" t="s">
        <v>214</v>
      </c>
      <c r="D171" s="218" t="s">
        <v>151</v>
      </c>
      <c r="E171" s="219" t="s">
        <v>1732</v>
      </c>
      <c r="F171" s="220" t="s">
        <v>1733</v>
      </c>
      <c r="G171" s="221" t="s">
        <v>176</v>
      </c>
      <c r="H171" s="222">
        <v>530</v>
      </c>
      <c r="I171" s="223"/>
      <c r="J171" s="224">
        <f>ROUND(I171*H171,2)</f>
        <v>0</v>
      </c>
      <c r="K171" s="220" t="s">
        <v>155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1.6000000000000001</v>
      </c>
      <c r="T171" s="228">
        <f>S171*H171</f>
        <v>848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156</v>
      </c>
      <c r="AT171" s="229" t="s">
        <v>151</v>
      </c>
      <c r="AU171" s="229" t="s">
        <v>86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156</v>
      </c>
      <c r="BM171" s="229" t="s">
        <v>1734</v>
      </c>
    </row>
    <row r="172" s="13" customFormat="1">
      <c r="A172" s="13"/>
      <c r="B172" s="231"/>
      <c r="C172" s="232"/>
      <c r="D172" s="233" t="s">
        <v>158</v>
      </c>
      <c r="E172" s="234" t="s">
        <v>1</v>
      </c>
      <c r="F172" s="235" t="s">
        <v>1735</v>
      </c>
      <c r="G172" s="232"/>
      <c r="H172" s="236">
        <v>530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158</v>
      </c>
      <c r="AU172" s="242" t="s">
        <v>86</v>
      </c>
      <c r="AV172" s="13" t="s">
        <v>86</v>
      </c>
      <c r="AW172" s="13" t="s">
        <v>32</v>
      </c>
      <c r="AX172" s="13" t="s">
        <v>84</v>
      </c>
      <c r="AY172" s="242" t="s">
        <v>149</v>
      </c>
    </row>
    <row r="173" s="2" customFormat="1" ht="24.15" customHeight="1">
      <c r="A173" s="38"/>
      <c r="B173" s="39"/>
      <c r="C173" s="218" t="s">
        <v>220</v>
      </c>
      <c r="D173" s="218" t="s">
        <v>151</v>
      </c>
      <c r="E173" s="219" t="s">
        <v>1736</v>
      </c>
      <c r="F173" s="220" t="s">
        <v>1737</v>
      </c>
      <c r="G173" s="221" t="s">
        <v>269</v>
      </c>
      <c r="H173" s="222">
        <v>209.69999999999999</v>
      </c>
      <c r="I173" s="223"/>
      <c r="J173" s="224">
        <f>ROUND(I173*H173,2)</f>
        <v>0</v>
      </c>
      <c r="K173" s="220" t="s">
        <v>155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0.070000000000000007</v>
      </c>
      <c r="T173" s="228">
        <f>S173*H173</f>
        <v>14.679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156</v>
      </c>
      <c r="AT173" s="229" t="s">
        <v>151</v>
      </c>
      <c r="AU173" s="229" t="s">
        <v>86</v>
      </c>
      <c r="AY173" s="17" t="s">
        <v>149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156</v>
      </c>
      <c r="BM173" s="229" t="s">
        <v>1738</v>
      </c>
    </row>
    <row r="174" s="13" customFormat="1">
      <c r="A174" s="13"/>
      <c r="B174" s="231"/>
      <c r="C174" s="232"/>
      <c r="D174" s="233" t="s">
        <v>158</v>
      </c>
      <c r="E174" s="234" t="s">
        <v>1</v>
      </c>
      <c r="F174" s="235" t="s">
        <v>1739</v>
      </c>
      <c r="G174" s="232"/>
      <c r="H174" s="236">
        <v>62.700000000000003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158</v>
      </c>
      <c r="AU174" s="242" t="s">
        <v>86</v>
      </c>
      <c r="AV174" s="13" t="s">
        <v>86</v>
      </c>
      <c r="AW174" s="13" t="s">
        <v>32</v>
      </c>
      <c r="AX174" s="13" t="s">
        <v>76</v>
      </c>
      <c r="AY174" s="242" t="s">
        <v>149</v>
      </c>
    </row>
    <row r="175" s="13" customFormat="1">
      <c r="A175" s="13"/>
      <c r="B175" s="231"/>
      <c r="C175" s="232"/>
      <c r="D175" s="233" t="s">
        <v>158</v>
      </c>
      <c r="E175" s="234" t="s">
        <v>1</v>
      </c>
      <c r="F175" s="235" t="s">
        <v>1740</v>
      </c>
      <c r="G175" s="232"/>
      <c r="H175" s="236">
        <v>147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158</v>
      </c>
      <c r="AU175" s="242" t="s">
        <v>86</v>
      </c>
      <c r="AV175" s="13" t="s">
        <v>86</v>
      </c>
      <c r="AW175" s="13" t="s">
        <v>32</v>
      </c>
      <c r="AX175" s="13" t="s">
        <v>76</v>
      </c>
      <c r="AY175" s="242" t="s">
        <v>149</v>
      </c>
    </row>
    <row r="176" s="14" customFormat="1">
      <c r="A176" s="14"/>
      <c r="B176" s="253"/>
      <c r="C176" s="254"/>
      <c r="D176" s="233" t="s">
        <v>158</v>
      </c>
      <c r="E176" s="255" t="s">
        <v>1</v>
      </c>
      <c r="F176" s="256" t="s">
        <v>395</v>
      </c>
      <c r="G176" s="254"/>
      <c r="H176" s="257">
        <v>209.69999999999999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158</v>
      </c>
      <c r="AU176" s="263" t="s">
        <v>86</v>
      </c>
      <c r="AV176" s="14" t="s">
        <v>156</v>
      </c>
      <c r="AW176" s="14" t="s">
        <v>32</v>
      </c>
      <c r="AX176" s="14" t="s">
        <v>84</v>
      </c>
      <c r="AY176" s="263" t="s">
        <v>149</v>
      </c>
    </row>
    <row r="177" s="2" customFormat="1" ht="16.5" customHeight="1">
      <c r="A177" s="38"/>
      <c r="B177" s="39"/>
      <c r="C177" s="218" t="s">
        <v>224</v>
      </c>
      <c r="D177" s="218" t="s">
        <v>151</v>
      </c>
      <c r="E177" s="219" t="s">
        <v>1741</v>
      </c>
      <c r="F177" s="220" t="s">
        <v>1742</v>
      </c>
      <c r="G177" s="221" t="s">
        <v>176</v>
      </c>
      <c r="H177" s="222">
        <v>80.191999999999993</v>
      </c>
      <c r="I177" s="223"/>
      <c r="J177" s="224">
        <f>ROUND(I177*H177,2)</f>
        <v>0</v>
      </c>
      <c r="K177" s="220" t="s">
        <v>155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2.3999999999999999</v>
      </c>
      <c r="T177" s="228">
        <f>S177*H177</f>
        <v>192.46079999999998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156</v>
      </c>
      <c r="AT177" s="229" t="s">
        <v>151</v>
      </c>
      <c r="AU177" s="229" t="s">
        <v>86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156</v>
      </c>
      <c r="BM177" s="229" t="s">
        <v>1743</v>
      </c>
    </row>
    <row r="178" s="13" customFormat="1">
      <c r="A178" s="13"/>
      <c r="B178" s="231"/>
      <c r="C178" s="232"/>
      <c r="D178" s="233" t="s">
        <v>158</v>
      </c>
      <c r="E178" s="234" t="s">
        <v>1</v>
      </c>
      <c r="F178" s="235" t="s">
        <v>1744</v>
      </c>
      <c r="G178" s="232"/>
      <c r="H178" s="236">
        <v>80.191999999999993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158</v>
      </c>
      <c r="AU178" s="242" t="s">
        <v>86</v>
      </c>
      <c r="AV178" s="13" t="s">
        <v>86</v>
      </c>
      <c r="AW178" s="13" t="s">
        <v>32</v>
      </c>
      <c r="AX178" s="13" t="s">
        <v>84</v>
      </c>
      <c r="AY178" s="242" t="s">
        <v>149</v>
      </c>
    </row>
    <row r="179" s="2" customFormat="1" ht="24.15" customHeight="1">
      <c r="A179" s="38"/>
      <c r="B179" s="39"/>
      <c r="C179" s="218" t="s">
        <v>229</v>
      </c>
      <c r="D179" s="218" t="s">
        <v>151</v>
      </c>
      <c r="E179" s="219" t="s">
        <v>1745</v>
      </c>
      <c r="F179" s="220" t="s">
        <v>1746</v>
      </c>
      <c r="G179" s="221" t="s">
        <v>154</v>
      </c>
      <c r="H179" s="222">
        <v>32.445</v>
      </c>
      <c r="I179" s="223"/>
      <c r="J179" s="224">
        <f>ROUND(I179*H179,2)</f>
        <v>0</v>
      </c>
      <c r="K179" s="220" t="s">
        <v>155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0.432</v>
      </c>
      <c r="T179" s="228">
        <f>S179*H179</f>
        <v>14.01624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156</v>
      </c>
      <c r="AT179" s="229" t="s">
        <v>151</v>
      </c>
      <c r="AU179" s="229" t="s">
        <v>86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156</v>
      </c>
      <c r="BM179" s="229" t="s">
        <v>1747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1748</v>
      </c>
      <c r="G180" s="232"/>
      <c r="H180" s="236">
        <v>32.445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86</v>
      </c>
      <c r="AV180" s="13" t="s">
        <v>86</v>
      </c>
      <c r="AW180" s="13" t="s">
        <v>32</v>
      </c>
      <c r="AX180" s="13" t="s">
        <v>84</v>
      </c>
      <c r="AY180" s="242" t="s">
        <v>149</v>
      </c>
    </row>
    <row r="181" s="2" customFormat="1" ht="24.15" customHeight="1">
      <c r="A181" s="38"/>
      <c r="B181" s="39"/>
      <c r="C181" s="218" t="s">
        <v>233</v>
      </c>
      <c r="D181" s="218" t="s">
        <v>151</v>
      </c>
      <c r="E181" s="219" t="s">
        <v>1749</v>
      </c>
      <c r="F181" s="220" t="s">
        <v>1750</v>
      </c>
      <c r="G181" s="221" t="s">
        <v>176</v>
      </c>
      <c r="H181" s="222">
        <v>144.53999999999999</v>
      </c>
      <c r="I181" s="223"/>
      <c r="J181" s="224">
        <f>ROUND(I181*H181,2)</f>
        <v>0</v>
      </c>
      <c r="K181" s="220" t="s">
        <v>155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2.3999999999999999</v>
      </c>
      <c r="T181" s="228">
        <f>S181*H181</f>
        <v>346.89599999999996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156</v>
      </c>
      <c r="AT181" s="229" t="s">
        <v>151</v>
      </c>
      <c r="AU181" s="229" t="s">
        <v>86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156</v>
      </c>
      <c r="BM181" s="229" t="s">
        <v>1751</v>
      </c>
    </row>
    <row r="182" s="13" customFormat="1">
      <c r="A182" s="13"/>
      <c r="B182" s="231"/>
      <c r="C182" s="232"/>
      <c r="D182" s="233" t="s">
        <v>158</v>
      </c>
      <c r="E182" s="234" t="s">
        <v>1</v>
      </c>
      <c r="F182" s="235" t="s">
        <v>1752</v>
      </c>
      <c r="G182" s="232"/>
      <c r="H182" s="236">
        <v>144.53999999999999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158</v>
      </c>
      <c r="AU182" s="242" t="s">
        <v>86</v>
      </c>
      <c r="AV182" s="13" t="s">
        <v>86</v>
      </c>
      <c r="AW182" s="13" t="s">
        <v>32</v>
      </c>
      <c r="AX182" s="13" t="s">
        <v>84</v>
      </c>
      <c r="AY182" s="242" t="s">
        <v>149</v>
      </c>
    </row>
    <row r="183" s="2" customFormat="1" ht="33" customHeight="1">
      <c r="A183" s="38"/>
      <c r="B183" s="39"/>
      <c r="C183" s="218" t="s">
        <v>240</v>
      </c>
      <c r="D183" s="218" t="s">
        <v>151</v>
      </c>
      <c r="E183" s="219" t="s">
        <v>1753</v>
      </c>
      <c r="F183" s="220" t="s">
        <v>1754</v>
      </c>
      <c r="G183" s="221" t="s">
        <v>176</v>
      </c>
      <c r="H183" s="222">
        <v>285.26499999999999</v>
      </c>
      <c r="I183" s="223"/>
      <c r="J183" s="224">
        <f>ROUND(I183*H183,2)</f>
        <v>0</v>
      </c>
      <c r="K183" s="220" t="s">
        <v>155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2.2000000000000002</v>
      </c>
      <c r="T183" s="228">
        <f>S183*H183</f>
        <v>627.58299999999997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156</v>
      </c>
      <c r="AT183" s="229" t="s">
        <v>151</v>
      </c>
      <c r="AU183" s="229" t="s">
        <v>86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156</v>
      </c>
      <c r="BM183" s="229" t="s">
        <v>1755</v>
      </c>
    </row>
    <row r="184" s="13" customFormat="1">
      <c r="A184" s="13"/>
      <c r="B184" s="231"/>
      <c r="C184" s="232"/>
      <c r="D184" s="233" t="s">
        <v>158</v>
      </c>
      <c r="E184" s="234" t="s">
        <v>1</v>
      </c>
      <c r="F184" s="235" t="s">
        <v>1756</v>
      </c>
      <c r="G184" s="232"/>
      <c r="H184" s="236">
        <v>26.565000000000001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158</v>
      </c>
      <c r="AU184" s="242" t="s">
        <v>86</v>
      </c>
      <c r="AV184" s="13" t="s">
        <v>86</v>
      </c>
      <c r="AW184" s="13" t="s">
        <v>32</v>
      </c>
      <c r="AX184" s="13" t="s">
        <v>76</v>
      </c>
      <c r="AY184" s="242" t="s">
        <v>149</v>
      </c>
    </row>
    <row r="185" s="13" customFormat="1">
      <c r="A185" s="13"/>
      <c r="B185" s="231"/>
      <c r="C185" s="232"/>
      <c r="D185" s="233" t="s">
        <v>158</v>
      </c>
      <c r="E185" s="234" t="s">
        <v>1</v>
      </c>
      <c r="F185" s="235" t="s">
        <v>1757</v>
      </c>
      <c r="G185" s="232"/>
      <c r="H185" s="236">
        <v>258.69999999999999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158</v>
      </c>
      <c r="AU185" s="242" t="s">
        <v>86</v>
      </c>
      <c r="AV185" s="13" t="s">
        <v>86</v>
      </c>
      <c r="AW185" s="13" t="s">
        <v>32</v>
      </c>
      <c r="AX185" s="13" t="s">
        <v>76</v>
      </c>
      <c r="AY185" s="242" t="s">
        <v>149</v>
      </c>
    </row>
    <row r="186" s="14" customFormat="1">
      <c r="A186" s="14"/>
      <c r="B186" s="253"/>
      <c r="C186" s="254"/>
      <c r="D186" s="233" t="s">
        <v>158</v>
      </c>
      <c r="E186" s="255" t="s">
        <v>1</v>
      </c>
      <c r="F186" s="256" t="s">
        <v>395</v>
      </c>
      <c r="G186" s="254"/>
      <c r="H186" s="257">
        <v>285.26499999999999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158</v>
      </c>
      <c r="AU186" s="263" t="s">
        <v>86</v>
      </c>
      <c r="AV186" s="14" t="s">
        <v>156</v>
      </c>
      <c r="AW186" s="14" t="s">
        <v>32</v>
      </c>
      <c r="AX186" s="14" t="s">
        <v>84</v>
      </c>
      <c r="AY186" s="263" t="s">
        <v>149</v>
      </c>
    </row>
    <row r="187" s="2" customFormat="1" ht="33" customHeight="1">
      <c r="A187" s="38"/>
      <c r="B187" s="39"/>
      <c r="C187" s="218" t="s">
        <v>7</v>
      </c>
      <c r="D187" s="218" t="s">
        <v>151</v>
      </c>
      <c r="E187" s="219" t="s">
        <v>1758</v>
      </c>
      <c r="F187" s="220" t="s">
        <v>1759</v>
      </c>
      <c r="G187" s="221" t="s">
        <v>154</v>
      </c>
      <c r="H187" s="222">
        <v>2022.4449999999999</v>
      </c>
      <c r="I187" s="223"/>
      <c r="J187" s="224">
        <f>ROUND(I187*H187,2)</f>
        <v>0</v>
      </c>
      <c r="K187" s="220" t="s">
        <v>155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0.109</v>
      </c>
      <c r="T187" s="228">
        <f>S187*H187</f>
        <v>220.446505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156</v>
      </c>
      <c r="AT187" s="229" t="s">
        <v>151</v>
      </c>
      <c r="AU187" s="229" t="s">
        <v>86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156</v>
      </c>
      <c r="BM187" s="229" t="s">
        <v>1760</v>
      </c>
    </row>
    <row r="188" s="13" customFormat="1">
      <c r="A188" s="13"/>
      <c r="B188" s="231"/>
      <c r="C188" s="232"/>
      <c r="D188" s="233" t="s">
        <v>158</v>
      </c>
      <c r="E188" s="234" t="s">
        <v>1</v>
      </c>
      <c r="F188" s="235" t="s">
        <v>1761</v>
      </c>
      <c r="G188" s="232"/>
      <c r="H188" s="236">
        <v>2022.4449999999999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158</v>
      </c>
      <c r="AU188" s="242" t="s">
        <v>86</v>
      </c>
      <c r="AV188" s="13" t="s">
        <v>86</v>
      </c>
      <c r="AW188" s="13" t="s">
        <v>32</v>
      </c>
      <c r="AX188" s="13" t="s">
        <v>84</v>
      </c>
      <c r="AY188" s="242" t="s">
        <v>149</v>
      </c>
    </row>
    <row r="189" s="2" customFormat="1" ht="24.15" customHeight="1">
      <c r="A189" s="38"/>
      <c r="B189" s="39"/>
      <c r="C189" s="218" t="s">
        <v>249</v>
      </c>
      <c r="D189" s="218" t="s">
        <v>151</v>
      </c>
      <c r="E189" s="219" t="s">
        <v>1762</v>
      </c>
      <c r="F189" s="220" t="s">
        <v>1763</v>
      </c>
      <c r="G189" s="221" t="s">
        <v>269</v>
      </c>
      <c r="H189" s="222">
        <v>52</v>
      </c>
      <c r="I189" s="223"/>
      <c r="J189" s="224">
        <f>ROUND(I189*H189,2)</f>
        <v>0</v>
      </c>
      <c r="K189" s="220" t="s">
        <v>155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2.1000000000000001</v>
      </c>
      <c r="T189" s="228">
        <f>S189*H189</f>
        <v>109.2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156</v>
      </c>
      <c r="AT189" s="229" t="s">
        <v>151</v>
      </c>
      <c r="AU189" s="229" t="s">
        <v>86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156</v>
      </c>
      <c r="BM189" s="229" t="s">
        <v>1764</v>
      </c>
    </row>
    <row r="190" s="13" customFormat="1">
      <c r="A190" s="13"/>
      <c r="B190" s="231"/>
      <c r="C190" s="232"/>
      <c r="D190" s="233" t="s">
        <v>158</v>
      </c>
      <c r="E190" s="234" t="s">
        <v>1</v>
      </c>
      <c r="F190" s="235" t="s">
        <v>1765</v>
      </c>
      <c r="G190" s="232"/>
      <c r="H190" s="236">
        <v>52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158</v>
      </c>
      <c r="AU190" s="242" t="s">
        <v>86</v>
      </c>
      <c r="AV190" s="13" t="s">
        <v>86</v>
      </c>
      <c r="AW190" s="13" t="s">
        <v>32</v>
      </c>
      <c r="AX190" s="13" t="s">
        <v>84</v>
      </c>
      <c r="AY190" s="242" t="s">
        <v>149</v>
      </c>
    </row>
    <row r="191" s="2" customFormat="1" ht="24.15" customHeight="1">
      <c r="A191" s="38"/>
      <c r="B191" s="39"/>
      <c r="C191" s="218" t="s">
        <v>253</v>
      </c>
      <c r="D191" s="218" t="s">
        <v>151</v>
      </c>
      <c r="E191" s="219" t="s">
        <v>1766</v>
      </c>
      <c r="F191" s="220" t="s">
        <v>1767</v>
      </c>
      <c r="G191" s="221" t="s">
        <v>154</v>
      </c>
      <c r="H191" s="222">
        <v>147.87000000000001</v>
      </c>
      <c r="I191" s="223"/>
      <c r="J191" s="224">
        <f>ROUND(I191*H191,2)</f>
        <v>0</v>
      </c>
      <c r="K191" s="220" t="s">
        <v>155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0.0089999999999999993</v>
      </c>
      <c r="T191" s="228">
        <f>S191*H191</f>
        <v>1.33083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156</v>
      </c>
      <c r="AT191" s="229" t="s">
        <v>151</v>
      </c>
      <c r="AU191" s="229" t="s">
        <v>86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156</v>
      </c>
      <c r="BM191" s="229" t="s">
        <v>1768</v>
      </c>
    </row>
    <row r="192" s="13" customFormat="1">
      <c r="A192" s="13"/>
      <c r="B192" s="231"/>
      <c r="C192" s="232"/>
      <c r="D192" s="233" t="s">
        <v>158</v>
      </c>
      <c r="E192" s="234" t="s">
        <v>1</v>
      </c>
      <c r="F192" s="235" t="s">
        <v>1769</v>
      </c>
      <c r="G192" s="232"/>
      <c r="H192" s="236">
        <v>147.87000000000001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158</v>
      </c>
      <c r="AU192" s="242" t="s">
        <v>86</v>
      </c>
      <c r="AV192" s="13" t="s">
        <v>86</v>
      </c>
      <c r="AW192" s="13" t="s">
        <v>32</v>
      </c>
      <c r="AX192" s="13" t="s">
        <v>84</v>
      </c>
      <c r="AY192" s="242" t="s">
        <v>149</v>
      </c>
    </row>
    <row r="193" s="2" customFormat="1" ht="16.5" customHeight="1">
      <c r="A193" s="38"/>
      <c r="B193" s="39"/>
      <c r="C193" s="218" t="s">
        <v>257</v>
      </c>
      <c r="D193" s="218" t="s">
        <v>151</v>
      </c>
      <c r="E193" s="219" t="s">
        <v>1770</v>
      </c>
      <c r="F193" s="220" t="s">
        <v>1771</v>
      </c>
      <c r="G193" s="221" t="s">
        <v>303</v>
      </c>
      <c r="H193" s="222">
        <v>1</v>
      </c>
      <c r="I193" s="223"/>
      <c r="J193" s="224">
        <f>ROUND(I193*H193,2)</f>
        <v>0</v>
      </c>
      <c r="K193" s="220" t="s">
        <v>155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0.192</v>
      </c>
      <c r="T193" s="228">
        <f>S193*H193</f>
        <v>0.192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156</v>
      </c>
      <c r="AT193" s="229" t="s">
        <v>151</v>
      </c>
      <c r="AU193" s="229" t="s">
        <v>86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156</v>
      </c>
      <c r="BM193" s="229" t="s">
        <v>1772</v>
      </c>
    </row>
    <row r="194" s="13" customFormat="1">
      <c r="A194" s="13"/>
      <c r="B194" s="231"/>
      <c r="C194" s="232"/>
      <c r="D194" s="233" t="s">
        <v>158</v>
      </c>
      <c r="E194" s="234" t="s">
        <v>1</v>
      </c>
      <c r="F194" s="235" t="s">
        <v>1773</v>
      </c>
      <c r="G194" s="232"/>
      <c r="H194" s="236">
        <v>1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158</v>
      </c>
      <c r="AU194" s="242" t="s">
        <v>86</v>
      </c>
      <c r="AV194" s="13" t="s">
        <v>86</v>
      </c>
      <c r="AW194" s="13" t="s">
        <v>32</v>
      </c>
      <c r="AX194" s="13" t="s">
        <v>84</v>
      </c>
      <c r="AY194" s="242" t="s">
        <v>149</v>
      </c>
    </row>
    <row r="195" s="2" customFormat="1" ht="24.15" customHeight="1">
      <c r="A195" s="38"/>
      <c r="B195" s="39"/>
      <c r="C195" s="218" t="s">
        <v>261</v>
      </c>
      <c r="D195" s="218" t="s">
        <v>151</v>
      </c>
      <c r="E195" s="219" t="s">
        <v>1774</v>
      </c>
      <c r="F195" s="220" t="s">
        <v>1775</v>
      </c>
      <c r="G195" s="221" t="s">
        <v>154</v>
      </c>
      <c r="H195" s="222">
        <v>1.3919999999999999</v>
      </c>
      <c r="I195" s="223"/>
      <c r="J195" s="224">
        <f>ROUND(I195*H195,2)</f>
        <v>0</v>
      </c>
      <c r="K195" s="220" t="s">
        <v>155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0.062</v>
      </c>
      <c r="T195" s="228">
        <f>S195*H195</f>
        <v>0.086303999999999992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156</v>
      </c>
      <c r="AT195" s="229" t="s">
        <v>151</v>
      </c>
      <c r="AU195" s="229" t="s">
        <v>86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156</v>
      </c>
      <c r="BM195" s="229" t="s">
        <v>1776</v>
      </c>
    </row>
    <row r="196" s="13" customFormat="1">
      <c r="A196" s="13"/>
      <c r="B196" s="231"/>
      <c r="C196" s="232"/>
      <c r="D196" s="233" t="s">
        <v>158</v>
      </c>
      <c r="E196" s="234" t="s">
        <v>1</v>
      </c>
      <c r="F196" s="235" t="s">
        <v>1777</v>
      </c>
      <c r="G196" s="232"/>
      <c r="H196" s="236">
        <v>1.3919999999999999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158</v>
      </c>
      <c r="AU196" s="242" t="s">
        <v>86</v>
      </c>
      <c r="AV196" s="13" t="s">
        <v>86</v>
      </c>
      <c r="AW196" s="13" t="s">
        <v>32</v>
      </c>
      <c r="AX196" s="13" t="s">
        <v>84</v>
      </c>
      <c r="AY196" s="242" t="s">
        <v>149</v>
      </c>
    </row>
    <row r="197" s="2" customFormat="1" ht="21.75" customHeight="1">
      <c r="A197" s="38"/>
      <c r="B197" s="39"/>
      <c r="C197" s="218" t="s">
        <v>266</v>
      </c>
      <c r="D197" s="218" t="s">
        <v>151</v>
      </c>
      <c r="E197" s="219" t="s">
        <v>1778</v>
      </c>
      <c r="F197" s="220" t="s">
        <v>1779</v>
      </c>
      <c r="G197" s="221" t="s">
        <v>154</v>
      </c>
      <c r="H197" s="222">
        <v>3.5</v>
      </c>
      <c r="I197" s="223"/>
      <c r="J197" s="224">
        <f>ROUND(I197*H197,2)</f>
        <v>0</v>
      </c>
      <c r="K197" s="220" t="s">
        <v>155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0.075999999999999998</v>
      </c>
      <c r="T197" s="228">
        <f>S197*H197</f>
        <v>0.26600000000000001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156</v>
      </c>
      <c r="AT197" s="229" t="s">
        <v>151</v>
      </c>
      <c r="AU197" s="229" t="s">
        <v>86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156</v>
      </c>
      <c r="BM197" s="229" t="s">
        <v>1780</v>
      </c>
    </row>
    <row r="198" s="13" customFormat="1">
      <c r="A198" s="13"/>
      <c r="B198" s="231"/>
      <c r="C198" s="232"/>
      <c r="D198" s="233" t="s">
        <v>158</v>
      </c>
      <c r="E198" s="234" t="s">
        <v>1</v>
      </c>
      <c r="F198" s="235" t="s">
        <v>1781</v>
      </c>
      <c r="G198" s="232"/>
      <c r="H198" s="236">
        <v>3.5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158</v>
      </c>
      <c r="AU198" s="242" t="s">
        <v>86</v>
      </c>
      <c r="AV198" s="13" t="s">
        <v>86</v>
      </c>
      <c r="AW198" s="13" t="s">
        <v>32</v>
      </c>
      <c r="AX198" s="13" t="s">
        <v>84</v>
      </c>
      <c r="AY198" s="242" t="s">
        <v>149</v>
      </c>
    </row>
    <row r="199" s="12" customFormat="1" ht="22.8" customHeight="1">
      <c r="A199" s="12"/>
      <c r="B199" s="202"/>
      <c r="C199" s="203"/>
      <c r="D199" s="204" t="s">
        <v>75</v>
      </c>
      <c r="E199" s="216" t="s">
        <v>387</v>
      </c>
      <c r="F199" s="216" t="s">
        <v>388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SUM(P200:P209)</f>
        <v>0</v>
      </c>
      <c r="Q199" s="210"/>
      <c r="R199" s="211">
        <f>SUM(R200:R209)</f>
        <v>0</v>
      </c>
      <c r="S199" s="210"/>
      <c r="T199" s="212">
        <f>SUM(T200:T209)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84</v>
      </c>
      <c r="AT199" s="214" t="s">
        <v>75</v>
      </c>
      <c r="AU199" s="214" t="s">
        <v>84</v>
      </c>
      <c r="AY199" s="213" t="s">
        <v>149</v>
      </c>
      <c r="BK199" s="215">
        <f>SUM(BK200:BK209)</f>
        <v>0</v>
      </c>
    </row>
    <row r="200" s="2" customFormat="1" ht="16.5" customHeight="1">
      <c r="A200" s="38"/>
      <c r="B200" s="39"/>
      <c r="C200" s="218" t="s">
        <v>272</v>
      </c>
      <c r="D200" s="218" t="s">
        <v>151</v>
      </c>
      <c r="E200" s="219" t="s">
        <v>1782</v>
      </c>
      <c r="F200" s="220" t="s">
        <v>1783</v>
      </c>
      <c r="G200" s="221" t="s">
        <v>217</v>
      </c>
      <c r="H200" s="222">
        <v>3038.846</v>
      </c>
      <c r="I200" s="223"/>
      <c r="J200" s="224">
        <f>ROUND(I200*H200,2)</f>
        <v>0</v>
      </c>
      <c r="K200" s="220" t="s">
        <v>155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156</v>
      </c>
      <c r="AT200" s="229" t="s">
        <v>151</v>
      </c>
      <c r="AU200" s="229" t="s">
        <v>86</v>
      </c>
      <c r="AY200" s="17" t="s">
        <v>149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156</v>
      </c>
      <c r="BM200" s="229" t="s">
        <v>1784</v>
      </c>
    </row>
    <row r="201" s="2" customFormat="1" ht="24.15" customHeight="1">
      <c r="A201" s="38"/>
      <c r="B201" s="39"/>
      <c r="C201" s="218" t="s">
        <v>278</v>
      </c>
      <c r="D201" s="218" t="s">
        <v>151</v>
      </c>
      <c r="E201" s="219" t="s">
        <v>1785</v>
      </c>
      <c r="F201" s="220" t="s">
        <v>1786</v>
      </c>
      <c r="G201" s="221" t="s">
        <v>217</v>
      </c>
      <c r="H201" s="222">
        <v>3038.846</v>
      </c>
      <c r="I201" s="223"/>
      <c r="J201" s="224">
        <f>ROUND(I201*H201,2)</f>
        <v>0</v>
      </c>
      <c r="K201" s="220" t="s">
        <v>155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156</v>
      </c>
      <c r="AT201" s="229" t="s">
        <v>151</v>
      </c>
      <c r="AU201" s="229" t="s">
        <v>86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156</v>
      </c>
      <c r="BM201" s="229" t="s">
        <v>1787</v>
      </c>
    </row>
    <row r="202" s="2" customFormat="1" ht="24.15" customHeight="1">
      <c r="A202" s="38"/>
      <c r="B202" s="39"/>
      <c r="C202" s="218" t="s">
        <v>284</v>
      </c>
      <c r="D202" s="218" t="s">
        <v>151</v>
      </c>
      <c r="E202" s="219" t="s">
        <v>1788</v>
      </c>
      <c r="F202" s="220" t="s">
        <v>1789</v>
      </c>
      <c r="G202" s="221" t="s">
        <v>217</v>
      </c>
      <c r="H202" s="222">
        <v>30388.459999999999</v>
      </c>
      <c r="I202" s="223"/>
      <c r="J202" s="224">
        <f>ROUND(I202*H202,2)</f>
        <v>0</v>
      </c>
      <c r="K202" s="220" t="s">
        <v>155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156</v>
      </c>
      <c r="AT202" s="229" t="s">
        <v>151</v>
      </c>
      <c r="AU202" s="229" t="s">
        <v>86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156</v>
      </c>
      <c r="BM202" s="229" t="s">
        <v>1790</v>
      </c>
    </row>
    <row r="203" s="13" customFormat="1">
      <c r="A203" s="13"/>
      <c r="B203" s="231"/>
      <c r="C203" s="232"/>
      <c r="D203" s="233" t="s">
        <v>158</v>
      </c>
      <c r="E203" s="232"/>
      <c r="F203" s="235" t="s">
        <v>1791</v>
      </c>
      <c r="G203" s="232"/>
      <c r="H203" s="236">
        <v>30388.459999999999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158</v>
      </c>
      <c r="AU203" s="242" t="s">
        <v>86</v>
      </c>
      <c r="AV203" s="13" t="s">
        <v>86</v>
      </c>
      <c r="AW203" s="13" t="s">
        <v>4</v>
      </c>
      <c r="AX203" s="13" t="s">
        <v>84</v>
      </c>
      <c r="AY203" s="242" t="s">
        <v>149</v>
      </c>
    </row>
    <row r="204" s="2" customFormat="1" ht="16.5" customHeight="1">
      <c r="A204" s="38"/>
      <c r="B204" s="39"/>
      <c r="C204" s="218" t="s">
        <v>290</v>
      </c>
      <c r="D204" s="218" t="s">
        <v>151</v>
      </c>
      <c r="E204" s="219" t="s">
        <v>1792</v>
      </c>
      <c r="F204" s="220" t="s">
        <v>1793</v>
      </c>
      <c r="G204" s="221" t="s">
        <v>217</v>
      </c>
      <c r="H204" s="222">
        <v>3038.846</v>
      </c>
      <c r="I204" s="223"/>
      <c r="J204" s="224">
        <f>ROUND(I204*H204,2)</f>
        <v>0</v>
      </c>
      <c r="K204" s="220" t="s">
        <v>155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156</v>
      </c>
      <c r="AT204" s="229" t="s">
        <v>151</v>
      </c>
      <c r="AU204" s="229" t="s">
        <v>86</v>
      </c>
      <c r="AY204" s="17" t="s">
        <v>149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156</v>
      </c>
      <c r="BM204" s="229" t="s">
        <v>1794</v>
      </c>
    </row>
    <row r="205" s="2" customFormat="1" ht="33" customHeight="1">
      <c r="A205" s="38"/>
      <c r="B205" s="39"/>
      <c r="C205" s="218" t="s">
        <v>295</v>
      </c>
      <c r="D205" s="218" t="s">
        <v>151</v>
      </c>
      <c r="E205" s="219" t="s">
        <v>1795</v>
      </c>
      <c r="F205" s="220" t="s">
        <v>414</v>
      </c>
      <c r="G205" s="221" t="s">
        <v>217</v>
      </c>
      <c r="H205" s="222">
        <v>942.25999999999999</v>
      </c>
      <c r="I205" s="223"/>
      <c r="J205" s="224">
        <f>ROUND(I205*H205,2)</f>
        <v>0</v>
      </c>
      <c r="K205" s="220" t="s">
        <v>155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156</v>
      </c>
      <c r="AT205" s="229" t="s">
        <v>151</v>
      </c>
      <c r="AU205" s="229" t="s">
        <v>86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156</v>
      </c>
      <c r="BM205" s="229" t="s">
        <v>1796</v>
      </c>
    </row>
    <row r="206" s="2" customFormat="1" ht="37.8" customHeight="1">
      <c r="A206" s="38"/>
      <c r="B206" s="39"/>
      <c r="C206" s="218" t="s">
        <v>300</v>
      </c>
      <c r="D206" s="218" t="s">
        <v>151</v>
      </c>
      <c r="E206" s="219" t="s">
        <v>1797</v>
      </c>
      <c r="F206" s="220" t="s">
        <v>1798</v>
      </c>
      <c r="G206" s="221" t="s">
        <v>217</v>
      </c>
      <c r="H206" s="222">
        <v>1952.7719999999999</v>
      </c>
      <c r="I206" s="223"/>
      <c r="J206" s="224">
        <f>ROUND(I206*H206,2)</f>
        <v>0</v>
      </c>
      <c r="K206" s="220" t="s">
        <v>155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156</v>
      </c>
      <c r="AT206" s="229" t="s">
        <v>151</v>
      </c>
      <c r="AU206" s="229" t="s">
        <v>86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156</v>
      </c>
      <c r="BM206" s="229" t="s">
        <v>1799</v>
      </c>
    </row>
    <row r="207" s="2" customFormat="1" ht="33" customHeight="1">
      <c r="A207" s="38"/>
      <c r="B207" s="39"/>
      <c r="C207" s="218" t="s">
        <v>305</v>
      </c>
      <c r="D207" s="218" t="s">
        <v>151</v>
      </c>
      <c r="E207" s="219" t="s">
        <v>1800</v>
      </c>
      <c r="F207" s="220" t="s">
        <v>1801</v>
      </c>
      <c r="G207" s="221" t="s">
        <v>217</v>
      </c>
      <c r="H207" s="222">
        <v>71.623999999999995</v>
      </c>
      <c r="I207" s="223"/>
      <c r="J207" s="224">
        <f>ROUND(I207*H207,2)</f>
        <v>0</v>
      </c>
      <c r="K207" s="220" t="s">
        <v>155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156</v>
      </c>
      <c r="AT207" s="229" t="s">
        <v>151</v>
      </c>
      <c r="AU207" s="229" t="s">
        <v>86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156</v>
      </c>
      <c r="BM207" s="229" t="s">
        <v>1802</v>
      </c>
    </row>
    <row r="208" s="2" customFormat="1" ht="33" customHeight="1">
      <c r="A208" s="38"/>
      <c r="B208" s="39"/>
      <c r="C208" s="218" t="s">
        <v>309</v>
      </c>
      <c r="D208" s="218" t="s">
        <v>151</v>
      </c>
      <c r="E208" s="219" t="s">
        <v>1803</v>
      </c>
      <c r="F208" s="220" t="s">
        <v>1804</v>
      </c>
      <c r="G208" s="221" t="s">
        <v>217</v>
      </c>
      <c r="H208" s="222">
        <v>21.666</v>
      </c>
      <c r="I208" s="223"/>
      <c r="J208" s="224">
        <f>ROUND(I208*H208,2)</f>
        <v>0</v>
      </c>
      <c r="K208" s="220" t="s">
        <v>155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156</v>
      </c>
      <c r="AT208" s="229" t="s">
        <v>151</v>
      </c>
      <c r="AU208" s="229" t="s">
        <v>86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156</v>
      </c>
      <c r="BM208" s="229" t="s">
        <v>1805</v>
      </c>
    </row>
    <row r="209" s="2" customFormat="1" ht="33" customHeight="1">
      <c r="A209" s="38"/>
      <c r="B209" s="39"/>
      <c r="C209" s="218" t="s">
        <v>313</v>
      </c>
      <c r="D209" s="218" t="s">
        <v>151</v>
      </c>
      <c r="E209" s="219" t="s">
        <v>1806</v>
      </c>
      <c r="F209" s="220" t="s">
        <v>418</v>
      </c>
      <c r="G209" s="221" t="s">
        <v>217</v>
      </c>
      <c r="H209" s="222">
        <v>50.524000000000001</v>
      </c>
      <c r="I209" s="223"/>
      <c r="J209" s="224">
        <f>ROUND(I209*H209,2)</f>
        <v>0</v>
      </c>
      <c r="K209" s="220" t="s">
        <v>155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156</v>
      </c>
      <c r="AT209" s="229" t="s">
        <v>151</v>
      </c>
      <c r="AU209" s="229" t="s">
        <v>86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156</v>
      </c>
      <c r="BM209" s="229" t="s">
        <v>1807</v>
      </c>
    </row>
    <row r="210" s="12" customFormat="1" ht="22.8" customHeight="1">
      <c r="A210" s="12"/>
      <c r="B210" s="202"/>
      <c r="C210" s="203"/>
      <c r="D210" s="204" t="s">
        <v>75</v>
      </c>
      <c r="E210" s="216" t="s">
        <v>423</v>
      </c>
      <c r="F210" s="216" t="s">
        <v>424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P211</f>
        <v>0</v>
      </c>
      <c r="Q210" s="210"/>
      <c r="R210" s="211">
        <f>R211</f>
        <v>0</v>
      </c>
      <c r="S210" s="210"/>
      <c r="T210" s="21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84</v>
      </c>
      <c r="AT210" s="214" t="s">
        <v>75</v>
      </c>
      <c r="AU210" s="214" t="s">
        <v>84</v>
      </c>
      <c r="AY210" s="213" t="s">
        <v>149</v>
      </c>
      <c r="BK210" s="215">
        <f>BK211</f>
        <v>0</v>
      </c>
    </row>
    <row r="211" s="2" customFormat="1" ht="16.5" customHeight="1">
      <c r="A211" s="38"/>
      <c r="B211" s="39"/>
      <c r="C211" s="218" t="s">
        <v>317</v>
      </c>
      <c r="D211" s="218" t="s">
        <v>151</v>
      </c>
      <c r="E211" s="219" t="s">
        <v>1808</v>
      </c>
      <c r="F211" s="220" t="s">
        <v>1809</v>
      </c>
      <c r="G211" s="221" t="s">
        <v>217</v>
      </c>
      <c r="H211" s="222">
        <v>0.048000000000000001</v>
      </c>
      <c r="I211" s="223"/>
      <c r="J211" s="224">
        <f>ROUND(I211*H211,2)</f>
        <v>0</v>
      </c>
      <c r="K211" s="220" t="s">
        <v>155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156</v>
      </c>
      <c r="AT211" s="229" t="s">
        <v>151</v>
      </c>
      <c r="AU211" s="229" t="s">
        <v>86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156</v>
      </c>
      <c r="BM211" s="229" t="s">
        <v>1810</v>
      </c>
    </row>
    <row r="212" s="12" customFormat="1" ht="25.92" customHeight="1">
      <c r="A212" s="12"/>
      <c r="B212" s="202"/>
      <c r="C212" s="203"/>
      <c r="D212" s="204" t="s">
        <v>75</v>
      </c>
      <c r="E212" s="205" t="s">
        <v>1256</v>
      </c>
      <c r="F212" s="205" t="s">
        <v>1257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P213+P218+P223+P226+P246+P251</f>
        <v>0</v>
      </c>
      <c r="Q212" s="210"/>
      <c r="R212" s="211">
        <f>R213+R218+R223+R226+R246+R251</f>
        <v>5.04997132</v>
      </c>
      <c r="S212" s="210"/>
      <c r="T212" s="212">
        <f>T213+T218+T223+T226+T246+T251</f>
        <v>42.207949800000002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86</v>
      </c>
      <c r="AT212" s="214" t="s">
        <v>75</v>
      </c>
      <c r="AU212" s="214" t="s">
        <v>76</v>
      </c>
      <c r="AY212" s="213" t="s">
        <v>149</v>
      </c>
      <c r="BK212" s="215">
        <f>BK213+BK218+BK223+BK226+BK246+BK251</f>
        <v>0</v>
      </c>
    </row>
    <row r="213" s="12" customFormat="1" ht="22.8" customHeight="1">
      <c r="A213" s="12"/>
      <c r="B213" s="202"/>
      <c r="C213" s="203"/>
      <c r="D213" s="204" t="s">
        <v>75</v>
      </c>
      <c r="E213" s="216" t="s">
        <v>1811</v>
      </c>
      <c r="F213" s="216" t="s">
        <v>1812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SUM(P214:P217)</f>
        <v>0</v>
      </c>
      <c r="Q213" s="210"/>
      <c r="R213" s="211">
        <f>SUM(R214:R217)</f>
        <v>0</v>
      </c>
      <c r="S213" s="210"/>
      <c r="T213" s="212">
        <f>SUM(T214:T217)</f>
        <v>5.6261125000000005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86</v>
      </c>
      <c r="AT213" s="214" t="s">
        <v>75</v>
      </c>
      <c r="AU213" s="214" t="s">
        <v>84</v>
      </c>
      <c r="AY213" s="213" t="s">
        <v>149</v>
      </c>
      <c r="BK213" s="215">
        <f>SUM(BK214:BK217)</f>
        <v>0</v>
      </c>
    </row>
    <row r="214" s="2" customFormat="1" ht="33" customHeight="1">
      <c r="A214" s="38"/>
      <c r="B214" s="39"/>
      <c r="C214" s="218" t="s">
        <v>321</v>
      </c>
      <c r="D214" s="218" t="s">
        <v>151</v>
      </c>
      <c r="E214" s="219" t="s">
        <v>1813</v>
      </c>
      <c r="F214" s="220" t="s">
        <v>1814</v>
      </c>
      <c r="G214" s="221" t="s">
        <v>154</v>
      </c>
      <c r="H214" s="222">
        <v>2250.4450000000002</v>
      </c>
      <c r="I214" s="223"/>
      <c r="J214" s="224">
        <f>ROUND(I214*H214,2)</f>
        <v>0</v>
      </c>
      <c r="K214" s="220" t="s">
        <v>155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0.0025000000000000001</v>
      </c>
      <c r="T214" s="228">
        <f>S214*H214</f>
        <v>5.6261125000000005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220</v>
      </c>
      <c r="AT214" s="229" t="s">
        <v>151</v>
      </c>
      <c r="AU214" s="229" t="s">
        <v>86</v>
      </c>
      <c r="AY214" s="17" t="s">
        <v>149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220</v>
      </c>
      <c r="BM214" s="229" t="s">
        <v>1815</v>
      </c>
    </row>
    <row r="215" s="13" customFormat="1">
      <c r="A215" s="13"/>
      <c r="B215" s="231"/>
      <c r="C215" s="232"/>
      <c r="D215" s="233" t="s">
        <v>158</v>
      </c>
      <c r="E215" s="234" t="s">
        <v>1</v>
      </c>
      <c r="F215" s="235" t="s">
        <v>1684</v>
      </c>
      <c r="G215" s="232"/>
      <c r="H215" s="236">
        <v>260.44499999999999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158</v>
      </c>
      <c r="AU215" s="242" t="s">
        <v>86</v>
      </c>
      <c r="AV215" s="13" t="s">
        <v>86</v>
      </c>
      <c r="AW215" s="13" t="s">
        <v>32</v>
      </c>
      <c r="AX215" s="13" t="s">
        <v>76</v>
      </c>
      <c r="AY215" s="242" t="s">
        <v>149</v>
      </c>
    </row>
    <row r="216" s="13" customFormat="1">
      <c r="A216" s="13"/>
      <c r="B216" s="231"/>
      <c r="C216" s="232"/>
      <c r="D216" s="233" t="s">
        <v>158</v>
      </c>
      <c r="E216" s="234" t="s">
        <v>1</v>
      </c>
      <c r="F216" s="235" t="s">
        <v>1816</v>
      </c>
      <c r="G216" s="232"/>
      <c r="H216" s="236">
        <v>1990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158</v>
      </c>
      <c r="AU216" s="242" t="s">
        <v>86</v>
      </c>
      <c r="AV216" s="13" t="s">
        <v>86</v>
      </c>
      <c r="AW216" s="13" t="s">
        <v>32</v>
      </c>
      <c r="AX216" s="13" t="s">
        <v>76</v>
      </c>
      <c r="AY216" s="242" t="s">
        <v>149</v>
      </c>
    </row>
    <row r="217" s="14" customFormat="1">
      <c r="A217" s="14"/>
      <c r="B217" s="253"/>
      <c r="C217" s="254"/>
      <c r="D217" s="233" t="s">
        <v>158</v>
      </c>
      <c r="E217" s="255" t="s">
        <v>1</v>
      </c>
      <c r="F217" s="256" t="s">
        <v>395</v>
      </c>
      <c r="G217" s="254"/>
      <c r="H217" s="257">
        <v>2250.4450000000002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158</v>
      </c>
      <c r="AU217" s="263" t="s">
        <v>86</v>
      </c>
      <c r="AV217" s="14" t="s">
        <v>156</v>
      </c>
      <c r="AW217" s="14" t="s">
        <v>32</v>
      </c>
      <c r="AX217" s="14" t="s">
        <v>84</v>
      </c>
      <c r="AY217" s="263" t="s">
        <v>149</v>
      </c>
    </row>
    <row r="218" s="12" customFormat="1" ht="22.8" customHeight="1">
      <c r="A218" s="12"/>
      <c r="B218" s="202"/>
      <c r="C218" s="203"/>
      <c r="D218" s="204" t="s">
        <v>75</v>
      </c>
      <c r="E218" s="216" t="s">
        <v>1258</v>
      </c>
      <c r="F218" s="216" t="s">
        <v>1259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SUM(P219:P222)</f>
        <v>0</v>
      </c>
      <c r="Q218" s="210"/>
      <c r="R218" s="211">
        <f>SUM(R219:R222)</f>
        <v>0</v>
      </c>
      <c r="S218" s="210"/>
      <c r="T218" s="212">
        <f>SUM(T219:T222)</f>
        <v>0.036000000000000004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86</v>
      </c>
      <c r="AT218" s="214" t="s">
        <v>75</v>
      </c>
      <c r="AU218" s="214" t="s">
        <v>84</v>
      </c>
      <c r="AY218" s="213" t="s">
        <v>149</v>
      </c>
      <c r="BK218" s="215">
        <f>SUM(BK219:BK222)</f>
        <v>0</v>
      </c>
    </row>
    <row r="219" s="2" customFormat="1" ht="37.8" customHeight="1">
      <c r="A219" s="38"/>
      <c r="B219" s="39"/>
      <c r="C219" s="218" t="s">
        <v>325</v>
      </c>
      <c r="D219" s="218" t="s">
        <v>151</v>
      </c>
      <c r="E219" s="219" t="s">
        <v>1817</v>
      </c>
      <c r="F219" s="220" t="s">
        <v>1818</v>
      </c>
      <c r="G219" s="221" t="s">
        <v>303</v>
      </c>
      <c r="H219" s="222">
        <v>4</v>
      </c>
      <c r="I219" s="223"/>
      <c r="J219" s="224">
        <f>ROUND(I219*H219,2)</f>
        <v>0</v>
      </c>
      <c r="K219" s="220" t="s">
        <v>155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0.001</v>
      </c>
      <c r="T219" s="228">
        <f>S219*H219</f>
        <v>0.0040000000000000001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220</v>
      </c>
      <c r="AT219" s="229" t="s">
        <v>151</v>
      </c>
      <c r="AU219" s="229" t="s">
        <v>86</v>
      </c>
      <c r="AY219" s="17" t="s">
        <v>149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220</v>
      </c>
      <c r="BM219" s="229" t="s">
        <v>1819</v>
      </c>
    </row>
    <row r="220" s="13" customFormat="1">
      <c r="A220" s="13"/>
      <c r="B220" s="231"/>
      <c r="C220" s="232"/>
      <c r="D220" s="233" t="s">
        <v>158</v>
      </c>
      <c r="E220" s="234" t="s">
        <v>1</v>
      </c>
      <c r="F220" s="235" t="s">
        <v>1820</v>
      </c>
      <c r="G220" s="232"/>
      <c r="H220" s="236">
        <v>4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158</v>
      </c>
      <c r="AU220" s="242" t="s">
        <v>86</v>
      </c>
      <c r="AV220" s="13" t="s">
        <v>86</v>
      </c>
      <c r="AW220" s="13" t="s">
        <v>32</v>
      </c>
      <c r="AX220" s="13" t="s">
        <v>84</v>
      </c>
      <c r="AY220" s="242" t="s">
        <v>149</v>
      </c>
    </row>
    <row r="221" s="2" customFormat="1" ht="37.8" customHeight="1">
      <c r="A221" s="38"/>
      <c r="B221" s="39"/>
      <c r="C221" s="218" t="s">
        <v>329</v>
      </c>
      <c r="D221" s="218" t="s">
        <v>151</v>
      </c>
      <c r="E221" s="219" t="s">
        <v>1821</v>
      </c>
      <c r="F221" s="220" t="s">
        <v>1822</v>
      </c>
      <c r="G221" s="221" t="s">
        <v>303</v>
      </c>
      <c r="H221" s="222">
        <v>32</v>
      </c>
      <c r="I221" s="223"/>
      <c r="J221" s="224">
        <f>ROUND(I221*H221,2)</f>
        <v>0</v>
      </c>
      <c r="K221" s="220" t="s">
        <v>155</v>
      </c>
      <c r="L221" s="44"/>
      <c r="M221" s="225" t="s">
        <v>1</v>
      </c>
      <c r="N221" s="226" t="s">
        <v>41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0.001</v>
      </c>
      <c r="T221" s="228">
        <f>S221*H221</f>
        <v>0.032000000000000001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220</v>
      </c>
      <c r="AT221" s="229" t="s">
        <v>151</v>
      </c>
      <c r="AU221" s="229" t="s">
        <v>86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220</v>
      </c>
      <c r="BM221" s="229" t="s">
        <v>1823</v>
      </c>
    </row>
    <row r="222" s="13" customFormat="1">
      <c r="A222" s="13"/>
      <c r="B222" s="231"/>
      <c r="C222" s="232"/>
      <c r="D222" s="233" t="s">
        <v>158</v>
      </c>
      <c r="E222" s="234" t="s">
        <v>1</v>
      </c>
      <c r="F222" s="235" t="s">
        <v>1824</v>
      </c>
      <c r="G222" s="232"/>
      <c r="H222" s="236">
        <v>32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158</v>
      </c>
      <c r="AU222" s="242" t="s">
        <v>86</v>
      </c>
      <c r="AV222" s="13" t="s">
        <v>86</v>
      </c>
      <c r="AW222" s="13" t="s">
        <v>32</v>
      </c>
      <c r="AX222" s="13" t="s">
        <v>84</v>
      </c>
      <c r="AY222" s="242" t="s">
        <v>149</v>
      </c>
    </row>
    <row r="223" s="12" customFormat="1" ht="22.8" customHeight="1">
      <c r="A223" s="12"/>
      <c r="B223" s="202"/>
      <c r="C223" s="203"/>
      <c r="D223" s="204" t="s">
        <v>75</v>
      </c>
      <c r="E223" s="216" t="s">
        <v>1825</v>
      </c>
      <c r="F223" s="216" t="s">
        <v>1826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SUM(P224:P225)</f>
        <v>0</v>
      </c>
      <c r="Q223" s="210"/>
      <c r="R223" s="211">
        <f>SUM(R224:R225)</f>
        <v>0</v>
      </c>
      <c r="S223" s="210"/>
      <c r="T223" s="212">
        <f>SUM(T224:T225)</f>
        <v>0.40520650000000002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86</v>
      </c>
      <c r="AT223" s="214" t="s">
        <v>75</v>
      </c>
      <c r="AU223" s="214" t="s">
        <v>84</v>
      </c>
      <c r="AY223" s="213" t="s">
        <v>149</v>
      </c>
      <c r="BK223" s="215">
        <f>SUM(BK224:BK225)</f>
        <v>0</v>
      </c>
    </row>
    <row r="224" s="2" customFormat="1" ht="24.15" customHeight="1">
      <c r="A224" s="38"/>
      <c r="B224" s="39"/>
      <c r="C224" s="218" t="s">
        <v>333</v>
      </c>
      <c r="D224" s="218" t="s">
        <v>151</v>
      </c>
      <c r="E224" s="219" t="s">
        <v>1827</v>
      </c>
      <c r="F224" s="220" t="s">
        <v>1828</v>
      </c>
      <c r="G224" s="221" t="s">
        <v>269</v>
      </c>
      <c r="H224" s="222">
        <v>212.15000000000001</v>
      </c>
      <c r="I224" s="223"/>
      <c r="J224" s="224">
        <f>ROUND(I224*H224,2)</f>
        <v>0</v>
      </c>
      <c r="K224" s="220" t="s">
        <v>155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0.00191</v>
      </c>
      <c r="T224" s="228">
        <f>S224*H224</f>
        <v>0.40520650000000002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220</v>
      </c>
      <c r="AT224" s="229" t="s">
        <v>151</v>
      </c>
      <c r="AU224" s="229" t="s">
        <v>86</v>
      </c>
      <c r="AY224" s="17" t="s">
        <v>149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220</v>
      </c>
      <c r="BM224" s="229" t="s">
        <v>1829</v>
      </c>
    </row>
    <row r="225" s="13" customFormat="1">
      <c r="A225" s="13"/>
      <c r="B225" s="231"/>
      <c r="C225" s="232"/>
      <c r="D225" s="233" t="s">
        <v>158</v>
      </c>
      <c r="E225" s="234" t="s">
        <v>1</v>
      </c>
      <c r="F225" s="235" t="s">
        <v>1830</v>
      </c>
      <c r="G225" s="232"/>
      <c r="H225" s="236">
        <v>212.15000000000001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158</v>
      </c>
      <c r="AU225" s="242" t="s">
        <v>86</v>
      </c>
      <c r="AV225" s="13" t="s">
        <v>86</v>
      </c>
      <c r="AW225" s="13" t="s">
        <v>32</v>
      </c>
      <c r="AX225" s="13" t="s">
        <v>84</v>
      </c>
      <c r="AY225" s="242" t="s">
        <v>149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1831</v>
      </c>
      <c r="F226" s="216" t="s">
        <v>1832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SUM(P227:P245)</f>
        <v>0</v>
      </c>
      <c r="Q226" s="210"/>
      <c r="R226" s="211">
        <f>SUM(R227:R245)</f>
        <v>5.04997132</v>
      </c>
      <c r="S226" s="210"/>
      <c r="T226" s="212">
        <f>SUM(T227:T245)</f>
        <v>5.8026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86</v>
      </c>
      <c r="AT226" s="214" t="s">
        <v>75</v>
      </c>
      <c r="AU226" s="214" t="s">
        <v>84</v>
      </c>
      <c r="AY226" s="213" t="s">
        <v>149</v>
      </c>
      <c r="BK226" s="215">
        <f>SUM(BK227:BK245)</f>
        <v>0</v>
      </c>
    </row>
    <row r="227" s="2" customFormat="1" ht="24.15" customHeight="1">
      <c r="A227" s="38"/>
      <c r="B227" s="39"/>
      <c r="C227" s="218" t="s">
        <v>337</v>
      </c>
      <c r="D227" s="218" t="s">
        <v>151</v>
      </c>
      <c r="E227" s="219" t="s">
        <v>1833</v>
      </c>
      <c r="F227" s="220" t="s">
        <v>1834</v>
      </c>
      <c r="G227" s="221" t="s">
        <v>269</v>
      </c>
      <c r="H227" s="222">
        <v>122.40000000000001</v>
      </c>
      <c r="I227" s="223"/>
      <c r="J227" s="224">
        <f>ROUND(I227*H227,2)</f>
        <v>0</v>
      </c>
      <c r="K227" s="220" t="s">
        <v>155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0.016</v>
      </c>
      <c r="T227" s="228">
        <f>S227*H227</f>
        <v>1.9584000000000001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220</v>
      </c>
      <c r="AT227" s="229" t="s">
        <v>151</v>
      </c>
      <c r="AU227" s="229" t="s">
        <v>86</v>
      </c>
      <c r="AY227" s="17" t="s">
        <v>149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220</v>
      </c>
      <c r="BM227" s="229" t="s">
        <v>1835</v>
      </c>
    </row>
    <row r="228" s="13" customFormat="1">
      <c r="A228" s="13"/>
      <c r="B228" s="231"/>
      <c r="C228" s="232"/>
      <c r="D228" s="233" t="s">
        <v>158</v>
      </c>
      <c r="E228" s="234" t="s">
        <v>1</v>
      </c>
      <c r="F228" s="235" t="s">
        <v>1836</v>
      </c>
      <c r="G228" s="232"/>
      <c r="H228" s="236">
        <v>122.40000000000001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158</v>
      </c>
      <c r="AU228" s="242" t="s">
        <v>86</v>
      </c>
      <c r="AV228" s="13" t="s">
        <v>86</v>
      </c>
      <c r="AW228" s="13" t="s">
        <v>32</v>
      </c>
      <c r="AX228" s="13" t="s">
        <v>84</v>
      </c>
      <c r="AY228" s="242" t="s">
        <v>149</v>
      </c>
    </row>
    <row r="229" s="2" customFormat="1" ht="16.5" customHeight="1">
      <c r="A229" s="38"/>
      <c r="B229" s="39"/>
      <c r="C229" s="218" t="s">
        <v>341</v>
      </c>
      <c r="D229" s="218" t="s">
        <v>151</v>
      </c>
      <c r="E229" s="219" t="s">
        <v>1837</v>
      </c>
      <c r="F229" s="220" t="s">
        <v>1838</v>
      </c>
      <c r="G229" s="221" t="s">
        <v>154</v>
      </c>
      <c r="H229" s="222">
        <v>192.21000000000001</v>
      </c>
      <c r="I229" s="223"/>
      <c r="J229" s="224">
        <f>ROUND(I229*H229,2)</f>
        <v>0</v>
      </c>
      <c r="K229" s="220" t="s">
        <v>155</v>
      </c>
      <c r="L229" s="44"/>
      <c r="M229" s="225" t="s">
        <v>1</v>
      </c>
      <c r="N229" s="226" t="s">
        <v>41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0.02</v>
      </c>
      <c r="T229" s="228">
        <f>S229*H229</f>
        <v>3.8442000000000003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220</v>
      </c>
      <c r="AT229" s="229" t="s">
        <v>151</v>
      </c>
      <c r="AU229" s="229" t="s">
        <v>86</v>
      </c>
      <c r="AY229" s="17" t="s">
        <v>149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84</v>
      </c>
      <c r="BK229" s="230">
        <f>ROUND(I229*H229,2)</f>
        <v>0</v>
      </c>
      <c r="BL229" s="17" t="s">
        <v>220</v>
      </c>
      <c r="BM229" s="229" t="s">
        <v>1839</v>
      </c>
    </row>
    <row r="230" s="13" customFormat="1">
      <c r="A230" s="13"/>
      <c r="B230" s="231"/>
      <c r="C230" s="232"/>
      <c r="D230" s="233" t="s">
        <v>158</v>
      </c>
      <c r="E230" s="234" t="s">
        <v>1</v>
      </c>
      <c r="F230" s="235" t="s">
        <v>1840</v>
      </c>
      <c r="G230" s="232"/>
      <c r="H230" s="236">
        <v>44.340000000000003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158</v>
      </c>
      <c r="AU230" s="242" t="s">
        <v>86</v>
      </c>
      <c r="AV230" s="13" t="s">
        <v>86</v>
      </c>
      <c r="AW230" s="13" t="s">
        <v>32</v>
      </c>
      <c r="AX230" s="13" t="s">
        <v>76</v>
      </c>
      <c r="AY230" s="242" t="s">
        <v>149</v>
      </c>
    </row>
    <row r="231" s="13" customFormat="1">
      <c r="A231" s="13"/>
      <c r="B231" s="231"/>
      <c r="C231" s="232"/>
      <c r="D231" s="233" t="s">
        <v>158</v>
      </c>
      <c r="E231" s="234" t="s">
        <v>1</v>
      </c>
      <c r="F231" s="235" t="s">
        <v>1769</v>
      </c>
      <c r="G231" s="232"/>
      <c r="H231" s="236">
        <v>147.87000000000001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158</v>
      </c>
      <c r="AU231" s="242" t="s">
        <v>86</v>
      </c>
      <c r="AV231" s="13" t="s">
        <v>86</v>
      </c>
      <c r="AW231" s="13" t="s">
        <v>32</v>
      </c>
      <c r="AX231" s="13" t="s">
        <v>76</v>
      </c>
      <c r="AY231" s="242" t="s">
        <v>149</v>
      </c>
    </row>
    <row r="232" s="14" customFormat="1">
      <c r="A232" s="14"/>
      <c r="B232" s="253"/>
      <c r="C232" s="254"/>
      <c r="D232" s="233" t="s">
        <v>158</v>
      </c>
      <c r="E232" s="255" t="s">
        <v>1</v>
      </c>
      <c r="F232" s="256" t="s">
        <v>395</v>
      </c>
      <c r="G232" s="254"/>
      <c r="H232" s="257">
        <v>192.21000000000001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158</v>
      </c>
      <c r="AU232" s="263" t="s">
        <v>86</v>
      </c>
      <c r="AV232" s="14" t="s">
        <v>156</v>
      </c>
      <c r="AW232" s="14" t="s">
        <v>32</v>
      </c>
      <c r="AX232" s="14" t="s">
        <v>84</v>
      </c>
      <c r="AY232" s="263" t="s">
        <v>149</v>
      </c>
    </row>
    <row r="233" s="2" customFormat="1" ht="24.15" customHeight="1">
      <c r="A233" s="38"/>
      <c r="B233" s="39"/>
      <c r="C233" s="218" t="s">
        <v>345</v>
      </c>
      <c r="D233" s="218" t="s">
        <v>151</v>
      </c>
      <c r="E233" s="219" t="s">
        <v>1841</v>
      </c>
      <c r="F233" s="220" t="s">
        <v>1842</v>
      </c>
      <c r="G233" s="221" t="s">
        <v>550</v>
      </c>
      <c r="H233" s="222">
        <v>4549.5219999999999</v>
      </c>
      <c r="I233" s="223"/>
      <c r="J233" s="224">
        <f>ROUND(I233*H233,2)</f>
        <v>0</v>
      </c>
      <c r="K233" s="220" t="s">
        <v>155</v>
      </c>
      <c r="L233" s="44"/>
      <c r="M233" s="225" t="s">
        <v>1</v>
      </c>
      <c r="N233" s="226" t="s">
        <v>41</v>
      </c>
      <c r="O233" s="91"/>
      <c r="P233" s="227">
        <f>O233*H233</f>
        <v>0</v>
      </c>
      <c r="Q233" s="227">
        <v>6.0000000000000002E-05</v>
      </c>
      <c r="R233" s="227">
        <f>Q233*H233</f>
        <v>0.27297132000000002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220</v>
      </c>
      <c r="AT233" s="229" t="s">
        <v>151</v>
      </c>
      <c r="AU233" s="229" t="s">
        <v>86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220</v>
      </c>
      <c r="BM233" s="229" t="s">
        <v>1843</v>
      </c>
    </row>
    <row r="234" s="15" customFormat="1">
      <c r="A234" s="15"/>
      <c r="B234" s="279"/>
      <c r="C234" s="280"/>
      <c r="D234" s="233" t="s">
        <v>158</v>
      </c>
      <c r="E234" s="281" t="s">
        <v>1</v>
      </c>
      <c r="F234" s="282" t="s">
        <v>1844</v>
      </c>
      <c r="G234" s="280"/>
      <c r="H234" s="281" t="s">
        <v>1</v>
      </c>
      <c r="I234" s="283"/>
      <c r="J234" s="280"/>
      <c r="K234" s="280"/>
      <c r="L234" s="284"/>
      <c r="M234" s="285"/>
      <c r="N234" s="286"/>
      <c r="O234" s="286"/>
      <c r="P234" s="286"/>
      <c r="Q234" s="286"/>
      <c r="R234" s="286"/>
      <c r="S234" s="286"/>
      <c r="T234" s="28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8" t="s">
        <v>158</v>
      </c>
      <c r="AU234" s="288" t="s">
        <v>86</v>
      </c>
      <c r="AV234" s="15" t="s">
        <v>84</v>
      </c>
      <c r="AW234" s="15" t="s">
        <v>32</v>
      </c>
      <c r="AX234" s="15" t="s">
        <v>76</v>
      </c>
      <c r="AY234" s="288" t="s">
        <v>149</v>
      </c>
    </row>
    <row r="235" s="13" customFormat="1">
      <c r="A235" s="13"/>
      <c r="B235" s="231"/>
      <c r="C235" s="232"/>
      <c r="D235" s="233" t="s">
        <v>158</v>
      </c>
      <c r="E235" s="234" t="s">
        <v>1</v>
      </c>
      <c r="F235" s="235" t="s">
        <v>1845</v>
      </c>
      <c r="G235" s="232"/>
      <c r="H235" s="236">
        <v>3207.5219999999999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158</v>
      </c>
      <c r="AU235" s="242" t="s">
        <v>86</v>
      </c>
      <c r="AV235" s="13" t="s">
        <v>86</v>
      </c>
      <c r="AW235" s="13" t="s">
        <v>32</v>
      </c>
      <c r="AX235" s="13" t="s">
        <v>76</v>
      </c>
      <c r="AY235" s="242" t="s">
        <v>149</v>
      </c>
    </row>
    <row r="236" s="13" customFormat="1">
      <c r="A236" s="13"/>
      <c r="B236" s="231"/>
      <c r="C236" s="232"/>
      <c r="D236" s="233" t="s">
        <v>158</v>
      </c>
      <c r="E236" s="234" t="s">
        <v>1</v>
      </c>
      <c r="F236" s="235" t="s">
        <v>1846</v>
      </c>
      <c r="G236" s="232"/>
      <c r="H236" s="236">
        <v>301.60000000000002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158</v>
      </c>
      <c r="AU236" s="242" t="s">
        <v>86</v>
      </c>
      <c r="AV236" s="13" t="s">
        <v>86</v>
      </c>
      <c r="AW236" s="13" t="s">
        <v>32</v>
      </c>
      <c r="AX236" s="13" t="s">
        <v>76</v>
      </c>
      <c r="AY236" s="242" t="s">
        <v>149</v>
      </c>
    </row>
    <row r="237" s="13" customFormat="1">
      <c r="A237" s="13"/>
      <c r="B237" s="231"/>
      <c r="C237" s="232"/>
      <c r="D237" s="233" t="s">
        <v>158</v>
      </c>
      <c r="E237" s="234" t="s">
        <v>1</v>
      </c>
      <c r="F237" s="235" t="s">
        <v>1847</v>
      </c>
      <c r="G237" s="232"/>
      <c r="H237" s="236">
        <v>1040.4000000000001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158</v>
      </c>
      <c r="AU237" s="242" t="s">
        <v>86</v>
      </c>
      <c r="AV237" s="13" t="s">
        <v>86</v>
      </c>
      <c r="AW237" s="13" t="s">
        <v>32</v>
      </c>
      <c r="AX237" s="13" t="s">
        <v>76</v>
      </c>
      <c r="AY237" s="242" t="s">
        <v>149</v>
      </c>
    </row>
    <row r="238" s="14" customFormat="1">
      <c r="A238" s="14"/>
      <c r="B238" s="253"/>
      <c r="C238" s="254"/>
      <c r="D238" s="233" t="s">
        <v>158</v>
      </c>
      <c r="E238" s="255" t="s">
        <v>1</v>
      </c>
      <c r="F238" s="256" t="s">
        <v>395</v>
      </c>
      <c r="G238" s="254"/>
      <c r="H238" s="257">
        <v>4549.5219999999999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158</v>
      </c>
      <c r="AU238" s="263" t="s">
        <v>86</v>
      </c>
      <c r="AV238" s="14" t="s">
        <v>156</v>
      </c>
      <c r="AW238" s="14" t="s">
        <v>32</v>
      </c>
      <c r="AX238" s="14" t="s">
        <v>84</v>
      </c>
      <c r="AY238" s="263" t="s">
        <v>149</v>
      </c>
    </row>
    <row r="239" s="2" customFormat="1" ht="24.15" customHeight="1">
      <c r="A239" s="38"/>
      <c r="B239" s="39"/>
      <c r="C239" s="243" t="s">
        <v>349</v>
      </c>
      <c r="D239" s="243" t="s">
        <v>234</v>
      </c>
      <c r="E239" s="244" t="s">
        <v>1848</v>
      </c>
      <c r="F239" s="245" t="s">
        <v>1849</v>
      </c>
      <c r="G239" s="246" t="s">
        <v>217</v>
      </c>
      <c r="H239" s="247">
        <v>3.3679999999999999</v>
      </c>
      <c r="I239" s="248"/>
      <c r="J239" s="249">
        <f>ROUND(I239*H239,2)</f>
        <v>0</v>
      </c>
      <c r="K239" s="245" t="s">
        <v>155</v>
      </c>
      <c r="L239" s="250"/>
      <c r="M239" s="251" t="s">
        <v>1</v>
      </c>
      <c r="N239" s="252" t="s">
        <v>41</v>
      </c>
      <c r="O239" s="91"/>
      <c r="P239" s="227">
        <f>O239*H239</f>
        <v>0</v>
      </c>
      <c r="Q239" s="227">
        <v>1</v>
      </c>
      <c r="R239" s="227">
        <f>Q239*H239</f>
        <v>3.3679999999999999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300</v>
      </c>
      <c r="AT239" s="229" t="s">
        <v>234</v>
      </c>
      <c r="AU239" s="229" t="s">
        <v>86</v>
      </c>
      <c r="AY239" s="17" t="s">
        <v>149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220</v>
      </c>
      <c r="BM239" s="229" t="s">
        <v>1850</v>
      </c>
    </row>
    <row r="240" s="13" customFormat="1">
      <c r="A240" s="13"/>
      <c r="B240" s="231"/>
      <c r="C240" s="232"/>
      <c r="D240" s="233" t="s">
        <v>158</v>
      </c>
      <c r="E240" s="234" t="s">
        <v>1</v>
      </c>
      <c r="F240" s="235" t="s">
        <v>1851</v>
      </c>
      <c r="G240" s="232"/>
      <c r="H240" s="236">
        <v>3.3679999999999999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158</v>
      </c>
      <c r="AU240" s="242" t="s">
        <v>86</v>
      </c>
      <c r="AV240" s="13" t="s">
        <v>86</v>
      </c>
      <c r="AW240" s="13" t="s">
        <v>32</v>
      </c>
      <c r="AX240" s="13" t="s">
        <v>84</v>
      </c>
      <c r="AY240" s="242" t="s">
        <v>149</v>
      </c>
    </row>
    <row r="241" s="2" customFormat="1" ht="21.75" customHeight="1">
      <c r="A241" s="38"/>
      <c r="B241" s="39"/>
      <c r="C241" s="243" t="s">
        <v>353</v>
      </c>
      <c r="D241" s="243" t="s">
        <v>234</v>
      </c>
      <c r="E241" s="244" t="s">
        <v>1852</v>
      </c>
      <c r="F241" s="245" t="s">
        <v>1853</v>
      </c>
      <c r="G241" s="246" t="s">
        <v>217</v>
      </c>
      <c r="H241" s="247">
        <v>0.317</v>
      </c>
      <c r="I241" s="248"/>
      <c r="J241" s="249">
        <f>ROUND(I241*H241,2)</f>
        <v>0</v>
      </c>
      <c r="K241" s="245" t="s">
        <v>155</v>
      </c>
      <c r="L241" s="250"/>
      <c r="M241" s="251" t="s">
        <v>1</v>
      </c>
      <c r="N241" s="252" t="s">
        <v>41</v>
      </c>
      <c r="O241" s="91"/>
      <c r="P241" s="227">
        <f>O241*H241</f>
        <v>0</v>
      </c>
      <c r="Q241" s="227">
        <v>1</v>
      </c>
      <c r="R241" s="227">
        <f>Q241*H241</f>
        <v>0.317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300</v>
      </c>
      <c r="AT241" s="229" t="s">
        <v>234</v>
      </c>
      <c r="AU241" s="229" t="s">
        <v>86</v>
      </c>
      <c r="AY241" s="17" t="s">
        <v>149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84</v>
      </c>
      <c r="BK241" s="230">
        <f>ROUND(I241*H241,2)</f>
        <v>0</v>
      </c>
      <c r="BL241" s="17" t="s">
        <v>220</v>
      </c>
      <c r="BM241" s="229" t="s">
        <v>1854</v>
      </c>
    </row>
    <row r="242" s="13" customFormat="1">
      <c r="A242" s="13"/>
      <c r="B242" s="231"/>
      <c r="C242" s="232"/>
      <c r="D242" s="233" t="s">
        <v>158</v>
      </c>
      <c r="E242" s="234" t="s">
        <v>1</v>
      </c>
      <c r="F242" s="235" t="s">
        <v>1855</v>
      </c>
      <c r="G242" s="232"/>
      <c r="H242" s="236">
        <v>0.317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158</v>
      </c>
      <c r="AU242" s="242" t="s">
        <v>86</v>
      </c>
      <c r="AV242" s="13" t="s">
        <v>86</v>
      </c>
      <c r="AW242" s="13" t="s">
        <v>32</v>
      </c>
      <c r="AX242" s="13" t="s">
        <v>84</v>
      </c>
      <c r="AY242" s="242" t="s">
        <v>149</v>
      </c>
    </row>
    <row r="243" s="2" customFormat="1" ht="21.75" customHeight="1">
      <c r="A243" s="38"/>
      <c r="B243" s="39"/>
      <c r="C243" s="243" t="s">
        <v>357</v>
      </c>
      <c r="D243" s="243" t="s">
        <v>234</v>
      </c>
      <c r="E243" s="244" t="s">
        <v>1856</v>
      </c>
      <c r="F243" s="245" t="s">
        <v>1857</v>
      </c>
      <c r="G243" s="246" t="s">
        <v>217</v>
      </c>
      <c r="H243" s="247">
        <v>1.0920000000000001</v>
      </c>
      <c r="I243" s="248"/>
      <c r="J243" s="249">
        <f>ROUND(I243*H243,2)</f>
        <v>0</v>
      </c>
      <c r="K243" s="245" t="s">
        <v>155</v>
      </c>
      <c r="L243" s="250"/>
      <c r="M243" s="251" t="s">
        <v>1</v>
      </c>
      <c r="N243" s="252" t="s">
        <v>41</v>
      </c>
      <c r="O243" s="91"/>
      <c r="P243" s="227">
        <f>O243*H243</f>
        <v>0</v>
      </c>
      <c r="Q243" s="227">
        <v>1</v>
      </c>
      <c r="R243" s="227">
        <f>Q243*H243</f>
        <v>1.0920000000000001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300</v>
      </c>
      <c r="AT243" s="229" t="s">
        <v>234</v>
      </c>
      <c r="AU243" s="229" t="s">
        <v>86</v>
      </c>
      <c r="AY243" s="17" t="s">
        <v>149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220</v>
      </c>
      <c r="BM243" s="229" t="s">
        <v>1858</v>
      </c>
    </row>
    <row r="244" s="13" customFormat="1">
      <c r="A244" s="13"/>
      <c r="B244" s="231"/>
      <c r="C244" s="232"/>
      <c r="D244" s="233" t="s">
        <v>158</v>
      </c>
      <c r="E244" s="234" t="s">
        <v>1</v>
      </c>
      <c r="F244" s="235" t="s">
        <v>1859</v>
      </c>
      <c r="G244" s="232"/>
      <c r="H244" s="236">
        <v>1.0920000000000001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158</v>
      </c>
      <c r="AU244" s="242" t="s">
        <v>86</v>
      </c>
      <c r="AV244" s="13" t="s">
        <v>86</v>
      </c>
      <c r="AW244" s="13" t="s">
        <v>32</v>
      </c>
      <c r="AX244" s="13" t="s">
        <v>84</v>
      </c>
      <c r="AY244" s="242" t="s">
        <v>149</v>
      </c>
    </row>
    <row r="245" s="2" customFormat="1" ht="24.15" customHeight="1">
      <c r="A245" s="38"/>
      <c r="B245" s="39"/>
      <c r="C245" s="218" t="s">
        <v>362</v>
      </c>
      <c r="D245" s="218" t="s">
        <v>151</v>
      </c>
      <c r="E245" s="219" t="s">
        <v>1860</v>
      </c>
      <c r="F245" s="220" t="s">
        <v>1861</v>
      </c>
      <c r="G245" s="221" t="s">
        <v>217</v>
      </c>
      <c r="H245" s="222">
        <v>5.0499999999999998</v>
      </c>
      <c r="I245" s="223"/>
      <c r="J245" s="224">
        <f>ROUND(I245*H245,2)</f>
        <v>0</v>
      </c>
      <c r="K245" s="220" t="s">
        <v>155</v>
      </c>
      <c r="L245" s="44"/>
      <c r="M245" s="225" t="s">
        <v>1</v>
      </c>
      <c r="N245" s="226" t="s">
        <v>41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220</v>
      </c>
      <c r="AT245" s="229" t="s">
        <v>151</v>
      </c>
      <c r="AU245" s="229" t="s">
        <v>86</v>
      </c>
      <c r="AY245" s="17" t="s">
        <v>149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84</v>
      </c>
      <c r="BK245" s="230">
        <f>ROUND(I245*H245,2)</f>
        <v>0</v>
      </c>
      <c r="BL245" s="17" t="s">
        <v>220</v>
      </c>
      <c r="BM245" s="229" t="s">
        <v>1862</v>
      </c>
    </row>
    <row r="246" s="12" customFormat="1" ht="22.8" customHeight="1">
      <c r="A246" s="12"/>
      <c r="B246" s="202"/>
      <c r="C246" s="203"/>
      <c r="D246" s="204" t="s">
        <v>75</v>
      </c>
      <c r="E246" s="216" t="s">
        <v>1863</v>
      </c>
      <c r="F246" s="216" t="s">
        <v>1864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SUM(P247:P250)</f>
        <v>0</v>
      </c>
      <c r="Q246" s="210"/>
      <c r="R246" s="211">
        <f>SUM(R247:R250)</f>
        <v>0</v>
      </c>
      <c r="S246" s="210"/>
      <c r="T246" s="212">
        <f>SUM(T247:T250)</f>
        <v>7.9211330000000002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86</v>
      </c>
      <c r="AT246" s="214" t="s">
        <v>75</v>
      </c>
      <c r="AU246" s="214" t="s">
        <v>84</v>
      </c>
      <c r="AY246" s="213" t="s">
        <v>149</v>
      </c>
      <c r="BK246" s="215">
        <f>SUM(BK247:BK250)</f>
        <v>0</v>
      </c>
    </row>
    <row r="247" s="2" customFormat="1" ht="24.15" customHeight="1">
      <c r="A247" s="38"/>
      <c r="B247" s="39"/>
      <c r="C247" s="218" t="s">
        <v>367</v>
      </c>
      <c r="D247" s="218" t="s">
        <v>151</v>
      </c>
      <c r="E247" s="219" t="s">
        <v>1865</v>
      </c>
      <c r="F247" s="220" t="s">
        <v>1866</v>
      </c>
      <c r="G247" s="221" t="s">
        <v>154</v>
      </c>
      <c r="H247" s="222">
        <v>42.359000000000002</v>
      </c>
      <c r="I247" s="223"/>
      <c r="J247" s="224">
        <f>ROUND(I247*H247,2)</f>
        <v>0</v>
      </c>
      <c r="K247" s="220" t="s">
        <v>155</v>
      </c>
      <c r="L247" s="44"/>
      <c r="M247" s="225" t="s">
        <v>1</v>
      </c>
      <c r="N247" s="226" t="s">
        <v>41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0.187</v>
      </c>
      <c r="T247" s="228">
        <f>S247*H247</f>
        <v>7.9211330000000002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220</v>
      </c>
      <c r="AT247" s="229" t="s">
        <v>151</v>
      </c>
      <c r="AU247" s="229" t="s">
        <v>86</v>
      </c>
      <c r="AY247" s="17" t="s">
        <v>149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84</v>
      </c>
      <c r="BK247" s="230">
        <f>ROUND(I247*H247,2)</f>
        <v>0</v>
      </c>
      <c r="BL247" s="17" t="s">
        <v>220</v>
      </c>
      <c r="BM247" s="229" t="s">
        <v>1867</v>
      </c>
    </row>
    <row r="248" s="13" customFormat="1">
      <c r="A248" s="13"/>
      <c r="B248" s="231"/>
      <c r="C248" s="232"/>
      <c r="D248" s="233" t="s">
        <v>158</v>
      </c>
      <c r="E248" s="234" t="s">
        <v>1</v>
      </c>
      <c r="F248" s="235" t="s">
        <v>1868</v>
      </c>
      <c r="G248" s="232"/>
      <c r="H248" s="236">
        <v>19.370999999999999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158</v>
      </c>
      <c r="AU248" s="242" t="s">
        <v>86</v>
      </c>
      <c r="AV248" s="13" t="s">
        <v>86</v>
      </c>
      <c r="AW248" s="13" t="s">
        <v>32</v>
      </c>
      <c r="AX248" s="13" t="s">
        <v>76</v>
      </c>
      <c r="AY248" s="242" t="s">
        <v>149</v>
      </c>
    </row>
    <row r="249" s="13" customFormat="1">
      <c r="A249" s="13"/>
      <c r="B249" s="231"/>
      <c r="C249" s="232"/>
      <c r="D249" s="233" t="s">
        <v>158</v>
      </c>
      <c r="E249" s="234" t="s">
        <v>1</v>
      </c>
      <c r="F249" s="235" t="s">
        <v>1869</v>
      </c>
      <c r="G249" s="232"/>
      <c r="H249" s="236">
        <v>22.988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158</v>
      </c>
      <c r="AU249" s="242" t="s">
        <v>86</v>
      </c>
      <c r="AV249" s="13" t="s">
        <v>86</v>
      </c>
      <c r="AW249" s="13" t="s">
        <v>32</v>
      </c>
      <c r="AX249" s="13" t="s">
        <v>76</v>
      </c>
      <c r="AY249" s="242" t="s">
        <v>149</v>
      </c>
    </row>
    <row r="250" s="14" customFormat="1">
      <c r="A250" s="14"/>
      <c r="B250" s="253"/>
      <c r="C250" s="254"/>
      <c r="D250" s="233" t="s">
        <v>158</v>
      </c>
      <c r="E250" s="255" t="s">
        <v>1</v>
      </c>
      <c r="F250" s="256" t="s">
        <v>395</v>
      </c>
      <c r="G250" s="254"/>
      <c r="H250" s="257">
        <v>42.359000000000002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158</v>
      </c>
      <c r="AU250" s="263" t="s">
        <v>86</v>
      </c>
      <c r="AV250" s="14" t="s">
        <v>156</v>
      </c>
      <c r="AW250" s="14" t="s">
        <v>32</v>
      </c>
      <c r="AX250" s="14" t="s">
        <v>84</v>
      </c>
      <c r="AY250" s="263" t="s">
        <v>149</v>
      </c>
    </row>
    <row r="251" s="12" customFormat="1" ht="22.8" customHeight="1">
      <c r="A251" s="12"/>
      <c r="B251" s="202"/>
      <c r="C251" s="203"/>
      <c r="D251" s="204" t="s">
        <v>75</v>
      </c>
      <c r="E251" s="216" t="s">
        <v>1870</v>
      </c>
      <c r="F251" s="216" t="s">
        <v>1871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SUM(P252:P255)</f>
        <v>0</v>
      </c>
      <c r="Q251" s="210"/>
      <c r="R251" s="211">
        <f>SUM(R252:R255)</f>
        <v>0</v>
      </c>
      <c r="S251" s="210"/>
      <c r="T251" s="212">
        <f>SUM(T252:T255)</f>
        <v>22.416897800000001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86</v>
      </c>
      <c r="AT251" s="214" t="s">
        <v>75</v>
      </c>
      <c r="AU251" s="214" t="s">
        <v>84</v>
      </c>
      <c r="AY251" s="213" t="s">
        <v>149</v>
      </c>
      <c r="BK251" s="215">
        <f>SUM(BK252:BK255)</f>
        <v>0</v>
      </c>
    </row>
    <row r="252" s="2" customFormat="1" ht="24.15" customHeight="1">
      <c r="A252" s="38"/>
      <c r="B252" s="39"/>
      <c r="C252" s="218" t="s">
        <v>371</v>
      </c>
      <c r="D252" s="218" t="s">
        <v>151</v>
      </c>
      <c r="E252" s="219" t="s">
        <v>1872</v>
      </c>
      <c r="F252" s="220" t="s">
        <v>1873</v>
      </c>
      <c r="G252" s="221" t="s">
        <v>154</v>
      </c>
      <c r="H252" s="222">
        <v>257.96199999999999</v>
      </c>
      <c r="I252" s="223"/>
      <c r="J252" s="224">
        <f>ROUND(I252*H252,2)</f>
        <v>0</v>
      </c>
      <c r="K252" s="220" t="s">
        <v>155</v>
      </c>
      <c r="L252" s="44"/>
      <c r="M252" s="225" t="s">
        <v>1</v>
      </c>
      <c r="N252" s="226" t="s">
        <v>41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0.086900000000000005</v>
      </c>
      <c r="T252" s="228">
        <f>S252*H252</f>
        <v>22.416897800000001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220</v>
      </c>
      <c r="AT252" s="229" t="s">
        <v>151</v>
      </c>
      <c r="AU252" s="229" t="s">
        <v>86</v>
      </c>
      <c r="AY252" s="17" t="s">
        <v>149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84</v>
      </c>
      <c r="BK252" s="230">
        <f>ROUND(I252*H252,2)</f>
        <v>0</v>
      </c>
      <c r="BL252" s="17" t="s">
        <v>220</v>
      </c>
      <c r="BM252" s="229" t="s">
        <v>1874</v>
      </c>
    </row>
    <row r="253" s="13" customFormat="1">
      <c r="A253" s="13"/>
      <c r="B253" s="231"/>
      <c r="C253" s="232"/>
      <c r="D253" s="233" t="s">
        <v>158</v>
      </c>
      <c r="E253" s="234" t="s">
        <v>1</v>
      </c>
      <c r="F253" s="235" t="s">
        <v>1875</v>
      </c>
      <c r="G253" s="232"/>
      <c r="H253" s="236">
        <v>33.700000000000003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158</v>
      </c>
      <c r="AU253" s="242" t="s">
        <v>86</v>
      </c>
      <c r="AV253" s="13" t="s">
        <v>86</v>
      </c>
      <c r="AW253" s="13" t="s">
        <v>32</v>
      </c>
      <c r="AX253" s="13" t="s">
        <v>76</v>
      </c>
      <c r="AY253" s="242" t="s">
        <v>149</v>
      </c>
    </row>
    <row r="254" s="13" customFormat="1">
      <c r="A254" s="13"/>
      <c r="B254" s="231"/>
      <c r="C254" s="232"/>
      <c r="D254" s="233" t="s">
        <v>158</v>
      </c>
      <c r="E254" s="234" t="s">
        <v>1</v>
      </c>
      <c r="F254" s="235" t="s">
        <v>1876</v>
      </c>
      <c r="G254" s="232"/>
      <c r="H254" s="236">
        <v>224.262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158</v>
      </c>
      <c r="AU254" s="242" t="s">
        <v>86</v>
      </c>
      <c r="AV254" s="13" t="s">
        <v>86</v>
      </c>
      <c r="AW254" s="13" t="s">
        <v>32</v>
      </c>
      <c r="AX254" s="13" t="s">
        <v>76</v>
      </c>
      <c r="AY254" s="242" t="s">
        <v>149</v>
      </c>
    </row>
    <row r="255" s="14" customFormat="1">
      <c r="A255" s="14"/>
      <c r="B255" s="253"/>
      <c r="C255" s="254"/>
      <c r="D255" s="233" t="s">
        <v>158</v>
      </c>
      <c r="E255" s="255" t="s">
        <v>1</v>
      </c>
      <c r="F255" s="256" t="s">
        <v>395</v>
      </c>
      <c r="G255" s="254"/>
      <c r="H255" s="257">
        <v>257.96199999999999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158</v>
      </c>
      <c r="AU255" s="263" t="s">
        <v>86</v>
      </c>
      <c r="AV255" s="14" t="s">
        <v>156</v>
      </c>
      <c r="AW255" s="14" t="s">
        <v>32</v>
      </c>
      <c r="AX255" s="14" t="s">
        <v>84</v>
      </c>
      <c r="AY255" s="263" t="s">
        <v>149</v>
      </c>
    </row>
    <row r="256" s="12" customFormat="1" ht="25.92" customHeight="1">
      <c r="A256" s="12"/>
      <c r="B256" s="202"/>
      <c r="C256" s="203"/>
      <c r="D256" s="204" t="s">
        <v>75</v>
      </c>
      <c r="E256" s="205" t="s">
        <v>234</v>
      </c>
      <c r="F256" s="205" t="s">
        <v>1361</v>
      </c>
      <c r="G256" s="203"/>
      <c r="H256" s="203"/>
      <c r="I256" s="206"/>
      <c r="J256" s="207">
        <f>BK256</f>
        <v>0</v>
      </c>
      <c r="K256" s="203"/>
      <c r="L256" s="208"/>
      <c r="M256" s="209"/>
      <c r="N256" s="210"/>
      <c r="O256" s="210"/>
      <c r="P256" s="211">
        <f>P257</f>
        <v>0</v>
      </c>
      <c r="Q256" s="210"/>
      <c r="R256" s="211">
        <f>R257</f>
        <v>0</v>
      </c>
      <c r="S256" s="210"/>
      <c r="T256" s="212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164</v>
      </c>
      <c r="AT256" s="214" t="s">
        <v>75</v>
      </c>
      <c r="AU256" s="214" t="s">
        <v>76</v>
      </c>
      <c r="AY256" s="213" t="s">
        <v>149</v>
      </c>
      <c r="BK256" s="215">
        <f>BK257</f>
        <v>0</v>
      </c>
    </row>
    <row r="257" s="12" customFormat="1" ht="22.8" customHeight="1">
      <c r="A257" s="12"/>
      <c r="B257" s="202"/>
      <c r="C257" s="203"/>
      <c r="D257" s="204" t="s">
        <v>75</v>
      </c>
      <c r="E257" s="216" t="s">
        <v>1362</v>
      </c>
      <c r="F257" s="216" t="s">
        <v>1363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SUM(P258:P259)</f>
        <v>0</v>
      </c>
      <c r="Q257" s="210"/>
      <c r="R257" s="211">
        <f>SUM(R258:R259)</f>
        <v>0</v>
      </c>
      <c r="S257" s="210"/>
      <c r="T257" s="21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164</v>
      </c>
      <c r="AT257" s="214" t="s">
        <v>75</v>
      </c>
      <c r="AU257" s="214" t="s">
        <v>84</v>
      </c>
      <c r="AY257" s="213" t="s">
        <v>149</v>
      </c>
      <c r="BK257" s="215">
        <f>SUM(BK258:BK259)</f>
        <v>0</v>
      </c>
    </row>
    <row r="258" s="2" customFormat="1" ht="16.5" customHeight="1">
      <c r="A258" s="38"/>
      <c r="B258" s="39"/>
      <c r="C258" s="218" t="s">
        <v>375</v>
      </c>
      <c r="D258" s="218" t="s">
        <v>151</v>
      </c>
      <c r="E258" s="219" t="s">
        <v>1877</v>
      </c>
      <c r="F258" s="220" t="s">
        <v>1878</v>
      </c>
      <c r="G258" s="221" t="s">
        <v>1879</v>
      </c>
      <c r="H258" s="222">
        <v>1</v>
      </c>
      <c r="I258" s="223"/>
      <c r="J258" s="224">
        <f>ROUND(I258*H258,2)</f>
        <v>0</v>
      </c>
      <c r="K258" s="220" t="s">
        <v>155</v>
      </c>
      <c r="L258" s="44"/>
      <c r="M258" s="225" t="s">
        <v>1</v>
      </c>
      <c r="N258" s="226" t="s">
        <v>41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571</v>
      </c>
      <c r="AT258" s="229" t="s">
        <v>151</v>
      </c>
      <c r="AU258" s="229" t="s">
        <v>86</v>
      </c>
      <c r="AY258" s="17" t="s">
        <v>149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84</v>
      </c>
      <c r="BK258" s="230">
        <f>ROUND(I258*H258,2)</f>
        <v>0</v>
      </c>
      <c r="BL258" s="17" t="s">
        <v>571</v>
      </c>
      <c r="BM258" s="229" t="s">
        <v>1880</v>
      </c>
    </row>
    <row r="259" s="13" customFormat="1">
      <c r="A259" s="13"/>
      <c r="B259" s="231"/>
      <c r="C259" s="232"/>
      <c r="D259" s="233" t="s">
        <v>158</v>
      </c>
      <c r="E259" s="234" t="s">
        <v>1</v>
      </c>
      <c r="F259" s="235" t="s">
        <v>1881</v>
      </c>
      <c r="G259" s="232"/>
      <c r="H259" s="236">
        <v>1</v>
      </c>
      <c r="I259" s="237"/>
      <c r="J259" s="232"/>
      <c r="K259" s="232"/>
      <c r="L259" s="238"/>
      <c r="M259" s="271"/>
      <c r="N259" s="272"/>
      <c r="O259" s="272"/>
      <c r="P259" s="272"/>
      <c r="Q259" s="272"/>
      <c r="R259" s="272"/>
      <c r="S259" s="272"/>
      <c r="T259" s="27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158</v>
      </c>
      <c r="AU259" s="242" t="s">
        <v>86</v>
      </c>
      <c r="AV259" s="13" t="s">
        <v>86</v>
      </c>
      <c r="AW259" s="13" t="s">
        <v>32</v>
      </c>
      <c r="AX259" s="13" t="s">
        <v>84</v>
      </c>
      <c r="AY259" s="242" t="s">
        <v>149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yIfbeP8yVfZi0uGgYUBWYRZG0e4uDVVyWf48RQaq02QDPjqeoBaQK0IFA1DfvwSICXEhRNLlv7roe5iYxXtBdw==" hashValue="L9x7y8LOzYItj3u6h4Qe7mOQnRqrfKQvE6Q09GAWRFklQEshLtTsvKCb/rx7Kcv2zfJ/nTDOgwoWB8p7I05kdQ==" algorithmName="SHA-512" password="CC35"/>
  <autoFilter ref="C129:K25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  <c r="AZ2" s="278" t="s">
        <v>1882</v>
      </c>
      <c r="BA2" s="278" t="s">
        <v>1</v>
      </c>
      <c r="BB2" s="278" t="s">
        <v>1</v>
      </c>
      <c r="BC2" s="278" t="s">
        <v>1883</v>
      </c>
      <c r="BD2" s="278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78" t="s">
        <v>1884</v>
      </c>
      <c r="BA3" s="278" t="s">
        <v>1</v>
      </c>
      <c r="BB3" s="278" t="s">
        <v>1</v>
      </c>
      <c r="BC3" s="278" t="s">
        <v>1885</v>
      </c>
      <c r="BD3" s="278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  <c r="AZ4" s="278" t="s">
        <v>1886</v>
      </c>
      <c r="BA4" s="278" t="s">
        <v>1</v>
      </c>
      <c r="BB4" s="278" t="s">
        <v>1</v>
      </c>
      <c r="BC4" s="278" t="s">
        <v>329</v>
      </c>
      <c r="BD4" s="278" t="s">
        <v>86</v>
      </c>
    </row>
    <row r="5" s="1" customFormat="1" ht="6.96" customHeight="1">
      <c r="B5" s="20"/>
      <c r="L5" s="20"/>
      <c r="AZ5" s="278" t="s">
        <v>1887</v>
      </c>
      <c r="BA5" s="278" t="s">
        <v>1</v>
      </c>
      <c r="BB5" s="278" t="s">
        <v>1</v>
      </c>
      <c r="BC5" s="278" t="s">
        <v>1888</v>
      </c>
      <c r="BD5" s="278" t="s">
        <v>86</v>
      </c>
    </row>
    <row r="6" s="1" customFormat="1" ht="12" customHeight="1">
      <c r="B6" s="20"/>
      <c r="D6" s="140" t="s">
        <v>16</v>
      </c>
      <c r="L6" s="20"/>
      <c r="AZ6" s="278" t="s">
        <v>1889</v>
      </c>
      <c r="BA6" s="278" t="s">
        <v>1</v>
      </c>
      <c r="BB6" s="278" t="s">
        <v>1</v>
      </c>
      <c r="BC6" s="278" t="s">
        <v>1890</v>
      </c>
      <c r="BD6" s="278" t="s">
        <v>86</v>
      </c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  <c r="AZ7" s="278" t="s">
        <v>1891</v>
      </c>
      <c r="BA7" s="278" t="s">
        <v>1</v>
      </c>
      <c r="BB7" s="278" t="s">
        <v>1</v>
      </c>
      <c r="BC7" s="278" t="s">
        <v>1892</v>
      </c>
      <c r="BD7" s="278" t="s">
        <v>86</v>
      </c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78" t="s">
        <v>1893</v>
      </c>
      <c r="BA8" s="278" t="s">
        <v>1</v>
      </c>
      <c r="BB8" s="278" t="s">
        <v>1</v>
      </c>
      <c r="BC8" s="278" t="s">
        <v>1894</v>
      </c>
      <c r="BD8" s="278" t="s">
        <v>86</v>
      </c>
    </row>
    <row r="9" s="2" customFormat="1" ht="16.5" customHeight="1">
      <c r="A9" s="38"/>
      <c r="B9" s="44"/>
      <c r="C9" s="38"/>
      <c r="D9" s="38"/>
      <c r="E9" s="142" t="s">
        <v>1895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78" t="s">
        <v>1896</v>
      </c>
      <c r="BA9" s="278" t="s">
        <v>1</v>
      </c>
      <c r="BB9" s="278" t="s">
        <v>1</v>
      </c>
      <c r="BC9" s="278" t="s">
        <v>1897</v>
      </c>
      <c r="BD9" s="278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78" t="s">
        <v>1898</v>
      </c>
      <c r="BA10" s="278" t="s">
        <v>1</v>
      </c>
      <c r="BB10" s="278" t="s">
        <v>1</v>
      </c>
      <c r="BC10" s="278" t="s">
        <v>1899</v>
      </c>
      <c r="BD10" s="278" t="s">
        <v>86</v>
      </c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78" t="s">
        <v>1900</v>
      </c>
      <c r="BA11" s="278" t="s">
        <v>1</v>
      </c>
      <c r="BB11" s="278" t="s">
        <v>1</v>
      </c>
      <c r="BC11" s="278" t="s">
        <v>1901</v>
      </c>
      <c r="BD11" s="278" t="s">
        <v>86</v>
      </c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78" t="s">
        <v>1902</v>
      </c>
      <c r="BA12" s="278" t="s">
        <v>1</v>
      </c>
      <c r="BB12" s="278" t="s">
        <v>1</v>
      </c>
      <c r="BC12" s="278" t="s">
        <v>1903</v>
      </c>
      <c r="BD12" s="278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78" t="s">
        <v>1904</v>
      </c>
      <c r="BA13" s="278" t="s">
        <v>1</v>
      </c>
      <c r="BB13" s="278" t="s">
        <v>1</v>
      </c>
      <c r="BC13" s="278" t="s">
        <v>1905</v>
      </c>
      <c r="BD13" s="278" t="s">
        <v>86</v>
      </c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78" t="s">
        <v>1906</v>
      </c>
      <c r="BA14" s="278" t="s">
        <v>1</v>
      </c>
      <c r="BB14" s="278" t="s">
        <v>1</v>
      </c>
      <c r="BC14" s="278" t="s">
        <v>1907</v>
      </c>
      <c r="BD14" s="278" t="s">
        <v>86</v>
      </c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78" t="s">
        <v>1908</v>
      </c>
      <c r="BA15" s="278" t="s">
        <v>1</v>
      </c>
      <c r="BB15" s="278" t="s">
        <v>1</v>
      </c>
      <c r="BC15" s="278" t="s">
        <v>1907</v>
      </c>
      <c r="BD15" s="278" t="s">
        <v>86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ROUND((SUM(BE133:BE615)),  2)</f>
        <v>0</v>
      </c>
      <c r="G33" s="38"/>
      <c r="H33" s="38"/>
      <c r="I33" s="155">
        <v>0.20999999999999999</v>
      </c>
      <c r="J33" s="154">
        <f>ROUND(((SUM(BE133:BE615))*I33),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ROUND((SUM(BF133:BF615)),  2)</f>
        <v>0</v>
      </c>
      <c r="G34" s="38"/>
      <c r="H34" s="38"/>
      <c r="I34" s="155">
        <v>0.12</v>
      </c>
      <c r="J34" s="154">
        <f>ROUND(((SUM(BF133:BF615))*I34),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ROUND((SUM(BG133:BG615)),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ROUND((SUM(BH133:BH615)),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ROUND((SUM(BI133:BI615)),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Ochozy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125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126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127</v>
      </c>
      <c r="E99" s="188"/>
      <c r="F99" s="188"/>
      <c r="G99" s="188"/>
      <c r="H99" s="188"/>
      <c r="I99" s="188"/>
      <c r="J99" s="189">
        <f>J148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430</v>
      </c>
      <c r="E100" s="188"/>
      <c r="F100" s="188"/>
      <c r="G100" s="188"/>
      <c r="H100" s="188"/>
      <c r="I100" s="188"/>
      <c r="J100" s="189">
        <f>J176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128</v>
      </c>
      <c r="E101" s="188"/>
      <c r="F101" s="188"/>
      <c r="G101" s="188"/>
      <c r="H101" s="188"/>
      <c r="I101" s="188"/>
      <c r="J101" s="189">
        <f>J229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1909</v>
      </c>
      <c r="E102" s="188"/>
      <c r="F102" s="188"/>
      <c r="G102" s="188"/>
      <c r="H102" s="188"/>
      <c r="I102" s="188"/>
      <c r="J102" s="189">
        <f>J328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131</v>
      </c>
      <c r="E103" s="188"/>
      <c r="F103" s="188"/>
      <c r="G103" s="188"/>
      <c r="H103" s="188"/>
      <c r="I103" s="188"/>
      <c r="J103" s="189">
        <f>J384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133</v>
      </c>
      <c r="E104" s="188"/>
      <c r="F104" s="188"/>
      <c r="G104" s="188"/>
      <c r="H104" s="188"/>
      <c r="I104" s="188"/>
      <c r="J104" s="189">
        <f>J473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1245</v>
      </c>
      <c r="E105" s="182"/>
      <c r="F105" s="182"/>
      <c r="G105" s="182"/>
      <c r="H105" s="182"/>
      <c r="I105" s="182"/>
      <c r="J105" s="183">
        <f>J475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1676</v>
      </c>
      <c r="E106" s="188"/>
      <c r="F106" s="188"/>
      <c r="G106" s="188"/>
      <c r="H106" s="188"/>
      <c r="I106" s="188"/>
      <c r="J106" s="189">
        <f>J476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1910</v>
      </c>
      <c r="E107" s="188"/>
      <c r="F107" s="188"/>
      <c r="G107" s="188"/>
      <c r="H107" s="188"/>
      <c r="I107" s="188"/>
      <c r="J107" s="189">
        <f>J528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1677</v>
      </c>
      <c r="E108" s="188"/>
      <c r="F108" s="188"/>
      <c r="G108" s="188"/>
      <c r="H108" s="188"/>
      <c r="I108" s="188"/>
      <c r="J108" s="189">
        <f>J534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1678</v>
      </c>
      <c r="E109" s="188"/>
      <c r="F109" s="188"/>
      <c r="G109" s="188"/>
      <c r="H109" s="188"/>
      <c r="I109" s="188"/>
      <c r="J109" s="189">
        <f>J544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1911</v>
      </c>
      <c r="E110" s="188"/>
      <c r="F110" s="188"/>
      <c r="G110" s="188"/>
      <c r="H110" s="188"/>
      <c r="I110" s="188"/>
      <c r="J110" s="189">
        <f>J560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1679</v>
      </c>
      <c r="E111" s="188"/>
      <c r="F111" s="188"/>
      <c r="G111" s="188"/>
      <c r="H111" s="188"/>
      <c r="I111" s="188"/>
      <c r="J111" s="189">
        <f>J573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1912</v>
      </c>
      <c r="E112" s="188"/>
      <c r="F112" s="188"/>
      <c r="G112" s="188"/>
      <c r="H112" s="188"/>
      <c r="I112" s="188"/>
      <c r="J112" s="189">
        <f>J583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1913</v>
      </c>
      <c r="E113" s="188"/>
      <c r="F113" s="188"/>
      <c r="G113" s="188"/>
      <c r="H113" s="188"/>
      <c r="I113" s="188"/>
      <c r="J113" s="189">
        <f>J600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REVITALIZACE OBJEKTU CORSO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118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SO 03 - Ochozy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Krčínova 801/6, 400 07 Ústí nad Labem</v>
      </c>
      <c r="G127" s="40"/>
      <c r="H127" s="40"/>
      <c r="I127" s="32" t="s">
        <v>22</v>
      </c>
      <c r="J127" s="79" t="str">
        <f>IF(J12="","",J12)</f>
        <v>3. 7. 2024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24</v>
      </c>
      <c r="D129" s="40"/>
      <c r="E129" s="40"/>
      <c r="F129" s="27" t="str">
        <f>E15</f>
        <v>Statutární město Ústí nad Labem</v>
      </c>
      <c r="G129" s="40"/>
      <c r="H129" s="40"/>
      <c r="I129" s="32" t="s">
        <v>30</v>
      </c>
      <c r="J129" s="36" t="str">
        <f>E21</f>
        <v>DigiTry Art Technologies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135</v>
      </c>
      <c r="D132" s="194" t="s">
        <v>61</v>
      </c>
      <c r="E132" s="194" t="s">
        <v>57</v>
      </c>
      <c r="F132" s="194" t="s">
        <v>58</v>
      </c>
      <c r="G132" s="194" t="s">
        <v>136</v>
      </c>
      <c r="H132" s="194" t="s">
        <v>137</v>
      </c>
      <c r="I132" s="194" t="s">
        <v>138</v>
      </c>
      <c r="J132" s="194" t="s">
        <v>122</v>
      </c>
      <c r="K132" s="195" t="s">
        <v>139</v>
      </c>
      <c r="L132" s="196"/>
      <c r="M132" s="100" t="s">
        <v>1</v>
      </c>
      <c r="N132" s="101" t="s">
        <v>40</v>
      </c>
      <c r="O132" s="101" t="s">
        <v>140</v>
      </c>
      <c r="P132" s="101" t="s">
        <v>141</v>
      </c>
      <c r="Q132" s="101" t="s">
        <v>142</v>
      </c>
      <c r="R132" s="101" t="s">
        <v>143</v>
      </c>
      <c r="S132" s="101" t="s">
        <v>144</v>
      </c>
      <c r="T132" s="102" t="s">
        <v>145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146</v>
      </c>
      <c r="D133" s="40"/>
      <c r="E133" s="40"/>
      <c r="F133" s="40"/>
      <c r="G133" s="40"/>
      <c r="H133" s="40"/>
      <c r="I133" s="40"/>
      <c r="J133" s="197">
        <f>BK133</f>
        <v>0</v>
      </c>
      <c r="K133" s="40"/>
      <c r="L133" s="44"/>
      <c r="M133" s="103"/>
      <c r="N133" s="198"/>
      <c r="O133" s="104"/>
      <c r="P133" s="199">
        <f>P134+P475</f>
        <v>0</v>
      </c>
      <c r="Q133" s="104"/>
      <c r="R133" s="199">
        <f>R134+R475</f>
        <v>1042.1908883599999</v>
      </c>
      <c r="S133" s="104"/>
      <c r="T133" s="200">
        <f>T134+T475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124</v>
      </c>
      <c r="BK133" s="201">
        <f>BK134+BK475</f>
        <v>0</v>
      </c>
    </row>
    <row r="134" s="12" customFormat="1" ht="25.92" customHeight="1">
      <c r="A134" s="12"/>
      <c r="B134" s="202"/>
      <c r="C134" s="203"/>
      <c r="D134" s="204" t="s">
        <v>75</v>
      </c>
      <c r="E134" s="205" t="s">
        <v>147</v>
      </c>
      <c r="F134" s="205" t="s">
        <v>148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P135+P148+P176+P229+P328+P384+P473</f>
        <v>0</v>
      </c>
      <c r="Q134" s="210"/>
      <c r="R134" s="211">
        <f>R135+R148+R176+R229+R328+R384+R473</f>
        <v>1026.04593262</v>
      </c>
      <c r="S134" s="210"/>
      <c r="T134" s="212">
        <f>T135+T148+T176+T229+T328+T384+T473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75</v>
      </c>
      <c r="AU134" s="214" t="s">
        <v>76</v>
      </c>
      <c r="AY134" s="213" t="s">
        <v>149</v>
      </c>
      <c r="BK134" s="215">
        <f>BK135+BK148+BK176+BK229+BK328+BK384+BK473</f>
        <v>0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84</v>
      </c>
      <c r="F135" s="216" t="s">
        <v>150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SUM(P136:P147)</f>
        <v>0</v>
      </c>
      <c r="Q135" s="210"/>
      <c r="R135" s="211">
        <f>SUM(R136:R147)</f>
        <v>0</v>
      </c>
      <c r="S135" s="210"/>
      <c r="T135" s="212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84</v>
      </c>
      <c r="AT135" s="214" t="s">
        <v>75</v>
      </c>
      <c r="AU135" s="214" t="s">
        <v>84</v>
      </c>
      <c r="AY135" s="213" t="s">
        <v>149</v>
      </c>
      <c r="BK135" s="215">
        <f>SUM(BK136:BK147)</f>
        <v>0</v>
      </c>
    </row>
    <row r="136" s="2" customFormat="1" ht="33" customHeight="1">
      <c r="A136" s="38"/>
      <c r="B136" s="39"/>
      <c r="C136" s="218" t="s">
        <v>84</v>
      </c>
      <c r="D136" s="218" t="s">
        <v>151</v>
      </c>
      <c r="E136" s="219" t="s">
        <v>1914</v>
      </c>
      <c r="F136" s="220" t="s">
        <v>1915</v>
      </c>
      <c r="G136" s="221" t="s">
        <v>176</v>
      </c>
      <c r="H136" s="222">
        <v>28.158000000000001</v>
      </c>
      <c r="I136" s="223"/>
      <c r="J136" s="224">
        <f>ROUND(I136*H136,2)</f>
        <v>0</v>
      </c>
      <c r="K136" s="220" t="s">
        <v>155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156</v>
      </c>
      <c r="AT136" s="229" t="s">
        <v>151</v>
      </c>
      <c r="AU136" s="229" t="s">
        <v>86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156</v>
      </c>
      <c r="BM136" s="229" t="s">
        <v>1916</v>
      </c>
    </row>
    <row r="137" s="13" customFormat="1">
      <c r="A137" s="13"/>
      <c r="B137" s="231"/>
      <c r="C137" s="232"/>
      <c r="D137" s="233" t="s">
        <v>158</v>
      </c>
      <c r="E137" s="234" t="s">
        <v>1</v>
      </c>
      <c r="F137" s="235" t="s">
        <v>1917</v>
      </c>
      <c r="G137" s="232"/>
      <c r="H137" s="236">
        <v>27.626000000000001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158</v>
      </c>
      <c r="AU137" s="242" t="s">
        <v>86</v>
      </c>
      <c r="AV137" s="13" t="s">
        <v>86</v>
      </c>
      <c r="AW137" s="13" t="s">
        <v>32</v>
      </c>
      <c r="AX137" s="13" t="s">
        <v>76</v>
      </c>
      <c r="AY137" s="242" t="s">
        <v>149</v>
      </c>
    </row>
    <row r="138" s="13" customFormat="1">
      <c r="A138" s="13"/>
      <c r="B138" s="231"/>
      <c r="C138" s="232"/>
      <c r="D138" s="233" t="s">
        <v>158</v>
      </c>
      <c r="E138" s="234" t="s">
        <v>1</v>
      </c>
      <c r="F138" s="235" t="s">
        <v>1918</v>
      </c>
      <c r="G138" s="232"/>
      <c r="H138" s="236">
        <v>0.53200000000000003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158</v>
      </c>
      <c r="AU138" s="242" t="s">
        <v>86</v>
      </c>
      <c r="AV138" s="13" t="s">
        <v>86</v>
      </c>
      <c r="AW138" s="13" t="s">
        <v>32</v>
      </c>
      <c r="AX138" s="13" t="s">
        <v>76</v>
      </c>
      <c r="AY138" s="242" t="s">
        <v>149</v>
      </c>
    </row>
    <row r="139" s="14" customFormat="1">
      <c r="A139" s="14"/>
      <c r="B139" s="253"/>
      <c r="C139" s="254"/>
      <c r="D139" s="233" t="s">
        <v>158</v>
      </c>
      <c r="E139" s="255" t="s">
        <v>1906</v>
      </c>
      <c r="F139" s="256" t="s">
        <v>395</v>
      </c>
      <c r="G139" s="254"/>
      <c r="H139" s="257">
        <v>28.158000000000001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158</v>
      </c>
      <c r="AU139" s="263" t="s">
        <v>86</v>
      </c>
      <c r="AV139" s="14" t="s">
        <v>156</v>
      </c>
      <c r="AW139" s="14" t="s">
        <v>32</v>
      </c>
      <c r="AX139" s="14" t="s">
        <v>84</v>
      </c>
      <c r="AY139" s="263" t="s">
        <v>149</v>
      </c>
    </row>
    <row r="140" s="2" customFormat="1" ht="37.8" customHeight="1">
      <c r="A140" s="38"/>
      <c r="B140" s="39"/>
      <c r="C140" s="218" t="s">
        <v>86</v>
      </c>
      <c r="D140" s="218" t="s">
        <v>151</v>
      </c>
      <c r="E140" s="219" t="s">
        <v>206</v>
      </c>
      <c r="F140" s="220" t="s">
        <v>207</v>
      </c>
      <c r="G140" s="221" t="s">
        <v>176</v>
      </c>
      <c r="H140" s="222">
        <v>28.158000000000001</v>
      </c>
      <c r="I140" s="223"/>
      <c r="J140" s="224">
        <f>ROUND(I140*H140,2)</f>
        <v>0</v>
      </c>
      <c r="K140" s="220" t="s">
        <v>155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156</v>
      </c>
      <c r="AT140" s="229" t="s">
        <v>151</v>
      </c>
      <c r="AU140" s="229" t="s">
        <v>86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156</v>
      </c>
      <c r="BM140" s="229" t="s">
        <v>1919</v>
      </c>
    </row>
    <row r="141" s="13" customFormat="1">
      <c r="A141" s="13"/>
      <c r="B141" s="231"/>
      <c r="C141" s="232"/>
      <c r="D141" s="233" t="s">
        <v>158</v>
      </c>
      <c r="E141" s="234" t="s">
        <v>1908</v>
      </c>
      <c r="F141" s="235" t="s">
        <v>1906</v>
      </c>
      <c r="G141" s="232"/>
      <c r="H141" s="236">
        <v>28.158000000000001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158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149</v>
      </c>
    </row>
    <row r="142" s="2" customFormat="1" ht="37.8" customHeight="1">
      <c r="A142" s="38"/>
      <c r="B142" s="39"/>
      <c r="C142" s="218" t="s">
        <v>164</v>
      </c>
      <c r="D142" s="218" t="s">
        <v>151</v>
      </c>
      <c r="E142" s="219" t="s">
        <v>211</v>
      </c>
      <c r="F142" s="220" t="s">
        <v>212</v>
      </c>
      <c r="G142" s="221" t="s">
        <v>176</v>
      </c>
      <c r="H142" s="222">
        <v>28.158000000000001</v>
      </c>
      <c r="I142" s="223"/>
      <c r="J142" s="224">
        <f>ROUND(I142*H142,2)</f>
        <v>0</v>
      </c>
      <c r="K142" s="220" t="s">
        <v>155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156</v>
      </c>
      <c r="AT142" s="229" t="s">
        <v>151</v>
      </c>
      <c r="AU142" s="229" t="s">
        <v>86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156</v>
      </c>
      <c r="BM142" s="229" t="s">
        <v>1920</v>
      </c>
    </row>
    <row r="143" s="13" customFormat="1">
      <c r="A143" s="13"/>
      <c r="B143" s="231"/>
      <c r="C143" s="232"/>
      <c r="D143" s="233" t="s">
        <v>158</v>
      </c>
      <c r="E143" s="234" t="s">
        <v>1</v>
      </c>
      <c r="F143" s="235" t="s">
        <v>1908</v>
      </c>
      <c r="G143" s="232"/>
      <c r="H143" s="236">
        <v>28.158000000000001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158</v>
      </c>
      <c r="AU143" s="242" t="s">
        <v>86</v>
      </c>
      <c r="AV143" s="13" t="s">
        <v>86</v>
      </c>
      <c r="AW143" s="13" t="s">
        <v>32</v>
      </c>
      <c r="AX143" s="13" t="s">
        <v>84</v>
      </c>
      <c r="AY143" s="242" t="s">
        <v>149</v>
      </c>
    </row>
    <row r="144" s="2" customFormat="1" ht="24.15" customHeight="1">
      <c r="A144" s="38"/>
      <c r="B144" s="39"/>
      <c r="C144" s="218" t="s">
        <v>156</v>
      </c>
      <c r="D144" s="218" t="s">
        <v>151</v>
      </c>
      <c r="E144" s="219" t="s">
        <v>215</v>
      </c>
      <c r="F144" s="220" t="s">
        <v>216</v>
      </c>
      <c r="G144" s="221" t="s">
        <v>217</v>
      </c>
      <c r="H144" s="222">
        <v>52.091999999999999</v>
      </c>
      <c r="I144" s="223"/>
      <c r="J144" s="224">
        <f>ROUND(I144*H144,2)</f>
        <v>0</v>
      </c>
      <c r="K144" s="220" t="s">
        <v>155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151</v>
      </c>
      <c r="AU144" s="229" t="s">
        <v>86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156</v>
      </c>
      <c r="BM144" s="229" t="s">
        <v>1921</v>
      </c>
    </row>
    <row r="145" s="13" customFormat="1">
      <c r="A145" s="13"/>
      <c r="B145" s="231"/>
      <c r="C145" s="232"/>
      <c r="D145" s="233" t="s">
        <v>158</v>
      </c>
      <c r="E145" s="234" t="s">
        <v>1</v>
      </c>
      <c r="F145" s="235" t="s">
        <v>1922</v>
      </c>
      <c r="G145" s="232"/>
      <c r="H145" s="236">
        <v>52.091999999999999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158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149</v>
      </c>
    </row>
    <row r="146" s="2" customFormat="1" ht="16.5" customHeight="1">
      <c r="A146" s="38"/>
      <c r="B146" s="39"/>
      <c r="C146" s="218" t="s">
        <v>173</v>
      </c>
      <c r="D146" s="218" t="s">
        <v>151</v>
      </c>
      <c r="E146" s="219" t="s">
        <v>221</v>
      </c>
      <c r="F146" s="220" t="s">
        <v>222</v>
      </c>
      <c r="G146" s="221" t="s">
        <v>176</v>
      </c>
      <c r="H146" s="222">
        <v>28.158000000000001</v>
      </c>
      <c r="I146" s="223"/>
      <c r="J146" s="224">
        <f>ROUND(I146*H146,2)</f>
        <v>0</v>
      </c>
      <c r="K146" s="220" t="s">
        <v>155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156</v>
      </c>
      <c r="AT146" s="229" t="s">
        <v>151</v>
      </c>
      <c r="AU146" s="229" t="s">
        <v>86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156</v>
      </c>
      <c r="BM146" s="229" t="s">
        <v>1923</v>
      </c>
    </row>
    <row r="147" s="13" customFormat="1">
      <c r="A147" s="13"/>
      <c r="B147" s="231"/>
      <c r="C147" s="232"/>
      <c r="D147" s="233" t="s">
        <v>158</v>
      </c>
      <c r="E147" s="234" t="s">
        <v>1</v>
      </c>
      <c r="F147" s="235" t="s">
        <v>1908</v>
      </c>
      <c r="G147" s="232"/>
      <c r="H147" s="236">
        <v>28.158000000000001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149</v>
      </c>
    </row>
    <row r="148" s="12" customFormat="1" ht="22.8" customHeight="1">
      <c r="A148" s="12"/>
      <c r="B148" s="202"/>
      <c r="C148" s="203"/>
      <c r="D148" s="204" t="s">
        <v>75</v>
      </c>
      <c r="E148" s="216" t="s">
        <v>86</v>
      </c>
      <c r="F148" s="216" t="s">
        <v>239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SUM(P149:P175)</f>
        <v>0</v>
      </c>
      <c r="Q148" s="210"/>
      <c r="R148" s="211">
        <f>SUM(R149:R175)</f>
        <v>297.41789899999998</v>
      </c>
      <c r="S148" s="210"/>
      <c r="T148" s="212">
        <f>SUM(T149:T175)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84</v>
      </c>
      <c r="AT148" s="214" t="s">
        <v>75</v>
      </c>
      <c r="AU148" s="214" t="s">
        <v>84</v>
      </c>
      <c r="AY148" s="213" t="s">
        <v>149</v>
      </c>
      <c r="BK148" s="215">
        <f>SUM(BK149:BK175)</f>
        <v>0</v>
      </c>
    </row>
    <row r="149" s="2" customFormat="1" ht="24.15" customHeight="1">
      <c r="A149" s="38"/>
      <c r="B149" s="39"/>
      <c r="C149" s="218" t="s">
        <v>178</v>
      </c>
      <c r="D149" s="218" t="s">
        <v>151</v>
      </c>
      <c r="E149" s="219" t="s">
        <v>1924</v>
      </c>
      <c r="F149" s="220" t="s">
        <v>1925</v>
      </c>
      <c r="G149" s="221" t="s">
        <v>176</v>
      </c>
      <c r="H149" s="222">
        <v>18.347999999999999</v>
      </c>
      <c r="I149" s="223"/>
      <c r="J149" s="224">
        <f>ROUND(I149*H149,2)</f>
        <v>0</v>
      </c>
      <c r="K149" s="220" t="s">
        <v>155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2.5018699999999998</v>
      </c>
      <c r="R149" s="227">
        <f>Q149*H149</f>
        <v>45.904310759999994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156</v>
      </c>
      <c r="AT149" s="229" t="s">
        <v>151</v>
      </c>
      <c r="AU149" s="229" t="s">
        <v>86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156</v>
      </c>
      <c r="BM149" s="229" t="s">
        <v>1926</v>
      </c>
    </row>
    <row r="150" s="13" customFormat="1">
      <c r="A150" s="13"/>
      <c r="B150" s="231"/>
      <c r="C150" s="232"/>
      <c r="D150" s="233" t="s">
        <v>158</v>
      </c>
      <c r="E150" s="234" t="s">
        <v>1</v>
      </c>
      <c r="F150" s="235" t="s">
        <v>1927</v>
      </c>
      <c r="G150" s="232"/>
      <c r="H150" s="236">
        <v>5.8499999999999996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158</v>
      </c>
      <c r="AU150" s="242" t="s">
        <v>86</v>
      </c>
      <c r="AV150" s="13" t="s">
        <v>86</v>
      </c>
      <c r="AW150" s="13" t="s">
        <v>32</v>
      </c>
      <c r="AX150" s="13" t="s">
        <v>76</v>
      </c>
      <c r="AY150" s="242" t="s">
        <v>149</v>
      </c>
    </row>
    <row r="151" s="13" customFormat="1">
      <c r="A151" s="13"/>
      <c r="B151" s="231"/>
      <c r="C151" s="232"/>
      <c r="D151" s="233" t="s">
        <v>158</v>
      </c>
      <c r="E151" s="234" t="s">
        <v>1</v>
      </c>
      <c r="F151" s="235" t="s">
        <v>1928</v>
      </c>
      <c r="G151" s="232"/>
      <c r="H151" s="236">
        <v>12.497999999999999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158</v>
      </c>
      <c r="AU151" s="242" t="s">
        <v>86</v>
      </c>
      <c r="AV151" s="13" t="s">
        <v>86</v>
      </c>
      <c r="AW151" s="13" t="s">
        <v>32</v>
      </c>
      <c r="AX151" s="13" t="s">
        <v>76</v>
      </c>
      <c r="AY151" s="242" t="s">
        <v>149</v>
      </c>
    </row>
    <row r="152" s="14" customFormat="1">
      <c r="A152" s="14"/>
      <c r="B152" s="253"/>
      <c r="C152" s="254"/>
      <c r="D152" s="233" t="s">
        <v>158</v>
      </c>
      <c r="E152" s="255" t="s">
        <v>1</v>
      </c>
      <c r="F152" s="256" t="s">
        <v>395</v>
      </c>
      <c r="G152" s="254"/>
      <c r="H152" s="257">
        <v>18.347999999999999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158</v>
      </c>
      <c r="AU152" s="263" t="s">
        <v>86</v>
      </c>
      <c r="AV152" s="14" t="s">
        <v>156</v>
      </c>
      <c r="AW152" s="14" t="s">
        <v>32</v>
      </c>
      <c r="AX152" s="14" t="s">
        <v>84</v>
      </c>
      <c r="AY152" s="263" t="s">
        <v>149</v>
      </c>
    </row>
    <row r="153" s="2" customFormat="1" ht="16.5" customHeight="1">
      <c r="A153" s="38"/>
      <c r="B153" s="39"/>
      <c r="C153" s="218" t="s">
        <v>182</v>
      </c>
      <c r="D153" s="218" t="s">
        <v>151</v>
      </c>
      <c r="E153" s="219" t="s">
        <v>1929</v>
      </c>
      <c r="F153" s="220" t="s">
        <v>1930</v>
      </c>
      <c r="G153" s="221" t="s">
        <v>154</v>
      </c>
      <c r="H153" s="222">
        <v>10.891</v>
      </c>
      <c r="I153" s="223"/>
      <c r="J153" s="224">
        <f>ROUND(I153*H153,2)</f>
        <v>0</v>
      </c>
      <c r="K153" s="220" t="s">
        <v>155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0.0029399999999999999</v>
      </c>
      <c r="R153" s="227">
        <f>Q153*H153</f>
        <v>0.032019539999999999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156</v>
      </c>
      <c r="AT153" s="229" t="s">
        <v>151</v>
      </c>
      <c r="AU153" s="229" t="s">
        <v>86</v>
      </c>
      <c r="AY153" s="17" t="s">
        <v>149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156</v>
      </c>
      <c r="BM153" s="229" t="s">
        <v>1931</v>
      </c>
    </row>
    <row r="154" s="13" customFormat="1">
      <c r="A154" s="13"/>
      <c r="B154" s="231"/>
      <c r="C154" s="232"/>
      <c r="D154" s="233" t="s">
        <v>158</v>
      </c>
      <c r="E154" s="234" t="s">
        <v>1</v>
      </c>
      <c r="F154" s="235" t="s">
        <v>1932</v>
      </c>
      <c r="G154" s="232"/>
      <c r="H154" s="236">
        <v>3.738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158</v>
      </c>
      <c r="AU154" s="242" t="s">
        <v>86</v>
      </c>
      <c r="AV154" s="13" t="s">
        <v>86</v>
      </c>
      <c r="AW154" s="13" t="s">
        <v>32</v>
      </c>
      <c r="AX154" s="13" t="s">
        <v>76</v>
      </c>
      <c r="AY154" s="242" t="s">
        <v>149</v>
      </c>
    </row>
    <row r="155" s="13" customFormat="1">
      <c r="A155" s="13"/>
      <c r="B155" s="231"/>
      <c r="C155" s="232"/>
      <c r="D155" s="233" t="s">
        <v>158</v>
      </c>
      <c r="E155" s="234" t="s">
        <v>1</v>
      </c>
      <c r="F155" s="235" t="s">
        <v>1933</v>
      </c>
      <c r="G155" s="232"/>
      <c r="H155" s="236">
        <v>7.1529999999999996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158</v>
      </c>
      <c r="AU155" s="242" t="s">
        <v>86</v>
      </c>
      <c r="AV155" s="13" t="s">
        <v>86</v>
      </c>
      <c r="AW155" s="13" t="s">
        <v>32</v>
      </c>
      <c r="AX155" s="13" t="s">
        <v>76</v>
      </c>
      <c r="AY155" s="242" t="s">
        <v>149</v>
      </c>
    </row>
    <row r="156" s="14" customFormat="1">
      <c r="A156" s="14"/>
      <c r="B156" s="253"/>
      <c r="C156" s="254"/>
      <c r="D156" s="233" t="s">
        <v>158</v>
      </c>
      <c r="E156" s="255" t="s">
        <v>1</v>
      </c>
      <c r="F156" s="256" t="s">
        <v>395</v>
      </c>
      <c r="G156" s="254"/>
      <c r="H156" s="257">
        <v>10.891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158</v>
      </c>
      <c r="AU156" s="263" t="s">
        <v>86</v>
      </c>
      <c r="AV156" s="14" t="s">
        <v>156</v>
      </c>
      <c r="AW156" s="14" t="s">
        <v>32</v>
      </c>
      <c r="AX156" s="14" t="s">
        <v>84</v>
      </c>
      <c r="AY156" s="263" t="s">
        <v>149</v>
      </c>
    </row>
    <row r="157" s="2" customFormat="1" ht="16.5" customHeight="1">
      <c r="A157" s="38"/>
      <c r="B157" s="39"/>
      <c r="C157" s="218" t="s">
        <v>186</v>
      </c>
      <c r="D157" s="218" t="s">
        <v>151</v>
      </c>
      <c r="E157" s="219" t="s">
        <v>1934</v>
      </c>
      <c r="F157" s="220" t="s">
        <v>1935</v>
      </c>
      <c r="G157" s="221" t="s">
        <v>154</v>
      </c>
      <c r="H157" s="222">
        <v>10.891</v>
      </c>
      <c r="I157" s="223"/>
      <c r="J157" s="224">
        <f>ROUND(I157*H157,2)</f>
        <v>0</v>
      </c>
      <c r="K157" s="220" t="s">
        <v>155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156</v>
      </c>
      <c r="AT157" s="229" t="s">
        <v>151</v>
      </c>
      <c r="AU157" s="229" t="s">
        <v>86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156</v>
      </c>
      <c r="BM157" s="229" t="s">
        <v>1936</v>
      </c>
    </row>
    <row r="158" s="2" customFormat="1" ht="16.5" customHeight="1">
      <c r="A158" s="38"/>
      <c r="B158" s="39"/>
      <c r="C158" s="218" t="s">
        <v>190</v>
      </c>
      <c r="D158" s="218" t="s">
        <v>151</v>
      </c>
      <c r="E158" s="219" t="s">
        <v>1937</v>
      </c>
      <c r="F158" s="220" t="s">
        <v>1938</v>
      </c>
      <c r="G158" s="221" t="s">
        <v>217</v>
      </c>
      <c r="H158" s="222">
        <v>1.3799999999999999</v>
      </c>
      <c r="I158" s="223"/>
      <c r="J158" s="224">
        <f>ROUND(I158*H158,2)</f>
        <v>0</v>
      </c>
      <c r="K158" s="220" t="s">
        <v>155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1.06277</v>
      </c>
      <c r="R158" s="227">
        <f>Q158*H158</f>
        <v>1.4666225999999998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156</v>
      </c>
      <c r="AT158" s="229" t="s">
        <v>151</v>
      </c>
      <c r="AU158" s="229" t="s">
        <v>86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156</v>
      </c>
      <c r="BM158" s="229" t="s">
        <v>1939</v>
      </c>
    </row>
    <row r="159" s="13" customFormat="1">
      <c r="A159" s="13"/>
      <c r="B159" s="231"/>
      <c r="C159" s="232"/>
      <c r="D159" s="233" t="s">
        <v>158</v>
      </c>
      <c r="E159" s="234" t="s">
        <v>1</v>
      </c>
      <c r="F159" s="235" t="s">
        <v>1940</v>
      </c>
      <c r="G159" s="232"/>
      <c r="H159" s="236">
        <v>0.11799999999999999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158</v>
      </c>
      <c r="AU159" s="242" t="s">
        <v>86</v>
      </c>
      <c r="AV159" s="13" t="s">
        <v>86</v>
      </c>
      <c r="AW159" s="13" t="s">
        <v>32</v>
      </c>
      <c r="AX159" s="13" t="s">
        <v>76</v>
      </c>
      <c r="AY159" s="242" t="s">
        <v>149</v>
      </c>
    </row>
    <row r="160" s="13" customFormat="1">
      <c r="A160" s="13"/>
      <c r="B160" s="231"/>
      <c r="C160" s="232"/>
      <c r="D160" s="233" t="s">
        <v>158</v>
      </c>
      <c r="E160" s="234" t="s">
        <v>1</v>
      </c>
      <c r="F160" s="235" t="s">
        <v>1941</v>
      </c>
      <c r="G160" s="232"/>
      <c r="H160" s="236">
        <v>1.262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158</v>
      </c>
      <c r="AU160" s="242" t="s">
        <v>86</v>
      </c>
      <c r="AV160" s="13" t="s">
        <v>86</v>
      </c>
      <c r="AW160" s="13" t="s">
        <v>32</v>
      </c>
      <c r="AX160" s="13" t="s">
        <v>76</v>
      </c>
      <c r="AY160" s="242" t="s">
        <v>149</v>
      </c>
    </row>
    <row r="161" s="14" customFormat="1">
      <c r="A161" s="14"/>
      <c r="B161" s="253"/>
      <c r="C161" s="254"/>
      <c r="D161" s="233" t="s">
        <v>158</v>
      </c>
      <c r="E161" s="255" t="s">
        <v>1</v>
      </c>
      <c r="F161" s="256" t="s">
        <v>395</v>
      </c>
      <c r="G161" s="254"/>
      <c r="H161" s="257">
        <v>1.3799999999999999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158</v>
      </c>
      <c r="AU161" s="263" t="s">
        <v>86</v>
      </c>
      <c r="AV161" s="14" t="s">
        <v>156</v>
      </c>
      <c r="AW161" s="14" t="s">
        <v>32</v>
      </c>
      <c r="AX161" s="14" t="s">
        <v>84</v>
      </c>
      <c r="AY161" s="263" t="s">
        <v>149</v>
      </c>
    </row>
    <row r="162" s="2" customFormat="1" ht="16.5" customHeight="1">
      <c r="A162" s="38"/>
      <c r="B162" s="39"/>
      <c r="C162" s="218" t="s">
        <v>194</v>
      </c>
      <c r="D162" s="218" t="s">
        <v>151</v>
      </c>
      <c r="E162" s="219" t="s">
        <v>1942</v>
      </c>
      <c r="F162" s="220" t="s">
        <v>1943</v>
      </c>
      <c r="G162" s="221" t="s">
        <v>176</v>
      </c>
      <c r="H162" s="222">
        <v>5.5499999999999998</v>
      </c>
      <c r="I162" s="223"/>
      <c r="J162" s="224">
        <f>ROUND(I162*H162,2)</f>
        <v>0</v>
      </c>
      <c r="K162" s="220" t="s">
        <v>155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2.3010199999999998</v>
      </c>
      <c r="R162" s="227">
        <f>Q162*H162</f>
        <v>12.770660999999999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156</v>
      </c>
      <c r="AT162" s="229" t="s">
        <v>151</v>
      </c>
      <c r="AU162" s="229" t="s">
        <v>86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156</v>
      </c>
      <c r="BM162" s="229" t="s">
        <v>1944</v>
      </c>
    </row>
    <row r="163" s="13" customFormat="1">
      <c r="A163" s="13"/>
      <c r="B163" s="231"/>
      <c r="C163" s="232"/>
      <c r="D163" s="233" t="s">
        <v>158</v>
      </c>
      <c r="E163" s="234" t="s">
        <v>1</v>
      </c>
      <c r="F163" s="235" t="s">
        <v>1945</v>
      </c>
      <c r="G163" s="232"/>
      <c r="H163" s="236">
        <v>5.5499999999999998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158</v>
      </c>
      <c r="AU163" s="242" t="s">
        <v>86</v>
      </c>
      <c r="AV163" s="13" t="s">
        <v>86</v>
      </c>
      <c r="AW163" s="13" t="s">
        <v>32</v>
      </c>
      <c r="AX163" s="13" t="s">
        <v>84</v>
      </c>
      <c r="AY163" s="242" t="s">
        <v>149</v>
      </c>
    </row>
    <row r="164" s="2" customFormat="1" ht="16.5" customHeight="1">
      <c r="A164" s="38"/>
      <c r="B164" s="39"/>
      <c r="C164" s="218" t="s">
        <v>198</v>
      </c>
      <c r="D164" s="218" t="s">
        <v>151</v>
      </c>
      <c r="E164" s="219" t="s">
        <v>1946</v>
      </c>
      <c r="F164" s="220" t="s">
        <v>1947</v>
      </c>
      <c r="G164" s="221" t="s">
        <v>176</v>
      </c>
      <c r="H164" s="222">
        <v>28.158000000000001</v>
      </c>
      <c r="I164" s="223"/>
      <c r="J164" s="224">
        <f>ROUND(I164*H164,2)</f>
        <v>0</v>
      </c>
      <c r="K164" s="220" t="s">
        <v>155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2.5018699999999998</v>
      </c>
      <c r="R164" s="227">
        <f>Q164*H164</f>
        <v>70.447655459999993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156</v>
      </c>
      <c r="AT164" s="229" t="s">
        <v>151</v>
      </c>
      <c r="AU164" s="229" t="s">
        <v>86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156</v>
      </c>
      <c r="BM164" s="229" t="s">
        <v>1948</v>
      </c>
    </row>
    <row r="165" s="13" customFormat="1">
      <c r="A165" s="13"/>
      <c r="B165" s="231"/>
      <c r="C165" s="232"/>
      <c r="D165" s="233" t="s">
        <v>158</v>
      </c>
      <c r="E165" s="234" t="s">
        <v>1</v>
      </c>
      <c r="F165" s="235" t="s">
        <v>1949</v>
      </c>
      <c r="G165" s="232"/>
      <c r="H165" s="236">
        <v>27.626000000000001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158</v>
      </c>
      <c r="AU165" s="242" t="s">
        <v>86</v>
      </c>
      <c r="AV165" s="13" t="s">
        <v>86</v>
      </c>
      <c r="AW165" s="13" t="s">
        <v>32</v>
      </c>
      <c r="AX165" s="13" t="s">
        <v>76</v>
      </c>
      <c r="AY165" s="242" t="s">
        <v>149</v>
      </c>
    </row>
    <row r="166" s="13" customFormat="1">
      <c r="A166" s="13"/>
      <c r="B166" s="231"/>
      <c r="C166" s="232"/>
      <c r="D166" s="233" t="s">
        <v>158</v>
      </c>
      <c r="E166" s="234" t="s">
        <v>1</v>
      </c>
      <c r="F166" s="235" t="s">
        <v>1950</v>
      </c>
      <c r="G166" s="232"/>
      <c r="H166" s="236">
        <v>0.53200000000000003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158</v>
      </c>
      <c r="AU166" s="242" t="s">
        <v>86</v>
      </c>
      <c r="AV166" s="13" t="s">
        <v>86</v>
      </c>
      <c r="AW166" s="13" t="s">
        <v>32</v>
      </c>
      <c r="AX166" s="13" t="s">
        <v>76</v>
      </c>
      <c r="AY166" s="242" t="s">
        <v>149</v>
      </c>
    </row>
    <row r="167" s="14" customFormat="1">
      <c r="A167" s="14"/>
      <c r="B167" s="253"/>
      <c r="C167" s="254"/>
      <c r="D167" s="233" t="s">
        <v>158</v>
      </c>
      <c r="E167" s="255" t="s">
        <v>1</v>
      </c>
      <c r="F167" s="256" t="s">
        <v>395</v>
      </c>
      <c r="G167" s="254"/>
      <c r="H167" s="257">
        <v>28.158000000000001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158</v>
      </c>
      <c r="AU167" s="263" t="s">
        <v>86</v>
      </c>
      <c r="AV167" s="14" t="s">
        <v>156</v>
      </c>
      <c r="AW167" s="14" t="s">
        <v>32</v>
      </c>
      <c r="AX167" s="14" t="s">
        <v>84</v>
      </c>
      <c r="AY167" s="263" t="s">
        <v>149</v>
      </c>
    </row>
    <row r="168" s="2" customFormat="1" ht="16.5" customHeight="1">
      <c r="A168" s="38"/>
      <c r="B168" s="39"/>
      <c r="C168" s="218" t="s">
        <v>8</v>
      </c>
      <c r="D168" s="218" t="s">
        <v>151</v>
      </c>
      <c r="E168" s="219" t="s">
        <v>1951</v>
      </c>
      <c r="F168" s="220" t="s">
        <v>1952</v>
      </c>
      <c r="G168" s="221" t="s">
        <v>303</v>
      </c>
      <c r="H168" s="222">
        <v>44</v>
      </c>
      <c r="I168" s="223"/>
      <c r="J168" s="224">
        <f>ROUND(I168*H168,2)</f>
        <v>0</v>
      </c>
      <c r="K168" s="220" t="s">
        <v>155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0.22353000000000001</v>
      </c>
      <c r="R168" s="227">
        <f>Q168*H168</f>
        <v>9.8353199999999994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156</v>
      </c>
      <c r="AT168" s="229" t="s">
        <v>151</v>
      </c>
      <c r="AU168" s="229" t="s">
        <v>86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156</v>
      </c>
      <c r="BM168" s="229" t="s">
        <v>1953</v>
      </c>
    </row>
    <row r="169" s="13" customFormat="1">
      <c r="A169" s="13"/>
      <c r="B169" s="231"/>
      <c r="C169" s="232"/>
      <c r="D169" s="233" t="s">
        <v>158</v>
      </c>
      <c r="E169" s="234" t="s">
        <v>1</v>
      </c>
      <c r="F169" s="235" t="s">
        <v>1954</v>
      </c>
      <c r="G169" s="232"/>
      <c r="H169" s="236">
        <v>44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158</v>
      </c>
      <c r="AU169" s="242" t="s">
        <v>86</v>
      </c>
      <c r="AV169" s="13" t="s">
        <v>86</v>
      </c>
      <c r="AW169" s="13" t="s">
        <v>32</v>
      </c>
      <c r="AX169" s="13" t="s">
        <v>84</v>
      </c>
      <c r="AY169" s="242" t="s">
        <v>149</v>
      </c>
    </row>
    <row r="170" s="2" customFormat="1" ht="24.15" customHeight="1">
      <c r="A170" s="38"/>
      <c r="B170" s="39"/>
      <c r="C170" s="243" t="s">
        <v>205</v>
      </c>
      <c r="D170" s="243" t="s">
        <v>234</v>
      </c>
      <c r="E170" s="244" t="s">
        <v>1955</v>
      </c>
      <c r="F170" s="245" t="s">
        <v>1956</v>
      </c>
      <c r="G170" s="246" t="s">
        <v>176</v>
      </c>
      <c r="H170" s="247">
        <v>28.600000000000001</v>
      </c>
      <c r="I170" s="248"/>
      <c r="J170" s="249">
        <f>ROUND(I170*H170,2)</f>
        <v>0</v>
      </c>
      <c r="K170" s="245" t="s">
        <v>155</v>
      </c>
      <c r="L170" s="250"/>
      <c r="M170" s="251" t="s">
        <v>1</v>
      </c>
      <c r="N170" s="252" t="s">
        <v>41</v>
      </c>
      <c r="O170" s="91"/>
      <c r="P170" s="227">
        <f>O170*H170</f>
        <v>0</v>
      </c>
      <c r="Q170" s="227">
        <v>2.6499999999999999</v>
      </c>
      <c r="R170" s="227">
        <f>Q170*H170</f>
        <v>75.790000000000006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186</v>
      </c>
      <c r="AT170" s="229" t="s">
        <v>234</v>
      </c>
      <c r="AU170" s="229" t="s">
        <v>86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156</v>
      </c>
      <c r="BM170" s="229" t="s">
        <v>1957</v>
      </c>
    </row>
    <row r="171" s="13" customFormat="1">
      <c r="A171" s="13"/>
      <c r="B171" s="231"/>
      <c r="C171" s="232"/>
      <c r="D171" s="233" t="s">
        <v>158</v>
      </c>
      <c r="E171" s="234" t="s">
        <v>1</v>
      </c>
      <c r="F171" s="235" t="s">
        <v>1958</v>
      </c>
      <c r="G171" s="232"/>
      <c r="H171" s="236">
        <v>28.600000000000001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158</v>
      </c>
      <c r="AU171" s="242" t="s">
        <v>86</v>
      </c>
      <c r="AV171" s="13" t="s">
        <v>86</v>
      </c>
      <c r="AW171" s="13" t="s">
        <v>32</v>
      </c>
      <c r="AX171" s="13" t="s">
        <v>84</v>
      </c>
      <c r="AY171" s="242" t="s">
        <v>149</v>
      </c>
    </row>
    <row r="172" s="2" customFormat="1" ht="33" customHeight="1">
      <c r="A172" s="38"/>
      <c r="B172" s="39"/>
      <c r="C172" s="218" t="s">
        <v>210</v>
      </c>
      <c r="D172" s="218" t="s">
        <v>151</v>
      </c>
      <c r="E172" s="219" t="s">
        <v>1959</v>
      </c>
      <c r="F172" s="220" t="s">
        <v>1960</v>
      </c>
      <c r="G172" s="221" t="s">
        <v>154</v>
      </c>
      <c r="H172" s="222">
        <v>41.411999999999999</v>
      </c>
      <c r="I172" s="223"/>
      <c r="J172" s="224">
        <f>ROUND(I172*H172,2)</f>
        <v>0</v>
      </c>
      <c r="K172" s="220" t="s">
        <v>155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0.50100999999999996</v>
      </c>
      <c r="R172" s="227">
        <f>Q172*H172</f>
        <v>20.747826119999999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156</v>
      </c>
      <c r="AT172" s="229" t="s">
        <v>151</v>
      </c>
      <c r="AU172" s="229" t="s">
        <v>86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156</v>
      </c>
      <c r="BM172" s="229" t="s">
        <v>1961</v>
      </c>
    </row>
    <row r="173" s="13" customFormat="1">
      <c r="A173" s="13"/>
      <c r="B173" s="231"/>
      <c r="C173" s="232"/>
      <c r="D173" s="233" t="s">
        <v>158</v>
      </c>
      <c r="E173" s="234" t="s">
        <v>1</v>
      </c>
      <c r="F173" s="235" t="s">
        <v>1962</v>
      </c>
      <c r="G173" s="232"/>
      <c r="H173" s="236">
        <v>41.411999999999999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158</v>
      </c>
      <c r="AU173" s="242" t="s">
        <v>86</v>
      </c>
      <c r="AV173" s="13" t="s">
        <v>86</v>
      </c>
      <c r="AW173" s="13" t="s">
        <v>32</v>
      </c>
      <c r="AX173" s="13" t="s">
        <v>84</v>
      </c>
      <c r="AY173" s="242" t="s">
        <v>149</v>
      </c>
    </row>
    <row r="174" s="2" customFormat="1" ht="33" customHeight="1">
      <c r="A174" s="38"/>
      <c r="B174" s="39"/>
      <c r="C174" s="218" t="s">
        <v>214</v>
      </c>
      <c r="D174" s="218" t="s">
        <v>151</v>
      </c>
      <c r="E174" s="219" t="s">
        <v>1963</v>
      </c>
      <c r="F174" s="220" t="s">
        <v>1964</v>
      </c>
      <c r="G174" s="221" t="s">
        <v>154</v>
      </c>
      <c r="H174" s="222">
        <v>82.144000000000005</v>
      </c>
      <c r="I174" s="223"/>
      <c r="J174" s="224">
        <f>ROUND(I174*H174,2)</f>
        <v>0</v>
      </c>
      <c r="K174" s="220" t="s">
        <v>155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0.73558000000000001</v>
      </c>
      <c r="R174" s="227">
        <f>Q174*H174</f>
        <v>60.423483520000005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156</v>
      </c>
      <c r="AT174" s="229" t="s">
        <v>151</v>
      </c>
      <c r="AU174" s="229" t="s">
        <v>86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156</v>
      </c>
      <c r="BM174" s="229" t="s">
        <v>1965</v>
      </c>
    </row>
    <row r="175" s="13" customFormat="1">
      <c r="A175" s="13"/>
      <c r="B175" s="231"/>
      <c r="C175" s="232"/>
      <c r="D175" s="233" t="s">
        <v>158</v>
      </c>
      <c r="E175" s="234" t="s">
        <v>1</v>
      </c>
      <c r="F175" s="235" t="s">
        <v>1966</v>
      </c>
      <c r="G175" s="232"/>
      <c r="H175" s="236">
        <v>82.144000000000005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158</v>
      </c>
      <c r="AU175" s="242" t="s">
        <v>86</v>
      </c>
      <c r="AV175" s="13" t="s">
        <v>86</v>
      </c>
      <c r="AW175" s="13" t="s">
        <v>32</v>
      </c>
      <c r="AX175" s="13" t="s">
        <v>84</v>
      </c>
      <c r="AY175" s="242" t="s">
        <v>149</v>
      </c>
    </row>
    <row r="176" s="12" customFormat="1" ht="22.8" customHeight="1">
      <c r="A176" s="12"/>
      <c r="B176" s="202"/>
      <c r="C176" s="203"/>
      <c r="D176" s="204" t="s">
        <v>75</v>
      </c>
      <c r="E176" s="216" t="s">
        <v>164</v>
      </c>
      <c r="F176" s="216" t="s">
        <v>444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SUM(P177:P228)</f>
        <v>0</v>
      </c>
      <c r="Q176" s="210"/>
      <c r="R176" s="211">
        <f>SUM(R177:R228)</f>
        <v>274.18405299999995</v>
      </c>
      <c r="S176" s="210"/>
      <c r="T176" s="212">
        <f>SUM(T177:T228)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84</v>
      </c>
      <c r="AT176" s="214" t="s">
        <v>75</v>
      </c>
      <c r="AU176" s="214" t="s">
        <v>84</v>
      </c>
      <c r="AY176" s="213" t="s">
        <v>149</v>
      </c>
      <c r="BK176" s="215">
        <f>SUM(BK177:BK228)</f>
        <v>0</v>
      </c>
    </row>
    <row r="177" s="2" customFormat="1" ht="24.15" customHeight="1">
      <c r="A177" s="38"/>
      <c r="B177" s="39"/>
      <c r="C177" s="218" t="s">
        <v>220</v>
      </c>
      <c r="D177" s="218" t="s">
        <v>151</v>
      </c>
      <c r="E177" s="219" t="s">
        <v>1967</v>
      </c>
      <c r="F177" s="220" t="s">
        <v>1968</v>
      </c>
      <c r="G177" s="221" t="s">
        <v>303</v>
      </c>
      <c r="H177" s="222">
        <v>44</v>
      </c>
      <c r="I177" s="223"/>
      <c r="J177" s="224">
        <f>ROUND(I177*H177,2)</f>
        <v>0</v>
      </c>
      <c r="K177" s="220" t="s">
        <v>155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0.47371000000000002</v>
      </c>
      <c r="R177" s="227">
        <f>Q177*H177</f>
        <v>20.843240000000002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156</v>
      </c>
      <c r="AT177" s="229" t="s">
        <v>151</v>
      </c>
      <c r="AU177" s="229" t="s">
        <v>86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156</v>
      </c>
      <c r="BM177" s="229" t="s">
        <v>1969</v>
      </c>
    </row>
    <row r="178" s="13" customFormat="1">
      <c r="A178" s="13"/>
      <c r="B178" s="231"/>
      <c r="C178" s="232"/>
      <c r="D178" s="233" t="s">
        <v>158</v>
      </c>
      <c r="E178" s="234" t="s">
        <v>1</v>
      </c>
      <c r="F178" s="235" t="s">
        <v>1970</v>
      </c>
      <c r="G178" s="232"/>
      <c r="H178" s="236">
        <v>44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158</v>
      </c>
      <c r="AU178" s="242" t="s">
        <v>86</v>
      </c>
      <c r="AV178" s="13" t="s">
        <v>86</v>
      </c>
      <c r="AW178" s="13" t="s">
        <v>32</v>
      </c>
      <c r="AX178" s="13" t="s">
        <v>84</v>
      </c>
      <c r="AY178" s="242" t="s">
        <v>149</v>
      </c>
    </row>
    <row r="179" s="2" customFormat="1" ht="24.15" customHeight="1">
      <c r="A179" s="38"/>
      <c r="B179" s="39"/>
      <c r="C179" s="243" t="s">
        <v>224</v>
      </c>
      <c r="D179" s="243" t="s">
        <v>234</v>
      </c>
      <c r="E179" s="244" t="s">
        <v>1971</v>
      </c>
      <c r="F179" s="245" t="s">
        <v>1972</v>
      </c>
      <c r="G179" s="246" t="s">
        <v>176</v>
      </c>
      <c r="H179" s="247">
        <v>31.899999999999999</v>
      </c>
      <c r="I179" s="248"/>
      <c r="J179" s="249">
        <f>ROUND(I179*H179,2)</f>
        <v>0</v>
      </c>
      <c r="K179" s="245" t="s">
        <v>155</v>
      </c>
      <c r="L179" s="250"/>
      <c r="M179" s="251" t="s">
        <v>1</v>
      </c>
      <c r="N179" s="252" t="s">
        <v>41</v>
      </c>
      <c r="O179" s="91"/>
      <c r="P179" s="227">
        <f>O179*H179</f>
        <v>0</v>
      </c>
      <c r="Q179" s="227">
        <v>2.6499999999999999</v>
      </c>
      <c r="R179" s="227">
        <f>Q179*H179</f>
        <v>84.534999999999997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186</v>
      </c>
      <c r="AT179" s="229" t="s">
        <v>234</v>
      </c>
      <c r="AU179" s="229" t="s">
        <v>86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156</v>
      </c>
      <c r="BM179" s="229" t="s">
        <v>1973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1974</v>
      </c>
      <c r="G180" s="232"/>
      <c r="H180" s="236">
        <v>31.899999999999999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86</v>
      </c>
      <c r="AV180" s="13" t="s">
        <v>86</v>
      </c>
      <c r="AW180" s="13" t="s">
        <v>32</v>
      </c>
      <c r="AX180" s="13" t="s">
        <v>84</v>
      </c>
      <c r="AY180" s="242" t="s">
        <v>149</v>
      </c>
    </row>
    <row r="181" s="2" customFormat="1" ht="24.15" customHeight="1">
      <c r="A181" s="38"/>
      <c r="B181" s="39"/>
      <c r="C181" s="218" t="s">
        <v>229</v>
      </c>
      <c r="D181" s="218" t="s">
        <v>151</v>
      </c>
      <c r="E181" s="219" t="s">
        <v>1975</v>
      </c>
      <c r="F181" s="220" t="s">
        <v>1976</v>
      </c>
      <c r="G181" s="221" t="s">
        <v>303</v>
      </c>
      <c r="H181" s="222">
        <v>1</v>
      </c>
      <c r="I181" s="223"/>
      <c r="J181" s="224">
        <f>ROUND(I181*H181,2)</f>
        <v>0</v>
      </c>
      <c r="K181" s="220" t="s">
        <v>155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0.10876</v>
      </c>
      <c r="R181" s="227">
        <f>Q181*H181</f>
        <v>0.10876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156</v>
      </c>
      <c r="AT181" s="229" t="s">
        <v>151</v>
      </c>
      <c r="AU181" s="229" t="s">
        <v>86</v>
      </c>
      <c r="AY181" s="17" t="s">
        <v>149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156</v>
      </c>
      <c r="BM181" s="229" t="s">
        <v>1977</v>
      </c>
    </row>
    <row r="182" s="13" customFormat="1">
      <c r="A182" s="13"/>
      <c r="B182" s="231"/>
      <c r="C182" s="232"/>
      <c r="D182" s="233" t="s">
        <v>158</v>
      </c>
      <c r="E182" s="234" t="s">
        <v>1</v>
      </c>
      <c r="F182" s="235" t="s">
        <v>1978</v>
      </c>
      <c r="G182" s="232"/>
      <c r="H182" s="236">
        <v>1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158</v>
      </c>
      <c r="AU182" s="242" t="s">
        <v>86</v>
      </c>
      <c r="AV182" s="13" t="s">
        <v>86</v>
      </c>
      <c r="AW182" s="13" t="s">
        <v>32</v>
      </c>
      <c r="AX182" s="13" t="s">
        <v>84</v>
      </c>
      <c r="AY182" s="242" t="s">
        <v>149</v>
      </c>
    </row>
    <row r="183" s="2" customFormat="1" ht="24.15" customHeight="1">
      <c r="A183" s="38"/>
      <c r="B183" s="39"/>
      <c r="C183" s="243" t="s">
        <v>233</v>
      </c>
      <c r="D183" s="243" t="s">
        <v>234</v>
      </c>
      <c r="E183" s="244" t="s">
        <v>1979</v>
      </c>
      <c r="F183" s="245" t="s">
        <v>1980</v>
      </c>
      <c r="G183" s="246" t="s">
        <v>176</v>
      </c>
      <c r="H183" s="247">
        <v>0.46000000000000002</v>
      </c>
      <c r="I183" s="248"/>
      <c r="J183" s="249">
        <f>ROUND(I183*H183,2)</f>
        <v>0</v>
      </c>
      <c r="K183" s="245" t="s">
        <v>155</v>
      </c>
      <c r="L183" s="250"/>
      <c r="M183" s="251" t="s">
        <v>1</v>
      </c>
      <c r="N183" s="252" t="s">
        <v>41</v>
      </c>
      <c r="O183" s="91"/>
      <c r="P183" s="227">
        <f>O183*H183</f>
        <v>0</v>
      </c>
      <c r="Q183" s="227">
        <v>2.5699999999999998</v>
      </c>
      <c r="R183" s="227">
        <f>Q183*H183</f>
        <v>1.1821999999999999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186</v>
      </c>
      <c r="AT183" s="229" t="s">
        <v>234</v>
      </c>
      <c r="AU183" s="229" t="s">
        <v>86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156</v>
      </c>
      <c r="BM183" s="229" t="s">
        <v>1981</v>
      </c>
    </row>
    <row r="184" s="13" customFormat="1">
      <c r="A184" s="13"/>
      <c r="B184" s="231"/>
      <c r="C184" s="232"/>
      <c r="D184" s="233" t="s">
        <v>158</v>
      </c>
      <c r="E184" s="234" t="s">
        <v>1</v>
      </c>
      <c r="F184" s="235" t="s">
        <v>1982</v>
      </c>
      <c r="G184" s="232"/>
      <c r="H184" s="236">
        <v>0.46000000000000002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158</v>
      </c>
      <c r="AU184" s="242" t="s">
        <v>86</v>
      </c>
      <c r="AV184" s="13" t="s">
        <v>86</v>
      </c>
      <c r="AW184" s="13" t="s">
        <v>32</v>
      </c>
      <c r="AX184" s="13" t="s">
        <v>84</v>
      </c>
      <c r="AY184" s="242" t="s">
        <v>149</v>
      </c>
    </row>
    <row r="185" s="2" customFormat="1" ht="24.15" customHeight="1">
      <c r="A185" s="38"/>
      <c r="B185" s="39"/>
      <c r="C185" s="218" t="s">
        <v>240</v>
      </c>
      <c r="D185" s="218" t="s">
        <v>151</v>
      </c>
      <c r="E185" s="219" t="s">
        <v>1983</v>
      </c>
      <c r="F185" s="220" t="s">
        <v>1984</v>
      </c>
      <c r="G185" s="221" t="s">
        <v>303</v>
      </c>
      <c r="H185" s="222">
        <v>10</v>
      </c>
      <c r="I185" s="223"/>
      <c r="J185" s="224">
        <f>ROUND(I185*H185,2)</f>
        <v>0</v>
      </c>
      <c r="K185" s="220" t="s">
        <v>155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0.13331999999999999</v>
      </c>
      <c r="R185" s="227">
        <f>Q185*H185</f>
        <v>1.3331999999999999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156</v>
      </c>
      <c r="AT185" s="229" t="s">
        <v>151</v>
      </c>
      <c r="AU185" s="229" t="s">
        <v>86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156</v>
      </c>
      <c r="BM185" s="229" t="s">
        <v>1985</v>
      </c>
    </row>
    <row r="186" s="13" customFormat="1">
      <c r="A186" s="13"/>
      <c r="B186" s="231"/>
      <c r="C186" s="232"/>
      <c r="D186" s="233" t="s">
        <v>158</v>
      </c>
      <c r="E186" s="234" t="s">
        <v>1</v>
      </c>
      <c r="F186" s="235" t="s">
        <v>1986</v>
      </c>
      <c r="G186" s="232"/>
      <c r="H186" s="236">
        <v>4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158</v>
      </c>
      <c r="AU186" s="242" t="s">
        <v>86</v>
      </c>
      <c r="AV186" s="13" t="s">
        <v>86</v>
      </c>
      <c r="AW186" s="13" t="s">
        <v>32</v>
      </c>
      <c r="AX186" s="13" t="s">
        <v>76</v>
      </c>
      <c r="AY186" s="242" t="s">
        <v>149</v>
      </c>
    </row>
    <row r="187" s="13" customFormat="1">
      <c r="A187" s="13"/>
      <c r="B187" s="231"/>
      <c r="C187" s="232"/>
      <c r="D187" s="233" t="s">
        <v>158</v>
      </c>
      <c r="E187" s="234" t="s">
        <v>1</v>
      </c>
      <c r="F187" s="235" t="s">
        <v>1987</v>
      </c>
      <c r="G187" s="232"/>
      <c r="H187" s="236">
        <v>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158</v>
      </c>
      <c r="AU187" s="242" t="s">
        <v>86</v>
      </c>
      <c r="AV187" s="13" t="s">
        <v>86</v>
      </c>
      <c r="AW187" s="13" t="s">
        <v>32</v>
      </c>
      <c r="AX187" s="13" t="s">
        <v>76</v>
      </c>
      <c r="AY187" s="242" t="s">
        <v>149</v>
      </c>
    </row>
    <row r="188" s="13" customFormat="1">
      <c r="A188" s="13"/>
      <c r="B188" s="231"/>
      <c r="C188" s="232"/>
      <c r="D188" s="233" t="s">
        <v>158</v>
      </c>
      <c r="E188" s="234" t="s">
        <v>1</v>
      </c>
      <c r="F188" s="235" t="s">
        <v>1988</v>
      </c>
      <c r="G188" s="232"/>
      <c r="H188" s="236">
        <v>1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158</v>
      </c>
      <c r="AU188" s="242" t="s">
        <v>86</v>
      </c>
      <c r="AV188" s="13" t="s">
        <v>86</v>
      </c>
      <c r="AW188" s="13" t="s">
        <v>32</v>
      </c>
      <c r="AX188" s="13" t="s">
        <v>76</v>
      </c>
      <c r="AY188" s="242" t="s">
        <v>149</v>
      </c>
    </row>
    <row r="189" s="13" customFormat="1">
      <c r="A189" s="13"/>
      <c r="B189" s="231"/>
      <c r="C189" s="232"/>
      <c r="D189" s="233" t="s">
        <v>158</v>
      </c>
      <c r="E189" s="234" t="s">
        <v>1</v>
      </c>
      <c r="F189" s="235" t="s">
        <v>1989</v>
      </c>
      <c r="G189" s="232"/>
      <c r="H189" s="236">
        <v>1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158</v>
      </c>
      <c r="AU189" s="242" t="s">
        <v>86</v>
      </c>
      <c r="AV189" s="13" t="s">
        <v>86</v>
      </c>
      <c r="AW189" s="13" t="s">
        <v>32</v>
      </c>
      <c r="AX189" s="13" t="s">
        <v>76</v>
      </c>
      <c r="AY189" s="242" t="s">
        <v>149</v>
      </c>
    </row>
    <row r="190" s="13" customFormat="1">
      <c r="A190" s="13"/>
      <c r="B190" s="231"/>
      <c r="C190" s="232"/>
      <c r="D190" s="233" t="s">
        <v>158</v>
      </c>
      <c r="E190" s="234" t="s">
        <v>1</v>
      </c>
      <c r="F190" s="235" t="s">
        <v>1990</v>
      </c>
      <c r="G190" s="232"/>
      <c r="H190" s="236">
        <v>1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158</v>
      </c>
      <c r="AU190" s="242" t="s">
        <v>86</v>
      </c>
      <c r="AV190" s="13" t="s">
        <v>86</v>
      </c>
      <c r="AW190" s="13" t="s">
        <v>32</v>
      </c>
      <c r="AX190" s="13" t="s">
        <v>76</v>
      </c>
      <c r="AY190" s="242" t="s">
        <v>149</v>
      </c>
    </row>
    <row r="191" s="13" customFormat="1">
      <c r="A191" s="13"/>
      <c r="B191" s="231"/>
      <c r="C191" s="232"/>
      <c r="D191" s="233" t="s">
        <v>158</v>
      </c>
      <c r="E191" s="234" t="s">
        <v>1</v>
      </c>
      <c r="F191" s="235" t="s">
        <v>1991</v>
      </c>
      <c r="G191" s="232"/>
      <c r="H191" s="236">
        <v>1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158</v>
      </c>
      <c r="AU191" s="242" t="s">
        <v>86</v>
      </c>
      <c r="AV191" s="13" t="s">
        <v>86</v>
      </c>
      <c r="AW191" s="13" t="s">
        <v>32</v>
      </c>
      <c r="AX191" s="13" t="s">
        <v>76</v>
      </c>
      <c r="AY191" s="242" t="s">
        <v>149</v>
      </c>
    </row>
    <row r="192" s="13" customFormat="1">
      <c r="A192" s="13"/>
      <c r="B192" s="231"/>
      <c r="C192" s="232"/>
      <c r="D192" s="233" t="s">
        <v>158</v>
      </c>
      <c r="E192" s="234" t="s">
        <v>1</v>
      </c>
      <c r="F192" s="235" t="s">
        <v>1992</v>
      </c>
      <c r="G192" s="232"/>
      <c r="H192" s="236">
        <v>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158</v>
      </c>
      <c r="AU192" s="242" t="s">
        <v>86</v>
      </c>
      <c r="AV192" s="13" t="s">
        <v>86</v>
      </c>
      <c r="AW192" s="13" t="s">
        <v>32</v>
      </c>
      <c r="AX192" s="13" t="s">
        <v>76</v>
      </c>
      <c r="AY192" s="242" t="s">
        <v>149</v>
      </c>
    </row>
    <row r="193" s="14" customFormat="1">
      <c r="A193" s="14"/>
      <c r="B193" s="253"/>
      <c r="C193" s="254"/>
      <c r="D193" s="233" t="s">
        <v>158</v>
      </c>
      <c r="E193" s="255" t="s">
        <v>1</v>
      </c>
      <c r="F193" s="256" t="s">
        <v>395</v>
      </c>
      <c r="G193" s="254"/>
      <c r="H193" s="257">
        <v>10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158</v>
      </c>
      <c r="AU193" s="263" t="s">
        <v>86</v>
      </c>
      <c r="AV193" s="14" t="s">
        <v>156</v>
      </c>
      <c r="AW193" s="14" t="s">
        <v>32</v>
      </c>
      <c r="AX193" s="14" t="s">
        <v>84</v>
      </c>
      <c r="AY193" s="263" t="s">
        <v>149</v>
      </c>
    </row>
    <row r="194" s="2" customFormat="1" ht="24.15" customHeight="1">
      <c r="A194" s="38"/>
      <c r="B194" s="39"/>
      <c r="C194" s="243" t="s">
        <v>7</v>
      </c>
      <c r="D194" s="243" t="s">
        <v>234</v>
      </c>
      <c r="E194" s="244" t="s">
        <v>1993</v>
      </c>
      <c r="F194" s="245" t="s">
        <v>1994</v>
      </c>
      <c r="G194" s="246" t="s">
        <v>176</v>
      </c>
      <c r="H194" s="247">
        <v>16</v>
      </c>
      <c r="I194" s="248"/>
      <c r="J194" s="249">
        <f>ROUND(I194*H194,2)</f>
        <v>0</v>
      </c>
      <c r="K194" s="245" t="s">
        <v>155</v>
      </c>
      <c r="L194" s="250"/>
      <c r="M194" s="251" t="s">
        <v>1</v>
      </c>
      <c r="N194" s="252" t="s">
        <v>41</v>
      </c>
      <c r="O194" s="91"/>
      <c r="P194" s="227">
        <f>O194*H194</f>
        <v>0</v>
      </c>
      <c r="Q194" s="227">
        <v>2.6200000000000001</v>
      </c>
      <c r="R194" s="227">
        <f>Q194*H194</f>
        <v>41.920000000000002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186</v>
      </c>
      <c r="AT194" s="229" t="s">
        <v>234</v>
      </c>
      <c r="AU194" s="229" t="s">
        <v>86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156</v>
      </c>
      <c r="BM194" s="229" t="s">
        <v>1995</v>
      </c>
    </row>
    <row r="195" s="13" customFormat="1">
      <c r="A195" s="13"/>
      <c r="B195" s="231"/>
      <c r="C195" s="232"/>
      <c r="D195" s="233" t="s">
        <v>158</v>
      </c>
      <c r="E195" s="234" t="s">
        <v>1</v>
      </c>
      <c r="F195" s="235" t="s">
        <v>1996</v>
      </c>
      <c r="G195" s="232"/>
      <c r="H195" s="236">
        <v>16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158</v>
      </c>
      <c r="AU195" s="242" t="s">
        <v>86</v>
      </c>
      <c r="AV195" s="13" t="s">
        <v>86</v>
      </c>
      <c r="AW195" s="13" t="s">
        <v>32</v>
      </c>
      <c r="AX195" s="13" t="s">
        <v>84</v>
      </c>
      <c r="AY195" s="242" t="s">
        <v>149</v>
      </c>
    </row>
    <row r="196" s="2" customFormat="1" ht="24.15" customHeight="1">
      <c r="A196" s="38"/>
      <c r="B196" s="39"/>
      <c r="C196" s="243" t="s">
        <v>249</v>
      </c>
      <c r="D196" s="243" t="s">
        <v>234</v>
      </c>
      <c r="E196" s="244" t="s">
        <v>1979</v>
      </c>
      <c r="F196" s="245" t="s">
        <v>1980</v>
      </c>
      <c r="G196" s="246" t="s">
        <v>176</v>
      </c>
      <c r="H196" s="247">
        <v>3.79</v>
      </c>
      <c r="I196" s="248"/>
      <c r="J196" s="249">
        <f>ROUND(I196*H196,2)</f>
        <v>0</v>
      </c>
      <c r="K196" s="245" t="s">
        <v>155</v>
      </c>
      <c r="L196" s="250"/>
      <c r="M196" s="251" t="s">
        <v>1</v>
      </c>
      <c r="N196" s="252" t="s">
        <v>41</v>
      </c>
      <c r="O196" s="91"/>
      <c r="P196" s="227">
        <f>O196*H196</f>
        <v>0</v>
      </c>
      <c r="Q196" s="227">
        <v>2.5699999999999998</v>
      </c>
      <c r="R196" s="227">
        <f>Q196*H196</f>
        <v>9.7402999999999995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186</v>
      </c>
      <c r="AT196" s="229" t="s">
        <v>234</v>
      </c>
      <c r="AU196" s="229" t="s">
        <v>86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156</v>
      </c>
      <c r="BM196" s="229" t="s">
        <v>1997</v>
      </c>
    </row>
    <row r="197" s="13" customFormat="1">
      <c r="A197" s="13"/>
      <c r="B197" s="231"/>
      <c r="C197" s="232"/>
      <c r="D197" s="233" t="s">
        <v>158</v>
      </c>
      <c r="E197" s="234" t="s">
        <v>1</v>
      </c>
      <c r="F197" s="235" t="s">
        <v>1998</v>
      </c>
      <c r="G197" s="232"/>
      <c r="H197" s="236">
        <v>0.60999999999999999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158</v>
      </c>
      <c r="AU197" s="242" t="s">
        <v>86</v>
      </c>
      <c r="AV197" s="13" t="s">
        <v>86</v>
      </c>
      <c r="AW197" s="13" t="s">
        <v>32</v>
      </c>
      <c r="AX197" s="13" t="s">
        <v>76</v>
      </c>
      <c r="AY197" s="242" t="s">
        <v>149</v>
      </c>
    </row>
    <row r="198" s="13" customFormat="1">
      <c r="A198" s="13"/>
      <c r="B198" s="231"/>
      <c r="C198" s="232"/>
      <c r="D198" s="233" t="s">
        <v>158</v>
      </c>
      <c r="E198" s="234" t="s">
        <v>1</v>
      </c>
      <c r="F198" s="235" t="s">
        <v>1999</v>
      </c>
      <c r="G198" s="232"/>
      <c r="H198" s="236">
        <v>0.71999999999999997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158</v>
      </c>
      <c r="AU198" s="242" t="s">
        <v>86</v>
      </c>
      <c r="AV198" s="13" t="s">
        <v>86</v>
      </c>
      <c r="AW198" s="13" t="s">
        <v>32</v>
      </c>
      <c r="AX198" s="13" t="s">
        <v>76</v>
      </c>
      <c r="AY198" s="242" t="s">
        <v>149</v>
      </c>
    </row>
    <row r="199" s="13" customFormat="1">
      <c r="A199" s="13"/>
      <c r="B199" s="231"/>
      <c r="C199" s="232"/>
      <c r="D199" s="233" t="s">
        <v>158</v>
      </c>
      <c r="E199" s="234" t="s">
        <v>1</v>
      </c>
      <c r="F199" s="235" t="s">
        <v>2000</v>
      </c>
      <c r="G199" s="232"/>
      <c r="H199" s="236">
        <v>0.70999999999999996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158</v>
      </c>
      <c r="AU199" s="242" t="s">
        <v>86</v>
      </c>
      <c r="AV199" s="13" t="s">
        <v>86</v>
      </c>
      <c r="AW199" s="13" t="s">
        <v>32</v>
      </c>
      <c r="AX199" s="13" t="s">
        <v>76</v>
      </c>
      <c r="AY199" s="242" t="s">
        <v>149</v>
      </c>
    </row>
    <row r="200" s="13" customFormat="1">
      <c r="A200" s="13"/>
      <c r="B200" s="231"/>
      <c r="C200" s="232"/>
      <c r="D200" s="233" t="s">
        <v>158</v>
      </c>
      <c r="E200" s="234" t="s">
        <v>1</v>
      </c>
      <c r="F200" s="235" t="s">
        <v>2001</v>
      </c>
      <c r="G200" s="232"/>
      <c r="H200" s="236">
        <v>0.84999999999999998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158</v>
      </c>
      <c r="AU200" s="242" t="s">
        <v>86</v>
      </c>
      <c r="AV200" s="13" t="s">
        <v>86</v>
      </c>
      <c r="AW200" s="13" t="s">
        <v>32</v>
      </c>
      <c r="AX200" s="13" t="s">
        <v>76</v>
      </c>
      <c r="AY200" s="242" t="s">
        <v>149</v>
      </c>
    </row>
    <row r="201" s="13" customFormat="1">
      <c r="A201" s="13"/>
      <c r="B201" s="231"/>
      <c r="C201" s="232"/>
      <c r="D201" s="233" t="s">
        <v>158</v>
      </c>
      <c r="E201" s="234" t="s">
        <v>1</v>
      </c>
      <c r="F201" s="235" t="s">
        <v>2002</v>
      </c>
      <c r="G201" s="232"/>
      <c r="H201" s="236">
        <v>0.90000000000000002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158</v>
      </c>
      <c r="AU201" s="242" t="s">
        <v>86</v>
      </c>
      <c r="AV201" s="13" t="s">
        <v>86</v>
      </c>
      <c r="AW201" s="13" t="s">
        <v>32</v>
      </c>
      <c r="AX201" s="13" t="s">
        <v>76</v>
      </c>
      <c r="AY201" s="242" t="s">
        <v>149</v>
      </c>
    </row>
    <row r="202" s="14" customFormat="1">
      <c r="A202" s="14"/>
      <c r="B202" s="253"/>
      <c r="C202" s="254"/>
      <c r="D202" s="233" t="s">
        <v>158</v>
      </c>
      <c r="E202" s="255" t="s">
        <v>1</v>
      </c>
      <c r="F202" s="256" t="s">
        <v>395</v>
      </c>
      <c r="G202" s="254"/>
      <c r="H202" s="257">
        <v>3.79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158</v>
      </c>
      <c r="AU202" s="263" t="s">
        <v>86</v>
      </c>
      <c r="AV202" s="14" t="s">
        <v>156</v>
      </c>
      <c r="AW202" s="14" t="s">
        <v>32</v>
      </c>
      <c r="AX202" s="14" t="s">
        <v>84</v>
      </c>
      <c r="AY202" s="263" t="s">
        <v>149</v>
      </c>
    </row>
    <row r="203" s="2" customFormat="1" ht="24.15" customHeight="1">
      <c r="A203" s="38"/>
      <c r="B203" s="39"/>
      <c r="C203" s="243" t="s">
        <v>253</v>
      </c>
      <c r="D203" s="243" t="s">
        <v>234</v>
      </c>
      <c r="E203" s="244" t="s">
        <v>2003</v>
      </c>
      <c r="F203" s="245" t="s">
        <v>2004</v>
      </c>
      <c r="G203" s="246" t="s">
        <v>176</v>
      </c>
      <c r="H203" s="247">
        <v>1.1299999999999999</v>
      </c>
      <c r="I203" s="248"/>
      <c r="J203" s="249">
        <f>ROUND(I203*H203,2)</f>
        <v>0</v>
      </c>
      <c r="K203" s="245" t="s">
        <v>155</v>
      </c>
      <c r="L203" s="250"/>
      <c r="M203" s="251" t="s">
        <v>1</v>
      </c>
      <c r="N203" s="252" t="s">
        <v>41</v>
      </c>
      <c r="O203" s="91"/>
      <c r="P203" s="227">
        <f>O203*H203</f>
        <v>0</v>
      </c>
      <c r="Q203" s="227">
        <v>2.5699999999999998</v>
      </c>
      <c r="R203" s="227">
        <f>Q203*H203</f>
        <v>2.9040999999999997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186</v>
      </c>
      <c r="AT203" s="229" t="s">
        <v>234</v>
      </c>
      <c r="AU203" s="229" t="s">
        <v>86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156</v>
      </c>
      <c r="BM203" s="229" t="s">
        <v>2005</v>
      </c>
    </row>
    <row r="204" s="13" customFormat="1">
      <c r="A204" s="13"/>
      <c r="B204" s="231"/>
      <c r="C204" s="232"/>
      <c r="D204" s="233" t="s">
        <v>158</v>
      </c>
      <c r="E204" s="234" t="s">
        <v>1</v>
      </c>
      <c r="F204" s="235" t="s">
        <v>2006</v>
      </c>
      <c r="G204" s="232"/>
      <c r="H204" s="236">
        <v>1.1299999999999999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158</v>
      </c>
      <c r="AU204" s="242" t="s">
        <v>86</v>
      </c>
      <c r="AV204" s="13" t="s">
        <v>86</v>
      </c>
      <c r="AW204" s="13" t="s">
        <v>32</v>
      </c>
      <c r="AX204" s="13" t="s">
        <v>84</v>
      </c>
      <c r="AY204" s="242" t="s">
        <v>149</v>
      </c>
    </row>
    <row r="205" s="2" customFormat="1" ht="24.15" customHeight="1">
      <c r="A205" s="38"/>
      <c r="B205" s="39"/>
      <c r="C205" s="218" t="s">
        <v>257</v>
      </c>
      <c r="D205" s="218" t="s">
        <v>151</v>
      </c>
      <c r="E205" s="219" t="s">
        <v>2007</v>
      </c>
      <c r="F205" s="220" t="s">
        <v>2008</v>
      </c>
      <c r="G205" s="221" t="s">
        <v>303</v>
      </c>
      <c r="H205" s="222">
        <v>16</v>
      </c>
      <c r="I205" s="223"/>
      <c r="J205" s="224">
        <f>ROUND(I205*H205,2)</f>
        <v>0</v>
      </c>
      <c r="K205" s="220" t="s">
        <v>155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0.14556</v>
      </c>
      <c r="R205" s="227">
        <f>Q205*H205</f>
        <v>2.3289599999999999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156</v>
      </c>
      <c r="AT205" s="229" t="s">
        <v>151</v>
      </c>
      <c r="AU205" s="229" t="s">
        <v>86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156</v>
      </c>
      <c r="BM205" s="229" t="s">
        <v>2009</v>
      </c>
    </row>
    <row r="206" s="13" customFormat="1">
      <c r="A206" s="13"/>
      <c r="B206" s="231"/>
      <c r="C206" s="232"/>
      <c r="D206" s="233" t="s">
        <v>158</v>
      </c>
      <c r="E206" s="234" t="s">
        <v>1</v>
      </c>
      <c r="F206" s="235" t="s">
        <v>2010</v>
      </c>
      <c r="G206" s="232"/>
      <c r="H206" s="236">
        <v>1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158</v>
      </c>
      <c r="AU206" s="242" t="s">
        <v>86</v>
      </c>
      <c r="AV206" s="13" t="s">
        <v>86</v>
      </c>
      <c r="AW206" s="13" t="s">
        <v>32</v>
      </c>
      <c r="AX206" s="13" t="s">
        <v>76</v>
      </c>
      <c r="AY206" s="242" t="s">
        <v>149</v>
      </c>
    </row>
    <row r="207" s="13" customFormat="1">
      <c r="A207" s="13"/>
      <c r="B207" s="231"/>
      <c r="C207" s="232"/>
      <c r="D207" s="233" t="s">
        <v>158</v>
      </c>
      <c r="E207" s="234" t="s">
        <v>1</v>
      </c>
      <c r="F207" s="235" t="s">
        <v>2011</v>
      </c>
      <c r="G207" s="232"/>
      <c r="H207" s="236">
        <v>13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158</v>
      </c>
      <c r="AU207" s="242" t="s">
        <v>86</v>
      </c>
      <c r="AV207" s="13" t="s">
        <v>86</v>
      </c>
      <c r="AW207" s="13" t="s">
        <v>32</v>
      </c>
      <c r="AX207" s="13" t="s">
        <v>76</v>
      </c>
      <c r="AY207" s="242" t="s">
        <v>149</v>
      </c>
    </row>
    <row r="208" s="13" customFormat="1">
      <c r="A208" s="13"/>
      <c r="B208" s="231"/>
      <c r="C208" s="232"/>
      <c r="D208" s="233" t="s">
        <v>158</v>
      </c>
      <c r="E208" s="234" t="s">
        <v>1</v>
      </c>
      <c r="F208" s="235" t="s">
        <v>2012</v>
      </c>
      <c r="G208" s="232"/>
      <c r="H208" s="236">
        <v>1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158</v>
      </c>
      <c r="AU208" s="242" t="s">
        <v>86</v>
      </c>
      <c r="AV208" s="13" t="s">
        <v>86</v>
      </c>
      <c r="AW208" s="13" t="s">
        <v>32</v>
      </c>
      <c r="AX208" s="13" t="s">
        <v>76</v>
      </c>
      <c r="AY208" s="242" t="s">
        <v>149</v>
      </c>
    </row>
    <row r="209" s="13" customFormat="1">
      <c r="A209" s="13"/>
      <c r="B209" s="231"/>
      <c r="C209" s="232"/>
      <c r="D209" s="233" t="s">
        <v>158</v>
      </c>
      <c r="E209" s="234" t="s">
        <v>1</v>
      </c>
      <c r="F209" s="235" t="s">
        <v>2013</v>
      </c>
      <c r="G209" s="232"/>
      <c r="H209" s="236">
        <v>1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158</v>
      </c>
      <c r="AU209" s="242" t="s">
        <v>86</v>
      </c>
      <c r="AV209" s="13" t="s">
        <v>86</v>
      </c>
      <c r="AW209" s="13" t="s">
        <v>32</v>
      </c>
      <c r="AX209" s="13" t="s">
        <v>76</v>
      </c>
      <c r="AY209" s="242" t="s">
        <v>149</v>
      </c>
    </row>
    <row r="210" s="14" customFormat="1">
      <c r="A210" s="14"/>
      <c r="B210" s="253"/>
      <c r="C210" s="254"/>
      <c r="D210" s="233" t="s">
        <v>158</v>
      </c>
      <c r="E210" s="255" t="s">
        <v>1</v>
      </c>
      <c r="F210" s="256" t="s">
        <v>395</v>
      </c>
      <c r="G210" s="254"/>
      <c r="H210" s="257">
        <v>16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158</v>
      </c>
      <c r="AU210" s="263" t="s">
        <v>86</v>
      </c>
      <c r="AV210" s="14" t="s">
        <v>156</v>
      </c>
      <c r="AW210" s="14" t="s">
        <v>32</v>
      </c>
      <c r="AX210" s="14" t="s">
        <v>84</v>
      </c>
      <c r="AY210" s="263" t="s">
        <v>149</v>
      </c>
    </row>
    <row r="211" s="2" customFormat="1" ht="24.15" customHeight="1">
      <c r="A211" s="38"/>
      <c r="B211" s="39"/>
      <c r="C211" s="243" t="s">
        <v>261</v>
      </c>
      <c r="D211" s="243" t="s">
        <v>234</v>
      </c>
      <c r="E211" s="244" t="s">
        <v>2003</v>
      </c>
      <c r="F211" s="245" t="s">
        <v>2004</v>
      </c>
      <c r="G211" s="246" t="s">
        <v>176</v>
      </c>
      <c r="H211" s="247">
        <v>21.75</v>
      </c>
      <c r="I211" s="248"/>
      <c r="J211" s="249">
        <f>ROUND(I211*H211,2)</f>
        <v>0</v>
      </c>
      <c r="K211" s="245" t="s">
        <v>155</v>
      </c>
      <c r="L211" s="250"/>
      <c r="M211" s="251" t="s">
        <v>1</v>
      </c>
      <c r="N211" s="252" t="s">
        <v>41</v>
      </c>
      <c r="O211" s="91"/>
      <c r="P211" s="227">
        <f>O211*H211</f>
        <v>0</v>
      </c>
      <c r="Q211" s="227">
        <v>2.5699999999999998</v>
      </c>
      <c r="R211" s="227">
        <f>Q211*H211</f>
        <v>55.897499999999994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186</v>
      </c>
      <c r="AT211" s="229" t="s">
        <v>234</v>
      </c>
      <c r="AU211" s="229" t="s">
        <v>86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156</v>
      </c>
      <c r="BM211" s="229" t="s">
        <v>2014</v>
      </c>
    </row>
    <row r="212" s="13" customFormat="1">
      <c r="A212" s="13"/>
      <c r="B212" s="231"/>
      <c r="C212" s="232"/>
      <c r="D212" s="233" t="s">
        <v>158</v>
      </c>
      <c r="E212" s="234" t="s">
        <v>1</v>
      </c>
      <c r="F212" s="235" t="s">
        <v>2015</v>
      </c>
      <c r="G212" s="232"/>
      <c r="H212" s="236">
        <v>1.3500000000000001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158</v>
      </c>
      <c r="AU212" s="242" t="s">
        <v>86</v>
      </c>
      <c r="AV212" s="13" t="s">
        <v>86</v>
      </c>
      <c r="AW212" s="13" t="s">
        <v>32</v>
      </c>
      <c r="AX212" s="13" t="s">
        <v>76</v>
      </c>
      <c r="AY212" s="242" t="s">
        <v>149</v>
      </c>
    </row>
    <row r="213" s="13" customFormat="1">
      <c r="A213" s="13"/>
      <c r="B213" s="231"/>
      <c r="C213" s="232"/>
      <c r="D213" s="233" t="s">
        <v>158</v>
      </c>
      <c r="E213" s="234" t="s">
        <v>1</v>
      </c>
      <c r="F213" s="235" t="s">
        <v>2016</v>
      </c>
      <c r="G213" s="232"/>
      <c r="H213" s="236">
        <v>17.68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158</v>
      </c>
      <c r="AU213" s="242" t="s">
        <v>86</v>
      </c>
      <c r="AV213" s="13" t="s">
        <v>86</v>
      </c>
      <c r="AW213" s="13" t="s">
        <v>32</v>
      </c>
      <c r="AX213" s="13" t="s">
        <v>76</v>
      </c>
      <c r="AY213" s="242" t="s">
        <v>149</v>
      </c>
    </row>
    <row r="214" s="13" customFormat="1">
      <c r="A214" s="13"/>
      <c r="B214" s="231"/>
      <c r="C214" s="232"/>
      <c r="D214" s="233" t="s">
        <v>158</v>
      </c>
      <c r="E214" s="234" t="s">
        <v>1</v>
      </c>
      <c r="F214" s="235" t="s">
        <v>2017</v>
      </c>
      <c r="G214" s="232"/>
      <c r="H214" s="236">
        <v>1.3300000000000001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158</v>
      </c>
      <c r="AU214" s="242" t="s">
        <v>86</v>
      </c>
      <c r="AV214" s="13" t="s">
        <v>86</v>
      </c>
      <c r="AW214" s="13" t="s">
        <v>32</v>
      </c>
      <c r="AX214" s="13" t="s">
        <v>76</v>
      </c>
      <c r="AY214" s="242" t="s">
        <v>149</v>
      </c>
    </row>
    <row r="215" s="13" customFormat="1">
      <c r="A215" s="13"/>
      <c r="B215" s="231"/>
      <c r="C215" s="232"/>
      <c r="D215" s="233" t="s">
        <v>158</v>
      </c>
      <c r="E215" s="234" t="s">
        <v>1</v>
      </c>
      <c r="F215" s="235" t="s">
        <v>2018</v>
      </c>
      <c r="G215" s="232"/>
      <c r="H215" s="236">
        <v>1.3899999999999999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158</v>
      </c>
      <c r="AU215" s="242" t="s">
        <v>86</v>
      </c>
      <c r="AV215" s="13" t="s">
        <v>86</v>
      </c>
      <c r="AW215" s="13" t="s">
        <v>32</v>
      </c>
      <c r="AX215" s="13" t="s">
        <v>76</v>
      </c>
      <c r="AY215" s="242" t="s">
        <v>149</v>
      </c>
    </row>
    <row r="216" s="14" customFormat="1">
      <c r="A216" s="14"/>
      <c r="B216" s="253"/>
      <c r="C216" s="254"/>
      <c r="D216" s="233" t="s">
        <v>158</v>
      </c>
      <c r="E216" s="255" t="s">
        <v>1</v>
      </c>
      <c r="F216" s="256" t="s">
        <v>395</v>
      </c>
      <c r="G216" s="254"/>
      <c r="H216" s="257">
        <v>21.75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158</v>
      </c>
      <c r="AU216" s="263" t="s">
        <v>86</v>
      </c>
      <c r="AV216" s="14" t="s">
        <v>156</v>
      </c>
      <c r="AW216" s="14" t="s">
        <v>32</v>
      </c>
      <c r="AX216" s="14" t="s">
        <v>84</v>
      </c>
      <c r="AY216" s="263" t="s">
        <v>149</v>
      </c>
    </row>
    <row r="217" s="2" customFormat="1" ht="24.15" customHeight="1">
      <c r="A217" s="38"/>
      <c r="B217" s="39"/>
      <c r="C217" s="218" t="s">
        <v>266</v>
      </c>
      <c r="D217" s="218" t="s">
        <v>151</v>
      </c>
      <c r="E217" s="219" t="s">
        <v>2019</v>
      </c>
      <c r="F217" s="220" t="s">
        <v>2020</v>
      </c>
      <c r="G217" s="221" t="s">
        <v>303</v>
      </c>
      <c r="H217" s="222">
        <v>1</v>
      </c>
      <c r="I217" s="223"/>
      <c r="J217" s="224">
        <f>ROUND(I217*H217,2)</f>
        <v>0</v>
      </c>
      <c r="K217" s="220" t="s">
        <v>155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0.16922999999999999</v>
      </c>
      <c r="R217" s="227">
        <f>Q217*H217</f>
        <v>0.16922999999999999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156</v>
      </c>
      <c r="AT217" s="229" t="s">
        <v>151</v>
      </c>
      <c r="AU217" s="229" t="s">
        <v>86</v>
      </c>
      <c r="AY217" s="17" t="s">
        <v>149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156</v>
      </c>
      <c r="BM217" s="229" t="s">
        <v>2021</v>
      </c>
    </row>
    <row r="218" s="13" customFormat="1">
      <c r="A218" s="13"/>
      <c r="B218" s="231"/>
      <c r="C218" s="232"/>
      <c r="D218" s="233" t="s">
        <v>158</v>
      </c>
      <c r="E218" s="234" t="s">
        <v>1</v>
      </c>
      <c r="F218" s="235" t="s">
        <v>2022</v>
      </c>
      <c r="G218" s="232"/>
      <c r="H218" s="236">
        <v>1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158</v>
      </c>
      <c r="AU218" s="242" t="s">
        <v>86</v>
      </c>
      <c r="AV218" s="13" t="s">
        <v>86</v>
      </c>
      <c r="AW218" s="13" t="s">
        <v>32</v>
      </c>
      <c r="AX218" s="13" t="s">
        <v>84</v>
      </c>
      <c r="AY218" s="242" t="s">
        <v>149</v>
      </c>
    </row>
    <row r="219" s="2" customFormat="1" ht="24.15" customHeight="1">
      <c r="A219" s="38"/>
      <c r="B219" s="39"/>
      <c r="C219" s="243" t="s">
        <v>272</v>
      </c>
      <c r="D219" s="243" t="s">
        <v>234</v>
      </c>
      <c r="E219" s="244" t="s">
        <v>2003</v>
      </c>
      <c r="F219" s="245" t="s">
        <v>2004</v>
      </c>
      <c r="G219" s="246" t="s">
        <v>176</v>
      </c>
      <c r="H219" s="247">
        <v>2.0299999999999998</v>
      </c>
      <c r="I219" s="248"/>
      <c r="J219" s="249">
        <f>ROUND(I219*H219,2)</f>
        <v>0</v>
      </c>
      <c r="K219" s="245" t="s">
        <v>155</v>
      </c>
      <c r="L219" s="250"/>
      <c r="M219" s="251" t="s">
        <v>1</v>
      </c>
      <c r="N219" s="252" t="s">
        <v>41</v>
      </c>
      <c r="O219" s="91"/>
      <c r="P219" s="227">
        <f>O219*H219</f>
        <v>0</v>
      </c>
      <c r="Q219" s="227">
        <v>2.5699999999999998</v>
      </c>
      <c r="R219" s="227">
        <f>Q219*H219</f>
        <v>5.2170999999999994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186</v>
      </c>
      <c r="AT219" s="229" t="s">
        <v>234</v>
      </c>
      <c r="AU219" s="229" t="s">
        <v>86</v>
      </c>
      <c r="AY219" s="17" t="s">
        <v>149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156</v>
      </c>
      <c r="BM219" s="229" t="s">
        <v>2023</v>
      </c>
    </row>
    <row r="220" s="13" customFormat="1">
      <c r="A220" s="13"/>
      <c r="B220" s="231"/>
      <c r="C220" s="232"/>
      <c r="D220" s="233" t="s">
        <v>158</v>
      </c>
      <c r="E220" s="234" t="s">
        <v>1</v>
      </c>
      <c r="F220" s="235" t="s">
        <v>2024</v>
      </c>
      <c r="G220" s="232"/>
      <c r="H220" s="236">
        <v>2.0299999999999998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158</v>
      </c>
      <c r="AU220" s="242" t="s">
        <v>86</v>
      </c>
      <c r="AV220" s="13" t="s">
        <v>86</v>
      </c>
      <c r="AW220" s="13" t="s">
        <v>32</v>
      </c>
      <c r="AX220" s="13" t="s">
        <v>84</v>
      </c>
      <c r="AY220" s="242" t="s">
        <v>149</v>
      </c>
    </row>
    <row r="221" s="2" customFormat="1" ht="24.15" customHeight="1">
      <c r="A221" s="38"/>
      <c r="B221" s="39"/>
      <c r="C221" s="218" t="s">
        <v>278</v>
      </c>
      <c r="D221" s="218" t="s">
        <v>151</v>
      </c>
      <c r="E221" s="219" t="s">
        <v>2025</v>
      </c>
      <c r="F221" s="220" t="s">
        <v>2026</v>
      </c>
      <c r="G221" s="221" t="s">
        <v>269</v>
      </c>
      <c r="H221" s="222">
        <v>40</v>
      </c>
      <c r="I221" s="223"/>
      <c r="J221" s="224">
        <f>ROUND(I221*H221,2)</f>
        <v>0</v>
      </c>
      <c r="K221" s="220" t="s">
        <v>155</v>
      </c>
      <c r="L221" s="44"/>
      <c r="M221" s="225" t="s">
        <v>1</v>
      </c>
      <c r="N221" s="226" t="s">
        <v>41</v>
      </c>
      <c r="O221" s="91"/>
      <c r="P221" s="227">
        <f>O221*H221</f>
        <v>0</v>
      </c>
      <c r="Q221" s="227">
        <v>0.034680000000000002</v>
      </c>
      <c r="R221" s="227">
        <f>Q221*H221</f>
        <v>1.3872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156</v>
      </c>
      <c r="AT221" s="229" t="s">
        <v>151</v>
      </c>
      <c r="AU221" s="229" t="s">
        <v>86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156</v>
      </c>
      <c r="BM221" s="229" t="s">
        <v>2027</v>
      </c>
    </row>
    <row r="222" s="13" customFormat="1">
      <c r="A222" s="13"/>
      <c r="B222" s="231"/>
      <c r="C222" s="232"/>
      <c r="D222" s="233" t="s">
        <v>158</v>
      </c>
      <c r="E222" s="234" t="s">
        <v>1</v>
      </c>
      <c r="F222" s="235" t="s">
        <v>2028</v>
      </c>
      <c r="G222" s="232"/>
      <c r="H222" s="236">
        <v>40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158</v>
      </c>
      <c r="AU222" s="242" t="s">
        <v>86</v>
      </c>
      <c r="AV222" s="13" t="s">
        <v>86</v>
      </c>
      <c r="AW222" s="13" t="s">
        <v>32</v>
      </c>
      <c r="AX222" s="13" t="s">
        <v>84</v>
      </c>
      <c r="AY222" s="242" t="s">
        <v>149</v>
      </c>
    </row>
    <row r="223" s="2" customFormat="1" ht="24.15" customHeight="1">
      <c r="A223" s="38"/>
      <c r="B223" s="39"/>
      <c r="C223" s="218" t="s">
        <v>284</v>
      </c>
      <c r="D223" s="218" t="s">
        <v>151</v>
      </c>
      <c r="E223" s="219" t="s">
        <v>2029</v>
      </c>
      <c r="F223" s="220" t="s">
        <v>2030</v>
      </c>
      <c r="G223" s="221" t="s">
        <v>269</v>
      </c>
      <c r="H223" s="222">
        <v>153.5</v>
      </c>
      <c r="I223" s="223"/>
      <c r="J223" s="224">
        <f>ROUND(I223*H223,2)</f>
        <v>0</v>
      </c>
      <c r="K223" s="220" t="s">
        <v>155</v>
      </c>
      <c r="L223" s="44"/>
      <c r="M223" s="225" t="s">
        <v>1</v>
      </c>
      <c r="N223" s="226" t="s">
        <v>41</v>
      </c>
      <c r="O223" s="91"/>
      <c r="P223" s="227">
        <f>O223*H223</f>
        <v>0</v>
      </c>
      <c r="Q223" s="227">
        <v>0.036400000000000002</v>
      </c>
      <c r="R223" s="227">
        <f>Q223*H223</f>
        <v>5.5874000000000006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156</v>
      </c>
      <c r="AT223" s="229" t="s">
        <v>151</v>
      </c>
      <c r="AU223" s="229" t="s">
        <v>86</v>
      </c>
      <c r="AY223" s="17" t="s">
        <v>149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156</v>
      </c>
      <c r="BM223" s="229" t="s">
        <v>2031</v>
      </c>
    </row>
    <row r="224" s="13" customFormat="1">
      <c r="A224" s="13"/>
      <c r="B224" s="231"/>
      <c r="C224" s="232"/>
      <c r="D224" s="233" t="s">
        <v>158</v>
      </c>
      <c r="E224" s="234" t="s">
        <v>1</v>
      </c>
      <c r="F224" s="235" t="s">
        <v>2032</v>
      </c>
      <c r="G224" s="232"/>
      <c r="H224" s="236">
        <v>153.5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158</v>
      </c>
      <c r="AU224" s="242" t="s">
        <v>86</v>
      </c>
      <c r="AV224" s="13" t="s">
        <v>86</v>
      </c>
      <c r="AW224" s="13" t="s">
        <v>32</v>
      </c>
      <c r="AX224" s="13" t="s">
        <v>84</v>
      </c>
      <c r="AY224" s="242" t="s">
        <v>149</v>
      </c>
    </row>
    <row r="225" s="2" customFormat="1" ht="24.15" customHeight="1">
      <c r="A225" s="38"/>
      <c r="B225" s="39"/>
      <c r="C225" s="218" t="s">
        <v>290</v>
      </c>
      <c r="D225" s="218" t="s">
        <v>151</v>
      </c>
      <c r="E225" s="219" t="s">
        <v>2033</v>
      </c>
      <c r="F225" s="220" t="s">
        <v>2034</v>
      </c>
      <c r="G225" s="221" t="s">
        <v>269</v>
      </c>
      <c r="H225" s="222">
        <v>16.5</v>
      </c>
      <c r="I225" s="223"/>
      <c r="J225" s="224">
        <f>ROUND(I225*H225,2)</f>
        <v>0</v>
      </c>
      <c r="K225" s="220" t="s">
        <v>155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0.046339999999999999</v>
      </c>
      <c r="R225" s="227">
        <f>Q225*H225</f>
        <v>0.76461000000000001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156</v>
      </c>
      <c r="AT225" s="229" t="s">
        <v>151</v>
      </c>
      <c r="AU225" s="229" t="s">
        <v>86</v>
      </c>
      <c r="AY225" s="17" t="s">
        <v>149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156</v>
      </c>
      <c r="BM225" s="229" t="s">
        <v>2035</v>
      </c>
    </row>
    <row r="226" s="13" customFormat="1">
      <c r="A226" s="13"/>
      <c r="B226" s="231"/>
      <c r="C226" s="232"/>
      <c r="D226" s="233" t="s">
        <v>158</v>
      </c>
      <c r="E226" s="234" t="s">
        <v>1</v>
      </c>
      <c r="F226" s="235" t="s">
        <v>2036</v>
      </c>
      <c r="G226" s="232"/>
      <c r="H226" s="236">
        <v>16.5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158</v>
      </c>
      <c r="AU226" s="242" t="s">
        <v>86</v>
      </c>
      <c r="AV226" s="13" t="s">
        <v>86</v>
      </c>
      <c r="AW226" s="13" t="s">
        <v>32</v>
      </c>
      <c r="AX226" s="13" t="s">
        <v>84</v>
      </c>
      <c r="AY226" s="242" t="s">
        <v>149</v>
      </c>
    </row>
    <row r="227" s="2" customFormat="1" ht="16.5" customHeight="1">
      <c r="A227" s="38"/>
      <c r="B227" s="39"/>
      <c r="C227" s="218" t="s">
        <v>295</v>
      </c>
      <c r="D227" s="218" t="s">
        <v>151</v>
      </c>
      <c r="E227" s="219" t="s">
        <v>2037</v>
      </c>
      <c r="F227" s="220" t="s">
        <v>2038</v>
      </c>
      <c r="G227" s="221" t="s">
        <v>176</v>
      </c>
      <c r="H227" s="222">
        <v>15.225</v>
      </c>
      <c r="I227" s="223"/>
      <c r="J227" s="224">
        <f>ROUND(I227*H227,2)</f>
        <v>0</v>
      </c>
      <c r="K227" s="220" t="s">
        <v>155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2.6446800000000001</v>
      </c>
      <c r="R227" s="227">
        <f>Q227*H227</f>
        <v>40.265253000000001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156</v>
      </c>
      <c r="AT227" s="229" t="s">
        <v>151</v>
      </c>
      <c r="AU227" s="229" t="s">
        <v>86</v>
      </c>
      <c r="AY227" s="17" t="s">
        <v>149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156</v>
      </c>
      <c r="BM227" s="229" t="s">
        <v>2039</v>
      </c>
    </row>
    <row r="228" s="13" customFormat="1">
      <c r="A228" s="13"/>
      <c r="B228" s="231"/>
      <c r="C228" s="232"/>
      <c r="D228" s="233" t="s">
        <v>158</v>
      </c>
      <c r="E228" s="234" t="s">
        <v>1</v>
      </c>
      <c r="F228" s="235" t="s">
        <v>2040</v>
      </c>
      <c r="G228" s="232"/>
      <c r="H228" s="236">
        <v>15.225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158</v>
      </c>
      <c r="AU228" s="242" t="s">
        <v>86</v>
      </c>
      <c r="AV228" s="13" t="s">
        <v>86</v>
      </c>
      <c r="AW228" s="13" t="s">
        <v>32</v>
      </c>
      <c r="AX228" s="13" t="s">
        <v>84</v>
      </c>
      <c r="AY228" s="242" t="s">
        <v>149</v>
      </c>
    </row>
    <row r="229" s="12" customFormat="1" ht="22.8" customHeight="1">
      <c r="A229" s="12"/>
      <c r="B229" s="202"/>
      <c r="C229" s="203"/>
      <c r="D229" s="204" t="s">
        <v>75</v>
      </c>
      <c r="E229" s="216" t="s">
        <v>156</v>
      </c>
      <c r="F229" s="216" t="s">
        <v>244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SUM(P230:P327)</f>
        <v>0</v>
      </c>
      <c r="Q229" s="210"/>
      <c r="R229" s="211">
        <f>SUM(R230:R327)</f>
        <v>376.61700476999999</v>
      </c>
      <c r="S229" s="210"/>
      <c r="T229" s="212">
        <f>SUM(T230:T327)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84</v>
      </c>
      <c r="AT229" s="214" t="s">
        <v>75</v>
      </c>
      <c r="AU229" s="214" t="s">
        <v>84</v>
      </c>
      <c r="AY229" s="213" t="s">
        <v>149</v>
      </c>
      <c r="BK229" s="215">
        <f>SUM(BK230:BK327)</f>
        <v>0</v>
      </c>
    </row>
    <row r="230" s="2" customFormat="1" ht="37.8" customHeight="1">
      <c r="A230" s="38"/>
      <c r="B230" s="39"/>
      <c r="C230" s="218" t="s">
        <v>300</v>
      </c>
      <c r="D230" s="218" t="s">
        <v>151</v>
      </c>
      <c r="E230" s="219" t="s">
        <v>2041</v>
      </c>
      <c r="F230" s="220" t="s">
        <v>2042</v>
      </c>
      <c r="G230" s="221" t="s">
        <v>303</v>
      </c>
      <c r="H230" s="222">
        <v>2</v>
      </c>
      <c r="I230" s="223"/>
      <c r="J230" s="224">
        <f>ROUND(I230*H230,2)</f>
        <v>0</v>
      </c>
      <c r="K230" s="220" t="s">
        <v>155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0.39805000000000001</v>
      </c>
      <c r="R230" s="227">
        <f>Q230*H230</f>
        <v>0.79610000000000003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156</v>
      </c>
      <c r="AT230" s="229" t="s">
        <v>151</v>
      </c>
      <c r="AU230" s="229" t="s">
        <v>86</v>
      </c>
      <c r="AY230" s="17" t="s">
        <v>149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156</v>
      </c>
      <c r="BM230" s="229" t="s">
        <v>2043</v>
      </c>
    </row>
    <row r="231" s="13" customFormat="1">
      <c r="A231" s="13"/>
      <c r="B231" s="231"/>
      <c r="C231" s="232"/>
      <c r="D231" s="233" t="s">
        <v>158</v>
      </c>
      <c r="E231" s="234" t="s">
        <v>1</v>
      </c>
      <c r="F231" s="235" t="s">
        <v>2044</v>
      </c>
      <c r="G231" s="232"/>
      <c r="H231" s="236">
        <v>2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158</v>
      </c>
      <c r="AU231" s="242" t="s">
        <v>86</v>
      </c>
      <c r="AV231" s="13" t="s">
        <v>86</v>
      </c>
      <c r="AW231" s="13" t="s">
        <v>32</v>
      </c>
      <c r="AX231" s="13" t="s">
        <v>84</v>
      </c>
      <c r="AY231" s="242" t="s">
        <v>149</v>
      </c>
    </row>
    <row r="232" s="2" customFormat="1" ht="24.15" customHeight="1">
      <c r="A232" s="38"/>
      <c r="B232" s="39"/>
      <c r="C232" s="243" t="s">
        <v>305</v>
      </c>
      <c r="D232" s="243" t="s">
        <v>234</v>
      </c>
      <c r="E232" s="244" t="s">
        <v>2045</v>
      </c>
      <c r="F232" s="245" t="s">
        <v>2046</v>
      </c>
      <c r="G232" s="246" t="s">
        <v>176</v>
      </c>
      <c r="H232" s="247">
        <v>21</v>
      </c>
      <c r="I232" s="248"/>
      <c r="J232" s="249">
        <f>ROUND(I232*H232,2)</f>
        <v>0</v>
      </c>
      <c r="K232" s="245" t="s">
        <v>155</v>
      </c>
      <c r="L232" s="250"/>
      <c r="M232" s="251" t="s">
        <v>1</v>
      </c>
      <c r="N232" s="252" t="s">
        <v>41</v>
      </c>
      <c r="O232" s="91"/>
      <c r="P232" s="227">
        <f>O232*H232</f>
        <v>0</v>
      </c>
      <c r="Q232" s="227">
        <v>2.6000000000000001</v>
      </c>
      <c r="R232" s="227">
        <f>Q232*H232</f>
        <v>54.600000000000001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186</v>
      </c>
      <c r="AT232" s="229" t="s">
        <v>234</v>
      </c>
      <c r="AU232" s="229" t="s">
        <v>86</v>
      </c>
      <c r="AY232" s="17" t="s">
        <v>149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156</v>
      </c>
      <c r="BM232" s="229" t="s">
        <v>2047</v>
      </c>
    </row>
    <row r="233" s="13" customFormat="1">
      <c r="A233" s="13"/>
      <c r="B233" s="231"/>
      <c r="C233" s="232"/>
      <c r="D233" s="233" t="s">
        <v>158</v>
      </c>
      <c r="E233" s="234" t="s">
        <v>1</v>
      </c>
      <c r="F233" s="235" t="s">
        <v>2048</v>
      </c>
      <c r="G233" s="232"/>
      <c r="H233" s="236">
        <v>21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158</v>
      </c>
      <c r="AU233" s="242" t="s">
        <v>86</v>
      </c>
      <c r="AV233" s="13" t="s">
        <v>86</v>
      </c>
      <c r="AW233" s="13" t="s">
        <v>32</v>
      </c>
      <c r="AX233" s="13" t="s">
        <v>84</v>
      </c>
      <c r="AY233" s="242" t="s">
        <v>149</v>
      </c>
    </row>
    <row r="234" s="2" customFormat="1" ht="24.15" customHeight="1">
      <c r="A234" s="38"/>
      <c r="B234" s="39"/>
      <c r="C234" s="218" t="s">
        <v>309</v>
      </c>
      <c r="D234" s="218" t="s">
        <v>151</v>
      </c>
      <c r="E234" s="219" t="s">
        <v>2049</v>
      </c>
      <c r="F234" s="220" t="s">
        <v>2050</v>
      </c>
      <c r="G234" s="221" t="s">
        <v>217</v>
      </c>
      <c r="H234" s="222">
        <v>4.4210000000000003</v>
      </c>
      <c r="I234" s="223"/>
      <c r="J234" s="224">
        <f>ROUND(I234*H234,2)</f>
        <v>0</v>
      </c>
      <c r="K234" s="220" t="s">
        <v>155</v>
      </c>
      <c r="L234" s="44"/>
      <c r="M234" s="225" t="s">
        <v>1</v>
      </c>
      <c r="N234" s="226" t="s">
        <v>41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156</v>
      </c>
      <c r="AT234" s="229" t="s">
        <v>151</v>
      </c>
      <c r="AU234" s="229" t="s">
        <v>86</v>
      </c>
      <c r="AY234" s="17" t="s">
        <v>149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84</v>
      </c>
      <c r="BK234" s="230">
        <f>ROUND(I234*H234,2)</f>
        <v>0</v>
      </c>
      <c r="BL234" s="17" t="s">
        <v>156</v>
      </c>
      <c r="BM234" s="229" t="s">
        <v>2051</v>
      </c>
    </row>
    <row r="235" s="15" customFormat="1">
      <c r="A235" s="15"/>
      <c r="B235" s="279"/>
      <c r="C235" s="280"/>
      <c r="D235" s="233" t="s">
        <v>158</v>
      </c>
      <c r="E235" s="281" t="s">
        <v>1</v>
      </c>
      <c r="F235" s="282" t="s">
        <v>2052</v>
      </c>
      <c r="G235" s="280"/>
      <c r="H235" s="281" t="s">
        <v>1</v>
      </c>
      <c r="I235" s="283"/>
      <c r="J235" s="280"/>
      <c r="K235" s="280"/>
      <c r="L235" s="284"/>
      <c r="M235" s="285"/>
      <c r="N235" s="286"/>
      <c r="O235" s="286"/>
      <c r="P235" s="286"/>
      <c r="Q235" s="286"/>
      <c r="R235" s="286"/>
      <c r="S235" s="286"/>
      <c r="T235" s="28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8" t="s">
        <v>158</v>
      </c>
      <c r="AU235" s="288" t="s">
        <v>86</v>
      </c>
      <c r="AV235" s="15" t="s">
        <v>84</v>
      </c>
      <c r="AW235" s="15" t="s">
        <v>32</v>
      </c>
      <c r="AX235" s="15" t="s">
        <v>76</v>
      </c>
      <c r="AY235" s="288" t="s">
        <v>149</v>
      </c>
    </row>
    <row r="236" s="13" customFormat="1">
      <c r="A236" s="13"/>
      <c r="B236" s="231"/>
      <c r="C236" s="232"/>
      <c r="D236" s="233" t="s">
        <v>158</v>
      </c>
      <c r="E236" s="234" t="s">
        <v>1</v>
      </c>
      <c r="F236" s="235" t="s">
        <v>2053</v>
      </c>
      <c r="G236" s="232"/>
      <c r="H236" s="236">
        <v>4.4210000000000003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158</v>
      </c>
      <c r="AU236" s="242" t="s">
        <v>86</v>
      </c>
      <c r="AV236" s="13" t="s">
        <v>86</v>
      </c>
      <c r="AW236" s="13" t="s">
        <v>32</v>
      </c>
      <c r="AX236" s="13" t="s">
        <v>84</v>
      </c>
      <c r="AY236" s="242" t="s">
        <v>149</v>
      </c>
    </row>
    <row r="237" s="2" customFormat="1" ht="16.5" customHeight="1">
      <c r="A237" s="38"/>
      <c r="B237" s="39"/>
      <c r="C237" s="243" t="s">
        <v>313</v>
      </c>
      <c r="D237" s="243" t="s">
        <v>234</v>
      </c>
      <c r="E237" s="244" t="s">
        <v>2054</v>
      </c>
      <c r="F237" s="245" t="s">
        <v>2055</v>
      </c>
      <c r="G237" s="246" t="s">
        <v>154</v>
      </c>
      <c r="H237" s="247">
        <v>127.166</v>
      </c>
      <c r="I237" s="248"/>
      <c r="J237" s="249">
        <f>ROUND(I237*H237,2)</f>
        <v>0</v>
      </c>
      <c r="K237" s="245" t="s">
        <v>1</v>
      </c>
      <c r="L237" s="250"/>
      <c r="M237" s="251" t="s">
        <v>1</v>
      </c>
      <c r="N237" s="252" t="s">
        <v>41</v>
      </c>
      <c r="O237" s="91"/>
      <c r="P237" s="227">
        <f>O237*H237</f>
        <v>0</v>
      </c>
      <c r="Q237" s="227">
        <v>0.0053</v>
      </c>
      <c r="R237" s="227">
        <f>Q237*H237</f>
        <v>0.67397980000000002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186</v>
      </c>
      <c r="AT237" s="229" t="s">
        <v>234</v>
      </c>
      <c r="AU237" s="229" t="s">
        <v>86</v>
      </c>
      <c r="AY237" s="17" t="s">
        <v>149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84</v>
      </c>
      <c r="BK237" s="230">
        <f>ROUND(I237*H237,2)</f>
        <v>0</v>
      </c>
      <c r="BL237" s="17" t="s">
        <v>156</v>
      </c>
      <c r="BM237" s="229" t="s">
        <v>2056</v>
      </c>
    </row>
    <row r="238" s="13" customFormat="1">
      <c r="A238" s="13"/>
      <c r="B238" s="231"/>
      <c r="C238" s="232"/>
      <c r="D238" s="233" t="s">
        <v>158</v>
      </c>
      <c r="E238" s="234" t="s">
        <v>1</v>
      </c>
      <c r="F238" s="235" t="s">
        <v>2057</v>
      </c>
      <c r="G238" s="232"/>
      <c r="H238" s="236">
        <v>127.166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158</v>
      </c>
      <c r="AU238" s="242" t="s">
        <v>86</v>
      </c>
      <c r="AV238" s="13" t="s">
        <v>86</v>
      </c>
      <c r="AW238" s="13" t="s">
        <v>32</v>
      </c>
      <c r="AX238" s="13" t="s">
        <v>84</v>
      </c>
      <c r="AY238" s="242" t="s">
        <v>149</v>
      </c>
    </row>
    <row r="239" s="2" customFormat="1" ht="16.5" customHeight="1">
      <c r="A239" s="38"/>
      <c r="B239" s="39"/>
      <c r="C239" s="218" t="s">
        <v>317</v>
      </c>
      <c r="D239" s="218" t="s">
        <v>151</v>
      </c>
      <c r="E239" s="219" t="s">
        <v>2058</v>
      </c>
      <c r="F239" s="220" t="s">
        <v>2059</v>
      </c>
      <c r="G239" s="221" t="s">
        <v>176</v>
      </c>
      <c r="H239" s="222">
        <v>15.225</v>
      </c>
      <c r="I239" s="223"/>
      <c r="J239" s="224">
        <f>ROUND(I239*H239,2)</f>
        <v>0</v>
      </c>
      <c r="K239" s="220" t="s">
        <v>155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2.5020099999999998</v>
      </c>
      <c r="R239" s="227">
        <f>Q239*H239</f>
        <v>38.093102249999994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156</v>
      </c>
      <c r="AT239" s="229" t="s">
        <v>151</v>
      </c>
      <c r="AU239" s="229" t="s">
        <v>86</v>
      </c>
      <c r="AY239" s="17" t="s">
        <v>149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156</v>
      </c>
      <c r="BM239" s="229" t="s">
        <v>2060</v>
      </c>
    </row>
    <row r="240" s="13" customFormat="1">
      <c r="A240" s="13"/>
      <c r="B240" s="231"/>
      <c r="C240" s="232"/>
      <c r="D240" s="233" t="s">
        <v>158</v>
      </c>
      <c r="E240" s="234" t="s">
        <v>1</v>
      </c>
      <c r="F240" s="235" t="s">
        <v>2040</v>
      </c>
      <c r="G240" s="232"/>
      <c r="H240" s="236">
        <v>15.225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158</v>
      </c>
      <c r="AU240" s="242" t="s">
        <v>86</v>
      </c>
      <c r="AV240" s="13" t="s">
        <v>86</v>
      </c>
      <c r="AW240" s="13" t="s">
        <v>32</v>
      </c>
      <c r="AX240" s="13" t="s">
        <v>84</v>
      </c>
      <c r="AY240" s="242" t="s">
        <v>149</v>
      </c>
    </row>
    <row r="241" s="2" customFormat="1" ht="16.5" customHeight="1">
      <c r="A241" s="38"/>
      <c r="B241" s="39"/>
      <c r="C241" s="218" t="s">
        <v>321</v>
      </c>
      <c r="D241" s="218" t="s">
        <v>151</v>
      </c>
      <c r="E241" s="219" t="s">
        <v>2061</v>
      </c>
      <c r="F241" s="220" t="s">
        <v>2062</v>
      </c>
      <c r="G241" s="221" t="s">
        <v>217</v>
      </c>
      <c r="H241" s="222">
        <v>1.827</v>
      </c>
      <c r="I241" s="223"/>
      <c r="J241" s="224">
        <f>ROUND(I241*H241,2)</f>
        <v>0</v>
      </c>
      <c r="K241" s="220" t="s">
        <v>155</v>
      </c>
      <c r="L241" s="44"/>
      <c r="M241" s="225" t="s">
        <v>1</v>
      </c>
      <c r="N241" s="226" t="s">
        <v>41</v>
      </c>
      <c r="O241" s="91"/>
      <c r="P241" s="227">
        <f>O241*H241</f>
        <v>0</v>
      </c>
      <c r="Q241" s="227">
        <v>1.05555</v>
      </c>
      <c r="R241" s="227">
        <f>Q241*H241</f>
        <v>1.9284898499999998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156</v>
      </c>
      <c r="AT241" s="229" t="s">
        <v>151</v>
      </c>
      <c r="AU241" s="229" t="s">
        <v>86</v>
      </c>
      <c r="AY241" s="17" t="s">
        <v>149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84</v>
      </c>
      <c r="BK241" s="230">
        <f>ROUND(I241*H241,2)</f>
        <v>0</v>
      </c>
      <c r="BL241" s="17" t="s">
        <v>156</v>
      </c>
      <c r="BM241" s="229" t="s">
        <v>2063</v>
      </c>
    </row>
    <row r="242" s="13" customFormat="1">
      <c r="A242" s="13"/>
      <c r="B242" s="231"/>
      <c r="C242" s="232"/>
      <c r="D242" s="233" t="s">
        <v>158</v>
      </c>
      <c r="E242" s="234" t="s">
        <v>1</v>
      </c>
      <c r="F242" s="235" t="s">
        <v>2064</v>
      </c>
      <c r="G242" s="232"/>
      <c r="H242" s="236">
        <v>1.827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158</v>
      </c>
      <c r="AU242" s="242" t="s">
        <v>86</v>
      </c>
      <c r="AV242" s="13" t="s">
        <v>86</v>
      </c>
      <c r="AW242" s="13" t="s">
        <v>32</v>
      </c>
      <c r="AX242" s="13" t="s">
        <v>84</v>
      </c>
      <c r="AY242" s="242" t="s">
        <v>149</v>
      </c>
    </row>
    <row r="243" s="2" customFormat="1" ht="24.15" customHeight="1">
      <c r="A243" s="38"/>
      <c r="B243" s="39"/>
      <c r="C243" s="218" t="s">
        <v>325</v>
      </c>
      <c r="D243" s="218" t="s">
        <v>151</v>
      </c>
      <c r="E243" s="219" t="s">
        <v>2065</v>
      </c>
      <c r="F243" s="220" t="s">
        <v>2066</v>
      </c>
      <c r="G243" s="221" t="s">
        <v>303</v>
      </c>
      <c r="H243" s="222">
        <v>3</v>
      </c>
      <c r="I243" s="223"/>
      <c r="J243" s="224">
        <f>ROUND(I243*H243,2)</f>
        <v>0</v>
      </c>
      <c r="K243" s="220" t="s">
        <v>155</v>
      </c>
      <c r="L243" s="44"/>
      <c r="M243" s="225" t="s">
        <v>1</v>
      </c>
      <c r="N243" s="226" t="s">
        <v>41</v>
      </c>
      <c r="O243" s="91"/>
      <c r="P243" s="227">
        <f>O243*H243</f>
        <v>0</v>
      </c>
      <c r="Q243" s="227">
        <v>0.018350000000000002</v>
      </c>
      <c r="R243" s="227">
        <f>Q243*H243</f>
        <v>0.055050000000000002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220</v>
      </c>
      <c r="AT243" s="229" t="s">
        <v>151</v>
      </c>
      <c r="AU243" s="229" t="s">
        <v>86</v>
      </c>
      <c r="AY243" s="17" t="s">
        <v>149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220</v>
      </c>
      <c r="BM243" s="229" t="s">
        <v>2067</v>
      </c>
    </row>
    <row r="244" s="13" customFormat="1">
      <c r="A244" s="13"/>
      <c r="B244" s="231"/>
      <c r="C244" s="232"/>
      <c r="D244" s="233" t="s">
        <v>158</v>
      </c>
      <c r="E244" s="234" t="s">
        <v>1</v>
      </c>
      <c r="F244" s="235" t="s">
        <v>2068</v>
      </c>
      <c r="G244" s="232"/>
      <c r="H244" s="236">
        <v>1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158</v>
      </c>
      <c r="AU244" s="242" t="s">
        <v>86</v>
      </c>
      <c r="AV244" s="13" t="s">
        <v>86</v>
      </c>
      <c r="AW244" s="13" t="s">
        <v>32</v>
      </c>
      <c r="AX244" s="13" t="s">
        <v>76</v>
      </c>
      <c r="AY244" s="242" t="s">
        <v>149</v>
      </c>
    </row>
    <row r="245" s="13" customFormat="1">
      <c r="A245" s="13"/>
      <c r="B245" s="231"/>
      <c r="C245" s="232"/>
      <c r="D245" s="233" t="s">
        <v>158</v>
      </c>
      <c r="E245" s="234" t="s">
        <v>1</v>
      </c>
      <c r="F245" s="235" t="s">
        <v>2069</v>
      </c>
      <c r="G245" s="232"/>
      <c r="H245" s="236">
        <v>1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158</v>
      </c>
      <c r="AU245" s="242" t="s">
        <v>86</v>
      </c>
      <c r="AV245" s="13" t="s">
        <v>86</v>
      </c>
      <c r="AW245" s="13" t="s">
        <v>32</v>
      </c>
      <c r="AX245" s="13" t="s">
        <v>76</v>
      </c>
      <c r="AY245" s="242" t="s">
        <v>149</v>
      </c>
    </row>
    <row r="246" s="13" customFormat="1">
      <c r="A246" s="13"/>
      <c r="B246" s="231"/>
      <c r="C246" s="232"/>
      <c r="D246" s="233" t="s">
        <v>158</v>
      </c>
      <c r="E246" s="234" t="s">
        <v>1</v>
      </c>
      <c r="F246" s="235" t="s">
        <v>2070</v>
      </c>
      <c r="G246" s="232"/>
      <c r="H246" s="236">
        <v>1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158</v>
      </c>
      <c r="AU246" s="242" t="s">
        <v>86</v>
      </c>
      <c r="AV246" s="13" t="s">
        <v>86</v>
      </c>
      <c r="AW246" s="13" t="s">
        <v>32</v>
      </c>
      <c r="AX246" s="13" t="s">
        <v>76</v>
      </c>
      <c r="AY246" s="242" t="s">
        <v>149</v>
      </c>
    </row>
    <row r="247" s="14" customFormat="1">
      <c r="A247" s="14"/>
      <c r="B247" s="253"/>
      <c r="C247" s="254"/>
      <c r="D247" s="233" t="s">
        <v>158</v>
      </c>
      <c r="E247" s="255" t="s">
        <v>1</v>
      </c>
      <c r="F247" s="256" t="s">
        <v>395</v>
      </c>
      <c r="G247" s="254"/>
      <c r="H247" s="257">
        <v>3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158</v>
      </c>
      <c r="AU247" s="263" t="s">
        <v>86</v>
      </c>
      <c r="AV247" s="14" t="s">
        <v>156</v>
      </c>
      <c r="AW247" s="14" t="s">
        <v>32</v>
      </c>
      <c r="AX247" s="14" t="s">
        <v>84</v>
      </c>
      <c r="AY247" s="263" t="s">
        <v>149</v>
      </c>
    </row>
    <row r="248" s="2" customFormat="1" ht="24.15" customHeight="1">
      <c r="A248" s="38"/>
      <c r="B248" s="39"/>
      <c r="C248" s="243" t="s">
        <v>329</v>
      </c>
      <c r="D248" s="243" t="s">
        <v>234</v>
      </c>
      <c r="E248" s="244" t="s">
        <v>2071</v>
      </c>
      <c r="F248" s="245" t="s">
        <v>2072</v>
      </c>
      <c r="G248" s="246" t="s">
        <v>176</v>
      </c>
      <c r="H248" s="247">
        <v>0.80000000000000004</v>
      </c>
      <c r="I248" s="248"/>
      <c r="J248" s="249">
        <f>ROUND(I248*H248,2)</f>
        <v>0</v>
      </c>
      <c r="K248" s="245" t="s">
        <v>155</v>
      </c>
      <c r="L248" s="250"/>
      <c r="M248" s="251" t="s">
        <v>1</v>
      </c>
      <c r="N248" s="252" t="s">
        <v>41</v>
      </c>
      <c r="O248" s="91"/>
      <c r="P248" s="227">
        <f>O248*H248</f>
        <v>0</v>
      </c>
      <c r="Q248" s="227">
        <v>2.6299999999999999</v>
      </c>
      <c r="R248" s="227">
        <f>Q248*H248</f>
        <v>2.1040000000000001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300</v>
      </c>
      <c r="AT248" s="229" t="s">
        <v>234</v>
      </c>
      <c r="AU248" s="229" t="s">
        <v>86</v>
      </c>
      <c r="AY248" s="17" t="s">
        <v>149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220</v>
      </c>
      <c r="BM248" s="229" t="s">
        <v>2073</v>
      </c>
    </row>
    <row r="249" s="13" customFormat="1">
      <c r="A249" s="13"/>
      <c r="B249" s="231"/>
      <c r="C249" s="232"/>
      <c r="D249" s="233" t="s">
        <v>158</v>
      </c>
      <c r="E249" s="234" t="s">
        <v>1</v>
      </c>
      <c r="F249" s="235" t="s">
        <v>2074</v>
      </c>
      <c r="G249" s="232"/>
      <c r="H249" s="236">
        <v>0.40000000000000002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158</v>
      </c>
      <c r="AU249" s="242" t="s">
        <v>86</v>
      </c>
      <c r="AV249" s="13" t="s">
        <v>86</v>
      </c>
      <c r="AW249" s="13" t="s">
        <v>32</v>
      </c>
      <c r="AX249" s="13" t="s">
        <v>76</v>
      </c>
      <c r="AY249" s="242" t="s">
        <v>149</v>
      </c>
    </row>
    <row r="250" s="13" customFormat="1">
      <c r="A250" s="13"/>
      <c r="B250" s="231"/>
      <c r="C250" s="232"/>
      <c r="D250" s="233" t="s">
        <v>158</v>
      </c>
      <c r="E250" s="234" t="s">
        <v>1</v>
      </c>
      <c r="F250" s="235" t="s">
        <v>2075</v>
      </c>
      <c r="G250" s="232"/>
      <c r="H250" s="236">
        <v>0.40000000000000002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158</v>
      </c>
      <c r="AU250" s="242" t="s">
        <v>86</v>
      </c>
      <c r="AV250" s="13" t="s">
        <v>86</v>
      </c>
      <c r="AW250" s="13" t="s">
        <v>32</v>
      </c>
      <c r="AX250" s="13" t="s">
        <v>76</v>
      </c>
      <c r="AY250" s="242" t="s">
        <v>149</v>
      </c>
    </row>
    <row r="251" s="14" customFormat="1">
      <c r="A251" s="14"/>
      <c r="B251" s="253"/>
      <c r="C251" s="254"/>
      <c r="D251" s="233" t="s">
        <v>158</v>
      </c>
      <c r="E251" s="255" t="s">
        <v>1</v>
      </c>
      <c r="F251" s="256" t="s">
        <v>395</v>
      </c>
      <c r="G251" s="254"/>
      <c r="H251" s="257">
        <v>0.80000000000000004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158</v>
      </c>
      <c r="AU251" s="263" t="s">
        <v>86</v>
      </c>
      <c r="AV251" s="14" t="s">
        <v>156</v>
      </c>
      <c r="AW251" s="14" t="s">
        <v>32</v>
      </c>
      <c r="AX251" s="14" t="s">
        <v>84</v>
      </c>
      <c r="AY251" s="263" t="s">
        <v>149</v>
      </c>
    </row>
    <row r="252" s="2" customFormat="1" ht="24.15" customHeight="1">
      <c r="A252" s="38"/>
      <c r="B252" s="39"/>
      <c r="C252" s="243" t="s">
        <v>333</v>
      </c>
      <c r="D252" s="243" t="s">
        <v>234</v>
      </c>
      <c r="E252" s="244" t="s">
        <v>2076</v>
      </c>
      <c r="F252" s="245" t="s">
        <v>2077</v>
      </c>
      <c r="G252" s="246" t="s">
        <v>176</v>
      </c>
      <c r="H252" s="247">
        <v>0.58799999999999997</v>
      </c>
      <c r="I252" s="248"/>
      <c r="J252" s="249">
        <f>ROUND(I252*H252,2)</f>
        <v>0</v>
      </c>
      <c r="K252" s="245" t="s">
        <v>155</v>
      </c>
      <c r="L252" s="250"/>
      <c r="M252" s="251" t="s">
        <v>1</v>
      </c>
      <c r="N252" s="252" t="s">
        <v>41</v>
      </c>
      <c r="O252" s="91"/>
      <c r="P252" s="227">
        <f>O252*H252</f>
        <v>0</v>
      </c>
      <c r="Q252" s="227">
        <v>2.6800000000000002</v>
      </c>
      <c r="R252" s="227">
        <f>Q252*H252</f>
        <v>1.5758399999999999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300</v>
      </c>
      <c r="AT252" s="229" t="s">
        <v>234</v>
      </c>
      <c r="AU252" s="229" t="s">
        <v>86</v>
      </c>
      <c r="AY252" s="17" t="s">
        <v>149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84</v>
      </c>
      <c r="BK252" s="230">
        <f>ROUND(I252*H252,2)</f>
        <v>0</v>
      </c>
      <c r="BL252" s="17" t="s">
        <v>220</v>
      </c>
      <c r="BM252" s="229" t="s">
        <v>2078</v>
      </c>
    </row>
    <row r="253" s="13" customFormat="1">
      <c r="A253" s="13"/>
      <c r="B253" s="231"/>
      <c r="C253" s="232"/>
      <c r="D253" s="233" t="s">
        <v>158</v>
      </c>
      <c r="E253" s="234" t="s">
        <v>1</v>
      </c>
      <c r="F253" s="235" t="s">
        <v>2079</v>
      </c>
      <c r="G253" s="232"/>
      <c r="H253" s="236">
        <v>0.58799999999999997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158</v>
      </c>
      <c r="AU253" s="242" t="s">
        <v>86</v>
      </c>
      <c r="AV253" s="13" t="s">
        <v>86</v>
      </c>
      <c r="AW253" s="13" t="s">
        <v>32</v>
      </c>
      <c r="AX253" s="13" t="s">
        <v>84</v>
      </c>
      <c r="AY253" s="242" t="s">
        <v>149</v>
      </c>
    </row>
    <row r="254" s="2" customFormat="1" ht="24.15" customHeight="1">
      <c r="A254" s="38"/>
      <c r="B254" s="39"/>
      <c r="C254" s="218" t="s">
        <v>337</v>
      </c>
      <c r="D254" s="218" t="s">
        <v>151</v>
      </c>
      <c r="E254" s="219" t="s">
        <v>2080</v>
      </c>
      <c r="F254" s="220" t="s">
        <v>2081</v>
      </c>
      <c r="G254" s="221" t="s">
        <v>303</v>
      </c>
      <c r="H254" s="222">
        <v>20</v>
      </c>
      <c r="I254" s="223"/>
      <c r="J254" s="224">
        <f>ROUND(I254*H254,2)</f>
        <v>0</v>
      </c>
      <c r="K254" s="220" t="s">
        <v>155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0.02845</v>
      </c>
      <c r="R254" s="227">
        <f>Q254*H254</f>
        <v>0.56899999999999995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156</v>
      </c>
      <c r="AT254" s="229" t="s">
        <v>151</v>
      </c>
      <c r="AU254" s="229" t="s">
        <v>86</v>
      </c>
      <c r="AY254" s="17" t="s">
        <v>149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156</v>
      </c>
      <c r="BM254" s="229" t="s">
        <v>2082</v>
      </c>
    </row>
    <row r="255" s="13" customFormat="1">
      <c r="A255" s="13"/>
      <c r="B255" s="231"/>
      <c r="C255" s="232"/>
      <c r="D255" s="233" t="s">
        <v>158</v>
      </c>
      <c r="E255" s="234" t="s">
        <v>1</v>
      </c>
      <c r="F255" s="235" t="s">
        <v>2083</v>
      </c>
      <c r="G255" s="232"/>
      <c r="H255" s="236">
        <v>1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158</v>
      </c>
      <c r="AU255" s="242" t="s">
        <v>86</v>
      </c>
      <c r="AV255" s="13" t="s">
        <v>86</v>
      </c>
      <c r="AW255" s="13" t="s">
        <v>32</v>
      </c>
      <c r="AX255" s="13" t="s">
        <v>76</v>
      </c>
      <c r="AY255" s="242" t="s">
        <v>149</v>
      </c>
    </row>
    <row r="256" s="13" customFormat="1">
      <c r="A256" s="13"/>
      <c r="B256" s="231"/>
      <c r="C256" s="232"/>
      <c r="D256" s="233" t="s">
        <v>158</v>
      </c>
      <c r="E256" s="234" t="s">
        <v>1</v>
      </c>
      <c r="F256" s="235" t="s">
        <v>2084</v>
      </c>
      <c r="G256" s="232"/>
      <c r="H256" s="236">
        <v>1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158</v>
      </c>
      <c r="AU256" s="242" t="s">
        <v>86</v>
      </c>
      <c r="AV256" s="13" t="s">
        <v>86</v>
      </c>
      <c r="AW256" s="13" t="s">
        <v>32</v>
      </c>
      <c r="AX256" s="13" t="s">
        <v>76</v>
      </c>
      <c r="AY256" s="242" t="s">
        <v>149</v>
      </c>
    </row>
    <row r="257" s="13" customFormat="1">
      <c r="A257" s="13"/>
      <c r="B257" s="231"/>
      <c r="C257" s="232"/>
      <c r="D257" s="233" t="s">
        <v>158</v>
      </c>
      <c r="E257" s="234" t="s">
        <v>1</v>
      </c>
      <c r="F257" s="235" t="s">
        <v>2085</v>
      </c>
      <c r="G257" s="232"/>
      <c r="H257" s="236">
        <v>1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158</v>
      </c>
      <c r="AU257" s="242" t="s">
        <v>86</v>
      </c>
      <c r="AV257" s="13" t="s">
        <v>86</v>
      </c>
      <c r="AW257" s="13" t="s">
        <v>32</v>
      </c>
      <c r="AX257" s="13" t="s">
        <v>76</v>
      </c>
      <c r="AY257" s="242" t="s">
        <v>149</v>
      </c>
    </row>
    <row r="258" s="13" customFormat="1">
      <c r="A258" s="13"/>
      <c r="B258" s="231"/>
      <c r="C258" s="232"/>
      <c r="D258" s="233" t="s">
        <v>158</v>
      </c>
      <c r="E258" s="234" t="s">
        <v>1</v>
      </c>
      <c r="F258" s="235" t="s">
        <v>2086</v>
      </c>
      <c r="G258" s="232"/>
      <c r="H258" s="236">
        <v>13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158</v>
      </c>
      <c r="AU258" s="242" t="s">
        <v>86</v>
      </c>
      <c r="AV258" s="13" t="s">
        <v>86</v>
      </c>
      <c r="AW258" s="13" t="s">
        <v>32</v>
      </c>
      <c r="AX258" s="13" t="s">
        <v>76</v>
      </c>
      <c r="AY258" s="242" t="s">
        <v>149</v>
      </c>
    </row>
    <row r="259" s="13" customFormat="1">
      <c r="A259" s="13"/>
      <c r="B259" s="231"/>
      <c r="C259" s="232"/>
      <c r="D259" s="233" t="s">
        <v>158</v>
      </c>
      <c r="E259" s="234" t="s">
        <v>1</v>
      </c>
      <c r="F259" s="235" t="s">
        <v>2087</v>
      </c>
      <c r="G259" s="232"/>
      <c r="H259" s="236">
        <v>1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158</v>
      </c>
      <c r="AU259" s="242" t="s">
        <v>86</v>
      </c>
      <c r="AV259" s="13" t="s">
        <v>86</v>
      </c>
      <c r="AW259" s="13" t="s">
        <v>32</v>
      </c>
      <c r="AX259" s="13" t="s">
        <v>76</v>
      </c>
      <c r="AY259" s="242" t="s">
        <v>149</v>
      </c>
    </row>
    <row r="260" s="13" customFormat="1">
      <c r="A260" s="13"/>
      <c r="B260" s="231"/>
      <c r="C260" s="232"/>
      <c r="D260" s="233" t="s">
        <v>158</v>
      </c>
      <c r="E260" s="234" t="s">
        <v>1</v>
      </c>
      <c r="F260" s="235" t="s">
        <v>2088</v>
      </c>
      <c r="G260" s="232"/>
      <c r="H260" s="236">
        <v>1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158</v>
      </c>
      <c r="AU260" s="242" t="s">
        <v>86</v>
      </c>
      <c r="AV260" s="13" t="s">
        <v>86</v>
      </c>
      <c r="AW260" s="13" t="s">
        <v>32</v>
      </c>
      <c r="AX260" s="13" t="s">
        <v>76</v>
      </c>
      <c r="AY260" s="242" t="s">
        <v>149</v>
      </c>
    </row>
    <row r="261" s="13" customFormat="1">
      <c r="A261" s="13"/>
      <c r="B261" s="231"/>
      <c r="C261" s="232"/>
      <c r="D261" s="233" t="s">
        <v>158</v>
      </c>
      <c r="E261" s="234" t="s">
        <v>1</v>
      </c>
      <c r="F261" s="235" t="s">
        <v>2089</v>
      </c>
      <c r="G261" s="232"/>
      <c r="H261" s="236">
        <v>1</v>
      </c>
      <c r="I261" s="237"/>
      <c r="J261" s="232"/>
      <c r="K261" s="232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158</v>
      </c>
      <c r="AU261" s="242" t="s">
        <v>86</v>
      </c>
      <c r="AV261" s="13" t="s">
        <v>86</v>
      </c>
      <c r="AW261" s="13" t="s">
        <v>32</v>
      </c>
      <c r="AX261" s="13" t="s">
        <v>76</v>
      </c>
      <c r="AY261" s="242" t="s">
        <v>149</v>
      </c>
    </row>
    <row r="262" s="13" customFormat="1">
      <c r="A262" s="13"/>
      <c r="B262" s="231"/>
      <c r="C262" s="232"/>
      <c r="D262" s="233" t="s">
        <v>158</v>
      </c>
      <c r="E262" s="234" t="s">
        <v>1</v>
      </c>
      <c r="F262" s="235" t="s">
        <v>2090</v>
      </c>
      <c r="G262" s="232"/>
      <c r="H262" s="236">
        <v>1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158</v>
      </c>
      <c r="AU262" s="242" t="s">
        <v>86</v>
      </c>
      <c r="AV262" s="13" t="s">
        <v>86</v>
      </c>
      <c r="AW262" s="13" t="s">
        <v>32</v>
      </c>
      <c r="AX262" s="13" t="s">
        <v>76</v>
      </c>
      <c r="AY262" s="242" t="s">
        <v>149</v>
      </c>
    </row>
    <row r="263" s="14" customFormat="1">
      <c r="A263" s="14"/>
      <c r="B263" s="253"/>
      <c r="C263" s="254"/>
      <c r="D263" s="233" t="s">
        <v>158</v>
      </c>
      <c r="E263" s="255" t="s">
        <v>1</v>
      </c>
      <c r="F263" s="256" t="s">
        <v>395</v>
      </c>
      <c r="G263" s="254"/>
      <c r="H263" s="257">
        <v>20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158</v>
      </c>
      <c r="AU263" s="263" t="s">
        <v>86</v>
      </c>
      <c r="AV263" s="14" t="s">
        <v>156</v>
      </c>
      <c r="AW263" s="14" t="s">
        <v>32</v>
      </c>
      <c r="AX263" s="14" t="s">
        <v>84</v>
      </c>
      <c r="AY263" s="263" t="s">
        <v>149</v>
      </c>
    </row>
    <row r="264" s="2" customFormat="1" ht="24.15" customHeight="1">
      <c r="A264" s="38"/>
      <c r="B264" s="39"/>
      <c r="C264" s="243" t="s">
        <v>341</v>
      </c>
      <c r="D264" s="243" t="s">
        <v>234</v>
      </c>
      <c r="E264" s="244" t="s">
        <v>2071</v>
      </c>
      <c r="F264" s="245" t="s">
        <v>2072</v>
      </c>
      <c r="G264" s="246" t="s">
        <v>176</v>
      </c>
      <c r="H264" s="247">
        <v>0.69999999999999996</v>
      </c>
      <c r="I264" s="248"/>
      <c r="J264" s="249">
        <f>ROUND(I264*H264,2)</f>
        <v>0</v>
      </c>
      <c r="K264" s="245" t="s">
        <v>155</v>
      </c>
      <c r="L264" s="250"/>
      <c r="M264" s="251" t="s">
        <v>1</v>
      </c>
      <c r="N264" s="252" t="s">
        <v>41</v>
      </c>
      <c r="O264" s="91"/>
      <c r="P264" s="227">
        <f>O264*H264</f>
        <v>0</v>
      </c>
      <c r="Q264" s="227">
        <v>2.6299999999999999</v>
      </c>
      <c r="R264" s="227">
        <f>Q264*H264</f>
        <v>1.8409999999999998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186</v>
      </c>
      <c r="AT264" s="229" t="s">
        <v>234</v>
      </c>
      <c r="AU264" s="229" t="s">
        <v>86</v>
      </c>
      <c r="AY264" s="17" t="s">
        <v>149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156</v>
      </c>
      <c r="BM264" s="229" t="s">
        <v>2091</v>
      </c>
    </row>
    <row r="265" s="13" customFormat="1">
      <c r="A265" s="13"/>
      <c r="B265" s="231"/>
      <c r="C265" s="232"/>
      <c r="D265" s="233" t="s">
        <v>158</v>
      </c>
      <c r="E265" s="234" t="s">
        <v>1</v>
      </c>
      <c r="F265" s="235" t="s">
        <v>2092</v>
      </c>
      <c r="G265" s="232"/>
      <c r="H265" s="236">
        <v>0.69999999999999996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158</v>
      </c>
      <c r="AU265" s="242" t="s">
        <v>86</v>
      </c>
      <c r="AV265" s="13" t="s">
        <v>86</v>
      </c>
      <c r="AW265" s="13" t="s">
        <v>32</v>
      </c>
      <c r="AX265" s="13" t="s">
        <v>84</v>
      </c>
      <c r="AY265" s="242" t="s">
        <v>149</v>
      </c>
    </row>
    <row r="266" s="2" customFormat="1" ht="24.15" customHeight="1">
      <c r="A266" s="38"/>
      <c r="B266" s="39"/>
      <c r="C266" s="243" t="s">
        <v>345</v>
      </c>
      <c r="D266" s="243" t="s">
        <v>234</v>
      </c>
      <c r="E266" s="244" t="s">
        <v>2076</v>
      </c>
      <c r="F266" s="245" t="s">
        <v>2077</v>
      </c>
      <c r="G266" s="246" t="s">
        <v>176</v>
      </c>
      <c r="H266" s="247">
        <v>2.3599999999999999</v>
      </c>
      <c r="I266" s="248"/>
      <c r="J266" s="249">
        <f>ROUND(I266*H266,2)</f>
        <v>0</v>
      </c>
      <c r="K266" s="245" t="s">
        <v>155</v>
      </c>
      <c r="L266" s="250"/>
      <c r="M266" s="251" t="s">
        <v>1</v>
      </c>
      <c r="N266" s="252" t="s">
        <v>41</v>
      </c>
      <c r="O266" s="91"/>
      <c r="P266" s="227">
        <f>O266*H266</f>
        <v>0</v>
      </c>
      <c r="Q266" s="227">
        <v>2.6800000000000002</v>
      </c>
      <c r="R266" s="227">
        <f>Q266*H266</f>
        <v>6.3247999999999998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186</v>
      </c>
      <c r="AT266" s="229" t="s">
        <v>234</v>
      </c>
      <c r="AU266" s="229" t="s">
        <v>86</v>
      </c>
      <c r="AY266" s="17" t="s">
        <v>149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84</v>
      </c>
      <c r="BK266" s="230">
        <f>ROUND(I266*H266,2)</f>
        <v>0</v>
      </c>
      <c r="BL266" s="17" t="s">
        <v>156</v>
      </c>
      <c r="BM266" s="229" t="s">
        <v>2093</v>
      </c>
    </row>
    <row r="267" s="13" customFormat="1">
      <c r="A267" s="13"/>
      <c r="B267" s="231"/>
      <c r="C267" s="232"/>
      <c r="D267" s="233" t="s">
        <v>158</v>
      </c>
      <c r="E267" s="234" t="s">
        <v>1</v>
      </c>
      <c r="F267" s="235" t="s">
        <v>2094</v>
      </c>
      <c r="G267" s="232"/>
      <c r="H267" s="236">
        <v>0.68999999999999995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158</v>
      </c>
      <c r="AU267" s="242" t="s">
        <v>86</v>
      </c>
      <c r="AV267" s="13" t="s">
        <v>86</v>
      </c>
      <c r="AW267" s="13" t="s">
        <v>32</v>
      </c>
      <c r="AX267" s="13" t="s">
        <v>76</v>
      </c>
      <c r="AY267" s="242" t="s">
        <v>149</v>
      </c>
    </row>
    <row r="268" s="13" customFormat="1">
      <c r="A268" s="13"/>
      <c r="B268" s="231"/>
      <c r="C268" s="232"/>
      <c r="D268" s="233" t="s">
        <v>158</v>
      </c>
      <c r="E268" s="234" t="s">
        <v>1</v>
      </c>
      <c r="F268" s="235" t="s">
        <v>2095</v>
      </c>
      <c r="G268" s="232"/>
      <c r="H268" s="236">
        <v>0.90000000000000002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158</v>
      </c>
      <c r="AU268" s="242" t="s">
        <v>86</v>
      </c>
      <c r="AV268" s="13" t="s">
        <v>86</v>
      </c>
      <c r="AW268" s="13" t="s">
        <v>32</v>
      </c>
      <c r="AX268" s="13" t="s">
        <v>76</v>
      </c>
      <c r="AY268" s="242" t="s">
        <v>149</v>
      </c>
    </row>
    <row r="269" s="13" customFormat="1">
      <c r="A269" s="13"/>
      <c r="B269" s="231"/>
      <c r="C269" s="232"/>
      <c r="D269" s="233" t="s">
        <v>158</v>
      </c>
      <c r="E269" s="234" t="s">
        <v>1</v>
      </c>
      <c r="F269" s="235" t="s">
        <v>2096</v>
      </c>
      <c r="G269" s="232"/>
      <c r="H269" s="236">
        <v>0.77000000000000002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158</v>
      </c>
      <c r="AU269" s="242" t="s">
        <v>86</v>
      </c>
      <c r="AV269" s="13" t="s">
        <v>86</v>
      </c>
      <c r="AW269" s="13" t="s">
        <v>32</v>
      </c>
      <c r="AX269" s="13" t="s">
        <v>76</v>
      </c>
      <c r="AY269" s="242" t="s">
        <v>149</v>
      </c>
    </row>
    <row r="270" s="14" customFormat="1">
      <c r="A270" s="14"/>
      <c r="B270" s="253"/>
      <c r="C270" s="254"/>
      <c r="D270" s="233" t="s">
        <v>158</v>
      </c>
      <c r="E270" s="255" t="s">
        <v>1</v>
      </c>
      <c r="F270" s="256" t="s">
        <v>395</v>
      </c>
      <c r="G270" s="254"/>
      <c r="H270" s="257">
        <v>2.3599999999999999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158</v>
      </c>
      <c r="AU270" s="263" t="s">
        <v>86</v>
      </c>
      <c r="AV270" s="14" t="s">
        <v>156</v>
      </c>
      <c r="AW270" s="14" t="s">
        <v>32</v>
      </c>
      <c r="AX270" s="14" t="s">
        <v>84</v>
      </c>
      <c r="AY270" s="263" t="s">
        <v>149</v>
      </c>
    </row>
    <row r="271" s="2" customFormat="1" ht="24.15" customHeight="1">
      <c r="A271" s="38"/>
      <c r="B271" s="39"/>
      <c r="C271" s="243" t="s">
        <v>349</v>
      </c>
      <c r="D271" s="243" t="s">
        <v>234</v>
      </c>
      <c r="E271" s="244" t="s">
        <v>2097</v>
      </c>
      <c r="F271" s="245" t="s">
        <v>2098</v>
      </c>
      <c r="G271" s="246" t="s">
        <v>176</v>
      </c>
      <c r="H271" s="247">
        <v>18.82</v>
      </c>
      <c r="I271" s="248"/>
      <c r="J271" s="249">
        <f>ROUND(I271*H271,2)</f>
        <v>0</v>
      </c>
      <c r="K271" s="245" t="s">
        <v>155</v>
      </c>
      <c r="L271" s="250"/>
      <c r="M271" s="251" t="s">
        <v>1</v>
      </c>
      <c r="N271" s="252" t="s">
        <v>41</v>
      </c>
      <c r="O271" s="91"/>
      <c r="P271" s="227">
        <f>O271*H271</f>
        <v>0</v>
      </c>
      <c r="Q271" s="227">
        <v>2.6800000000000002</v>
      </c>
      <c r="R271" s="227">
        <f>Q271*H271</f>
        <v>50.437600000000003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186</v>
      </c>
      <c r="AT271" s="229" t="s">
        <v>234</v>
      </c>
      <c r="AU271" s="229" t="s">
        <v>86</v>
      </c>
      <c r="AY271" s="17" t="s">
        <v>149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156</v>
      </c>
      <c r="BM271" s="229" t="s">
        <v>2099</v>
      </c>
    </row>
    <row r="272" s="13" customFormat="1">
      <c r="A272" s="13"/>
      <c r="B272" s="231"/>
      <c r="C272" s="232"/>
      <c r="D272" s="233" t="s">
        <v>158</v>
      </c>
      <c r="E272" s="234" t="s">
        <v>1</v>
      </c>
      <c r="F272" s="235" t="s">
        <v>2100</v>
      </c>
      <c r="G272" s="232"/>
      <c r="H272" s="236">
        <v>1.1200000000000001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158</v>
      </c>
      <c r="AU272" s="242" t="s">
        <v>86</v>
      </c>
      <c r="AV272" s="13" t="s">
        <v>86</v>
      </c>
      <c r="AW272" s="13" t="s">
        <v>32</v>
      </c>
      <c r="AX272" s="13" t="s">
        <v>76</v>
      </c>
      <c r="AY272" s="242" t="s">
        <v>149</v>
      </c>
    </row>
    <row r="273" s="13" customFormat="1">
      <c r="A273" s="13"/>
      <c r="B273" s="231"/>
      <c r="C273" s="232"/>
      <c r="D273" s="233" t="s">
        <v>158</v>
      </c>
      <c r="E273" s="234" t="s">
        <v>1</v>
      </c>
      <c r="F273" s="235" t="s">
        <v>2101</v>
      </c>
      <c r="G273" s="232"/>
      <c r="H273" s="236">
        <v>1.1799999999999999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158</v>
      </c>
      <c r="AU273" s="242" t="s">
        <v>86</v>
      </c>
      <c r="AV273" s="13" t="s">
        <v>86</v>
      </c>
      <c r="AW273" s="13" t="s">
        <v>32</v>
      </c>
      <c r="AX273" s="13" t="s">
        <v>76</v>
      </c>
      <c r="AY273" s="242" t="s">
        <v>149</v>
      </c>
    </row>
    <row r="274" s="13" customFormat="1">
      <c r="A274" s="13"/>
      <c r="B274" s="231"/>
      <c r="C274" s="232"/>
      <c r="D274" s="233" t="s">
        <v>158</v>
      </c>
      <c r="E274" s="234" t="s">
        <v>1</v>
      </c>
      <c r="F274" s="235" t="s">
        <v>2102</v>
      </c>
      <c r="G274" s="232"/>
      <c r="H274" s="236">
        <v>15.34</v>
      </c>
      <c r="I274" s="237"/>
      <c r="J274" s="232"/>
      <c r="K274" s="232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158</v>
      </c>
      <c r="AU274" s="242" t="s">
        <v>86</v>
      </c>
      <c r="AV274" s="13" t="s">
        <v>86</v>
      </c>
      <c r="AW274" s="13" t="s">
        <v>32</v>
      </c>
      <c r="AX274" s="13" t="s">
        <v>76</v>
      </c>
      <c r="AY274" s="242" t="s">
        <v>149</v>
      </c>
    </row>
    <row r="275" s="13" customFormat="1">
      <c r="A275" s="13"/>
      <c r="B275" s="231"/>
      <c r="C275" s="232"/>
      <c r="D275" s="233" t="s">
        <v>158</v>
      </c>
      <c r="E275" s="234" t="s">
        <v>1</v>
      </c>
      <c r="F275" s="235" t="s">
        <v>2103</v>
      </c>
      <c r="G275" s="232"/>
      <c r="H275" s="236">
        <v>1.1799999999999999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158</v>
      </c>
      <c r="AU275" s="242" t="s">
        <v>86</v>
      </c>
      <c r="AV275" s="13" t="s">
        <v>86</v>
      </c>
      <c r="AW275" s="13" t="s">
        <v>32</v>
      </c>
      <c r="AX275" s="13" t="s">
        <v>76</v>
      </c>
      <c r="AY275" s="242" t="s">
        <v>149</v>
      </c>
    </row>
    <row r="276" s="14" customFormat="1">
      <c r="A276" s="14"/>
      <c r="B276" s="253"/>
      <c r="C276" s="254"/>
      <c r="D276" s="233" t="s">
        <v>158</v>
      </c>
      <c r="E276" s="255" t="s">
        <v>1</v>
      </c>
      <c r="F276" s="256" t="s">
        <v>395</v>
      </c>
      <c r="G276" s="254"/>
      <c r="H276" s="257">
        <v>18.82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158</v>
      </c>
      <c r="AU276" s="263" t="s">
        <v>86</v>
      </c>
      <c r="AV276" s="14" t="s">
        <v>156</v>
      </c>
      <c r="AW276" s="14" t="s">
        <v>32</v>
      </c>
      <c r="AX276" s="14" t="s">
        <v>84</v>
      </c>
      <c r="AY276" s="263" t="s">
        <v>149</v>
      </c>
    </row>
    <row r="277" s="2" customFormat="1" ht="24.15" customHeight="1">
      <c r="A277" s="38"/>
      <c r="B277" s="39"/>
      <c r="C277" s="218" t="s">
        <v>353</v>
      </c>
      <c r="D277" s="218" t="s">
        <v>151</v>
      </c>
      <c r="E277" s="219" t="s">
        <v>2104</v>
      </c>
      <c r="F277" s="220" t="s">
        <v>2105</v>
      </c>
      <c r="G277" s="221" t="s">
        <v>303</v>
      </c>
      <c r="H277" s="222">
        <v>21</v>
      </c>
      <c r="I277" s="223"/>
      <c r="J277" s="224">
        <f>ROUND(I277*H277,2)</f>
        <v>0</v>
      </c>
      <c r="K277" s="220" t="s">
        <v>155</v>
      </c>
      <c r="L277" s="44"/>
      <c r="M277" s="225" t="s">
        <v>1</v>
      </c>
      <c r="N277" s="226" t="s">
        <v>41</v>
      </c>
      <c r="O277" s="91"/>
      <c r="P277" s="227">
        <f>O277*H277</f>
        <v>0</v>
      </c>
      <c r="Q277" s="227">
        <v>0.063769999999999993</v>
      </c>
      <c r="R277" s="227">
        <f>Q277*H277</f>
        <v>1.3391699999999998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156</v>
      </c>
      <c r="AT277" s="229" t="s">
        <v>151</v>
      </c>
      <c r="AU277" s="229" t="s">
        <v>86</v>
      </c>
      <c r="AY277" s="17" t="s">
        <v>149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84</v>
      </c>
      <c r="BK277" s="230">
        <f>ROUND(I277*H277,2)</f>
        <v>0</v>
      </c>
      <c r="BL277" s="17" t="s">
        <v>156</v>
      </c>
      <c r="BM277" s="229" t="s">
        <v>2106</v>
      </c>
    </row>
    <row r="278" s="13" customFormat="1">
      <c r="A278" s="13"/>
      <c r="B278" s="231"/>
      <c r="C278" s="232"/>
      <c r="D278" s="233" t="s">
        <v>158</v>
      </c>
      <c r="E278" s="234" t="s">
        <v>1</v>
      </c>
      <c r="F278" s="235" t="s">
        <v>2107</v>
      </c>
      <c r="G278" s="232"/>
      <c r="H278" s="236">
        <v>1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158</v>
      </c>
      <c r="AU278" s="242" t="s">
        <v>86</v>
      </c>
      <c r="AV278" s="13" t="s">
        <v>86</v>
      </c>
      <c r="AW278" s="13" t="s">
        <v>32</v>
      </c>
      <c r="AX278" s="13" t="s">
        <v>76</v>
      </c>
      <c r="AY278" s="242" t="s">
        <v>149</v>
      </c>
    </row>
    <row r="279" s="13" customFormat="1">
      <c r="A279" s="13"/>
      <c r="B279" s="231"/>
      <c r="C279" s="232"/>
      <c r="D279" s="233" t="s">
        <v>158</v>
      </c>
      <c r="E279" s="234" t="s">
        <v>1</v>
      </c>
      <c r="F279" s="235" t="s">
        <v>2108</v>
      </c>
      <c r="G279" s="232"/>
      <c r="H279" s="236">
        <v>1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158</v>
      </c>
      <c r="AU279" s="242" t="s">
        <v>86</v>
      </c>
      <c r="AV279" s="13" t="s">
        <v>86</v>
      </c>
      <c r="AW279" s="13" t="s">
        <v>32</v>
      </c>
      <c r="AX279" s="13" t="s">
        <v>76</v>
      </c>
      <c r="AY279" s="242" t="s">
        <v>149</v>
      </c>
    </row>
    <row r="280" s="13" customFormat="1">
      <c r="A280" s="13"/>
      <c r="B280" s="231"/>
      <c r="C280" s="232"/>
      <c r="D280" s="233" t="s">
        <v>158</v>
      </c>
      <c r="E280" s="234" t="s">
        <v>1</v>
      </c>
      <c r="F280" s="235" t="s">
        <v>2109</v>
      </c>
      <c r="G280" s="232"/>
      <c r="H280" s="236">
        <v>1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158</v>
      </c>
      <c r="AU280" s="242" t="s">
        <v>86</v>
      </c>
      <c r="AV280" s="13" t="s">
        <v>86</v>
      </c>
      <c r="AW280" s="13" t="s">
        <v>32</v>
      </c>
      <c r="AX280" s="13" t="s">
        <v>76</v>
      </c>
      <c r="AY280" s="242" t="s">
        <v>149</v>
      </c>
    </row>
    <row r="281" s="13" customFormat="1">
      <c r="A281" s="13"/>
      <c r="B281" s="231"/>
      <c r="C281" s="232"/>
      <c r="D281" s="233" t="s">
        <v>158</v>
      </c>
      <c r="E281" s="234" t="s">
        <v>1</v>
      </c>
      <c r="F281" s="235" t="s">
        <v>2110</v>
      </c>
      <c r="G281" s="232"/>
      <c r="H281" s="236">
        <v>12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158</v>
      </c>
      <c r="AU281" s="242" t="s">
        <v>86</v>
      </c>
      <c r="AV281" s="13" t="s">
        <v>86</v>
      </c>
      <c r="AW281" s="13" t="s">
        <v>32</v>
      </c>
      <c r="AX281" s="13" t="s">
        <v>76</v>
      </c>
      <c r="AY281" s="242" t="s">
        <v>149</v>
      </c>
    </row>
    <row r="282" s="13" customFormat="1">
      <c r="A282" s="13"/>
      <c r="B282" s="231"/>
      <c r="C282" s="232"/>
      <c r="D282" s="233" t="s">
        <v>158</v>
      </c>
      <c r="E282" s="234" t="s">
        <v>1</v>
      </c>
      <c r="F282" s="235" t="s">
        <v>2111</v>
      </c>
      <c r="G282" s="232"/>
      <c r="H282" s="236">
        <v>1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158</v>
      </c>
      <c r="AU282" s="242" t="s">
        <v>86</v>
      </c>
      <c r="AV282" s="13" t="s">
        <v>86</v>
      </c>
      <c r="AW282" s="13" t="s">
        <v>32</v>
      </c>
      <c r="AX282" s="13" t="s">
        <v>76</v>
      </c>
      <c r="AY282" s="242" t="s">
        <v>149</v>
      </c>
    </row>
    <row r="283" s="13" customFormat="1">
      <c r="A283" s="13"/>
      <c r="B283" s="231"/>
      <c r="C283" s="232"/>
      <c r="D283" s="233" t="s">
        <v>158</v>
      </c>
      <c r="E283" s="234" t="s">
        <v>1</v>
      </c>
      <c r="F283" s="235" t="s">
        <v>2112</v>
      </c>
      <c r="G283" s="232"/>
      <c r="H283" s="236">
        <v>1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158</v>
      </c>
      <c r="AU283" s="242" t="s">
        <v>86</v>
      </c>
      <c r="AV283" s="13" t="s">
        <v>86</v>
      </c>
      <c r="AW283" s="13" t="s">
        <v>32</v>
      </c>
      <c r="AX283" s="13" t="s">
        <v>76</v>
      </c>
      <c r="AY283" s="242" t="s">
        <v>149</v>
      </c>
    </row>
    <row r="284" s="13" customFormat="1">
      <c r="A284" s="13"/>
      <c r="B284" s="231"/>
      <c r="C284" s="232"/>
      <c r="D284" s="233" t="s">
        <v>158</v>
      </c>
      <c r="E284" s="234" t="s">
        <v>1</v>
      </c>
      <c r="F284" s="235" t="s">
        <v>2113</v>
      </c>
      <c r="G284" s="232"/>
      <c r="H284" s="236">
        <v>1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158</v>
      </c>
      <c r="AU284" s="242" t="s">
        <v>86</v>
      </c>
      <c r="AV284" s="13" t="s">
        <v>86</v>
      </c>
      <c r="AW284" s="13" t="s">
        <v>32</v>
      </c>
      <c r="AX284" s="13" t="s">
        <v>76</v>
      </c>
      <c r="AY284" s="242" t="s">
        <v>149</v>
      </c>
    </row>
    <row r="285" s="13" customFormat="1">
      <c r="A285" s="13"/>
      <c r="B285" s="231"/>
      <c r="C285" s="232"/>
      <c r="D285" s="233" t="s">
        <v>158</v>
      </c>
      <c r="E285" s="234" t="s">
        <v>1</v>
      </c>
      <c r="F285" s="235" t="s">
        <v>2114</v>
      </c>
      <c r="G285" s="232"/>
      <c r="H285" s="236">
        <v>1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158</v>
      </c>
      <c r="AU285" s="242" t="s">
        <v>86</v>
      </c>
      <c r="AV285" s="13" t="s">
        <v>86</v>
      </c>
      <c r="AW285" s="13" t="s">
        <v>32</v>
      </c>
      <c r="AX285" s="13" t="s">
        <v>76</v>
      </c>
      <c r="AY285" s="242" t="s">
        <v>149</v>
      </c>
    </row>
    <row r="286" s="13" customFormat="1">
      <c r="A286" s="13"/>
      <c r="B286" s="231"/>
      <c r="C286" s="232"/>
      <c r="D286" s="233" t="s">
        <v>158</v>
      </c>
      <c r="E286" s="234" t="s">
        <v>1</v>
      </c>
      <c r="F286" s="235" t="s">
        <v>2115</v>
      </c>
      <c r="G286" s="232"/>
      <c r="H286" s="236">
        <v>1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158</v>
      </c>
      <c r="AU286" s="242" t="s">
        <v>86</v>
      </c>
      <c r="AV286" s="13" t="s">
        <v>86</v>
      </c>
      <c r="AW286" s="13" t="s">
        <v>32</v>
      </c>
      <c r="AX286" s="13" t="s">
        <v>76</v>
      </c>
      <c r="AY286" s="242" t="s">
        <v>149</v>
      </c>
    </row>
    <row r="287" s="13" customFormat="1">
      <c r="A287" s="13"/>
      <c r="B287" s="231"/>
      <c r="C287" s="232"/>
      <c r="D287" s="233" t="s">
        <v>158</v>
      </c>
      <c r="E287" s="234" t="s">
        <v>1</v>
      </c>
      <c r="F287" s="235" t="s">
        <v>2116</v>
      </c>
      <c r="G287" s="232"/>
      <c r="H287" s="236">
        <v>1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158</v>
      </c>
      <c r="AU287" s="242" t="s">
        <v>86</v>
      </c>
      <c r="AV287" s="13" t="s">
        <v>86</v>
      </c>
      <c r="AW287" s="13" t="s">
        <v>32</v>
      </c>
      <c r="AX287" s="13" t="s">
        <v>76</v>
      </c>
      <c r="AY287" s="242" t="s">
        <v>149</v>
      </c>
    </row>
    <row r="288" s="14" customFormat="1">
      <c r="A288" s="14"/>
      <c r="B288" s="253"/>
      <c r="C288" s="254"/>
      <c r="D288" s="233" t="s">
        <v>158</v>
      </c>
      <c r="E288" s="255" t="s">
        <v>1</v>
      </c>
      <c r="F288" s="256" t="s">
        <v>395</v>
      </c>
      <c r="G288" s="254"/>
      <c r="H288" s="257">
        <v>21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158</v>
      </c>
      <c r="AU288" s="263" t="s">
        <v>86</v>
      </c>
      <c r="AV288" s="14" t="s">
        <v>156</v>
      </c>
      <c r="AW288" s="14" t="s">
        <v>32</v>
      </c>
      <c r="AX288" s="14" t="s">
        <v>84</v>
      </c>
      <c r="AY288" s="263" t="s">
        <v>149</v>
      </c>
    </row>
    <row r="289" s="2" customFormat="1" ht="24.15" customHeight="1">
      <c r="A289" s="38"/>
      <c r="B289" s="39"/>
      <c r="C289" s="243" t="s">
        <v>357</v>
      </c>
      <c r="D289" s="243" t="s">
        <v>234</v>
      </c>
      <c r="E289" s="244" t="s">
        <v>2117</v>
      </c>
      <c r="F289" s="245" t="s">
        <v>2118</v>
      </c>
      <c r="G289" s="246" t="s">
        <v>176</v>
      </c>
      <c r="H289" s="247">
        <v>1.5</v>
      </c>
      <c r="I289" s="248"/>
      <c r="J289" s="249">
        <f>ROUND(I289*H289,2)</f>
        <v>0</v>
      </c>
      <c r="K289" s="245" t="s">
        <v>155</v>
      </c>
      <c r="L289" s="250"/>
      <c r="M289" s="251" t="s">
        <v>1</v>
      </c>
      <c r="N289" s="252" t="s">
        <v>41</v>
      </c>
      <c r="O289" s="91"/>
      <c r="P289" s="227">
        <f>O289*H289</f>
        <v>0</v>
      </c>
      <c r="Q289" s="227">
        <v>2.6299999999999999</v>
      </c>
      <c r="R289" s="227">
        <f>Q289*H289</f>
        <v>3.9449999999999998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186</v>
      </c>
      <c r="AT289" s="229" t="s">
        <v>234</v>
      </c>
      <c r="AU289" s="229" t="s">
        <v>86</v>
      </c>
      <c r="AY289" s="17" t="s">
        <v>149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84</v>
      </c>
      <c r="BK289" s="230">
        <f>ROUND(I289*H289,2)</f>
        <v>0</v>
      </c>
      <c r="BL289" s="17" t="s">
        <v>156</v>
      </c>
      <c r="BM289" s="229" t="s">
        <v>2119</v>
      </c>
    </row>
    <row r="290" s="13" customFormat="1">
      <c r="A290" s="13"/>
      <c r="B290" s="231"/>
      <c r="C290" s="232"/>
      <c r="D290" s="233" t="s">
        <v>158</v>
      </c>
      <c r="E290" s="234" t="s">
        <v>1</v>
      </c>
      <c r="F290" s="235" t="s">
        <v>2120</v>
      </c>
      <c r="G290" s="232"/>
      <c r="H290" s="236">
        <v>1.5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158</v>
      </c>
      <c r="AU290" s="242" t="s">
        <v>86</v>
      </c>
      <c r="AV290" s="13" t="s">
        <v>86</v>
      </c>
      <c r="AW290" s="13" t="s">
        <v>32</v>
      </c>
      <c r="AX290" s="13" t="s">
        <v>84</v>
      </c>
      <c r="AY290" s="242" t="s">
        <v>149</v>
      </c>
    </row>
    <row r="291" s="2" customFormat="1" ht="24.15" customHeight="1">
      <c r="A291" s="38"/>
      <c r="B291" s="39"/>
      <c r="C291" s="243" t="s">
        <v>362</v>
      </c>
      <c r="D291" s="243" t="s">
        <v>234</v>
      </c>
      <c r="E291" s="244" t="s">
        <v>2097</v>
      </c>
      <c r="F291" s="245" t="s">
        <v>2098</v>
      </c>
      <c r="G291" s="246" t="s">
        <v>176</v>
      </c>
      <c r="H291" s="247">
        <v>30.510000000000002</v>
      </c>
      <c r="I291" s="248"/>
      <c r="J291" s="249">
        <f>ROUND(I291*H291,2)</f>
        <v>0</v>
      </c>
      <c r="K291" s="245" t="s">
        <v>155</v>
      </c>
      <c r="L291" s="250"/>
      <c r="M291" s="251" t="s">
        <v>1</v>
      </c>
      <c r="N291" s="252" t="s">
        <v>41</v>
      </c>
      <c r="O291" s="91"/>
      <c r="P291" s="227">
        <f>O291*H291</f>
        <v>0</v>
      </c>
      <c r="Q291" s="227">
        <v>2.6800000000000002</v>
      </c>
      <c r="R291" s="227">
        <f>Q291*H291</f>
        <v>81.766800000000003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186</v>
      </c>
      <c r="AT291" s="229" t="s">
        <v>234</v>
      </c>
      <c r="AU291" s="229" t="s">
        <v>86</v>
      </c>
      <c r="AY291" s="17" t="s">
        <v>149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156</v>
      </c>
      <c r="BM291" s="229" t="s">
        <v>2121</v>
      </c>
    </row>
    <row r="292" s="13" customFormat="1">
      <c r="A292" s="13"/>
      <c r="B292" s="231"/>
      <c r="C292" s="232"/>
      <c r="D292" s="233" t="s">
        <v>158</v>
      </c>
      <c r="E292" s="234" t="s">
        <v>1</v>
      </c>
      <c r="F292" s="235" t="s">
        <v>2122</v>
      </c>
      <c r="G292" s="232"/>
      <c r="H292" s="236">
        <v>1.4099999999999999</v>
      </c>
      <c r="I292" s="237"/>
      <c r="J292" s="232"/>
      <c r="K292" s="232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158</v>
      </c>
      <c r="AU292" s="242" t="s">
        <v>86</v>
      </c>
      <c r="AV292" s="13" t="s">
        <v>86</v>
      </c>
      <c r="AW292" s="13" t="s">
        <v>32</v>
      </c>
      <c r="AX292" s="13" t="s">
        <v>76</v>
      </c>
      <c r="AY292" s="242" t="s">
        <v>149</v>
      </c>
    </row>
    <row r="293" s="13" customFormat="1">
      <c r="A293" s="13"/>
      <c r="B293" s="231"/>
      <c r="C293" s="232"/>
      <c r="D293" s="233" t="s">
        <v>158</v>
      </c>
      <c r="E293" s="234" t="s">
        <v>1</v>
      </c>
      <c r="F293" s="235" t="s">
        <v>2123</v>
      </c>
      <c r="G293" s="232"/>
      <c r="H293" s="236">
        <v>1.54</v>
      </c>
      <c r="I293" s="237"/>
      <c r="J293" s="232"/>
      <c r="K293" s="232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158</v>
      </c>
      <c r="AU293" s="242" t="s">
        <v>86</v>
      </c>
      <c r="AV293" s="13" t="s">
        <v>86</v>
      </c>
      <c r="AW293" s="13" t="s">
        <v>32</v>
      </c>
      <c r="AX293" s="13" t="s">
        <v>76</v>
      </c>
      <c r="AY293" s="242" t="s">
        <v>149</v>
      </c>
    </row>
    <row r="294" s="13" customFormat="1">
      <c r="A294" s="13"/>
      <c r="B294" s="231"/>
      <c r="C294" s="232"/>
      <c r="D294" s="233" t="s">
        <v>158</v>
      </c>
      <c r="E294" s="234" t="s">
        <v>1</v>
      </c>
      <c r="F294" s="235" t="s">
        <v>2124</v>
      </c>
      <c r="G294" s="232"/>
      <c r="H294" s="236">
        <v>18.48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158</v>
      </c>
      <c r="AU294" s="242" t="s">
        <v>86</v>
      </c>
      <c r="AV294" s="13" t="s">
        <v>86</v>
      </c>
      <c r="AW294" s="13" t="s">
        <v>32</v>
      </c>
      <c r="AX294" s="13" t="s">
        <v>76</v>
      </c>
      <c r="AY294" s="242" t="s">
        <v>149</v>
      </c>
    </row>
    <row r="295" s="13" customFormat="1">
      <c r="A295" s="13"/>
      <c r="B295" s="231"/>
      <c r="C295" s="232"/>
      <c r="D295" s="233" t="s">
        <v>158</v>
      </c>
      <c r="E295" s="234" t="s">
        <v>1</v>
      </c>
      <c r="F295" s="235" t="s">
        <v>2125</v>
      </c>
      <c r="G295" s="232"/>
      <c r="H295" s="236">
        <v>1.54</v>
      </c>
      <c r="I295" s="237"/>
      <c r="J295" s="232"/>
      <c r="K295" s="232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158</v>
      </c>
      <c r="AU295" s="242" t="s">
        <v>86</v>
      </c>
      <c r="AV295" s="13" t="s">
        <v>86</v>
      </c>
      <c r="AW295" s="13" t="s">
        <v>32</v>
      </c>
      <c r="AX295" s="13" t="s">
        <v>76</v>
      </c>
      <c r="AY295" s="242" t="s">
        <v>149</v>
      </c>
    </row>
    <row r="296" s="13" customFormat="1">
      <c r="A296" s="13"/>
      <c r="B296" s="231"/>
      <c r="C296" s="232"/>
      <c r="D296" s="233" t="s">
        <v>158</v>
      </c>
      <c r="E296" s="234" t="s">
        <v>1</v>
      </c>
      <c r="F296" s="235" t="s">
        <v>2126</v>
      </c>
      <c r="G296" s="232"/>
      <c r="H296" s="236">
        <v>1.6699999999999999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158</v>
      </c>
      <c r="AU296" s="242" t="s">
        <v>86</v>
      </c>
      <c r="AV296" s="13" t="s">
        <v>86</v>
      </c>
      <c r="AW296" s="13" t="s">
        <v>32</v>
      </c>
      <c r="AX296" s="13" t="s">
        <v>76</v>
      </c>
      <c r="AY296" s="242" t="s">
        <v>149</v>
      </c>
    </row>
    <row r="297" s="13" customFormat="1">
      <c r="A297" s="13"/>
      <c r="B297" s="231"/>
      <c r="C297" s="232"/>
      <c r="D297" s="233" t="s">
        <v>158</v>
      </c>
      <c r="E297" s="234" t="s">
        <v>1</v>
      </c>
      <c r="F297" s="235" t="s">
        <v>2127</v>
      </c>
      <c r="G297" s="232"/>
      <c r="H297" s="236">
        <v>1.3700000000000001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158</v>
      </c>
      <c r="AU297" s="242" t="s">
        <v>86</v>
      </c>
      <c r="AV297" s="13" t="s">
        <v>86</v>
      </c>
      <c r="AW297" s="13" t="s">
        <v>32</v>
      </c>
      <c r="AX297" s="13" t="s">
        <v>76</v>
      </c>
      <c r="AY297" s="242" t="s">
        <v>149</v>
      </c>
    </row>
    <row r="298" s="13" customFormat="1">
      <c r="A298" s="13"/>
      <c r="B298" s="231"/>
      <c r="C298" s="232"/>
      <c r="D298" s="233" t="s">
        <v>158</v>
      </c>
      <c r="E298" s="234" t="s">
        <v>1</v>
      </c>
      <c r="F298" s="235" t="s">
        <v>2128</v>
      </c>
      <c r="G298" s="232"/>
      <c r="H298" s="236">
        <v>1.27</v>
      </c>
      <c r="I298" s="237"/>
      <c r="J298" s="232"/>
      <c r="K298" s="232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158</v>
      </c>
      <c r="AU298" s="242" t="s">
        <v>86</v>
      </c>
      <c r="AV298" s="13" t="s">
        <v>86</v>
      </c>
      <c r="AW298" s="13" t="s">
        <v>32</v>
      </c>
      <c r="AX298" s="13" t="s">
        <v>76</v>
      </c>
      <c r="AY298" s="242" t="s">
        <v>149</v>
      </c>
    </row>
    <row r="299" s="13" customFormat="1">
      <c r="A299" s="13"/>
      <c r="B299" s="231"/>
      <c r="C299" s="232"/>
      <c r="D299" s="233" t="s">
        <v>158</v>
      </c>
      <c r="E299" s="234" t="s">
        <v>1</v>
      </c>
      <c r="F299" s="235" t="s">
        <v>2129</v>
      </c>
      <c r="G299" s="232"/>
      <c r="H299" s="236">
        <v>1.54</v>
      </c>
      <c r="I299" s="237"/>
      <c r="J299" s="232"/>
      <c r="K299" s="232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158</v>
      </c>
      <c r="AU299" s="242" t="s">
        <v>86</v>
      </c>
      <c r="AV299" s="13" t="s">
        <v>86</v>
      </c>
      <c r="AW299" s="13" t="s">
        <v>32</v>
      </c>
      <c r="AX299" s="13" t="s">
        <v>76</v>
      </c>
      <c r="AY299" s="242" t="s">
        <v>149</v>
      </c>
    </row>
    <row r="300" s="13" customFormat="1">
      <c r="A300" s="13"/>
      <c r="B300" s="231"/>
      <c r="C300" s="232"/>
      <c r="D300" s="233" t="s">
        <v>158</v>
      </c>
      <c r="E300" s="234" t="s">
        <v>1</v>
      </c>
      <c r="F300" s="235" t="s">
        <v>2130</v>
      </c>
      <c r="G300" s="232"/>
      <c r="H300" s="236">
        <v>1.69</v>
      </c>
      <c r="I300" s="237"/>
      <c r="J300" s="232"/>
      <c r="K300" s="232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158</v>
      </c>
      <c r="AU300" s="242" t="s">
        <v>86</v>
      </c>
      <c r="AV300" s="13" t="s">
        <v>86</v>
      </c>
      <c r="AW300" s="13" t="s">
        <v>32</v>
      </c>
      <c r="AX300" s="13" t="s">
        <v>76</v>
      </c>
      <c r="AY300" s="242" t="s">
        <v>149</v>
      </c>
    </row>
    <row r="301" s="14" customFormat="1">
      <c r="A301" s="14"/>
      <c r="B301" s="253"/>
      <c r="C301" s="254"/>
      <c r="D301" s="233" t="s">
        <v>158</v>
      </c>
      <c r="E301" s="255" t="s">
        <v>1</v>
      </c>
      <c r="F301" s="256" t="s">
        <v>395</v>
      </c>
      <c r="G301" s="254"/>
      <c r="H301" s="257">
        <v>30.510000000000002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158</v>
      </c>
      <c r="AU301" s="263" t="s">
        <v>86</v>
      </c>
      <c r="AV301" s="14" t="s">
        <v>156</v>
      </c>
      <c r="AW301" s="14" t="s">
        <v>32</v>
      </c>
      <c r="AX301" s="14" t="s">
        <v>84</v>
      </c>
      <c r="AY301" s="263" t="s">
        <v>149</v>
      </c>
    </row>
    <row r="302" s="2" customFormat="1" ht="21.75" customHeight="1">
      <c r="A302" s="38"/>
      <c r="B302" s="39"/>
      <c r="C302" s="218" t="s">
        <v>367</v>
      </c>
      <c r="D302" s="218" t="s">
        <v>151</v>
      </c>
      <c r="E302" s="219" t="s">
        <v>2131</v>
      </c>
      <c r="F302" s="220" t="s">
        <v>2132</v>
      </c>
      <c r="G302" s="221" t="s">
        <v>176</v>
      </c>
      <c r="H302" s="222">
        <v>8.1370000000000005</v>
      </c>
      <c r="I302" s="223"/>
      <c r="J302" s="224">
        <f>ROUND(I302*H302,2)</f>
        <v>0</v>
      </c>
      <c r="K302" s="220" t="s">
        <v>155</v>
      </c>
      <c r="L302" s="44"/>
      <c r="M302" s="225" t="s">
        <v>1</v>
      </c>
      <c r="N302" s="226" t="s">
        <v>41</v>
      </c>
      <c r="O302" s="91"/>
      <c r="P302" s="227">
        <f>O302*H302</f>
        <v>0</v>
      </c>
      <c r="Q302" s="227">
        <v>2.5019499999999999</v>
      </c>
      <c r="R302" s="227">
        <f>Q302*H302</f>
        <v>20.358367149999999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156</v>
      </c>
      <c r="AT302" s="229" t="s">
        <v>151</v>
      </c>
      <c r="AU302" s="229" t="s">
        <v>86</v>
      </c>
      <c r="AY302" s="17" t="s">
        <v>149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84</v>
      </c>
      <c r="BK302" s="230">
        <f>ROUND(I302*H302,2)</f>
        <v>0</v>
      </c>
      <c r="BL302" s="17" t="s">
        <v>156</v>
      </c>
      <c r="BM302" s="229" t="s">
        <v>2133</v>
      </c>
    </row>
    <row r="303" s="13" customFormat="1">
      <c r="A303" s="13"/>
      <c r="B303" s="231"/>
      <c r="C303" s="232"/>
      <c r="D303" s="233" t="s">
        <v>158</v>
      </c>
      <c r="E303" s="234" t="s">
        <v>1</v>
      </c>
      <c r="F303" s="235" t="s">
        <v>2134</v>
      </c>
      <c r="G303" s="232"/>
      <c r="H303" s="236">
        <v>4.6079999999999997</v>
      </c>
      <c r="I303" s="237"/>
      <c r="J303" s="232"/>
      <c r="K303" s="232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158</v>
      </c>
      <c r="AU303" s="242" t="s">
        <v>86</v>
      </c>
      <c r="AV303" s="13" t="s">
        <v>86</v>
      </c>
      <c r="AW303" s="13" t="s">
        <v>32</v>
      </c>
      <c r="AX303" s="13" t="s">
        <v>76</v>
      </c>
      <c r="AY303" s="242" t="s">
        <v>149</v>
      </c>
    </row>
    <row r="304" s="13" customFormat="1">
      <c r="A304" s="13"/>
      <c r="B304" s="231"/>
      <c r="C304" s="232"/>
      <c r="D304" s="233" t="s">
        <v>158</v>
      </c>
      <c r="E304" s="234" t="s">
        <v>1</v>
      </c>
      <c r="F304" s="235" t="s">
        <v>2135</v>
      </c>
      <c r="G304" s="232"/>
      <c r="H304" s="236">
        <v>3.5289999999999999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158</v>
      </c>
      <c r="AU304" s="242" t="s">
        <v>86</v>
      </c>
      <c r="AV304" s="13" t="s">
        <v>86</v>
      </c>
      <c r="AW304" s="13" t="s">
        <v>32</v>
      </c>
      <c r="AX304" s="13" t="s">
        <v>76</v>
      </c>
      <c r="AY304" s="242" t="s">
        <v>149</v>
      </c>
    </row>
    <row r="305" s="14" customFormat="1">
      <c r="A305" s="14"/>
      <c r="B305" s="253"/>
      <c r="C305" s="254"/>
      <c r="D305" s="233" t="s">
        <v>158</v>
      </c>
      <c r="E305" s="255" t="s">
        <v>1</v>
      </c>
      <c r="F305" s="256" t="s">
        <v>395</v>
      </c>
      <c r="G305" s="254"/>
      <c r="H305" s="257">
        <v>8.1370000000000005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158</v>
      </c>
      <c r="AU305" s="263" t="s">
        <v>86</v>
      </c>
      <c r="AV305" s="14" t="s">
        <v>156</v>
      </c>
      <c r="AW305" s="14" t="s">
        <v>32</v>
      </c>
      <c r="AX305" s="14" t="s">
        <v>84</v>
      </c>
      <c r="AY305" s="263" t="s">
        <v>149</v>
      </c>
    </row>
    <row r="306" s="2" customFormat="1" ht="24.15" customHeight="1">
      <c r="A306" s="38"/>
      <c r="B306" s="39"/>
      <c r="C306" s="218" t="s">
        <v>371</v>
      </c>
      <c r="D306" s="218" t="s">
        <v>151</v>
      </c>
      <c r="E306" s="219" t="s">
        <v>2136</v>
      </c>
      <c r="F306" s="220" t="s">
        <v>2137</v>
      </c>
      <c r="G306" s="221" t="s">
        <v>217</v>
      </c>
      <c r="H306" s="222">
        <v>0.25600000000000001</v>
      </c>
      <c r="I306" s="223"/>
      <c r="J306" s="224">
        <f>ROUND(I306*H306,2)</f>
        <v>0</v>
      </c>
      <c r="K306" s="220" t="s">
        <v>155</v>
      </c>
      <c r="L306" s="44"/>
      <c r="M306" s="225" t="s">
        <v>1</v>
      </c>
      <c r="N306" s="226" t="s">
        <v>41</v>
      </c>
      <c r="O306" s="91"/>
      <c r="P306" s="227">
        <f>O306*H306</f>
        <v>0</v>
      </c>
      <c r="Q306" s="227">
        <v>1.06277</v>
      </c>
      <c r="R306" s="227">
        <f>Q306*H306</f>
        <v>0.27206912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156</v>
      </c>
      <c r="AT306" s="229" t="s">
        <v>151</v>
      </c>
      <c r="AU306" s="229" t="s">
        <v>86</v>
      </c>
      <c r="AY306" s="17" t="s">
        <v>149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84</v>
      </c>
      <c r="BK306" s="230">
        <f>ROUND(I306*H306,2)</f>
        <v>0</v>
      </c>
      <c r="BL306" s="17" t="s">
        <v>156</v>
      </c>
      <c r="BM306" s="229" t="s">
        <v>2138</v>
      </c>
    </row>
    <row r="307" s="13" customFormat="1">
      <c r="A307" s="13"/>
      <c r="B307" s="231"/>
      <c r="C307" s="232"/>
      <c r="D307" s="233" t="s">
        <v>158</v>
      </c>
      <c r="E307" s="234" t="s">
        <v>1</v>
      </c>
      <c r="F307" s="235" t="s">
        <v>2139</v>
      </c>
      <c r="G307" s="232"/>
      <c r="H307" s="236">
        <v>0.25600000000000001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158</v>
      </c>
      <c r="AU307" s="242" t="s">
        <v>86</v>
      </c>
      <c r="AV307" s="13" t="s">
        <v>86</v>
      </c>
      <c r="AW307" s="13" t="s">
        <v>32</v>
      </c>
      <c r="AX307" s="13" t="s">
        <v>84</v>
      </c>
      <c r="AY307" s="242" t="s">
        <v>149</v>
      </c>
    </row>
    <row r="308" s="2" customFormat="1" ht="24.15" customHeight="1">
      <c r="A308" s="38"/>
      <c r="B308" s="39"/>
      <c r="C308" s="218" t="s">
        <v>375</v>
      </c>
      <c r="D308" s="218" t="s">
        <v>151</v>
      </c>
      <c r="E308" s="219" t="s">
        <v>2140</v>
      </c>
      <c r="F308" s="220" t="s">
        <v>2141</v>
      </c>
      <c r="G308" s="221" t="s">
        <v>303</v>
      </c>
      <c r="H308" s="222">
        <v>2</v>
      </c>
      <c r="I308" s="223"/>
      <c r="J308" s="224">
        <f>ROUND(I308*H308,2)</f>
        <v>0</v>
      </c>
      <c r="K308" s="220" t="s">
        <v>155</v>
      </c>
      <c r="L308" s="44"/>
      <c r="M308" s="225" t="s">
        <v>1</v>
      </c>
      <c r="N308" s="226" t="s">
        <v>41</v>
      </c>
      <c r="O308" s="91"/>
      <c r="P308" s="227">
        <f>O308*H308</f>
        <v>0</v>
      </c>
      <c r="Q308" s="227">
        <v>0.12034</v>
      </c>
      <c r="R308" s="227">
        <f>Q308*H308</f>
        <v>0.24068000000000001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156</v>
      </c>
      <c r="AT308" s="229" t="s">
        <v>151</v>
      </c>
      <c r="AU308" s="229" t="s">
        <v>86</v>
      </c>
      <c r="AY308" s="17" t="s">
        <v>149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84</v>
      </c>
      <c r="BK308" s="230">
        <f>ROUND(I308*H308,2)</f>
        <v>0</v>
      </c>
      <c r="BL308" s="17" t="s">
        <v>156</v>
      </c>
      <c r="BM308" s="229" t="s">
        <v>2142</v>
      </c>
    </row>
    <row r="309" s="13" customFormat="1">
      <c r="A309" s="13"/>
      <c r="B309" s="231"/>
      <c r="C309" s="232"/>
      <c r="D309" s="233" t="s">
        <v>158</v>
      </c>
      <c r="E309" s="234" t="s">
        <v>1</v>
      </c>
      <c r="F309" s="235" t="s">
        <v>2143</v>
      </c>
      <c r="G309" s="232"/>
      <c r="H309" s="236">
        <v>2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158</v>
      </c>
      <c r="AU309" s="242" t="s">
        <v>86</v>
      </c>
      <c r="AV309" s="13" t="s">
        <v>86</v>
      </c>
      <c r="AW309" s="13" t="s">
        <v>32</v>
      </c>
      <c r="AX309" s="13" t="s">
        <v>84</v>
      </c>
      <c r="AY309" s="242" t="s">
        <v>149</v>
      </c>
    </row>
    <row r="310" s="2" customFormat="1" ht="24.15" customHeight="1">
      <c r="A310" s="38"/>
      <c r="B310" s="39"/>
      <c r="C310" s="243" t="s">
        <v>379</v>
      </c>
      <c r="D310" s="243" t="s">
        <v>234</v>
      </c>
      <c r="E310" s="244" t="s">
        <v>2144</v>
      </c>
      <c r="F310" s="245" t="s">
        <v>2145</v>
      </c>
      <c r="G310" s="246" t="s">
        <v>176</v>
      </c>
      <c r="H310" s="247">
        <v>5</v>
      </c>
      <c r="I310" s="248"/>
      <c r="J310" s="249">
        <f>ROUND(I310*H310,2)</f>
        <v>0</v>
      </c>
      <c r="K310" s="245" t="s">
        <v>155</v>
      </c>
      <c r="L310" s="250"/>
      <c r="M310" s="251" t="s">
        <v>1</v>
      </c>
      <c r="N310" s="252" t="s">
        <v>41</v>
      </c>
      <c r="O310" s="91"/>
      <c r="P310" s="227">
        <f>O310*H310</f>
        <v>0</v>
      </c>
      <c r="Q310" s="227">
        <v>2.6000000000000001</v>
      </c>
      <c r="R310" s="227">
        <f>Q310*H310</f>
        <v>13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186</v>
      </c>
      <c r="AT310" s="229" t="s">
        <v>234</v>
      </c>
      <c r="AU310" s="229" t="s">
        <v>86</v>
      </c>
      <c r="AY310" s="17" t="s">
        <v>149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84</v>
      </c>
      <c r="BK310" s="230">
        <f>ROUND(I310*H310,2)</f>
        <v>0</v>
      </c>
      <c r="BL310" s="17" t="s">
        <v>156</v>
      </c>
      <c r="BM310" s="229" t="s">
        <v>2146</v>
      </c>
    </row>
    <row r="311" s="13" customFormat="1">
      <c r="A311" s="13"/>
      <c r="B311" s="231"/>
      <c r="C311" s="232"/>
      <c r="D311" s="233" t="s">
        <v>158</v>
      </c>
      <c r="E311" s="234" t="s">
        <v>1</v>
      </c>
      <c r="F311" s="235" t="s">
        <v>2147</v>
      </c>
      <c r="G311" s="232"/>
      <c r="H311" s="236">
        <v>5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158</v>
      </c>
      <c r="AU311" s="242" t="s">
        <v>86</v>
      </c>
      <c r="AV311" s="13" t="s">
        <v>86</v>
      </c>
      <c r="AW311" s="13" t="s">
        <v>32</v>
      </c>
      <c r="AX311" s="13" t="s">
        <v>84</v>
      </c>
      <c r="AY311" s="242" t="s">
        <v>149</v>
      </c>
    </row>
    <row r="312" s="2" customFormat="1" ht="24.15" customHeight="1">
      <c r="A312" s="38"/>
      <c r="B312" s="39"/>
      <c r="C312" s="218" t="s">
        <v>383</v>
      </c>
      <c r="D312" s="218" t="s">
        <v>151</v>
      </c>
      <c r="E312" s="219" t="s">
        <v>2148</v>
      </c>
      <c r="F312" s="220" t="s">
        <v>2149</v>
      </c>
      <c r="G312" s="221" t="s">
        <v>154</v>
      </c>
      <c r="H312" s="222">
        <v>60.055999999999997</v>
      </c>
      <c r="I312" s="223"/>
      <c r="J312" s="224">
        <f>ROUND(I312*H312,2)</f>
        <v>0</v>
      </c>
      <c r="K312" s="220" t="s">
        <v>155</v>
      </c>
      <c r="L312" s="44"/>
      <c r="M312" s="225" t="s">
        <v>1</v>
      </c>
      <c r="N312" s="226" t="s">
        <v>41</v>
      </c>
      <c r="O312" s="91"/>
      <c r="P312" s="227">
        <f>O312*H312</f>
        <v>0</v>
      </c>
      <c r="Q312" s="227">
        <v>0.012959999999999999</v>
      </c>
      <c r="R312" s="227">
        <f>Q312*H312</f>
        <v>0.77832575999999998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156</v>
      </c>
      <c r="AT312" s="229" t="s">
        <v>151</v>
      </c>
      <c r="AU312" s="229" t="s">
        <v>86</v>
      </c>
      <c r="AY312" s="17" t="s">
        <v>149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84</v>
      </c>
      <c r="BK312" s="230">
        <f>ROUND(I312*H312,2)</f>
        <v>0</v>
      </c>
      <c r="BL312" s="17" t="s">
        <v>156</v>
      </c>
      <c r="BM312" s="229" t="s">
        <v>2150</v>
      </c>
    </row>
    <row r="313" s="13" customFormat="1">
      <c r="A313" s="13"/>
      <c r="B313" s="231"/>
      <c r="C313" s="232"/>
      <c r="D313" s="233" t="s">
        <v>158</v>
      </c>
      <c r="E313" s="234" t="s">
        <v>1</v>
      </c>
      <c r="F313" s="235" t="s">
        <v>2151</v>
      </c>
      <c r="G313" s="232"/>
      <c r="H313" s="236">
        <v>60.055999999999997</v>
      </c>
      <c r="I313" s="237"/>
      <c r="J313" s="232"/>
      <c r="K313" s="232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158</v>
      </c>
      <c r="AU313" s="242" t="s">
        <v>86</v>
      </c>
      <c r="AV313" s="13" t="s">
        <v>86</v>
      </c>
      <c r="AW313" s="13" t="s">
        <v>32</v>
      </c>
      <c r="AX313" s="13" t="s">
        <v>84</v>
      </c>
      <c r="AY313" s="242" t="s">
        <v>149</v>
      </c>
    </row>
    <row r="314" s="2" customFormat="1" ht="24.15" customHeight="1">
      <c r="A314" s="38"/>
      <c r="B314" s="39"/>
      <c r="C314" s="218" t="s">
        <v>389</v>
      </c>
      <c r="D314" s="218" t="s">
        <v>151</v>
      </c>
      <c r="E314" s="219" t="s">
        <v>2152</v>
      </c>
      <c r="F314" s="220" t="s">
        <v>2153</v>
      </c>
      <c r="G314" s="221" t="s">
        <v>154</v>
      </c>
      <c r="H314" s="222">
        <v>60.055999999999997</v>
      </c>
      <c r="I314" s="223"/>
      <c r="J314" s="224">
        <f>ROUND(I314*H314,2)</f>
        <v>0</v>
      </c>
      <c r="K314" s="220" t="s">
        <v>155</v>
      </c>
      <c r="L314" s="44"/>
      <c r="M314" s="225" t="s">
        <v>1</v>
      </c>
      <c r="N314" s="226" t="s">
        <v>41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156</v>
      </c>
      <c r="AT314" s="229" t="s">
        <v>151</v>
      </c>
      <c r="AU314" s="229" t="s">
        <v>86</v>
      </c>
      <c r="AY314" s="17" t="s">
        <v>149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84</v>
      </c>
      <c r="BK314" s="230">
        <f>ROUND(I314*H314,2)</f>
        <v>0</v>
      </c>
      <c r="BL314" s="17" t="s">
        <v>156</v>
      </c>
      <c r="BM314" s="229" t="s">
        <v>2154</v>
      </c>
    </row>
    <row r="315" s="2" customFormat="1" ht="24.15" customHeight="1">
      <c r="A315" s="38"/>
      <c r="B315" s="39"/>
      <c r="C315" s="218" t="s">
        <v>396</v>
      </c>
      <c r="D315" s="218" t="s">
        <v>151</v>
      </c>
      <c r="E315" s="219" t="s">
        <v>2155</v>
      </c>
      <c r="F315" s="220" t="s">
        <v>2156</v>
      </c>
      <c r="G315" s="221" t="s">
        <v>154</v>
      </c>
      <c r="H315" s="222">
        <v>22.766999999999999</v>
      </c>
      <c r="I315" s="223"/>
      <c r="J315" s="224">
        <f>ROUND(I315*H315,2)</f>
        <v>0</v>
      </c>
      <c r="K315" s="220" t="s">
        <v>155</v>
      </c>
      <c r="L315" s="44"/>
      <c r="M315" s="225" t="s">
        <v>1</v>
      </c>
      <c r="N315" s="226" t="s">
        <v>41</v>
      </c>
      <c r="O315" s="91"/>
      <c r="P315" s="227">
        <f>O315*H315</f>
        <v>0</v>
      </c>
      <c r="Q315" s="227">
        <v>0.01052</v>
      </c>
      <c r="R315" s="227">
        <f>Q315*H315</f>
        <v>0.23950884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156</v>
      </c>
      <c r="AT315" s="229" t="s">
        <v>151</v>
      </c>
      <c r="AU315" s="229" t="s">
        <v>86</v>
      </c>
      <c r="AY315" s="17" t="s">
        <v>149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84</v>
      </c>
      <c r="BK315" s="230">
        <f>ROUND(I315*H315,2)</f>
        <v>0</v>
      </c>
      <c r="BL315" s="17" t="s">
        <v>156</v>
      </c>
      <c r="BM315" s="229" t="s">
        <v>2157</v>
      </c>
    </row>
    <row r="316" s="13" customFormat="1">
      <c r="A316" s="13"/>
      <c r="B316" s="231"/>
      <c r="C316" s="232"/>
      <c r="D316" s="233" t="s">
        <v>158</v>
      </c>
      <c r="E316" s="234" t="s">
        <v>1</v>
      </c>
      <c r="F316" s="235" t="s">
        <v>2158</v>
      </c>
      <c r="G316" s="232"/>
      <c r="H316" s="236">
        <v>22.766999999999999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158</v>
      </c>
      <c r="AU316" s="242" t="s">
        <v>86</v>
      </c>
      <c r="AV316" s="13" t="s">
        <v>86</v>
      </c>
      <c r="AW316" s="13" t="s">
        <v>32</v>
      </c>
      <c r="AX316" s="13" t="s">
        <v>84</v>
      </c>
      <c r="AY316" s="242" t="s">
        <v>149</v>
      </c>
    </row>
    <row r="317" s="2" customFormat="1" ht="24.15" customHeight="1">
      <c r="A317" s="38"/>
      <c r="B317" s="39"/>
      <c r="C317" s="218" t="s">
        <v>401</v>
      </c>
      <c r="D317" s="218" t="s">
        <v>151</v>
      </c>
      <c r="E317" s="219" t="s">
        <v>2159</v>
      </c>
      <c r="F317" s="220" t="s">
        <v>2160</v>
      </c>
      <c r="G317" s="221" t="s">
        <v>154</v>
      </c>
      <c r="H317" s="222">
        <v>22.766999999999999</v>
      </c>
      <c r="I317" s="223"/>
      <c r="J317" s="224">
        <f>ROUND(I317*H317,2)</f>
        <v>0</v>
      </c>
      <c r="K317" s="220" t="s">
        <v>155</v>
      </c>
      <c r="L317" s="44"/>
      <c r="M317" s="225" t="s">
        <v>1</v>
      </c>
      <c r="N317" s="226" t="s">
        <v>41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156</v>
      </c>
      <c r="AT317" s="229" t="s">
        <v>151</v>
      </c>
      <c r="AU317" s="229" t="s">
        <v>86</v>
      </c>
      <c r="AY317" s="17" t="s">
        <v>149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84</v>
      </c>
      <c r="BK317" s="230">
        <f>ROUND(I317*H317,2)</f>
        <v>0</v>
      </c>
      <c r="BL317" s="17" t="s">
        <v>156</v>
      </c>
      <c r="BM317" s="229" t="s">
        <v>2161</v>
      </c>
    </row>
    <row r="318" s="2" customFormat="1" ht="24.15" customHeight="1">
      <c r="A318" s="38"/>
      <c r="B318" s="39"/>
      <c r="C318" s="218" t="s">
        <v>407</v>
      </c>
      <c r="D318" s="218" t="s">
        <v>151</v>
      </c>
      <c r="E318" s="219" t="s">
        <v>2162</v>
      </c>
      <c r="F318" s="220" t="s">
        <v>2163</v>
      </c>
      <c r="G318" s="221" t="s">
        <v>303</v>
      </c>
      <c r="H318" s="222">
        <v>3</v>
      </c>
      <c r="I318" s="223"/>
      <c r="J318" s="224">
        <f>ROUND(I318*H318,2)</f>
        <v>0</v>
      </c>
      <c r="K318" s="220" t="s">
        <v>155</v>
      </c>
      <c r="L318" s="44"/>
      <c r="M318" s="225" t="s">
        <v>1</v>
      </c>
      <c r="N318" s="226" t="s">
        <v>41</v>
      </c>
      <c r="O318" s="91"/>
      <c r="P318" s="227">
        <f>O318*H318</f>
        <v>0</v>
      </c>
      <c r="Q318" s="227">
        <v>0.082710000000000006</v>
      </c>
      <c r="R318" s="227">
        <f>Q318*H318</f>
        <v>0.24813000000000002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156</v>
      </c>
      <c r="AT318" s="229" t="s">
        <v>151</v>
      </c>
      <c r="AU318" s="229" t="s">
        <v>86</v>
      </c>
      <c r="AY318" s="17" t="s">
        <v>149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84</v>
      </c>
      <c r="BK318" s="230">
        <f>ROUND(I318*H318,2)</f>
        <v>0</v>
      </c>
      <c r="BL318" s="17" t="s">
        <v>156</v>
      </c>
      <c r="BM318" s="229" t="s">
        <v>2164</v>
      </c>
    </row>
    <row r="319" s="13" customFormat="1">
      <c r="A319" s="13"/>
      <c r="B319" s="231"/>
      <c r="C319" s="232"/>
      <c r="D319" s="233" t="s">
        <v>158</v>
      </c>
      <c r="E319" s="234" t="s">
        <v>1</v>
      </c>
      <c r="F319" s="235" t="s">
        <v>2165</v>
      </c>
      <c r="G319" s="232"/>
      <c r="H319" s="236">
        <v>3</v>
      </c>
      <c r="I319" s="237"/>
      <c r="J319" s="232"/>
      <c r="K319" s="232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158</v>
      </c>
      <c r="AU319" s="242" t="s">
        <v>86</v>
      </c>
      <c r="AV319" s="13" t="s">
        <v>86</v>
      </c>
      <c r="AW319" s="13" t="s">
        <v>32</v>
      </c>
      <c r="AX319" s="13" t="s">
        <v>84</v>
      </c>
      <c r="AY319" s="242" t="s">
        <v>149</v>
      </c>
    </row>
    <row r="320" s="2" customFormat="1" ht="24.15" customHeight="1">
      <c r="A320" s="38"/>
      <c r="B320" s="39"/>
      <c r="C320" s="243" t="s">
        <v>412</v>
      </c>
      <c r="D320" s="243" t="s">
        <v>234</v>
      </c>
      <c r="E320" s="244" t="s">
        <v>2166</v>
      </c>
      <c r="F320" s="245" t="s">
        <v>2167</v>
      </c>
      <c r="G320" s="246" t="s">
        <v>176</v>
      </c>
      <c r="H320" s="247">
        <v>8.8000000000000007</v>
      </c>
      <c r="I320" s="248"/>
      <c r="J320" s="249">
        <f>ROUND(I320*H320,2)</f>
        <v>0</v>
      </c>
      <c r="K320" s="245" t="s">
        <v>155</v>
      </c>
      <c r="L320" s="250"/>
      <c r="M320" s="251" t="s">
        <v>1</v>
      </c>
      <c r="N320" s="252" t="s">
        <v>41</v>
      </c>
      <c r="O320" s="91"/>
      <c r="P320" s="227">
        <f>O320*H320</f>
        <v>0</v>
      </c>
      <c r="Q320" s="227">
        <v>2.5699999999999998</v>
      </c>
      <c r="R320" s="227">
        <f>Q320*H320</f>
        <v>22.616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186</v>
      </c>
      <c r="AT320" s="229" t="s">
        <v>234</v>
      </c>
      <c r="AU320" s="229" t="s">
        <v>86</v>
      </c>
      <c r="AY320" s="17" t="s">
        <v>149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84</v>
      </c>
      <c r="BK320" s="230">
        <f>ROUND(I320*H320,2)</f>
        <v>0</v>
      </c>
      <c r="BL320" s="17" t="s">
        <v>156</v>
      </c>
      <c r="BM320" s="229" t="s">
        <v>2168</v>
      </c>
    </row>
    <row r="321" s="13" customFormat="1">
      <c r="A321" s="13"/>
      <c r="B321" s="231"/>
      <c r="C321" s="232"/>
      <c r="D321" s="233" t="s">
        <v>158</v>
      </c>
      <c r="E321" s="234" t="s">
        <v>1</v>
      </c>
      <c r="F321" s="235" t="s">
        <v>2169</v>
      </c>
      <c r="G321" s="232"/>
      <c r="H321" s="236">
        <v>8.8000000000000007</v>
      </c>
      <c r="I321" s="237"/>
      <c r="J321" s="232"/>
      <c r="K321" s="232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158</v>
      </c>
      <c r="AU321" s="242" t="s">
        <v>86</v>
      </c>
      <c r="AV321" s="13" t="s">
        <v>86</v>
      </c>
      <c r="AW321" s="13" t="s">
        <v>32</v>
      </c>
      <c r="AX321" s="13" t="s">
        <v>84</v>
      </c>
      <c r="AY321" s="242" t="s">
        <v>149</v>
      </c>
    </row>
    <row r="322" s="2" customFormat="1" ht="24.15" customHeight="1">
      <c r="A322" s="38"/>
      <c r="B322" s="39"/>
      <c r="C322" s="218" t="s">
        <v>416</v>
      </c>
      <c r="D322" s="218" t="s">
        <v>151</v>
      </c>
      <c r="E322" s="219" t="s">
        <v>2170</v>
      </c>
      <c r="F322" s="220" t="s">
        <v>2171</v>
      </c>
      <c r="G322" s="221" t="s">
        <v>154</v>
      </c>
      <c r="H322" s="222">
        <v>455.60000000000002</v>
      </c>
      <c r="I322" s="223"/>
      <c r="J322" s="224">
        <f>ROUND(I322*H322,2)</f>
        <v>0</v>
      </c>
      <c r="K322" s="220" t="s">
        <v>155</v>
      </c>
      <c r="L322" s="44"/>
      <c r="M322" s="225" t="s">
        <v>1</v>
      </c>
      <c r="N322" s="226" t="s">
        <v>41</v>
      </c>
      <c r="O322" s="91"/>
      <c r="P322" s="227">
        <f>O322*H322</f>
        <v>0</v>
      </c>
      <c r="Q322" s="227">
        <v>0.021219999999999999</v>
      </c>
      <c r="R322" s="227">
        <f>Q322*H322</f>
        <v>9.6678320000000006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156</v>
      </c>
      <c r="AT322" s="229" t="s">
        <v>151</v>
      </c>
      <c r="AU322" s="229" t="s">
        <v>86</v>
      </c>
      <c r="AY322" s="17" t="s">
        <v>149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156</v>
      </c>
      <c r="BM322" s="229" t="s">
        <v>2172</v>
      </c>
    </row>
    <row r="323" s="13" customFormat="1">
      <c r="A323" s="13"/>
      <c r="B323" s="231"/>
      <c r="C323" s="232"/>
      <c r="D323" s="233" t="s">
        <v>158</v>
      </c>
      <c r="E323" s="234" t="s">
        <v>1</v>
      </c>
      <c r="F323" s="235" t="s">
        <v>2173</v>
      </c>
      <c r="G323" s="232"/>
      <c r="H323" s="236">
        <v>39</v>
      </c>
      <c r="I323" s="237"/>
      <c r="J323" s="232"/>
      <c r="K323" s="232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158</v>
      </c>
      <c r="AU323" s="242" t="s">
        <v>86</v>
      </c>
      <c r="AV323" s="13" t="s">
        <v>86</v>
      </c>
      <c r="AW323" s="13" t="s">
        <v>32</v>
      </c>
      <c r="AX323" s="13" t="s">
        <v>76</v>
      </c>
      <c r="AY323" s="242" t="s">
        <v>149</v>
      </c>
    </row>
    <row r="324" s="13" customFormat="1">
      <c r="A324" s="13"/>
      <c r="B324" s="231"/>
      <c r="C324" s="232"/>
      <c r="D324" s="233" t="s">
        <v>158</v>
      </c>
      <c r="E324" s="234" t="s">
        <v>1</v>
      </c>
      <c r="F324" s="235" t="s">
        <v>2174</v>
      </c>
      <c r="G324" s="232"/>
      <c r="H324" s="236">
        <v>416.60000000000002</v>
      </c>
      <c r="I324" s="237"/>
      <c r="J324" s="232"/>
      <c r="K324" s="232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158</v>
      </c>
      <c r="AU324" s="242" t="s">
        <v>86</v>
      </c>
      <c r="AV324" s="13" t="s">
        <v>86</v>
      </c>
      <c r="AW324" s="13" t="s">
        <v>32</v>
      </c>
      <c r="AX324" s="13" t="s">
        <v>76</v>
      </c>
      <c r="AY324" s="242" t="s">
        <v>149</v>
      </c>
    </row>
    <row r="325" s="14" customFormat="1">
      <c r="A325" s="14"/>
      <c r="B325" s="253"/>
      <c r="C325" s="254"/>
      <c r="D325" s="233" t="s">
        <v>158</v>
      </c>
      <c r="E325" s="255" t="s">
        <v>1</v>
      </c>
      <c r="F325" s="256" t="s">
        <v>395</v>
      </c>
      <c r="G325" s="254"/>
      <c r="H325" s="257">
        <v>455.60000000000002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158</v>
      </c>
      <c r="AU325" s="263" t="s">
        <v>86</v>
      </c>
      <c r="AV325" s="14" t="s">
        <v>156</v>
      </c>
      <c r="AW325" s="14" t="s">
        <v>32</v>
      </c>
      <c r="AX325" s="14" t="s">
        <v>84</v>
      </c>
      <c r="AY325" s="263" t="s">
        <v>149</v>
      </c>
    </row>
    <row r="326" s="2" customFormat="1" ht="16.5" customHeight="1">
      <c r="A326" s="38"/>
      <c r="B326" s="39"/>
      <c r="C326" s="243" t="s">
        <v>420</v>
      </c>
      <c r="D326" s="243" t="s">
        <v>234</v>
      </c>
      <c r="E326" s="244" t="s">
        <v>2175</v>
      </c>
      <c r="F326" s="245" t="s">
        <v>2176</v>
      </c>
      <c r="G326" s="246" t="s">
        <v>154</v>
      </c>
      <c r="H326" s="247">
        <v>478.38</v>
      </c>
      <c r="I326" s="248"/>
      <c r="J326" s="249">
        <f>ROUND(I326*H326,2)</f>
        <v>0</v>
      </c>
      <c r="K326" s="245" t="s">
        <v>155</v>
      </c>
      <c r="L326" s="250"/>
      <c r="M326" s="251" t="s">
        <v>1</v>
      </c>
      <c r="N326" s="252" t="s">
        <v>41</v>
      </c>
      <c r="O326" s="91"/>
      <c r="P326" s="227">
        <f>O326*H326</f>
        <v>0</v>
      </c>
      <c r="Q326" s="227">
        <v>0.13200000000000001</v>
      </c>
      <c r="R326" s="227">
        <f>Q326*H326</f>
        <v>63.146160000000002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186</v>
      </c>
      <c r="AT326" s="229" t="s">
        <v>234</v>
      </c>
      <c r="AU326" s="229" t="s">
        <v>86</v>
      </c>
      <c r="AY326" s="17" t="s">
        <v>149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84</v>
      </c>
      <c r="BK326" s="230">
        <f>ROUND(I326*H326,2)</f>
        <v>0</v>
      </c>
      <c r="BL326" s="17" t="s">
        <v>156</v>
      </c>
      <c r="BM326" s="229" t="s">
        <v>2177</v>
      </c>
    </row>
    <row r="327" s="13" customFormat="1">
      <c r="A327" s="13"/>
      <c r="B327" s="231"/>
      <c r="C327" s="232"/>
      <c r="D327" s="233" t="s">
        <v>158</v>
      </c>
      <c r="E327" s="232"/>
      <c r="F327" s="235" t="s">
        <v>2178</v>
      </c>
      <c r="G327" s="232"/>
      <c r="H327" s="236">
        <v>478.38</v>
      </c>
      <c r="I327" s="237"/>
      <c r="J327" s="232"/>
      <c r="K327" s="232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158</v>
      </c>
      <c r="AU327" s="242" t="s">
        <v>86</v>
      </c>
      <c r="AV327" s="13" t="s">
        <v>86</v>
      </c>
      <c r="AW327" s="13" t="s">
        <v>4</v>
      </c>
      <c r="AX327" s="13" t="s">
        <v>84</v>
      </c>
      <c r="AY327" s="242" t="s">
        <v>149</v>
      </c>
    </row>
    <row r="328" s="12" customFormat="1" ht="22.8" customHeight="1">
      <c r="A328" s="12"/>
      <c r="B328" s="202"/>
      <c r="C328" s="203"/>
      <c r="D328" s="204" t="s">
        <v>75</v>
      </c>
      <c r="E328" s="216" t="s">
        <v>178</v>
      </c>
      <c r="F328" s="216" t="s">
        <v>2179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SUM(P329:P383)</f>
        <v>0</v>
      </c>
      <c r="Q328" s="210"/>
      <c r="R328" s="211">
        <f>SUM(R329:R383)</f>
        <v>61.134794800000016</v>
      </c>
      <c r="S328" s="210"/>
      <c r="T328" s="212">
        <f>SUM(T329:T383)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84</v>
      </c>
      <c r="AT328" s="214" t="s">
        <v>75</v>
      </c>
      <c r="AU328" s="214" t="s">
        <v>84</v>
      </c>
      <c r="AY328" s="213" t="s">
        <v>149</v>
      </c>
      <c r="BK328" s="215">
        <f>SUM(BK329:BK383)</f>
        <v>0</v>
      </c>
    </row>
    <row r="329" s="2" customFormat="1" ht="24.15" customHeight="1">
      <c r="A329" s="38"/>
      <c r="B329" s="39"/>
      <c r="C329" s="218" t="s">
        <v>425</v>
      </c>
      <c r="D329" s="218" t="s">
        <v>151</v>
      </c>
      <c r="E329" s="219" t="s">
        <v>2180</v>
      </c>
      <c r="F329" s="220" t="s">
        <v>2181</v>
      </c>
      <c r="G329" s="221" t="s">
        <v>154</v>
      </c>
      <c r="H329" s="222">
        <v>680.34900000000005</v>
      </c>
      <c r="I329" s="223"/>
      <c r="J329" s="224">
        <f>ROUND(I329*H329,2)</f>
        <v>0</v>
      </c>
      <c r="K329" s="220" t="s">
        <v>155</v>
      </c>
      <c r="L329" s="44"/>
      <c r="M329" s="225" t="s">
        <v>1</v>
      </c>
      <c r="N329" s="226" t="s">
        <v>41</v>
      </c>
      <c r="O329" s="91"/>
      <c r="P329" s="227">
        <f>O329*H329</f>
        <v>0</v>
      </c>
      <c r="Q329" s="227">
        <v>0.0014</v>
      </c>
      <c r="R329" s="227">
        <f>Q329*H329</f>
        <v>0.95248860000000002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156</v>
      </c>
      <c r="AT329" s="229" t="s">
        <v>151</v>
      </c>
      <c r="AU329" s="229" t="s">
        <v>86</v>
      </c>
      <c r="AY329" s="17" t="s">
        <v>149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84</v>
      </c>
      <c r="BK329" s="230">
        <f>ROUND(I329*H329,2)</f>
        <v>0</v>
      </c>
      <c r="BL329" s="17" t="s">
        <v>156</v>
      </c>
      <c r="BM329" s="229" t="s">
        <v>2182</v>
      </c>
    </row>
    <row r="330" s="13" customFormat="1">
      <c r="A330" s="13"/>
      <c r="B330" s="231"/>
      <c r="C330" s="232"/>
      <c r="D330" s="233" t="s">
        <v>158</v>
      </c>
      <c r="E330" s="234" t="s">
        <v>1896</v>
      </c>
      <c r="F330" s="235" t="s">
        <v>2183</v>
      </c>
      <c r="G330" s="232"/>
      <c r="H330" s="236">
        <v>123.556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158</v>
      </c>
      <c r="AU330" s="242" t="s">
        <v>86</v>
      </c>
      <c r="AV330" s="13" t="s">
        <v>86</v>
      </c>
      <c r="AW330" s="13" t="s">
        <v>32</v>
      </c>
      <c r="AX330" s="13" t="s">
        <v>76</v>
      </c>
      <c r="AY330" s="242" t="s">
        <v>149</v>
      </c>
    </row>
    <row r="331" s="13" customFormat="1">
      <c r="A331" s="13"/>
      <c r="B331" s="231"/>
      <c r="C331" s="232"/>
      <c r="D331" s="233" t="s">
        <v>158</v>
      </c>
      <c r="E331" s="234" t="s">
        <v>1</v>
      </c>
      <c r="F331" s="235" t="s">
        <v>2184</v>
      </c>
      <c r="G331" s="232"/>
      <c r="H331" s="236">
        <v>323</v>
      </c>
      <c r="I331" s="237"/>
      <c r="J331" s="232"/>
      <c r="K331" s="232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158</v>
      </c>
      <c r="AU331" s="242" t="s">
        <v>86</v>
      </c>
      <c r="AV331" s="13" t="s">
        <v>86</v>
      </c>
      <c r="AW331" s="13" t="s">
        <v>32</v>
      </c>
      <c r="AX331" s="13" t="s">
        <v>76</v>
      </c>
      <c r="AY331" s="242" t="s">
        <v>149</v>
      </c>
    </row>
    <row r="332" s="13" customFormat="1">
      <c r="A332" s="13"/>
      <c r="B332" s="231"/>
      <c r="C332" s="232"/>
      <c r="D332" s="233" t="s">
        <v>158</v>
      </c>
      <c r="E332" s="234" t="s">
        <v>1902</v>
      </c>
      <c r="F332" s="235" t="s">
        <v>2185</v>
      </c>
      <c r="G332" s="232"/>
      <c r="H332" s="236">
        <v>7.952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158</v>
      </c>
      <c r="AU332" s="242" t="s">
        <v>86</v>
      </c>
      <c r="AV332" s="13" t="s">
        <v>86</v>
      </c>
      <c r="AW332" s="13" t="s">
        <v>32</v>
      </c>
      <c r="AX332" s="13" t="s">
        <v>76</v>
      </c>
      <c r="AY332" s="242" t="s">
        <v>149</v>
      </c>
    </row>
    <row r="333" s="13" customFormat="1">
      <c r="A333" s="13"/>
      <c r="B333" s="231"/>
      <c r="C333" s="232"/>
      <c r="D333" s="233" t="s">
        <v>158</v>
      </c>
      <c r="E333" s="234" t="s">
        <v>1</v>
      </c>
      <c r="F333" s="235" t="s">
        <v>2186</v>
      </c>
      <c r="G333" s="232"/>
      <c r="H333" s="236">
        <v>225.84100000000001</v>
      </c>
      <c r="I333" s="237"/>
      <c r="J333" s="232"/>
      <c r="K333" s="232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158</v>
      </c>
      <c r="AU333" s="242" t="s">
        <v>86</v>
      </c>
      <c r="AV333" s="13" t="s">
        <v>86</v>
      </c>
      <c r="AW333" s="13" t="s">
        <v>32</v>
      </c>
      <c r="AX333" s="13" t="s">
        <v>76</v>
      </c>
      <c r="AY333" s="242" t="s">
        <v>149</v>
      </c>
    </row>
    <row r="334" s="14" customFormat="1">
      <c r="A334" s="14"/>
      <c r="B334" s="253"/>
      <c r="C334" s="254"/>
      <c r="D334" s="233" t="s">
        <v>158</v>
      </c>
      <c r="E334" s="255" t="s">
        <v>1</v>
      </c>
      <c r="F334" s="256" t="s">
        <v>395</v>
      </c>
      <c r="G334" s="254"/>
      <c r="H334" s="257">
        <v>680.34900000000005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158</v>
      </c>
      <c r="AU334" s="263" t="s">
        <v>86</v>
      </c>
      <c r="AV334" s="14" t="s">
        <v>156</v>
      </c>
      <c r="AW334" s="14" t="s">
        <v>32</v>
      </c>
      <c r="AX334" s="14" t="s">
        <v>84</v>
      </c>
      <c r="AY334" s="263" t="s">
        <v>149</v>
      </c>
    </row>
    <row r="335" s="2" customFormat="1" ht="16.5" customHeight="1">
      <c r="A335" s="38"/>
      <c r="B335" s="39"/>
      <c r="C335" s="218" t="s">
        <v>659</v>
      </c>
      <c r="D335" s="218" t="s">
        <v>151</v>
      </c>
      <c r="E335" s="219" t="s">
        <v>2187</v>
      </c>
      <c r="F335" s="220" t="s">
        <v>2188</v>
      </c>
      <c r="G335" s="221" t="s">
        <v>154</v>
      </c>
      <c r="H335" s="222">
        <v>1126.905</v>
      </c>
      <c r="I335" s="223"/>
      <c r="J335" s="224">
        <f>ROUND(I335*H335,2)</f>
        <v>0</v>
      </c>
      <c r="K335" s="220" t="s">
        <v>155</v>
      </c>
      <c r="L335" s="44"/>
      <c r="M335" s="225" t="s">
        <v>1</v>
      </c>
      <c r="N335" s="226" t="s">
        <v>41</v>
      </c>
      <c r="O335" s="91"/>
      <c r="P335" s="227">
        <f>O335*H335</f>
        <v>0</v>
      </c>
      <c r="Q335" s="227">
        <v>0.00025999999999999998</v>
      </c>
      <c r="R335" s="227">
        <f>Q335*H335</f>
        <v>0.29299529999999996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156</v>
      </c>
      <c r="AT335" s="229" t="s">
        <v>151</v>
      </c>
      <c r="AU335" s="229" t="s">
        <v>86</v>
      </c>
      <c r="AY335" s="17" t="s">
        <v>149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84</v>
      </c>
      <c r="BK335" s="230">
        <f>ROUND(I335*H335,2)</f>
        <v>0</v>
      </c>
      <c r="BL335" s="17" t="s">
        <v>156</v>
      </c>
      <c r="BM335" s="229" t="s">
        <v>2189</v>
      </c>
    </row>
    <row r="336" s="13" customFormat="1">
      <c r="A336" s="13"/>
      <c r="B336" s="231"/>
      <c r="C336" s="232"/>
      <c r="D336" s="233" t="s">
        <v>158</v>
      </c>
      <c r="E336" s="234" t="s">
        <v>1</v>
      </c>
      <c r="F336" s="235" t="s">
        <v>2190</v>
      </c>
      <c r="G336" s="232"/>
      <c r="H336" s="236">
        <v>247.112</v>
      </c>
      <c r="I336" s="237"/>
      <c r="J336" s="232"/>
      <c r="K336" s="232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158</v>
      </c>
      <c r="AU336" s="242" t="s">
        <v>86</v>
      </c>
      <c r="AV336" s="13" t="s">
        <v>86</v>
      </c>
      <c r="AW336" s="13" t="s">
        <v>32</v>
      </c>
      <c r="AX336" s="13" t="s">
        <v>76</v>
      </c>
      <c r="AY336" s="242" t="s">
        <v>149</v>
      </c>
    </row>
    <row r="337" s="13" customFormat="1">
      <c r="A337" s="13"/>
      <c r="B337" s="231"/>
      <c r="C337" s="232"/>
      <c r="D337" s="233" t="s">
        <v>158</v>
      </c>
      <c r="E337" s="234" t="s">
        <v>1</v>
      </c>
      <c r="F337" s="235" t="s">
        <v>2191</v>
      </c>
      <c r="G337" s="232"/>
      <c r="H337" s="236">
        <v>646</v>
      </c>
      <c r="I337" s="237"/>
      <c r="J337" s="232"/>
      <c r="K337" s="232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158</v>
      </c>
      <c r="AU337" s="242" t="s">
        <v>86</v>
      </c>
      <c r="AV337" s="13" t="s">
        <v>86</v>
      </c>
      <c r="AW337" s="13" t="s">
        <v>32</v>
      </c>
      <c r="AX337" s="13" t="s">
        <v>76</v>
      </c>
      <c r="AY337" s="242" t="s">
        <v>149</v>
      </c>
    </row>
    <row r="338" s="13" customFormat="1">
      <c r="A338" s="13"/>
      <c r="B338" s="231"/>
      <c r="C338" s="232"/>
      <c r="D338" s="233" t="s">
        <v>158</v>
      </c>
      <c r="E338" s="234" t="s">
        <v>1</v>
      </c>
      <c r="F338" s="235" t="s">
        <v>2192</v>
      </c>
      <c r="G338" s="232"/>
      <c r="H338" s="236">
        <v>7.952</v>
      </c>
      <c r="I338" s="237"/>
      <c r="J338" s="232"/>
      <c r="K338" s="232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158</v>
      </c>
      <c r="AU338" s="242" t="s">
        <v>86</v>
      </c>
      <c r="AV338" s="13" t="s">
        <v>86</v>
      </c>
      <c r="AW338" s="13" t="s">
        <v>32</v>
      </c>
      <c r="AX338" s="13" t="s">
        <v>76</v>
      </c>
      <c r="AY338" s="242" t="s">
        <v>149</v>
      </c>
    </row>
    <row r="339" s="13" customFormat="1">
      <c r="A339" s="13"/>
      <c r="B339" s="231"/>
      <c r="C339" s="232"/>
      <c r="D339" s="233" t="s">
        <v>158</v>
      </c>
      <c r="E339" s="234" t="s">
        <v>1</v>
      </c>
      <c r="F339" s="235" t="s">
        <v>2186</v>
      </c>
      <c r="G339" s="232"/>
      <c r="H339" s="236">
        <v>225.84100000000001</v>
      </c>
      <c r="I339" s="237"/>
      <c r="J339" s="232"/>
      <c r="K339" s="232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158</v>
      </c>
      <c r="AU339" s="242" t="s">
        <v>86</v>
      </c>
      <c r="AV339" s="13" t="s">
        <v>86</v>
      </c>
      <c r="AW339" s="13" t="s">
        <v>32</v>
      </c>
      <c r="AX339" s="13" t="s">
        <v>76</v>
      </c>
      <c r="AY339" s="242" t="s">
        <v>149</v>
      </c>
    </row>
    <row r="340" s="14" customFormat="1">
      <c r="A340" s="14"/>
      <c r="B340" s="253"/>
      <c r="C340" s="254"/>
      <c r="D340" s="233" t="s">
        <v>158</v>
      </c>
      <c r="E340" s="255" t="s">
        <v>1</v>
      </c>
      <c r="F340" s="256" t="s">
        <v>395</v>
      </c>
      <c r="G340" s="254"/>
      <c r="H340" s="257">
        <v>1126.905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158</v>
      </c>
      <c r="AU340" s="263" t="s">
        <v>86</v>
      </c>
      <c r="AV340" s="14" t="s">
        <v>156</v>
      </c>
      <c r="AW340" s="14" t="s">
        <v>32</v>
      </c>
      <c r="AX340" s="14" t="s">
        <v>84</v>
      </c>
      <c r="AY340" s="263" t="s">
        <v>149</v>
      </c>
    </row>
    <row r="341" s="2" customFormat="1" ht="24.15" customHeight="1">
      <c r="A341" s="38"/>
      <c r="B341" s="39"/>
      <c r="C341" s="218" t="s">
        <v>567</v>
      </c>
      <c r="D341" s="218" t="s">
        <v>151</v>
      </c>
      <c r="E341" s="219" t="s">
        <v>2193</v>
      </c>
      <c r="F341" s="220" t="s">
        <v>2194</v>
      </c>
      <c r="G341" s="221" t="s">
        <v>154</v>
      </c>
      <c r="H341" s="222">
        <v>680.34900000000005</v>
      </c>
      <c r="I341" s="223"/>
      <c r="J341" s="224">
        <f>ROUND(I341*H341,2)</f>
        <v>0</v>
      </c>
      <c r="K341" s="220" t="s">
        <v>155</v>
      </c>
      <c r="L341" s="44"/>
      <c r="M341" s="225" t="s">
        <v>1</v>
      </c>
      <c r="N341" s="226" t="s">
        <v>41</v>
      </c>
      <c r="O341" s="91"/>
      <c r="P341" s="227">
        <f>O341*H341</f>
        <v>0</v>
      </c>
      <c r="Q341" s="227">
        <v>0.027300000000000001</v>
      </c>
      <c r="R341" s="227">
        <f>Q341*H341</f>
        <v>18.573527700000003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156</v>
      </c>
      <c r="AT341" s="229" t="s">
        <v>151</v>
      </c>
      <c r="AU341" s="229" t="s">
        <v>86</v>
      </c>
      <c r="AY341" s="17" t="s">
        <v>149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84</v>
      </c>
      <c r="BK341" s="230">
        <f>ROUND(I341*H341,2)</f>
        <v>0</v>
      </c>
      <c r="BL341" s="17" t="s">
        <v>156</v>
      </c>
      <c r="BM341" s="229" t="s">
        <v>2195</v>
      </c>
    </row>
    <row r="342" s="13" customFormat="1">
      <c r="A342" s="13"/>
      <c r="B342" s="231"/>
      <c r="C342" s="232"/>
      <c r="D342" s="233" t="s">
        <v>158</v>
      </c>
      <c r="E342" s="234" t="s">
        <v>1</v>
      </c>
      <c r="F342" s="235" t="s">
        <v>2196</v>
      </c>
      <c r="G342" s="232"/>
      <c r="H342" s="236">
        <v>123.556</v>
      </c>
      <c r="I342" s="237"/>
      <c r="J342" s="232"/>
      <c r="K342" s="232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158</v>
      </c>
      <c r="AU342" s="242" t="s">
        <v>86</v>
      </c>
      <c r="AV342" s="13" t="s">
        <v>86</v>
      </c>
      <c r="AW342" s="13" t="s">
        <v>32</v>
      </c>
      <c r="AX342" s="13" t="s">
        <v>76</v>
      </c>
      <c r="AY342" s="242" t="s">
        <v>149</v>
      </c>
    </row>
    <row r="343" s="13" customFormat="1">
      <c r="A343" s="13"/>
      <c r="B343" s="231"/>
      <c r="C343" s="232"/>
      <c r="D343" s="233" t="s">
        <v>158</v>
      </c>
      <c r="E343" s="234" t="s">
        <v>1</v>
      </c>
      <c r="F343" s="235" t="s">
        <v>2184</v>
      </c>
      <c r="G343" s="232"/>
      <c r="H343" s="236">
        <v>323</v>
      </c>
      <c r="I343" s="237"/>
      <c r="J343" s="232"/>
      <c r="K343" s="232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158</v>
      </c>
      <c r="AU343" s="242" t="s">
        <v>86</v>
      </c>
      <c r="AV343" s="13" t="s">
        <v>86</v>
      </c>
      <c r="AW343" s="13" t="s">
        <v>32</v>
      </c>
      <c r="AX343" s="13" t="s">
        <v>76</v>
      </c>
      <c r="AY343" s="242" t="s">
        <v>149</v>
      </c>
    </row>
    <row r="344" s="13" customFormat="1">
      <c r="A344" s="13"/>
      <c r="B344" s="231"/>
      <c r="C344" s="232"/>
      <c r="D344" s="233" t="s">
        <v>158</v>
      </c>
      <c r="E344" s="234" t="s">
        <v>1</v>
      </c>
      <c r="F344" s="235" t="s">
        <v>2192</v>
      </c>
      <c r="G344" s="232"/>
      <c r="H344" s="236">
        <v>7.952</v>
      </c>
      <c r="I344" s="237"/>
      <c r="J344" s="232"/>
      <c r="K344" s="232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158</v>
      </c>
      <c r="AU344" s="242" t="s">
        <v>86</v>
      </c>
      <c r="AV344" s="13" t="s">
        <v>86</v>
      </c>
      <c r="AW344" s="13" t="s">
        <v>32</v>
      </c>
      <c r="AX344" s="13" t="s">
        <v>76</v>
      </c>
      <c r="AY344" s="242" t="s">
        <v>149</v>
      </c>
    </row>
    <row r="345" s="13" customFormat="1">
      <c r="A345" s="13"/>
      <c r="B345" s="231"/>
      <c r="C345" s="232"/>
      <c r="D345" s="233" t="s">
        <v>158</v>
      </c>
      <c r="E345" s="234" t="s">
        <v>1</v>
      </c>
      <c r="F345" s="235" t="s">
        <v>2186</v>
      </c>
      <c r="G345" s="232"/>
      <c r="H345" s="236">
        <v>225.84100000000001</v>
      </c>
      <c r="I345" s="237"/>
      <c r="J345" s="232"/>
      <c r="K345" s="232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158</v>
      </c>
      <c r="AU345" s="242" t="s">
        <v>86</v>
      </c>
      <c r="AV345" s="13" t="s">
        <v>86</v>
      </c>
      <c r="AW345" s="13" t="s">
        <v>32</v>
      </c>
      <c r="AX345" s="13" t="s">
        <v>76</v>
      </c>
      <c r="AY345" s="242" t="s">
        <v>149</v>
      </c>
    </row>
    <row r="346" s="14" customFormat="1">
      <c r="A346" s="14"/>
      <c r="B346" s="253"/>
      <c r="C346" s="254"/>
      <c r="D346" s="233" t="s">
        <v>158</v>
      </c>
      <c r="E346" s="255" t="s">
        <v>1</v>
      </c>
      <c r="F346" s="256" t="s">
        <v>395</v>
      </c>
      <c r="G346" s="254"/>
      <c r="H346" s="257">
        <v>680.34900000000005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158</v>
      </c>
      <c r="AU346" s="263" t="s">
        <v>86</v>
      </c>
      <c r="AV346" s="14" t="s">
        <v>156</v>
      </c>
      <c r="AW346" s="14" t="s">
        <v>32</v>
      </c>
      <c r="AX346" s="14" t="s">
        <v>84</v>
      </c>
      <c r="AY346" s="263" t="s">
        <v>149</v>
      </c>
    </row>
    <row r="347" s="2" customFormat="1" ht="24.15" customHeight="1">
      <c r="A347" s="38"/>
      <c r="B347" s="39"/>
      <c r="C347" s="218" t="s">
        <v>668</v>
      </c>
      <c r="D347" s="218" t="s">
        <v>151</v>
      </c>
      <c r="E347" s="219" t="s">
        <v>2197</v>
      </c>
      <c r="F347" s="220" t="s">
        <v>2198</v>
      </c>
      <c r="G347" s="221" t="s">
        <v>154</v>
      </c>
      <c r="H347" s="222">
        <v>1360.6980000000001</v>
      </c>
      <c r="I347" s="223"/>
      <c r="J347" s="224">
        <f>ROUND(I347*H347,2)</f>
        <v>0</v>
      </c>
      <c r="K347" s="220" t="s">
        <v>155</v>
      </c>
      <c r="L347" s="44"/>
      <c r="M347" s="225" t="s">
        <v>1</v>
      </c>
      <c r="N347" s="226" t="s">
        <v>41</v>
      </c>
      <c r="O347" s="91"/>
      <c r="P347" s="227">
        <f>O347*H347</f>
        <v>0</v>
      </c>
      <c r="Q347" s="227">
        <v>0.010500000000000001</v>
      </c>
      <c r="R347" s="227">
        <f>Q347*H347</f>
        <v>14.287329000000002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156</v>
      </c>
      <c r="AT347" s="229" t="s">
        <v>151</v>
      </c>
      <c r="AU347" s="229" t="s">
        <v>86</v>
      </c>
      <c r="AY347" s="17" t="s">
        <v>149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84</v>
      </c>
      <c r="BK347" s="230">
        <f>ROUND(I347*H347,2)</f>
        <v>0</v>
      </c>
      <c r="BL347" s="17" t="s">
        <v>156</v>
      </c>
      <c r="BM347" s="229" t="s">
        <v>2199</v>
      </c>
    </row>
    <row r="348" s="13" customFormat="1">
      <c r="A348" s="13"/>
      <c r="B348" s="231"/>
      <c r="C348" s="232"/>
      <c r="D348" s="233" t="s">
        <v>158</v>
      </c>
      <c r="E348" s="234" t="s">
        <v>1</v>
      </c>
      <c r="F348" s="235" t="s">
        <v>2190</v>
      </c>
      <c r="G348" s="232"/>
      <c r="H348" s="236">
        <v>247.112</v>
      </c>
      <c r="I348" s="237"/>
      <c r="J348" s="232"/>
      <c r="K348" s="232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158</v>
      </c>
      <c r="AU348" s="242" t="s">
        <v>86</v>
      </c>
      <c r="AV348" s="13" t="s">
        <v>86</v>
      </c>
      <c r="AW348" s="13" t="s">
        <v>32</v>
      </c>
      <c r="AX348" s="13" t="s">
        <v>76</v>
      </c>
      <c r="AY348" s="242" t="s">
        <v>149</v>
      </c>
    </row>
    <row r="349" s="13" customFormat="1">
      <c r="A349" s="13"/>
      <c r="B349" s="231"/>
      <c r="C349" s="232"/>
      <c r="D349" s="233" t="s">
        <v>158</v>
      </c>
      <c r="E349" s="234" t="s">
        <v>1</v>
      </c>
      <c r="F349" s="235" t="s">
        <v>2191</v>
      </c>
      <c r="G349" s="232"/>
      <c r="H349" s="236">
        <v>646</v>
      </c>
      <c r="I349" s="237"/>
      <c r="J349" s="232"/>
      <c r="K349" s="232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158</v>
      </c>
      <c r="AU349" s="242" t="s">
        <v>86</v>
      </c>
      <c r="AV349" s="13" t="s">
        <v>86</v>
      </c>
      <c r="AW349" s="13" t="s">
        <v>32</v>
      </c>
      <c r="AX349" s="13" t="s">
        <v>76</v>
      </c>
      <c r="AY349" s="242" t="s">
        <v>149</v>
      </c>
    </row>
    <row r="350" s="13" customFormat="1">
      <c r="A350" s="13"/>
      <c r="B350" s="231"/>
      <c r="C350" s="232"/>
      <c r="D350" s="233" t="s">
        <v>158</v>
      </c>
      <c r="E350" s="234" t="s">
        <v>1</v>
      </c>
      <c r="F350" s="235" t="s">
        <v>2200</v>
      </c>
      <c r="G350" s="232"/>
      <c r="H350" s="236">
        <v>15.904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158</v>
      </c>
      <c r="AU350" s="242" t="s">
        <v>86</v>
      </c>
      <c r="AV350" s="13" t="s">
        <v>86</v>
      </c>
      <c r="AW350" s="13" t="s">
        <v>32</v>
      </c>
      <c r="AX350" s="13" t="s">
        <v>76</v>
      </c>
      <c r="AY350" s="242" t="s">
        <v>149</v>
      </c>
    </row>
    <row r="351" s="13" customFormat="1">
      <c r="A351" s="13"/>
      <c r="B351" s="231"/>
      <c r="C351" s="232"/>
      <c r="D351" s="233" t="s">
        <v>158</v>
      </c>
      <c r="E351" s="234" t="s">
        <v>1</v>
      </c>
      <c r="F351" s="235" t="s">
        <v>2201</v>
      </c>
      <c r="G351" s="232"/>
      <c r="H351" s="236">
        <v>451.68200000000002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158</v>
      </c>
      <c r="AU351" s="242" t="s">
        <v>86</v>
      </c>
      <c r="AV351" s="13" t="s">
        <v>86</v>
      </c>
      <c r="AW351" s="13" t="s">
        <v>32</v>
      </c>
      <c r="AX351" s="13" t="s">
        <v>76</v>
      </c>
      <c r="AY351" s="242" t="s">
        <v>149</v>
      </c>
    </row>
    <row r="352" s="14" customFormat="1">
      <c r="A352" s="14"/>
      <c r="B352" s="253"/>
      <c r="C352" s="254"/>
      <c r="D352" s="233" t="s">
        <v>158</v>
      </c>
      <c r="E352" s="255" t="s">
        <v>1</v>
      </c>
      <c r="F352" s="256" t="s">
        <v>395</v>
      </c>
      <c r="G352" s="254"/>
      <c r="H352" s="257">
        <v>1360.6980000000001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158</v>
      </c>
      <c r="AU352" s="263" t="s">
        <v>86</v>
      </c>
      <c r="AV352" s="14" t="s">
        <v>156</v>
      </c>
      <c r="AW352" s="14" t="s">
        <v>32</v>
      </c>
      <c r="AX352" s="14" t="s">
        <v>84</v>
      </c>
      <c r="AY352" s="263" t="s">
        <v>149</v>
      </c>
    </row>
    <row r="353" s="2" customFormat="1" ht="21.75" customHeight="1">
      <c r="A353" s="38"/>
      <c r="B353" s="39"/>
      <c r="C353" s="218" t="s">
        <v>571</v>
      </c>
      <c r="D353" s="218" t="s">
        <v>151</v>
      </c>
      <c r="E353" s="219" t="s">
        <v>2202</v>
      </c>
      <c r="F353" s="220" t="s">
        <v>2203</v>
      </c>
      <c r="G353" s="221" t="s">
        <v>154</v>
      </c>
      <c r="H353" s="222">
        <v>680.34900000000005</v>
      </c>
      <c r="I353" s="223"/>
      <c r="J353" s="224">
        <f>ROUND(I353*H353,2)</f>
        <v>0</v>
      </c>
      <c r="K353" s="220" t="s">
        <v>155</v>
      </c>
      <c r="L353" s="44"/>
      <c r="M353" s="225" t="s">
        <v>1</v>
      </c>
      <c r="N353" s="226" t="s">
        <v>41</v>
      </c>
      <c r="O353" s="91"/>
      <c r="P353" s="227">
        <f>O353*H353</f>
        <v>0</v>
      </c>
      <c r="Q353" s="227">
        <v>0.0043800000000000002</v>
      </c>
      <c r="R353" s="227">
        <f>Q353*H353</f>
        <v>2.9799286200000004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156</v>
      </c>
      <c r="AT353" s="229" t="s">
        <v>151</v>
      </c>
      <c r="AU353" s="229" t="s">
        <v>86</v>
      </c>
      <c r="AY353" s="17" t="s">
        <v>149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84</v>
      </c>
      <c r="BK353" s="230">
        <f>ROUND(I353*H353,2)</f>
        <v>0</v>
      </c>
      <c r="BL353" s="17" t="s">
        <v>156</v>
      </c>
      <c r="BM353" s="229" t="s">
        <v>2204</v>
      </c>
    </row>
    <row r="354" s="13" customFormat="1">
      <c r="A354" s="13"/>
      <c r="B354" s="231"/>
      <c r="C354" s="232"/>
      <c r="D354" s="233" t="s">
        <v>158</v>
      </c>
      <c r="E354" s="234" t="s">
        <v>1</v>
      </c>
      <c r="F354" s="235" t="s">
        <v>2196</v>
      </c>
      <c r="G354" s="232"/>
      <c r="H354" s="236">
        <v>123.556</v>
      </c>
      <c r="I354" s="237"/>
      <c r="J354" s="232"/>
      <c r="K354" s="232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158</v>
      </c>
      <c r="AU354" s="242" t="s">
        <v>86</v>
      </c>
      <c r="AV354" s="13" t="s">
        <v>86</v>
      </c>
      <c r="AW354" s="13" t="s">
        <v>32</v>
      </c>
      <c r="AX354" s="13" t="s">
        <v>76</v>
      </c>
      <c r="AY354" s="242" t="s">
        <v>149</v>
      </c>
    </row>
    <row r="355" s="13" customFormat="1">
      <c r="A355" s="13"/>
      <c r="B355" s="231"/>
      <c r="C355" s="232"/>
      <c r="D355" s="233" t="s">
        <v>158</v>
      </c>
      <c r="E355" s="234" t="s">
        <v>1</v>
      </c>
      <c r="F355" s="235" t="s">
        <v>2184</v>
      </c>
      <c r="G355" s="232"/>
      <c r="H355" s="236">
        <v>323</v>
      </c>
      <c r="I355" s="237"/>
      <c r="J355" s="232"/>
      <c r="K355" s="232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158</v>
      </c>
      <c r="AU355" s="242" t="s">
        <v>86</v>
      </c>
      <c r="AV355" s="13" t="s">
        <v>86</v>
      </c>
      <c r="AW355" s="13" t="s">
        <v>32</v>
      </c>
      <c r="AX355" s="13" t="s">
        <v>76</v>
      </c>
      <c r="AY355" s="242" t="s">
        <v>149</v>
      </c>
    </row>
    <row r="356" s="13" customFormat="1">
      <c r="A356" s="13"/>
      <c r="B356" s="231"/>
      <c r="C356" s="232"/>
      <c r="D356" s="233" t="s">
        <v>158</v>
      </c>
      <c r="E356" s="234" t="s">
        <v>1</v>
      </c>
      <c r="F356" s="235" t="s">
        <v>2192</v>
      </c>
      <c r="G356" s="232"/>
      <c r="H356" s="236">
        <v>7.952</v>
      </c>
      <c r="I356" s="237"/>
      <c r="J356" s="232"/>
      <c r="K356" s="232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158</v>
      </c>
      <c r="AU356" s="242" t="s">
        <v>86</v>
      </c>
      <c r="AV356" s="13" t="s">
        <v>86</v>
      </c>
      <c r="AW356" s="13" t="s">
        <v>32</v>
      </c>
      <c r="AX356" s="13" t="s">
        <v>76</v>
      </c>
      <c r="AY356" s="242" t="s">
        <v>149</v>
      </c>
    </row>
    <row r="357" s="13" customFormat="1">
      <c r="A357" s="13"/>
      <c r="B357" s="231"/>
      <c r="C357" s="232"/>
      <c r="D357" s="233" t="s">
        <v>158</v>
      </c>
      <c r="E357" s="234" t="s">
        <v>1</v>
      </c>
      <c r="F357" s="235" t="s">
        <v>2186</v>
      </c>
      <c r="G357" s="232"/>
      <c r="H357" s="236">
        <v>225.84100000000001</v>
      </c>
      <c r="I357" s="237"/>
      <c r="J357" s="232"/>
      <c r="K357" s="232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158</v>
      </c>
      <c r="AU357" s="242" t="s">
        <v>86</v>
      </c>
      <c r="AV357" s="13" t="s">
        <v>86</v>
      </c>
      <c r="AW357" s="13" t="s">
        <v>32</v>
      </c>
      <c r="AX357" s="13" t="s">
        <v>76</v>
      </c>
      <c r="AY357" s="242" t="s">
        <v>149</v>
      </c>
    </row>
    <row r="358" s="14" customFormat="1">
      <c r="A358" s="14"/>
      <c r="B358" s="253"/>
      <c r="C358" s="254"/>
      <c r="D358" s="233" t="s">
        <v>158</v>
      </c>
      <c r="E358" s="255" t="s">
        <v>1</v>
      </c>
      <c r="F358" s="256" t="s">
        <v>395</v>
      </c>
      <c r="G358" s="254"/>
      <c r="H358" s="257">
        <v>680.34900000000005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158</v>
      </c>
      <c r="AU358" s="263" t="s">
        <v>86</v>
      </c>
      <c r="AV358" s="14" t="s">
        <v>156</v>
      </c>
      <c r="AW358" s="14" t="s">
        <v>32</v>
      </c>
      <c r="AX358" s="14" t="s">
        <v>84</v>
      </c>
      <c r="AY358" s="263" t="s">
        <v>149</v>
      </c>
    </row>
    <row r="359" s="2" customFormat="1" ht="24.15" customHeight="1">
      <c r="A359" s="38"/>
      <c r="B359" s="39"/>
      <c r="C359" s="218" t="s">
        <v>675</v>
      </c>
      <c r="D359" s="218" t="s">
        <v>151</v>
      </c>
      <c r="E359" s="219" t="s">
        <v>2205</v>
      </c>
      <c r="F359" s="220" t="s">
        <v>2206</v>
      </c>
      <c r="G359" s="221" t="s">
        <v>154</v>
      </c>
      <c r="H359" s="222">
        <v>680.34900000000005</v>
      </c>
      <c r="I359" s="223"/>
      <c r="J359" s="224">
        <f>ROUND(I359*H359,2)</f>
        <v>0</v>
      </c>
      <c r="K359" s="220" t="s">
        <v>155</v>
      </c>
      <c r="L359" s="44"/>
      <c r="M359" s="225" t="s">
        <v>1</v>
      </c>
      <c r="N359" s="226" t="s">
        <v>41</v>
      </c>
      <c r="O359" s="91"/>
      <c r="P359" s="227">
        <f>O359*H359</f>
        <v>0</v>
      </c>
      <c r="Q359" s="227">
        <v>0.00022000000000000001</v>
      </c>
      <c r="R359" s="227">
        <f>Q359*H359</f>
        <v>0.14967678000000001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156</v>
      </c>
      <c r="AT359" s="229" t="s">
        <v>151</v>
      </c>
      <c r="AU359" s="229" t="s">
        <v>86</v>
      </c>
      <c r="AY359" s="17" t="s">
        <v>149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84</v>
      </c>
      <c r="BK359" s="230">
        <f>ROUND(I359*H359,2)</f>
        <v>0</v>
      </c>
      <c r="BL359" s="17" t="s">
        <v>156</v>
      </c>
      <c r="BM359" s="229" t="s">
        <v>2207</v>
      </c>
    </row>
    <row r="360" s="13" customFormat="1">
      <c r="A360" s="13"/>
      <c r="B360" s="231"/>
      <c r="C360" s="232"/>
      <c r="D360" s="233" t="s">
        <v>158</v>
      </c>
      <c r="E360" s="234" t="s">
        <v>1</v>
      </c>
      <c r="F360" s="235" t="s">
        <v>2196</v>
      </c>
      <c r="G360" s="232"/>
      <c r="H360" s="236">
        <v>123.556</v>
      </c>
      <c r="I360" s="237"/>
      <c r="J360" s="232"/>
      <c r="K360" s="232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158</v>
      </c>
      <c r="AU360" s="242" t="s">
        <v>86</v>
      </c>
      <c r="AV360" s="13" t="s">
        <v>86</v>
      </c>
      <c r="AW360" s="13" t="s">
        <v>32</v>
      </c>
      <c r="AX360" s="13" t="s">
        <v>76</v>
      </c>
      <c r="AY360" s="242" t="s">
        <v>149</v>
      </c>
    </row>
    <row r="361" s="13" customFormat="1">
      <c r="A361" s="13"/>
      <c r="B361" s="231"/>
      <c r="C361" s="232"/>
      <c r="D361" s="233" t="s">
        <v>158</v>
      </c>
      <c r="E361" s="234" t="s">
        <v>1</v>
      </c>
      <c r="F361" s="235" t="s">
        <v>2184</v>
      </c>
      <c r="G361" s="232"/>
      <c r="H361" s="236">
        <v>323</v>
      </c>
      <c r="I361" s="237"/>
      <c r="J361" s="232"/>
      <c r="K361" s="232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158</v>
      </c>
      <c r="AU361" s="242" t="s">
        <v>86</v>
      </c>
      <c r="AV361" s="13" t="s">
        <v>86</v>
      </c>
      <c r="AW361" s="13" t="s">
        <v>32</v>
      </c>
      <c r="AX361" s="13" t="s">
        <v>76</v>
      </c>
      <c r="AY361" s="242" t="s">
        <v>149</v>
      </c>
    </row>
    <row r="362" s="13" customFormat="1">
      <c r="A362" s="13"/>
      <c r="B362" s="231"/>
      <c r="C362" s="232"/>
      <c r="D362" s="233" t="s">
        <v>158</v>
      </c>
      <c r="E362" s="234" t="s">
        <v>1</v>
      </c>
      <c r="F362" s="235" t="s">
        <v>2192</v>
      </c>
      <c r="G362" s="232"/>
      <c r="H362" s="236">
        <v>7.952</v>
      </c>
      <c r="I362" s="237"/>
      <c r="J362" s="232"/>
      <c r="K362" s="232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158</v>
      </c>
      <c r="AU362" s="242" t="s">
        <v>86</v>
      </c>
      <c r="AV362" s="13" t="s">
        <v>86</v>
      </c>
      <c r="AW362" s="13" t="s">
        <v>32</v>
      </c>
      <c r="AX362" s="13" t="s">
        <v>76</v>
      </c>
      <c r="AY362" s="242" t="s">
        <v>149</v>
      </c>
    </row>
    <row r="363" s="13" customFormat="1">
      <c r="A363" s="13"/>
      <c r="B363" s="231"/>
      <c r="C363" s="232"/>
      <c r="D363" s="233" t="s">
        <v>158</v>
      </c>
      <c r="E363" s="234" t="s">
        <v>1</v>
      </c>
      <c r="F363" s="235" t="s">
        <v>2186</v>
      </c>
      <c r="G363" s="232"/>
      <c r="H363" s="236">
        <v>225.84100000000001</v>
      </c>
      <c r="I363" s="237"/>
      <c r="J363" s="232"/>
      <c r="K363" s="232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158</v>
      </c>
      <c r="AU363" s="242" t="s">
        <v>86</v>
      </c>
      <c r="AV363" s="13" t="s">
        <v>86</v>
      </c>
      <c r="AW363" s="13" t="s">
        <v>32</v>
      </c>
      <c r="AX363" s="13" t="s">
        <v>76</v>
      </c>
      <c r="AY363" s="242" t="s">
        <v>149</v>
      </c>
    </row>
    <row r="364" s="14" customFormat="1">
      <c r="A364" s="14"/>
      <c r="B364" s="253"/>
      <c r="C364" s="254"/>
      <c r="D364" s="233" t="s">
        <v>158</v>
      </c>
      <c r="E364" s="255" t="s">
        <v>1</v>
      </c>
      <c r="F364" s="256" t="s">
        <v>395</v>
      </c>
      <c r="G364" s="254"/>
      <c r="H364" s="257">
        <v>680.34900000000005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158</v>
      </c>
      <c r="AU364" s="263" t="s">
        <v>86</v>
      </c>
      <c r="AV364" s="14" t="s">
        <v>156</v>
      </c>
      <c r="AW364" s="14" t="s">
        <v>32</v>
      </c>
      <c r="AX364" s="14" t="s">
        <v>84</v>
      </c>
      <c r="AY364" s="263" t="s">
        <v>149</v>
      </c>
    </row>
    <row r="365" s="2" customFormat="1" ht="24.15" customHeight="1">
      <c r="A365" s="38"/>
      <c r="B365" s="39"/>
      <c r="C365" s="218" t="s">
        <v>574</v>
      </c>
      <c r="D365" s="218" t="s">
        <v>151</v>
      </c>
      <c r="E365" s="219" t="s">
        <v>2208</v>
      </c>
      <c r="F365" s="220" t="s">
        <v>2209</v>
      </c>
      <c r="G365" s="221" t="s">
        <v>154</v>
      </c>
      <c r="H365" s="222">
        <v>680.34900000000005</v>
      </c>
      <c r="I365" s="223"/>
      <c r="J365" s="224">
        <f>ROUND(I365*H365,2)</f>
        <v>0</v>
      </c>
      <c r="K365" s="220" t="s">
        <v>155</v>
      </c>
      <c r="L365" s="44"/>
      <c r="M365" s="225" t="s">
        <v>1</v>
      </c>
      <c r="N365" s="226" t="s">
        <v>41</v>
      </c>
      <c r="O365" s="91"/>
      <c r="P365" s="227">
        <f>O365*H365</f>
        <v>0</v>
      </c>
      <c r="Q365" s="227">
        <v>0.0032000000000000002</v>
      </c>
      <c r="R365" s="227">
        <f>Q365*H365</f>
        <v>2.1771168000000003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156</v>
      </c>
      <c r="AT365" s="229" t="s">
        <v>151</v>
      </c>
      <c r="AU365" s="229" t="s">
        <v>86</v>
      </c>
      <c r="AY365" s="17" t="s">
        <v>149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84</v>
      </c>
      <c r="BK365" s="230">
        <f>ROUND(I365*H365,2)</f>
        <v>0</v>
      </c>
      <c r="BL365" s="17" t="s">
        <v>156</v>
      </c>
      <c r="BM365" s="229" t="s">
        <v>2210</v>
      </c>
    </row>
    <row r="366" s="13" customFormat="1">
      <c r="A366" s="13"/>
      <c r="B366" s="231"/>
      <c r="C366" s="232"/>
      <c r="D366" s="233" t="s">
        <v>158</v>
      </c>
      <c r="E366" s="234" t="s">
        <v>1</v>
      </c>
      <c r="F366" s="235" t="s">
        <v>2196</v>
      </c>
      <c r="G366" s="232"/>
      <c r="H366" s="236">
        <v>123.556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158</v>
      </c>
      <c r="AU366" s="242" t="s">
        <v>86</v>
      </c>
      <c r="AV366" s="13" t="s">
        <v>86</v>
      </c>
      <c r="AW366" s="13" t="s">
        <v>32</v>
      </c>
      <c r="AX366" s="13" t="s">
        <v>76</v>
      </c>
      <c r="AY366" s="242" t="s">
        <v>149</v>
      </c>
    </row>
    <row r="367" s="13" customFormat="1">
      <c r="A367" s="13"/>
      <c r="B367" s="231"/>
      <c r="C367" s="232"/>
      <c r="D367" s="233" t="s">
        <v>158</v>
      </c>
      <c r="E367" s="234" t="s">
        <v>1</v>
      </c>
      <c r="F367" s="235" t="s">
        <v>2184</v>
      </c>
      <c r="G367" s="232"/>
      <c r="H367" s="236">
        <v>323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158</v>
      </c>
      <c r="AU367" s="242" t="s">
        <v>86</v>
      </c>
      <c r="AV367" s="13" t="s">
        <v>86</v>
      </c>
      <c r="AW367" s="13" t="s">
        <v>32</v>
      </c>
      <c r="AX367" s="13" t="s">
        <v>76</v>
      </c>
      <c r="AY367" s="242" t="s">
        <v>149</v>
      </c>
    </row>
    <row r="368" s="13" customFormat="1">
      <c r="A368" s="13"/>
      <c r="B368" s="231"/>
      <c r="C368" s="232"/>
      <c r="D368" s="233" t="s">
        <v>158</v>
      </c>
      <c r="E368" s="234" t="s">
        <v>1</v>
      </c>
      <c r="F368" s="235" t="s">
        <v>2192</v>
      </c>
      <c r="G368" s="232"/>
      <c r="H368" s="236">
        <v>7.952</v>
      </c>
      <c r="I368" s="237"/>
      <c r="J368" s="232"/>
      <c r="K368" s="232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158</v>
      </c>
      <c r="AU368" s="242" t="s">
        <v>86</v>
      </c>
      <c r="AV368" s="13" t="s">
        <v>86</v>
      </c>
      <c r="AW368" s="13" t="s">
        <v>32</v>
      </c>
      <c r="AX368" s="13" t="s">
        <v>76</v>
      </c>
      <c r="AY368" s="242" t="s">
        <v>149</v>
      </c>
    </row>
    <row r="369" s="13" customFormat="1">
      <c r="A369" s="13"/>
      <c r="B369" s="231"/>
      <c r="C369" s="232"/>
      <c r="D369" s="233" t="s">
        <v>158</v>
      </c>
      <c r="E369" s="234" t="s">
        <v>1</v>
      </c>
      <c r="F369" s="235" t="s">
        <v>2186</v>
      </c>
      <c r="G369" s="232"/>
      <c r="H369" s="236">
        <v>225.84100000000001</v>
      </c>
      <c r="I369" s="237"/>
      <c r="J369" s="232"/>
      <c r="K369" s="232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158</v>
      </c>
      <c r="AU369" s="242" t="s">
        <v>86</v>
      </c>
      <c r="AV369" s="13" t="s">
        <v>86</v>
      </c>
      <c r="AW369" s="13" t="s">
        <v>32</v>
      </c>
      <c r="AX369" s="13" t="s">
        <v>76</v>
      </c>
      <c r="AY369" s="242" t="s">
        <v>149</v>
      </c>
    </row>
    <row r="370" s="14" customFormat="1">
      <c r="A370" s="14"/>
      <c r="B370" s="253"/>
      <c r="C370" s="254"/>
      <c r="D370" s="233" t="s">
        <v>158</v>
      </c>
      <c r="E370" s="255" t="s">
        <v>1</v>
      </c>
      <c r="F370" s="256" t="s">
        <v>395</v>
      </c>
      <c r="G370" s="254"/>
      <c r="H370" s="257">
        <v>680.34900000000005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158</v>
      </c>
      <c r="AU370" s="263" t="s">
        <v>86</v>
      </c>
      <c r="AV370" s="14" t="s">
        <v>156</v>
      </c>
      <c r="AW370" s="14" t="s">
        <v>32</v>
      </c>
      <c r="AX370" s="14" t="s">
        <v>84</v>
      </c>
      <c r="AY370" s="263" t="s">
        <v>149</v>
      </c>
    </row>
    <row r="371" s="2" customFormat="1" ht="24.15" customHeight="1">
      <c r="A371" s="38"/>
      <c r="B371" s="39"/>
      <c r="C371" s="218" t="s">
        <v>682</v>
      </c>
      <c r="D371" s="218" t="s">
        <v>151</v>
      </c>
      <c r="E371" s="219" t="s">
        <v>2211</v>
      </c>
      <c r="F371" s="220" t="s">
        <v>2212</v>
      </c>
      <c r="G371" s="221" t="s">
        <v>154</v>
      </c>
      <c r="H371" s="222">
        <v>513.20000000000005</v>
      </c>
      <c r="I371" s="223"/>
      <c r="J371" s="224">
        <f>ROUND(I371*H371,2)</f>
        <v>0</v>
      </c>
      <c r="K371" s="220" t="s">
        <v>155</v>
      </c>
      <c r="L371" s="44"/>
      <c r="M371" s="225" t="s">
        <v>1</v>
      </c>
      <c r="N371" s="226" t="s">
        <v>41</v>
      </c>
      <c r="O371" s="91"/>
      <c r="P371" s="227">
        <f>O371*H371</f>
        <v>0</v>
      </c>
      <c r="Q371" s="227">
        <v>0.042000000000000003</v>
      </c>
      <c r="R371" s="227">
        <f>Q371*H371</f>
        <v>21.554400000000005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156</v>
      </c>
      <c r="AT371" s="229" t="s">
        <v>151</v>
      </c>
      <c r="AU371" s="229" t="s">
        <v>86</v>
      </c>
      <c r="AY371" s="17" t="s">
        <v>149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84</v>
      </c>
      <c r="BK371" s="230">
        <f>ROUND(I371*H371,2)</f>
        <v>0</v>
      </c>
      <c r="BL371" s="17" t="s">
        <v>156</v>
      </c>
      <c r="BM371" s="229" t="s">
        <v>2213</v>
      </c>
    </row>
    <row r="372" s="13" customFormat="1">
      <c r="A372" s="13"/>
      <c r="B372" s="231"/>
      <c r="C372" s="232"/>
      <c r="D372" s="233" t="s">
        <v>158</v>
      </c>
      <c r="E372" s="234" t="s">
        <v>1</v>
      </c>
      <c r="F372" s="235" t="s">
        <v>2173</v>
      </c>
      <c r="G372" s="232"/>
      <c r="H372" s="236">
        <v>39</v>
      </c>
      <c r="I372" s="237"/>
      <c r="J372" s="232"/>
      <c r="K372" s="232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158</v>
      </c>
      <c r="AU372" s="242" t="s">
        <v>86</v>
      </c>
      <c r="AV372" s="13" t="s">
        <v>86</v>
      </c>
      <c r="AW372" s="13" t="s">
        <v>32</v>
      </c>
      <c r="AX372" s="13" t="s">
        <v>76</v>
      </c>
      <c r="AY372" s="242" t="s">
        <v>149</v>
      </c>
    </row>
    <row r="373" s="13" customFormat="1">
      <c r="A373" s="13"/>
      <c r="B373" s="231"/>
      <c r="C373" s="232"/>
      <c r="D373" s="233" t="s">
        <v>158</v>
      </c>
      <c r="E373" s="234" t="s">
        <v>1</v>
      </c>
      <c r="F373" s="235" t="s">
        <v>2214</v>
      </c>
      <c r="G373" s="232"/>
      <c r="H373" s="236">
        <v>57.600000000000001</v>
      </c>
      <c r="I373" s="237"/>
      <c r="J373" s="232"/>
      <c r="K373" s="232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158</v>
      </c>
      <c r="AU373" s="242" t="s">
        <v>86</v>
      </c>
      <c r="AV373" s="13" t="s">
        <v>86</v>
      </c>
      <c r="AW373" s="13" t="s">
        <v>32</v>
      </c>
      <c r="AX373" s="13" t="s">
        <v>76</v>
      </c>
      <c r="AY373" s="242" t="s">
        <v>149</v>
      </c>
    </row>
    <row r="374" s="13" customFormat="1">
      <c r="A374" s="13"/>
      <c r="B374" s="231"/>
      <c r="C374" s="232"/>
      <c r="D374" s="233" t="s">
        <v>158</v>
      </c>
      <c r="E374" s="234" t="s">
        <v>1</v>
      </c>
      <c r="F374" s="235" t="s">
        <v>2174</v>
      </c>
      <c r="G374" s="232"/>
      <c r="H374" s="236">
        <v>416.60000000000002</v>
      </c>
      <c r="I374" s="237"/>
      <c r="J374" s="232"/>
      <c r="K374" s="232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158</v>
      </c>
      <c r="AU374" s="242" t="s">
        <v>86</v>
      </c>
      <c r="AV374" s="13" t="s">
        <v>86</v>
      </c>
      <c r="AW374" s="13" t="s">
        <v>32</v>
      </c>
      <c r="AX374" s="13" t="s">
        <v>76</v>
      </c>
      <c r="AY374" s="242" t="s">
        <v>149</v>
      </c>
    </row>
    <row r="375" s="14" customFormat="1">
      <c r="A375" s="14"/>
      <c r="B375" s="253"/>
      <c r="C375" s="254"/>
      <c r="D375" s="233" t="s">
        <v>158</v>
      </c>
      <c r="E375" s="255" t="s">
        <v>1</v>
      </c>
      <c r="F375" s="256" t="s">
        <v>395</v>
      </c>
      <c r="G375" s="254"/>
      <c r="H375" s="257">
        <v>513.20000000000005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158</v>
      </c>
      <c r="AU375" s="263" t="s">
        <v>86</v>
      </c>
      <c r="AV375" s="14" t="s">
        <v>156</v>
      </c>
      <c r="AW375" s="14" t="s">
        <v>32</v>
      </c>
      <c r="AX375" s="14" t="s">
        <v>84</v>
      </c>
      <c r="AY375" s="263" t="s">
        <v>149</v>
      </c>
    </row>
    <row r="376" s="2" customFormat="1" ht="16.5" customHeight="1">
      <c r="A376" s="38"/>
      <c r="B376" s="39"/>
      <c r="C376" s="218" t="s">
        <v>577</v>
      </c>
      <c r="D376" s="218" t="s">
        <v>151</v>
      </c>
      <c r="E376" s="219" t="s">
        <v>2215</v>
      </c>
      <c r="F376" s="220" t="s">
        <v>2216</v>
      </c>
      <c r="G376" s="221" t="s">
        <v>154</v>
      </c>
      <c r="H376" s="222">
        <v>455.60000000000002</v>
      </c>
      <c r="I376" s="223"/>
      <c r="J376" s="224">
        <f>ROUND(I376*H376,2)</f>
        <v>0</v>
      </c>
      <c r="K376" s="220" t="s">
        <v>155</v>
      </c>
      <c r="L376" s="44"/>
      <c r="M376" s="225" t="s">
        <v>1</v>
      </c>
      <c r="N376" s="226" t="s">
        <v>41</v>
      </c>
      <c r="O376" s="91"/>
      <c r="P376" s="227">
        <f>O376*H376</f>
        <v>0</v>
      </c>
      <c r="Q376" s="227">
        <v>0.00033</v>
      </c>
      <c r="R376" s="227">
        <f>Q376*H376</f>
        <v>0.15034800000000001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156</v>
      </c>
      <c r="AT376" s="229" t="s">
        <v>151</v>
      </c>
      <c r="AU376" s="229" t="s">
        <v>86</v>
      </c>
      <c r="AY376" s="17" t="s">
        <v>149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84</v>
      </c>
      <c r="BK376" s="230">
        <f>ROUND(I376*H376,2)</f>
        <v>0</v>
      </c>
      <c r="BL376" s="17" t="s">
        <v>156</v>
      </c>
      <c r="BM376" s="229" t="s">
        <v>2217</v>
      </c>
    </row>
    <row r="377" s="13" customFormat="1">
      <c r="A377" s="13"/>
      <c r="B377" s="231"/>
      <c r="C377" s="232"/>
      <c r="D377" s="233" t="s">
        <v>158</v>
      </c>
      <c r="E377" s="234" t="s">
        <v>1</v>
      </c>
      <c r="F377" s="235" t="s">
        <v>2173</v>
      </c>
      <c r="G377" s="232"/>
      <c r="H377" s="236">
        <v>39</v>
      </c>
      <c r="I377" s="237"/>
      <c r="J377" s="232"/>
      <c r="K377" s="232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158</v>
      </c>
      <c r="AU377" s="242" t="s">
        <v>86</v>
      </c>
      <c r="AV377" s="13" t="s">
        <v>86</v>
      </c>
      <c r="AW377" s="13" t="s">
        <v>32</v>
      </c>
      <c r="AX377" s="13" t="s">
        <v>76</v>
      </c>
      <c r="AY377" s="242" t="s">
        <v>149</v>
      </c>
    </row>
    <row r="378" s="13" customFormat="1">
      <c r="A378" s="13"/>
      <c r="B378" s="231"/>
      <c r="C378" s="232"/>
      <c r="D378" s="233" t="s">
        <v>158</v>
      </c>
      <c r="E378" s="234" t="s">
        <v>1</v>
      </c>
      <c r="F378" s="235" t="s">
        <v>2174</v>
      </c>
      <c r="G378" s="232"/>
      <c r="H378" s="236">
        <v>416.60000000000002</v>
      </c>
      <c r="I378" s="237"/>
      <c r="J378" s="232"/>
      <c r="K378" s="232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158</v>
      </c>
      <c r="AU378" s="242" t="s">
        <v>86</v>
      </c>
      <c r="AV378" s="13" t="s">
        <v>86</v>
      </c>
      <c r="AW378" s="13" t="s">
        <v>32</v>
      </c>
      <c r="AX378" s="13" t="s">
        <v>76</v>
      </c>
      <c r="AY378" s="242" t="s">
        <v>149</v>
      </c>
    </row>
    <row r="379" s="14" customFormat="1">
      <c r="A379" s="14"/>
      <c r="B379" s="253"/>
      <c r="C379" s="254"/>
      <c r="D379" s="233" t="s">
        <v>158</v>
      </c>
      <c r="E379" s="255" t="s">
        <v>1</v>
      </c>
      <c r="F379" s="256" t="s">
        <v>395</v>
      </c>
      <c r="G379" s="254"/>
      <c r="H379" s="257">
        <v>455.60000000000002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158</v>
      </c>
      <c r="AU379" s="263" t="s">
        <v>86</v>
      </c>
      <c r="AV379" s="14" t="s">
        <v>156</v>
      </c>
      <c r="AW379" s="14" t="s">
        <v>32</v>
      </c>
      <c r="AX379" s="14" t="s">
        <v>84</v>
      </c>
      <c r="AY379" s="263" t="s">
        <v>149</v>
      </c>
    </row>
    <row r="380" s="2" customFormat="1" ht="24.15" customHeight="1">
      <c r="A380" s="38"/>
      <c r="B380" s="39"/>
      <c r="C380" s="218" t="s">
        <v>689</v>
      </c>
      <c r="D380" s="218" t="s">
        <v>151</v>
      </c>
      <c r="E380" s="219" t="s">
        <v>2218</v>
      </c>
      <c r="F380" s="220" t="s">
        <v>2219</v>
      </c>
      <c r="G380" s="221" t="s">
        <v>269</v>
      </c>
      <c r="H380" s="222">
        <v>77.200000000000003</v>
      </c>
      <c r="I380" s="223"/>
      <c r="J380" s="224">
        <f>ROUND(I380*H380,2)</f>
        <v>0</v>
      </c>
      <c r="K380" s="220" t="s">
        <v>155</v>
      </c>
      <c r="L380" s="44"/>
      <c r="M380" s="225" t="s">
        <v>1</v>
      </c>
      <c r="N380" s="226" t="s">
        <v>41</v>
      </c>
      <c r="O380" s="91"/>
      <c r="P380" s="227">
        <f>O380*H380</f>
        <v>0</v>
      </c>
      <c r="Q380" s="227">
        <v>0.00021000000000000001</v>
      </c>
      <c r="R380" s="227">
        <f>Q380*H380</f>
        <v>0.016212000000000001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156</v>
      </c>
      <c r="AT380" s="229" t="s">
        <v>151</v>
      </c>
      <c r="AU380" s="229" t="s">
        <v>86</v>
      </c>
      <c r="AY380" s="17" t="s">
        <v>149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84</v>
      </c>
      <c r="BK380" s="230">
        <f>ROUND(I380*H380,2)</f>
        <v>0</v>
      </c>
      <c r="BL380" s="17" t="s">
        <v>156</v>
      </c>
      <c r="BM380" s="229" t="s">
        <v>2220</v>
      </c>
    </row>
    <row r="381" s="13" customFormat="1">
      <c r="A381" s="13"/>
      <c r="B381" s="231"/>
      <c r="C381" s="232"/>
      <c r="D381" s="233" t="s">
        <v>158</v>
      </c>
      <c r="E381" s="234" t="s">
        <v>1</v>
      </c>
      <c r="F381" s="235" t="s">
        <v>2221</v>
      </c>
      <c r="G381" s="232"/>
      <c r="H381" s="236">
        <v>77.200000000000003</v>
      </c>
      <c r="I381" s="237"/>
      <c r="J381" s="232"/>
      <c r="K381" s="232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158</v>
      </c>
      <c r="AU381" s="242" t="s">
        <v>86</v>
      </c>
      <c r="AV381" s="13" t="s">
        <v>86</v>
      </c>
      <c r="AW381" s="13" t="s">
        <v>32</v>
      </c>
      <c r="AX381" s="13" t="s">
        <v>84</v>
      </c>
      <c r="AY381" s="242" t="s">
        <v>149</v>
      </c>
    </row>
    <row r="382" s="2" customFormat="1" ht="24.15" customHeight="1">
      <c r="A382" s="38"/>
      <c r="B382" s="39"/>
      <c r="C382" s="218" t="s">
        <v>580</v>
      </c>
      <c r="D382" s="218" t="s">
        <v>151</v>
      </c>
      <c r="E382" s="219" t="s">
        <v>2222</v>
      </c>
      <c r="F382" s="220" t="s">
        <v>2223</v>
      </c>
      <c r="G382" s="221" t="s">
        <v>269</v>
      </c>
      <c r="H382" s="222">
        <v>77.200000000000003</v>
      </c>
      <c r="I382" s="223"/>
      <c r="J382" s="224">
        <f>ROUND(I382*H382,2)</f>
        <v>0</v>
      </c>
      <c r="K382" s="220" t="s">
        <v>155</v>
      </c>
      <c r="L382" s="44"/>
      <c r="M382" s="225" t="s">
        <v>1</v>
      </c>
      <c r="N382" s="226" t="s">
        <v>41</v>
      </c>
      <c r="O382" s="91"/>
      <c r="P382" s="227">
        <f>O382*H382</f>
        <v>0</v>
      </c>
      <c r="Q382" s="227">
        <v>1.0000000000000001E-05</v>
      </c>
      <c r="R382" s="227">
        <f>Q382*H382</f>
        <v>0.00077200000000000012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156</v>
      </c>
      <c r="AT382" s="229" t="s">
        <v>151</v>
      </c>
      <c r="AU382" s="229" t="s">
        <v>86</v>
      </c>
      <c r="AY382" s="17" t="s">
        <v>149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84</v>
      </c>
      <c r="BK382" s="230">
        <f>ROUND(I382*H382,2)</f>
        <v>0</v>
      </c>
      <c r="BL382" s="17" t="s">
        <v>156</v>
      </c>
      <c r="BM382" s="229" t="s">
        <v>2224</v>
      </c>
    </row>
    <row r="383" s="13" customFormat="1">
      <c r="A383" s="13"/>
      <c r="B383" s="231"/>
      <c r="C383" s="232"/>
      <c r="D383" s="233" t="s">
        <v>158</v>
      </c>
      <c r="E383" s="234" t="s">
        <v>1</v>
      </c>
      <c r="F383" s="235" t="s">
        <v>2221</v>
      </c>
      <c r="G383" s="232"/>
      <c r="H383" s="236">
        <v>77.200000000000003</v>
      </c>
      <c r="I383" s="237"/>
      <c r="J383" s="232"/>
      <c r="K383" s="232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158</v>
      </c>
      <c r="AU383" s="242" t="s">
        <v>86</v>
      </c>
      <c r="AV383" s="13" t="s">
        <v>86</v>
      </c>
      <c r="AW383" s="13" t="s">
        <v>32</v>
      </c>
      <c r="AX383" s="13" t="s">
        <v>84</v>
      </c>
      <c r="AY383" s="242" t="s">
        <v>149</v>
      </c>
    </row>
    <row r="384" s="12" customFormat="1" ht="22.8" customHeight="1">
      <c r="A384" s="12"/>
      <c r="B384" s="202"/>
      <c r="C384" s="203"/>
      <c r="D384" s="204" t="s">
        <v>75</v>
      </c>
      <c r="E384" s="216" t="s">
        <v>190</v>
      </c>
      <c r="F384" s="216" t="s">
        <v>361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SUM(P385:P472)</f>
        <v>0</v>
      </c>
      <c r="Q384" s="210"/>
      <c r="R384" s="211">
        <f>SUM(R385:R472)</f>
        <v>16.692181050000002</v>
      </c>
      <c r="S384" s="210"/>
      <c r="T384" s="212">
        <f>SUM(T385:T472)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84</v>
      </c>
      <c r="AT384" s="214" t="s">
        <v>75</v>
      </c>
      <c r="AU384" s="214" t="s">
        <v>84</v>
      </c>
      <c r="AY384" s="213" t="s">
        <v>149</v>
      </c>
      <c r="BK384" s="215">
        <f>SUM(BK385:BK472)</f>
        <v>0</v>
      </c>
    </row>
    <row r="385" s="2" customFormat="1" ht="21.75" customHeight="1">
      <c r="A385" s="38"/>
      <c r="B385" s="39"/>
      <c r="C385" s="218" t="s">
        <v>696</v>
      </c>
      <c r="D385" s="218" t="s">
        <v>151</v>
      </c>
      <c r="E385" s="219" t="s">
        <v>2225</v>
      </c>
      <c r="F385" s="220" t="s">
        <v>2226</v>
      </c>
      <c r="G385" s="221" t="s">
        <v>154</v>
      </c>
      <c r="H385" s="222">
        <v>1125.441</v>
      </c>
      <c r="I385" s="223"/>
      <c r="J385" s="224">
        <f>ROUND(I385*H385,2)</f>
        <v>0</v>
      </c>
      <c r="K385" s="220" t="s">
        <v>155</v>
      </c>
      <c r="L385" s="44"/>
      <c r="M385" s="225" t="s">
        <v>1</v>
      </c>
      <c r="N385" s="226" t="s">
        <v>41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156</v>
      </c>
      <c r="AT385" s="229" t="s">
        <v>151</v>
      </c>
      <c r="AU385" s="229" t="s">
        <v>86</v>
      </c>
      <c r="AY385" s="17" t="s">
        <v>149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84</v>
      </c>
      <c r="BK385" s="230">
        <f>ROUND(I385*H385,2)</f>
        <v>0</v>
      </c>
      <c r="BL385" s="17" t="s">
        <v>156</v>
      </c>
      <c r="BM385" s="229" t="s">
        <v>2227</v>
      </c>
    </row>
    <row r="386" s="13" customFormat="1">
      <c r="A386" s="13"/>
      <c r="B386" s="231"/>
      <c r="C386" s="232"/>
      <c r="D386" s="233" t="s">
        <v>158</v>
      </c>
      <c r="E386" s="234" t="s">
        <v>1886</v>
      </c>
      <c r="F386" s="235" t="s">
        <v>2228</v>
      </c>
      <c r="G386" s="232"/>
      <c r="H386" s="236">
        <v>39</v>
      </c>
      <c r="I386" s="237"/>
      <c r="J386" s="232"/>
      <c r="K386" s="232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158</v>
      </c>
      <c r="AU386" s="242" t="s">
        <v>86</v>
      </c>
      <c r="AV386" s="13" t="s">
        <v>86</v>
      </c>
      <c r="AW386" s="13" t="s">
        <v>32</v>
      </c>
      <c r="AX386" s="13" t="s">
        <v>76</v>
      </c>
      <c r="AY386" s="242" t="s">
        <v>149</v>
      </c>
    </row>
    <row r="387" s="13" customFormat="1">
      <c r="A387" s="13"/>
      <c r="B387" s="231"/>
      <c r="C387" s="232"/>
      <c r="D387" s="233" t="s">
        <v>158</v>
      </c>
      <c r="E387" s="234" t="s">
        <v>1887</v>
      </c>
      <c r="F387" s="235" t="s">
        <v>2229</v>
      </c>
      <c r="G387" s="232"/>
      <c r="H387" s="236">
        <v>57.600000000000001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158</v>
      </c>
      <c r="AU387" s="242" t="s">
        <v>86</v>
      </c>
      <c r="AV387" s="13" t="s">
        <v>86</v>
      </c>
      <c r="AW387" s="13" t="s">
        <v>32</v>
      </c>
      <c r="AX387" s="13" t="s">
        <v>76</v>
      </c>
      <c r="AY387" s="242" t="s">
        <v>149</v>
      </c>
    </row>
    <row r="388" s="13" customFormat="1">
      <c r="A388" s="13"/>
      <c r="B388" s="231"/>
      <c r="C388" s="232"/>
      <c r="D388" s="233" t="s">
        <v>158</v>
      </c>
      <c r="E388" s="234" t="s">
        <v>1889</v>
      </c>
      <c r="F388" s="235" t="s">
        <v>2230</v>
      </c>
      <c r="G388" s="232"/>
      <c r="H388" s="236">
        <v>46.799999999999997</v>
      </c>
      <c r="I388" s="237"/>
      <c r="J388" s="232"/>
      <c r="K388" s="232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158</v>
      </c>
      <c r="AU388" s="242" t="s">
        <v>86</v>
      </c>
      <c r="AV388" s="13" t="s">
        <v>86</v>
      </c>
      <c r="AW388" s="13" t="s">
        <v>32</v>
      </c>
      <c r="AX388" s="13" t="s">
        <v>76</v>
      </c>
      <c r="AY388" s="242" t="s">
        <v>149</v>
      </c>
    </row>
    <row r="389" s="13" customFormat="1">
      <c r="A389" s="13"/>
      <c r="B389" s="231"/>
      <c r="C389" s="232"/>
      <c r="D389" s="233" t="s">
        <v>158</v>
      </c>
      <c r="E389" s="234" t="s">
        <v>1891</v>
      </c>
      <c r="F389" s="235" t="s">
        <v>2231</v>
      </c>
      <c r="G389" s="232"/>
      <c r="H389" s="236">
        <v>16.600000000000001</v>
      </c>
      <c r="I389" s="237"/>
      <c r="J389" s="232"/>
      <c r="K389" s="232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158</v>
      </c>
      <c r="AU389" s="242" t="s">
        <v>86</v>
      </c>
      <c r="AV389" s="13" t="s">
        <v>86</v>
      </c>
      <c r="AW389" s="13" t="s">
        <v>32</v>
      </c>
      <c r="AX389" s="13" t="s">
        <v>76</v>
      </c>
      <c r="AY389" s="242" t="s">
        <v>149</v>
      </c>
    </row>
    <row r="390" s="13" customFormat="1">
      <c r="A390" s="13"/>
      <c r="B390" s="231"/>
      <c r="C390" s="232"/>
      <c r="D390" s="233" t="s">
        <v>158</v>
      </c>
      <c r="E390" s="234" t="s">
        <v>1893</v>
      </c>
      <c r="F390" s="235" t="s">
        <v>2232</v>
      </c>
      <c r="G390" s="232"/>
      <c r="H390" s="236">
        <v>416.60000000000002</v>
      </c>
      <c r="I390" s="237"/>
      <c r="J390" s="232"/>
      <c r="K390" s="232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158</v>
      </c>
      <c r="AU390" s="242" t="s">
        <v>86</v>
      </c>
      <c r="AV390" s="13" t="s">
        <v>86</v>
      </c>
      <c r="AW390" s="13" t="s">
        <v>32</v>
      </c>
      <c r="AX390" s="13" t="s">
        <v>76</v>
      </c>
      <c r="AY390" s="242" t="s">
        <v>149</v>
      </c>
    </row>
    <row r="391" s="13" customFormat="1">
      <c r="A391" s="13"/>
      <c r="B391" s="231"/>
      <c r="C391" s="232"/>
      <c r="D391" s="233" t="s">
        <v>158</v>
      </c>
      <c r="E391" s="234" t="s">
        <v>1900</v>
      </c>
      <c r="F391" s="235" t="s">
        <v>2233</v>
      </c>
      <c r="G391" s="232"/>
      <c r="H391" s="236">
        <v>323</v>
      </c>
      <c r="I391" s="237"/>
      <c r="J391" s="232"/>
      <c r="K391" s="232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158</v>
      </c>
      <c r="AU391" s="242" t="s">
        <v>86</v>
      </c>
      <c r="AV391" s="13" t="s">
        <v>86</v>
      </c>
      <c r="AW391" s="13" t="s">
        <v>32</v>
      </c>
      <c r="AX391" s="13" t="s">
        <v>76</v>
      </c>
      <c r="AY391" s="242" t="s">
        <v>149</v>
      </c>
    </row>
    <row r="392" s="13" customFormat="1">
      <c r="A392" s="13"/>
      <c r="B392" s="231"/>
      <c r="C392" s="232"/>
      <c r="D392" s="233" t="s">
        <v>158</v>
      </c>
      <c r="E392" s="234" t="s">
        <v>1904</v>
      </c>
      <c r="F392" s="235" t="s">
        <v>2234</v>
      </c>
      <c r="G392" s="232"/>
      <c r="H392" s="236">
        <v>225.84100000000001</v>
      </c>
      <c r="I392" s="237"/>
      <c r="J392" s="232"/>
      <c r="K392" s="232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158</v>
      </c>
      <c r="AU392" s="242" t="s">
        <v>86</v>
      </c>
      <c r="AV392" s="13" t="s">
        <v>86</v>
      </c>
      <c r="AW392" s="13" t="s">
        <v>32</v>
      </c>
      <c r="AX392" s="13" t="s">
        <v>76</v>
      </c>
      <c r="AY392" s="242" t="s">
        <v>149</v>
      </c>
    </row>
    <row r="393" s="14" customFormat="1">
      <c r="A393" s="14"/>
      <c r="B393" s="253"/>
      <c r="C393" s="254"/>
      <c r="D393" s="233" t="s">
        <v>158</v>
      </c>
      <c r="E393" s="255" t="s">
        <v>1</v>
      </c>
      <c r="F393" s="256" t="s">
        <v>395</v>
      </c>
      <c r="G393" s="254"/>
      <c r="H393" s="257">
        <v>1125.441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158</v>
      </c>
      <c r="AU393" s="263" t="s">
        <v>86</v>
      </c>
      <c r="AV393" s="14" t="s">
        <v>156</v>
      </c>
      <c r="AW393" s="14" t="s">
        <v>32</v>
      </c>
      <c r="AX393" s="14" t="s">
        <v>84</v>
      </c>
      <c r="AY393" s="263" t="s">
        <v>149</v>
      </c>
    </row>
    <row r="394" s="2" customFormat="1" ht="37.8" customHeight="1">
      <c r="A394" s="38"/>
      <c r="B394" s="39"/>
      <c r="C394" s="218" t="s">
        <v>583</v>
      </c>
      <c r="D394" s="218" t="s">
        <v>151</v>
      </c>
      <c r="E394" s="219" t="s">
        <v>2235</v>
      </c>
      <c r="F394" s="220" t="s">
        <v>2236</v>
      </c>
      <c r="G394" s="221" t="s">
        <v>154</v>
      </c>
      <c r="H394" s="222">
        <v>1439.106</v>
      </c>
      <c r="I394" s="223"/>
      <c r="J394" s="224">
        <f>ROUND(I394*H394,2)</f>
        <v>0</v>
      </c>
      <c r="K394" s="220" t="s">
        <v>155</v>
      </c>
      <c r="L394" s="44"/>
      <c r="M394" s="225" t="s">
        <v>1</v>
      </c>
      <c r="N394" s="226" t="s">
        <v>41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156</v>
      </c>
      <c r="AT394" s="229" t="s">
        <v>151</v>
      </c>
      <c r="AU394" s="229" t="s">
        <v>86</v>
      </c>
      <c r="AY394" s="17" t="s">
        <v>149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84</v>
      </c>
      <c r="BK394" s="230">
        <f>ROUND(I394*H394,2)</f>
        <v>0</v>
      </c>
      <c r="BL394" s="17" t="s">
        <v>156</v>
      </c>
      <c r="BM394" s="229" t="s">
        <v>2237</v>
      </c>
    </row>
    <row r="395" s="13" customFormat="1">
      <c r="A395" s="13"/>
      <c r="B395" s="231"/>
      <c r="C395" s="232"/>
      <c r="D395" s="233" t="s">
        <v>158</v>
      </c>
      <c r="E395" s="234" t="s">
        <v>1</v>
      </c>
      <c r="F395" s="235" t="s">
        <v>2196</v>
      </c>
      <c r="G395" s="232"/>
      <c r="H395" s="236">
        <v>123.556</v>
      </c>
      <c r="I395" s="237"/>
      <c r="J395" s="232"/>
      <c r="K395" s="232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158</v>
      </c>
      <c r="AU395" s="242" t="s">
        <v>86</v>
      </c>
      <c r="AV395" s="13" t="s">
        <v>86</v>
      </c>
      <c r="AW395" s="13" t="s">
        <v>32</v>
      </c>
      <c r="AX395" s="13" t="s">
        <v>76</v>
      </c>
      <c r="AY395" s="242" t="s">
        <v>149</v>
      </c>
    </row>
    <row r="396" s="13" customFormat="1">
      <c r="A396" s="13"/>
      <c r="B396" s="231"/>
      <c r="C396" s="232"/>
      <c r="D396" s="233" t="s">
        <v>158</v>
      </c>
      <c r="E396" s="234" t="s">
        <v>1</v>
      </c>
      <c r="F396" s="235" t="s">
        <v>2184</v>
      </c>
      <c r="G396" s="232"/>
      <c r="H396" s="236">
        <v>323</v>
      </c>
      <c r="I396" s="237"/>
      <c r="J396" s="232"/>
      <c r="K396" s="232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158</v>
      </c>
      <c r="AU396" s="242" t="s">
        <v>86</v>
      </c>
      <c r="AV396" s="13" t="s">
        <v>86</v>
      </c>
      <c r="AW396" s="13" t="s">
        <v>32</v>
      </c>
      <c r="AX396" s="13" t="s">
        <v>76</v>
      </c>
      <c r="AY396" s="242" t="s">
        <v>149</v>
      </c>
    </row>
    <row r="397" s="13" customFormat="1">
      <c r="A397" s="13"/>
      <c r="B397" s="231"/>
      <c r="C397" s="232"/>
      <c r="D397" s="233" t="s">
        <v>158</v>
      </c>
      <c r="E397" s="234" t="s">
        <v>1</v>
      </c>
      <c r="F397" s="235" t="s">
        <v>2238</v>
      </c>
      <c r="G397" s="232"/>
      <c r="H397" s="236">
        <v>992.54999999999995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158</v>
      </c>
      <c r="AU397" s="242" t="s">
        <v>86</v>
      </c>
      <c r="AV397" s="13" t="s">
        <v>86</v>
      </c>
      <c r="AW397" s="13" t="s">
        <v>32</v>
      </c>
      <c r="AX397" s="13" t="s">
        <v>76</v>
      </c>
      <c r="AY397" s="242" t="s">
        <v>149</v>
      </c>
    </row>
    <row r="398" s="14" customFormat="1">
      <c r="A398" s="14"/>
      <c r="B398" s="253"/>
      <c r="C398" s="254"/>
      <c r="D398" s="233" t="s">
        <v>158</v>
      </c>
      <c r="E398" s="255" t="s">
        <v>1898</v>
      </c>
      <c r="F398" s="256" t="s">
        <v>395</v>
      </c>
      <c r="G398" s="254"/>
      <c r="H398" s="257">
        <v>1439.106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158</v>
      </c>
      <c r="AU398" s="263" t="s">
        <v>86</v>
      </c>
      <c r="AV398" s="14" t="s">
        <v>156</v>
      </c>
      <c r="AW398" s="14" t="s">
        <v>32</v>
      </c>
      <c r="AX398" s="14" t="s">
        <v>84</v>
      </c>
      <c r="AY398" s="263" t="s">
        <v>149</v>
      </c>
    </row>
    <row r="399" s="2" customFormat="1" ht="44.25" customHeight="1">
      <c r="A399" s="38"/>
      <c r="B399" s="39"/>
      <c r="C399" s="218" t="s">
        <v>703</v>
      </c>
      <c r="D399" s="218" t="s">
        <v>151</v>
      </c>
      <c r="E399" s="219" t="s">
        <v>2239</v>
      </c>
      <c r="F399" s="220" t="s">
        <v>2240</v>
      </c>
      <c r="G399" s="221" t="s">
        <v>154</v>
      </c>
      <c r="H399" s="222">
        <v>1439.106</v>
      </c>
      <c r="I399" s="223"/>
      <c r="J399" s="224">
        <f>ROUND(I399*H399,2)</f>
        <v>0</v>
      </c>
      <c r="K399" s="220" t="s">
        <v>1</v>
      </c>
      <c r="L399" s="44"/>
      <c r="M399" s="225" t="s">
        <v>1</v>
      </c>
      <c r="N399" s="226" t="s">
        <v>41</v>
      </c>
      <c r="O399" s="9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156</v>
      </c>
      <c r="AT399" s="229" t="s">
        <v>151</v>
      </c>
      <c r="AU399" s="229" t="s">
        <v>86</v>
      </c>
      <c r="AY399" s="17" t="s">
        <v>149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84</v>
      </c>
      <c r="BK399" s="230">
        <f>ROUND(I399*H399,2)</f>
        <v>0</v>
      </c>
      <c r="BL399" s="17" t="s">
        <v>156</v>
      </c>
      <c r="BM399" s="229" t="s">
        <v>2241</v>
      </c>
    </row>
    <row r="400" s="13" customFormat="1">
      <c r="A400" s="13"/>
      <c r="B400" s="231"/>
      <c r="C400" s="232"/>
      <c r="D400" s="233" t="s">
        <v>158</v>
      </c>
      <c r="E400" s="234" t="s">
        <v>1</v>
      </c>
      <c r="F400" s="235" t="s">
        <v>1898</v>
      </c>
      <c r="G400" s="232"/>
      <c r="H400" s="236">
        <v>1439.106</v>
      </c>
      <c r="I400" s="237"/>
      <c r="J400" s="232"/>
      <c r="K400" s="232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158</v>
      </c>
      <c r="AU400" s="242" t="s">
        <v>86</v>
      </c>
      <c r="AV400" s="13" t="s">
        <v>86</v>
      </c>
      <c r="AW400" s="13" t="s">
        <v>32</v>
      </c>
      <c r="AX400" s="13" t="s">
        <v>84</v>
      </c>
      <c r="AY400" s="242" t="s">
        <v>149</v>
      </c>
    </row>
    <row r="401" s="2" customFormat="1" ht="37.8" customHeight="1">
      <c r="A401" s="38"/>
      <c r="B401" s="39"/>
      <c r="C401" s="218" t="s">
        <v>586</v>
      </c>
      <c r="D401" s="218" t="s">
        <v>151</v>
      </c>
      <c r="E401" s="219" t="s">
        <v>2242</v>
      </c>
      <c r="F401" s="220" t="s">
        <v>2243</v>
      </c>
      <c r="G401" s="221" t="s">
        <v>154</v>
      </c>
      <c r="H401" s="222">
        <v>1439.106</v>
      </c>
      <c r="I401" s="223"/>
      <c r="J401" s="224">
        <f>ROUND(I401*H401,2)</f>
        <v>0</v>
      </c>
      <c r="K401" s="220" t="s">
        <v>155</v>
      </c>
      <c r="L401" s="44"/>
      <c r="M401" s="225" t="s">
        <v>1</v>
      </c>
      <c r="N401" s="226" t="s">
        <v>41</v>
      </c>
      <c r="O401" s="9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156</v>
      </c>
      <c r="AT401" s="229" t="s">
        <v>151</v>
      </c>
      <c r="AU401" s="229" t="s">
        <v>86</v>
      </c>
      <c r="AY401" s="17" t="s">
        <v>149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84</v>
      </c>
      <c r="BK401" s="230">
        <f>ROUND(I401*H401,2)</f>
        <v>0</v>
      </c>
      <c r="BL401" s="17" t="s">
        <v>156</v>
      </c>
      <c r="BM401" s="229" t="s">
        <v>2244</v>
      </c>
    </row>
    <row r="402" s="13" customFormat="1">
      <c r="A402" s="13"/>
      <c r="B402" s="231"/>
      <c r="C402" s="232"/>
      <c r="D402" s="233" t="s">
        <v>158</v>
      </c>
      <c r="E402" s="234" t="s">
        <v>1</v>
      </c>
      <c r="F402" s="235" t="s">
        <v>1898</v>
      </c>
      <c r="G402" s="232"/>
      <c r="H402" s="236">
        <v>1439.106</v>
      </c>
      <c r="I402" s="237"/>
      <c r="J402" s="232"/>
      <c r="K402" s="232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158</v>
      </c>
      <c r="AU402" s="242" t="s">
        <v>86</v>
      </c>
      <c r="AV402" s="13" t="s">
        <v>86</v>
      </c>
      <c r="AW402" s="13" t="s">
        <v>32</v>
      </c>
      <c r="AX402" s="13" t="s">
        <v>84</v>
      </c>
      <c r="AY402" s="242" t="s">
        <v>149</v>
      </c>
    </row>
    <row r="403" s="2" customFormat="1" ht="33" customHeight="1">
      <c r="A403" s="38"/>
      <c r="B403" s="39"/>
      <c r="C403" s="218" t="s">
        <v>710</v>
      </c>
      <c r="D403" s="218" t="s">
        <v>151</v>
      </c>
      <c r="E403" s="219" t="s">
        <v>2245</v>
      </c>
      <c r="F403" s="220" t="s">
        <v>2246</v>
      </c>
      <c r="G403" s="221" t="s">
        <v>154</v>
      </c>
      <c r="H403" s="222">
        <v>2.875</v>
      </c>
      <c r="I403" s="223"/>
      <c r="J403" s="224">
        <f>ROUND(I403*H403,2)</f>
        <v>0</v>
      </c>
      <c r="K403" s="220" t="s">
        <v>155</v>
      </c>
      <c r="L403" s="44"/>
      <c r="M403" s="225" t="s">
        <v>1</v>
      </c>
      <c r="N403" s="226" t="s">
        <v>41</v>
      </c>
      <c r="O403" s="91"/>
      <c r="P403" s="227">
        <f>O403*H403</f>
        <v>0</v>
      </c>
      <c r="Q403" s="227">
        <v>0.00063000000000000003</v>
      </c>
      <c r="R403" s="227">
        <f>Q403*H403</f>
        <v>0.0018112500000000001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156</v>
      </c>
      <c r="AT403" s="229" t="s">
        <v>151</v>
      </c>
      <c r="AU403" s="229" t="s">
        <v>86</v>
      </c>
      <c r="AY403" s="17" t="s">
        <v>149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84</v>
      </c>
      <c r="BK403" s="230">
        <f>ROUND(I403*H403,2)</f>
        <v>0</v>
      </c>
      <c r="BL403" s="17" t="s">
        <v>156</v>
      </c>
      <c r="BM403" s="229" t="s">
        <v>2247</v>
      </c>
    </row>
    <row r="404" s="13" customFormat="1">
      <c r="A404" s="13"/>
      <c r="B404" s="231"/>
      <c r="C404" s="232"/>
      <c r="D404" s="233" t="s">
        <v>158</v>
      </c>
      <c r="E404" s="234" t="s">
        <v>1</v>
      </c>
      <c r="F404" s="235" t="s">
        <v>2248</v>
      </c>
      <c r="G404" s="232"/>
      <c r="H404" s="236">
        <v>2.875</v>
      </c>
      <c r="I404" s="237"/>
      <c r="J404" s="232"/>
      <c r="K404" s="232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158</v>
      </c>
      <c r="AU404" s="242" t="s">
        <v>86</v>
      </c>
      <c r="AV404" s="13" t="s">
        <v>86</v>
      </c>
      <c r="AW404" s="13" t="s">
        <v>32</v>
      </c>
      <c r="AX404" s="13" t="s">
        <v>84</v>
      </c>
      <c r="AY404" s="242" t="s">
        <v>149</v>
      </c>
    </row>
    <row r="405" s="2" customFormat="1" ht="24.15" customHeight="1">
      <c r="A405" s="38"/>
      <c r="B405" s="39"/>
      <c r="C405" s="218" t="s">
        <v>589</v>
      </c>
      <c r="D405" s="218" t="s">
        <v>151</v>
      </c>
      <c r="E405" s="219" t="s">
        <v>2249</v>
      </c>
      <c r="F405" s="220" t="s">
        <v>2250</v>
      </c>
      <c r="G405" s="221" t="s">
        <v>217</v>
      </c>
      <c r="H405" s="222">
        <v>5.7670000000000003</v>
      </c>
      <c r="I405" s="223"/>
      <c r="J405" s="224">
        <f>ROUND(I405*H405,2)</f>
        <v>0</v>
      </c>
      <c r="K405" s="220" t="s">
        <v>155</v>
      </c>
      <c r="L405" s="44"/>
      <c r="M405" s="225" t="s">
        <v>1</v>
      </c>
      <c r="N405" s="226" t="s">
        <v>41</v>
      </c>
      <c r="O405" s="9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156</v>
      </c>
      <c r="AT405" s="229" t="s">
        <v>151</v>
      </c>
      <c r="AU405" s="229" t="s">
        <v>86</v>
      </c>
      <c r="AY405" s="17" t="s">
        <v>149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84</v>
      </c>
      <c r="BK405" s="230">
        <f>ROUND(I405*H405,2)</f>
        <v>0</v>
      </c>
      <c r="BL405" s="17" t="s">
        <v>156</v>
      </c>
      <c r="BM405" s="229" t="s">
        <v>2251</v>
      </c>
    </row>
    <row r="406" s="15" customFormat="1">
      <c r="A406" s="15"/>
      <c r="B406" s="279"/>
      <c r="C406" s="280"/>
      <c r="D406" s="233" t="s">
        <v>158</v>
      </c>
      <c r="E406" s="281" t="s">
        <v>1</v>
      </c>
      <c r="F406" s="282" t="s">
        <v>2052</v>
      </c>
      <c r="G406" s="280"/>
      <c r="H406" s="281" t="s">
        <v>1</v>
      </c>
      <c r="I406" s="283"/>
      <c r="J406" s="280"/>
      <c r="K406" s="280"/>
      <c r="L406" s="284"/>
      <c r="M406" s="285"/>
      <c r="N406" s="286"/>
      <c r="O406" s="286"/>
      <c r="P406" s="286"/>
      <c r="Q406" s="286"/>
      <c r="R406" s="286"/>
      <c r="S406" s="286"/>
      <c r="T406" s="28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8" t="s">
        <v>158</v>
      </c>
      <c r="AU406" s="288" t="s">
        <v>86</v>
      </c>
      <c r="AV406" s="15" t="s">
        <v>84</v>
      </c>
      <c r="AW406" s="15" t="s">
        <v>32</v>
      </c>
      <c r="AX406" s="15" t="s">
        <v>76</v>
      </c>
      <c r="AY406" s="288" t="s">
        <v>149</v>
      </c>
    </row>
    <row r="407" s="13" customFormat="1">
      <c r="A407" s="13"/>
      <c r="B407" s="231"/>
      <c r="C407" s="232"/>
      <c r="D407" s="233" t="s">
        <v>158</v>
      </c>
      <c r="E407" s="234" t="s">
        <v>1</v>
      </c>
      <c r="F407" s="235" t="s">
        <v>2252</v>
      </c>
      <c r="G407" s="232"/>
      <c r="H407" s="236">
        <v>2.0710000000000002</v>
      </c>
      <c r="I407" s="237"/>
      <c r="J407" s="232"/>
      <c r="K407" s="232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158</v>
      </c>
      <c r="AU407" s="242" t="s">
        <v>86</v>
      </c>
      <c r="AV407" s="13" t="s">
        <v>86</v>
      </c>
      <c r="AW407" s="13" t="s">
        <v>32</v>
      </c>
      <c r="AX407" s="13" t="s">
        <v>76</v>
      </c>
      <c r="AY407" s="242" t="s">
        <v>149</v>
      </c>
    </row>
    <row r="408" s="13" customFormat="1">
      <c r="A408" s="13"/>
      <c r="B408" s="231"/>
      <c r="C408" s="232"/>
      <c r="D408" s="233" t="s">
        <v>158</v>
      </c>
      <c r="E408" s="234" t="s">
        <v>1</v>
      </c>
      <c r="F408" s="235" t="s">
        <v>2253</v>
      </c>
      <c r="G408" s="232"/>
      <c r="H408" s="236">
        <v>1.1679999999999999</v>
      </c>
      <c r="I408" s="237"/>
      <c r="J408" s="232"/>
      <c r="K408" s="232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158</v>
      </c>
      <c r="AU408" s="242" t="s">
        <v>86</v>
      </c>
      <c r="AV408" s="13" t="s">
        <v>86</v>
      </c>
      <c r="AW408" s="13" t="s">
        <v>32</v>
      </c>
      <c r="AX408" s="13" t="s">
        <v>76</v>
      </c>
      <c r="AY408" s="242" t="s">
        <v>149</v>
      </c>
    </row>
    <row r="409" s="13" customFormat="1">
      <c r="A409" s="13"/>
      <c r="B409" s="231"/>
      <c r="C409" s="232"/>
      <c r="D409" s="233" t="s">
        <v>158</v>
      </c>
      <c r="E409" s="234" t="s">
        <v>1</v>
      </c>
      <c r="F409" s="235" t="s">
        <v>2254</v>
      </c>
      <c r="G409" s="232"/>
      <c r="H409" s="236">
        <v>0.129</v>
      </c>
      <c r="I409" s="237"/>
      <c r="J409" s="232"/>
      <c r="K409" s="232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158</v>
      </c>
      <c r="AU409" s="242" t="s">
        <v>86</v>
      </c>
      <c r="AV409" s="13" t="s">
        <v>86</v>
      </c>
      <c r="AW409" s="13" t="s">
        <v>32</v>
      </c>
      <c r="AX409" s="13" t="s">
        <v>76</v>
      </c>
      <c r="AY409" s="242" t="s">
        <v>149</v>
      </c>
    </row>
    <row r="410" s="13" customFormat="1">
      <c r="A410" s="13"/>
      <c r="B410" s="231"/>
      <c r="C410" s="232"/>
      <c r="D410" s="233" t="s">
        <v>158</v>
      </c>
      <c r="E410" s="234" t="s">
        <v>1</v>
      </c>
      <c r="F410" s="235" t="s">
        <v>2255</v>
      </c>
      <c r="G410" s="232"/>
      <c r="H410" s="236">
        <v>0.55200000000000005</v>
      </c>
      <c r="I410" s="237"/>
      <c r="J410" s="232"/>
      <c r="K410" s="232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158</v>
      </c>
      <c r="AU410" s="242" t="s">
        <v>86</v>
      </c>
      <c r="AV410" s="13" t="s">
        <v>86</v>
      </c>
      <c r="AW410" s="13" t="s">
        <v>32</v>
      </c>
      <c r="AX410" s="13" t="s">
        <v>76</v>
      </c>
      <c r="AY410" s="242" t="s">
        <v>149</v>
      </c>
    </row>
    <row r="411" s="13" customFormat="1">
      <c r="A411" s="13"/>
      <c r="B411" s="231"/>
      <c r="C411" s="232"/>
      <c r="D411" s="233" t="s">
        <v>158</v>
      </c>
      <c r="E411" s="234" t="s">
        <v>1</v>
      </c>
      <c r="F411" s="235" t="s">
        <v>2256</v>
      </c>
      <c r="G411" s="232"/>
      <c r="H411" s="236">
        <v>0.28799999999999998</v>
      </c>
      <c r="I411" s="237"/>
      <c r="J411" s="232"/>
      <c r="K411" s="232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158</v>
      </c>
      <c r="AU411" s="242" t="s">
        <v>86</v>
      </c>
      <c r="AV411" s="13" t="s">
        <v>86</v>
      </c>
      <c r="AW411" s="13" t="s">
        <v>32</v>
      </c>
      <c r="AX411" s="13" t="s">
        <v>76</v>
      </c>
      <c r="AY411" s="242" t="s">
        <v>149</v>
      </c>
    </row>
    <row r="412" s="13" customFormat="1">
      <c r="A412" s="13"/>
      <c r="B412" s="231"/>
      <c r="C412" s="232"/>
      <c r="D412" s="233" t="s">
        <v>158</v>
      </c>
      <c r="E412" s="234" t="s">
        <v>1</v>
      </c>
      <c r="F412" s="235" t="s">
        <v>2257</v>
      </c>
      <c r="G412" s="232"/>
      <c r="H412" s="236">
        <v>0.96899999999999997</v>
      </c>
      <c r="I412" s="237"/>
      <c r="J412" s="232"/>
      <c r="K412" s="232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158</v>
      </c>
      <c r="AU412" s="242" t="s">
        <v>86</v>
      </c>
      <c r="AV412" s="13" t="s">
        <v>86</v>
      </c>
      <c r="AW412" s="13" t="s">
        <v>32</v>
      </c>
      <c r="AX412" s="13" t="s">
        <v>76</v>
      </c>
      <c r="AY412" s="242" t="s">
        <v>149</v>
      </c>
    </row>
    <row r="413" s="13" customFormat="1">
      <c r="A413" s="13"/>
      <c r="B413" s="231"/>
      <c r="C413" s="232"/>
      <c r="D413" s="233" t="s">
        <v>158</v>
      </c>
      <c r="E413" s="234" t="s">
        <v>1</v>
      </c>
      <c r="F413" s="235" t="s">
        <v>2258</v>
      </c>
      <c r="G413" s="232"/>
      <c r="H413" s="236">
        <v>0.068000000000000005</v>
      </c>
      <c r="I413" s="237"/>
      <c r="J413" s="232"/>
      <c r="K413" s="232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158</v>
      </c>
      <c r="AU413" s="242" t="s">
        <v>86</v>
      </c>
      <c r="AV413" s="13" t="s">
        <v>86</v>
      </c>
      <c r="AW413" s="13" t="s">
        <v>32</v>
      </c>
      <c r="AX413" s="13" t="s">
        <v>76</v>
      </c>
      <c r="AY413" s="242" t="s">
        <v>149</v>
      </c>
    </row>
    <row r="414" s="13" customFormat="1">
      <c r="A414" s="13"/>
      <c r="B414" s="231"/>
      <c r="C414" s="232"/>
      <c r="D414" s="233" t="s">
        <v>158</v>
      </c>
      <c r="E414" s="234" t="s">
        <v>1</v>
      </c>
      <c r="F414" s="235" t="s">
        <v>2259</v>
      </c>
      <c r="G414" s="232"/>
      <c r="H414" s="236">
        <v>0.047</v>
      </c>
      <c r="I414" s="237"/>
      <c r="J414" s="232"/>
      <c r="K414" s="232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158</v>
      </c>
      <c r="AU414" s="242" t="s">
        <v>86</v>
      </c>
      <c r="AV414" s="13" t="s">
        <v>86</v>
      </c>
      <c r="AW414" s="13" t="s">
        <v>32</v>
      </c>
      <c r="AX414" s="13" t="s">
        <v>76</v>
      </c>
      <c r="AY414" s="242" t="s">
        <v>149</v>
      </c>
    </row>
    <row r="415" s="13" customFormat="1">
      <c r="A415" s="13"/>
      <c r="B415" s="231"/>
      <c r="C415" s="232"/>
      <c r="D415" s="233" t="s">
        <v>158</v>
      </c>
      <c r="E415" s="234" t="s">
        <v>1</v>
      </c>
      <c r="F415" s="235" t="s">
        <v>2260</v>
      </c>
      <c r="G415" s="232"/>
      <c r="H415" s="236">
        <v>0.47499999999999998</v>
      </c>
      <c r="I415" s="237"/>
      <c r="J415" s="232"/>
      <c r="K415" s="232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158</v>
      </c>
      <c r="AU415" s="242" t="s">
        <v>86</v>
      </c>
      <c r="AV415" s="13" t="s">
        <v>86</v>
      </c>
      <c r="AW415" s="13" t="s">
        <v>32</v>
      </c>
      <c r="AX415" s="13" t="s">
        <v>76</v>
      </c>
      <c r="AY415" s="242" t="s">
        <v>149</v>
      </c>
    </row>
    <row r="416" s="14" customFormat="1">
      <c r="A416" s="14"/>
      <c r="B416" s="253"/>
      <c r="C416" s="254"/>
      <c r="D416" s="233" t="s">
        <v>158</v>
      </c>
      <c r="E416" s="255" t="s">
        <v>1</v>
      </c>
      <c r="F416" s="256" t="s">
        <v>395</v>
      </c>
      <c r="G416" s="254"/>
      <c r="H416" s="257">
        <v>5.7670000000000003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158</v>
      </c>
      <c r="AU416" s="263" t="s">
        <v>86</v>
      </c>
      <c r="AV416" s="14" t="s">
        <v>156</v>
      </c>
      <c r="AW416" s="14" t="s">
        <v>32</v>
      </c>
      <c r="AX416" s="14" t="s">
        <v>84</v>
      </c>
      <c r="AY416" s="263" t="s">
        <v>149</v>
      </c>
    </row>
    <row r="417" s="2" customFormat="1" ht="24.15" customHeight="1">
      <c r="A417" s="38"/>
      <c r="B417" s="39"/>
      <c r="C417" s="243" t="s">
        <v>715</v>
      </c>
      <c r="D417" s="243" t="s">
        <v>234</v>
      </c>
      <c r="E417" s="244" t="s">
        <v>2261</v>
      </c>
      <c r="F417" s="245" t="s">
        <v>2262</v>
      </c>
      <c r="G417" s="246" t="s">
        <v>217</v>
      </c>
      <c r="H417" s="247">
        <v>2.1749999999999998</v>
      </c>
      <c r="I417" s="248"/>
      <c r="J417" s="249">
        <f>ROUND(I417*H417,2)</f>
        <v>0</v>
      </c>
      <c r="K417" s="245" t="s">
        <v>155</v>
      </c>
      <c r="L417" s="250"/>
      <c r="M417" s="251" t="s">
        <v>1</v>
      </c>
      <c r="N417" s="252" t="s">
        <v>41</v>
      </c>
      <c r="O417" s="91"/>
      <c r="P417" s="227">
        <f>O417*H417</f>
        <v>0</v>
      </c>
      <c r="Q417" s="227">
        <v>1</v>
      </c>
      <c r="R417" s="227">
        <f>Q417*H417</f>
        <v>2.1749999999999998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186</v>
      </c>
      <c r="AT417" s="229" t="s">
        <v>234</v>
      </c>
      <c r="AU417" s="229" t="s">
        <v>86</v>
      </c>
      <c r="AY417" s="17" t="s">
        <v>149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84</v>
      </c>
      <c r="BK417" s="230">
        <f>ROUND(I417*H417,2)</f>
        <v>0</v>
      </c>
      <c r="BL417" s="17" t="s">
        <v>156</v>
      </c>
      <c r="BM417" s="229" t="s">
        <v>2263</v>
      </c>
    </row>
    <row r="418" s="13" customFormat="1">
      <c r="A418" s="13"/>
      <c r="B418" s="231"/>
      <c r="C418" s="232"/>
      <c r="D418" s="233" t="s">
        <v>158</v>
      </c>
      <c r="E418" s="234" t="s">
        <v>1</v>
      </c>
      <c r="F418" s="235" t="s">
        <v>2264</v>
      </c>
      <c r="G418" s="232"/>
      <c r="H418" s="236">
        <v>2.1749999999999998</v>
      </c>
      <c r="I418" s="237"/>
      <c r="J418" s="232"/>
      <c r="K418" s="232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158</v>
      </c>
      <c r="AU418" s="242" t="s">
        <v>86</v>
      </c>
      <c r="AV418" s="13" t="s">
        <v>86</v>
      </c>
      <c r="AW418" s="13" t="s">
        <v>32</v>
      </c>
      <c r="AX418" s="13" t="s">
        <v>84</v>
      </c>
      <c r="AY418" s="242" t="s">
        <v>149</v>
      </c>
    </row>
    <row r="419" s="2" customFormat="1" ht="24.15" customHeight="1">
      <c r="A419" s="38"/>
      <c r="B419" s="39"/>
      <c r="C419" s="243" t="s">
        <v>592</v>
      </c>
      <c r="D419" s="243" t="s">
        <v>234</v>
      </c>
      <c r="E419" s="244" t="s">
        <v>2265</v>
      </c>
      <c r="F419" s="245" t="s">
        <v>2266</v>
      </c>
      <c r="G419" s="246" t="s">
        <v>217</v>
      </c>
      <c r="H419" s="247">
        <v>1.226</v>
      </c>
      <c r="I419" s="248"/>
      <c r="J419" s="249">
        <f>ROUND(I419*H419,2)</f>
        <v>0</v>
      </c>
      <c r="K419" s="245" t="s">
        <v>155</v>
      </c>
      <c r="L419" s="250"/>
      <c r="M419" s="251" t="s">
        <v>1</v>
      </c>
      <c r="N419" s="252" t="s">
        <v>41</v>
      </c>
      <c r="O419" s="91"/>
      <c r="P419" s="227">
        <f>O419*H419</f>
        <v>0</v>
      </c>
      <c r="Q419" s="227">
        <v>1</v>
      </c>
      <c r="R419" s="227">
        <f>Q419*H419</f>
        <v>1.226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186</v>
      </c>
      <c r="AT419" s="229" t="s">
        <v>234</v>
      </c>
      <c r="AU419" s="229" t="s">
        <v>86</v>
      </c>
      <c r="AY419" s="17" t="s">
        <v>149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84</v>
      </c>
      <c r="BK419" s="230">
        <f>ROUND(I419*H419,2)</f>
        <v>0</v>
      </c>
      <c r="BL419" s="17" t="s">
        <v>156</v>
      </c>
      <c r="BM419" s="229" t="s">
        <v>2267</v>
      </c>
    </row>
    <row r="420" s="13" customFormat="1">
      <c r="A420" s="13"/>
      <c r="B420" s="231"/>
      <c r="C420" s="232"/>
      <c r="D420" s="233" t="s">
        <v>158</v>
      </c>
      <c r="E420" s="234" t="s">
        <v>1</v>
      </c>
      <c r="F420" s="235" t="s">
        <v>2268</v>
      </c>
      <c r="G420" s="232"/>
      <c r="H420" s="236">
        <v>1.226</v>
      </c>
      <c r="I420" s="237"/>
      <c r="J420" s="232"/>
      <c r="K420" s="232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158</v>
      </c>
      <c r="AU420" s="242" t="s">
        <v>86</v>
      </c>
      <c r="AV420" s="13" t="s">
        <v>86</v>
      </c>
      <c r="AW420" s="13" t="s">
        <v>32</v>
      </c>
      <c r="AX420" s="13" t="s">
        <v>84</v>
      </c>
      <c r="AY420" s="242" t="s">
        <v>149</v>
      </c>
    </row>
    <row r="421" s="2" customFormat="1" ht="24.15" customHeight="1">
      <c r="A421" s="38"/>
      <c r="B421" s="39"/>
      <c r="C421" s="243" t="s">
        <v>722</v>
      </c>
      <c r="D421" s="243" t="s">
        <v>234</v>
      </c>
      <c r="E421" s="244" t="s">
        <v>2269</v>
      </c>
      <c r="F421" s="245" t="s">
        <v>2270</v>
      </c>
      <c r="G421" s="246" t="s">
        <v>217</v>
      </c>
      <c r="H421" s="247">
        <v>0.13500000000000001</v>
      </c>
      <c r="I421" s="248"/>
      <c r="J421" s="249">
        <f>ROUND(I421*H421,2)</f>
        <v>0</v>
      </c>
      <c r="K421" s="245" t="s">
        <v>155</v>
      </c>
      <c r="L421" s="250"/>
      <c r="M421" s="251" t="s">
        <v>1</v>
      </c>
      <c r="N421" s="252" t="s">
        <v>41</v>
      </c>
      <c r="O421" s="91"/>
      <c r="P421" s="227">
        <f>O421*H421</f>
        <v>0</v>
      </c>
      <c r="Q421" s="227">
        <v>1</v>
      </c>
      <c r="R421" s="227">
        <f>Q421*H421</f>
        <v>0.13500000000000001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186</v>
      </c>
      <c r="AT421" s="229" t="s">
        <v>234</v>
      </c>
      <c r="AU421" s="229" t="s">
        <v>86</v>
      </c>
      <c r="AY421" s="17" t="s">
        <v>149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84</v>
      </c>
      <c r="BK421" s="230">
        <f>ROUND(I421*H421,2)</f>
        <v>0</v>
      </c>
      <c r="BL421" s="17" t="s">
        <v>156</v>
      </c>
      <c r="BM421" s="229" t="s">
        <v>2271</v>
      </c>
    </row>
    <row r="422" s="13" customFormat="1">
      <c r="A422" s="13"/>
      <c r="B422" s="231"/>
      <c r="C422" s="232"/>
      <c r="D422" s="233" t="s">
        <v>158</v>
      </c>
      <c r="E422" s="234" t="s">
        <v>1</v>
      </c>
      <c r="F422" s="235" t="s">
        <v>2272</v>
      </c>
      <c r="G422" s="232"/>
      <c r="H422" s="236">
        <v>0.13500000000000001</v>
      </c>
      <c r="I422" s="237"/>
      <c r="J422" s="232"/>
      <c r="K422" s="232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158</v>
      </c>
      <c r="AU422" s="242" t="s">
        <v>86</v>
      </c>
      <c r="AV422" s="13" t="s">
        <v>86</v>
      </c>
      <c r="AW422" s="13" t="s">
        <v>32</v>
      </c>
      <c r="AX422" s="13" t="s">
        <v>84</v>
      </c>
      <c r="AY422" s="242" t="s">
        <v>149</v>
      </c>
    </row>
    <row r="423" s="2" customFormat="1" ht="24.15" customHeight="1">
      <c r="A423" s="38"/>
      <c r="B423" s="39"/>
      <c r="C423" s="243" t="s">
        <v>594</v>
      </c>
      <c r="D423" s="243" t="s">
        <v>234</v>
      </c>
      <c r="E423" s="244" t="s">
        <v>2273</v>
      </c>
      <c r="F423" s="245" t="s">
        <v>2274</v>
      </c>
      <c r="G423" s="246" t="s">
        <v>217</v>
      </c>
      <c r="H423" s="247">
        <v>0.57899999999999996</v>
      </c>
      <c r="I423" s="248"/>
      <c r="J423" s="249">
        <f>ROUND(I423*H423,2)</f>
        <v>0</v>
      </c>
      <c r="K423" s="245" t="s">
        <v>155</v>
      </c>
      <c r="L423" s="250"/>
      <c r="M423" s="251" t="s">
        <v>1</v>
      </c>
      <c r="N423" s="252" t="s">
        <v>41</v>
      </c>
      <c r="O423" s="91"/>
      <c r="P423" s="227">
        <f>O423*H423</f>
        <v>0</v>
      </c>
      <c r="Q423" s="227">
        <v>1</v>
      </c>
      <c r="R423" s="227">
        <f>Q423*H423</f>
        <v>0.57899999999999996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186</v>
      </c>
      <c r="AT423" s="229" t="s">
        <v>234</v>
      </c>
      <c r="AU423" s="229" t="s">
        <v>86</v>
      </c>
      <c r="AY423" s="17" t="s">
        <v>149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84</v>
      </c>
      <c r="BK423" s="230">
        <f>ROUND(I423*H423,2)</f>
        <v>0</v>
      </c>
      <c r="BL423" s="17" t="s">
        <v>156</v>
      </c>
      <c r="BM423" s="229" t="s">
        <v>2275</v>
      </c>
    </row>
    <row r="424" s="13" customFormat="1">
      <c r="A424" s="13"/>
      <c r="B424" s="231"/>
      <c r="C424" s="232"/>
      <c r="D424" s="233" t="s">
        <v>158</v>
      </c>
      <c r="E424" s="234" t="s">
        <v>1</v>
      </c>
      <c r="F424" s="235" t="s">
        <v>2276</v>
      </c>
      <c r="G424" s="232"/>
      <c r="H424" s="236">
        <v>0.57899999999999996</v>
      </c>
      <c r="I424" s="237"/>
      <c r="J424" s="232"/>
      <c r="K424" s="232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158</v>
      </c>
      <c r="AU424" s="242" t="s">
        <v>86</v>
      </c>
      <c r="AV424" s="13" t="s">
        <v>86</v>
      </c>
      <c r="AW424" s="13" t="s">
        <v>32</v>
      </c>
      <c r="AX424" s="13" t="s">
        <v>84</v>
      </c>
      <c r="AY424" s="242" t="s">
        <v>149</v>
      </c>
    </row>
    <row r="425" s="2" customFormat="1" ht="21.75" customHeight="1">
      <c r="A425" s="38"/>
      <c r="B425" s="39"/>
      <c r="C425" s="243" t="s">
        <v>731</v>
      </c>
      <c r="D425" s="243" t="s">
        <v>234</v>
      </c>
      <c r="E425" s="244" t="s">
        <v>2277</v>
      </c>
      <c r="F425" s="245" t="s">
        <v>2278</v>
      </c>
      <c r="G425" s="246" t="s">
        <v>217</v>
      </c>
      <c r="H425" s="247">
        <v>0.30299999999999999</v>
      </c>
      <c r="I425" s="248"/>
      <c r="J425" s="249">
        <f>ROUND(I425*H425,2)</f>
        <v>0</v>
      </c>
      <c r="K425" s="245" t="s">
        <v>155</v>
      </c>
      <c r="L425" s="250"/>
      <c r="M425" s="251" t="s">
        <v>1</v>
      </c>
      <c r="N425" s="252" t="s">
        <v>41</v>
      </c>
      <c r="O425" s="91"/>
      <c r="P425" s="227">
        <f>O425*H425</f>
        <v>0</v>
      </c>
      <c r="Q425" s="227">
        <v>1</v>
      </c>
      <c r="R425" s="227">
        <f>Q425*H425</f>
        <v>0.30299999999999999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186</v>
      </c>
      <c r="AT425" s="229" t="s">
        <v>234</v>
      </c>
      <c r="AU425" s="229" t="s">
        <v>86</v>
      </c>
      <c r="AY425" s="17" t="s">
        <v>149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84</v>
      </c>
      <c r="BK425" s="230">
        <f>ROUND(I425*H425,2)</f>
        <v>0</v>
      </c>
      <c r="BL425" s="17" t="s">
        <v>156</v>
      </c>
      <c r="BM425" s="229" t="s">
        <v>2279</v>
      </c>
    </row>
    <row r="426" s="13" customFormat="1">
      <c r="A426" s="13"/>
      <c r="B426" s="231"/>
      <c r="C426" s="232"/>
      <c r="D426" s="233" t="s">
        <v>158</v>
      </c>
      <c r="E426" s="234" t="s">
        <v>1</v>
      </c>
      <c r="F426" s="235" t="s">
        <v>2280</v>
      </c>
      <c r="G426" s="232"/>
      <c r="H426" s="236">
        <v>0.30299999999999999</v>
      </c>
      <c r="I426" s="237"/>
      <c r="J426" s="232"/>
      <c r="K426" s="232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158</v>
      </c>
      <c r="AU426" s="242" t="s">
        <v>86</v>
      </c>
      <c r="AV426" s="13" t="s">
        <v>86</v>
      </c>
      <c r="AW426" s="13" t="s">
        <v>32</v>
      </c>
      <c r="AX426" s="13" t="s">
        <v>84</v>
      </c>
      <c r="AY426" s="242" t="s">
        <v>149</v>
      </c>
    </row>
    <row r="427" s="2" customFormat="1" ht="24.15" customHeight="1">
      <c r="A427" s="38"/>
      <c r="B427" s="39"/>
      <c r="C427" s="243" t="s">
        <v>597</v>
      </c>
      <c r="D427" s="243" t="s">
        <v>234</v>
      </c>
      <c r="E427" s="244" t="s">
        <v>2281</v>
      </c>
      <c r="F427" s="245" t="s">
        <v>2282</v>
      </c>
      <c r="G427" s="246" t="s">
        <v>269</v>
      </c>
      <c r="H427" s="247">
        <v>448.04599999999999</v>
      </c>
      <c r="I427" s="248"/>
      <c r="J427" s="249">
        <f>ROUND(I427*H427,2)</f>
        <v>0</v>
      </c>
      <c r="K427" s="245" t="s">
        <v>155</v>
      </c>
      <c r="L427" s="250"/>
      <c r="M427" s="251" t="s">
        <v>1</v>
      </c>
      <c r="N427" s="252" t="s">
        <v>41</v>
      </c>
      <c r="O427" s="91"/>
      <c r="P427" s="227">
        <f>O427*H427</f>
        <v>0</v>
      </c>
      <c r="Q427" s="227">
        <v>0.0022699999999999999</v>
      </c>
      <c r="R427" s="227">
        <f>Q427*H427</f>
        <v>1.0170644199999999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186</v>
      </c>
      <c r="AT427" s="229" t="s">
        <v>234</v>
      </c>
      <c r="AU427" s="229" t="s">
        <v>86</v>
      </c>
      <c r="AY427" s="17" t="s">
        <v>149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84</v>
      </c>
      <c r="BK427" s="230">
        <f>ROUND(I427*H427,2)</f>
        <v>0</v>
      </c>
      <c r="BL427" s="17" t="s">
        <v>156</v>
      </c>
      <c r="BM427" s="229" t="s">
        <v>2283</v>
      </c>
    </row>
    <row r="428" s="13" customFormat="1">
      <c r="A428" s="13"/>
      <c r="B428" s="231"/>
      <c r="C428" s="232"/>
      <c r="D428" s="233" t="s">
        <v>158</v>
      </c>
      <c r="E428" s="234" t="s">
        <v>1</v>
      </c>
      <c r="F428" s="235" t="s">
        <v>2284</v>
      </c>
      <c r="G428" s="232"/>
      <c r="H428" s="236">
        <v>448.04599999999999</v>
      </c>
      <c r="I428" s="237"/>
      <c r="J428" s="232"/>
      <c r="K428" s="232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158</v>
      </c>
      <c r="AU428" s="242" t="s">
        <v>86</v>
      </c>
      <c r="AV428" s="13" t="s">
        <v>86</v>
      </c>
      <c r="AW428" s="13" t="s">
        <v>32</v>
      </c>
      <c r="AX428" s="13" t="s">
        <v>84</v>
      </c>
      <c r="AY428" s="242" t="s">
        <v>149</v>
      </c>
    </row>
    <row r="429" s="2" customFormat="1" ht="24.15" customHeight="1">
      <c r="A429" s="38"/>
      <c r="B429" s="39"/>
      <c r="C429" s="243" t="s">
        <v>740</v>
      </c>
      <c r="D429" s="243" t="s">
        <v>234</v>
      </c>
      <c r="E429" s="244" t="s">
        <v>2285</v>
      </c>
      <c r="F429" s="245" t="s">
        <v>2286</v>
      </c>
      <c r="G429" s="246" t="s">
        <v>269</v>
      </c>
      <c r="H429" s="247">
        <v>49.381999999999998</v>
      </c>
      <c r="I429" s="248"/>
      <c r="J429" s="249">
        <f>ROUND(I429*H429,2)</f>
        <v>0</v>
      </c>
      <c r="K429" s="245" t="s">
        <v>155</v>
      </c>
      <c r="L429" s="250"/>
      <c r="M429" s="251" t="s">
        <v>1</v>
      </c>
      <c r="N429" s="252" t="s">
        <v>41</v>
      </c>
      <c r="O429" s="91"/>
      <c r="P429" s="227">
        <f>O429*H429</f>
        <v>0</v>
      </c>
      <c r="Q429" s="227">
        <v>0.0015900000000000001</v>
      </c>
      <c r="R429" s="227">
        <f>Q429*H429</f>
        <v>0.078517379999999998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186</v>
      </c>
      <c r="AT429" s="229" t="s">
        <v>234</v>
      </c>
      <c r="AU429" s="229" t="s">
        <v>86</v>
      </c>
      <c r="AY429" s="17" t="s">
        <v>149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84</v>
      </c>
      <c r="BK429" s="230">
        <f>ROUND(I429*H429,2)</f>
        <v>0</v>
      </c>
      <c r="BL429" s="17" t="s">
        <v>156</v>
      </c>
      <c r="BM429" s="229" t="s">
        <v>2287</v>
      </c>
    </row>
    <row r="430" s="13" customFormat="1">
      <c r="A430" s="13"/>
      <c r="B430" s="231"/>
      <c r="C430" s="232"/>
      <c r="D430" s="233" t="s">
        <v>158</v>
      </c>
      <c r="E430" s="234" t="s">
        <v>1</v>
      </c>
      <c r="F430" s="235" t="s">
        <v>2288</v>
      </c>
      <c r="G430" s="232"/>
      <c r="H430" s="236">
        <v>49.381999999999998</v>
      </c>
      <c r="I430" s="237"/>
      <c r="J430" s="232"/>
      <c r="K430" s="232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158</v>
      </c>
      <c r="AU430" s="242" t="s">
        <v>86</v>
      </c>
      <c r="AV430" s="13" t="s">
        <v>86</v>
      </c>
      <c r="AW430" s="13" t="s">
        <v>32</v>
      </c>
      <c r="AX430" s="13" t="s">
        <v>84</v>
      </c>
      <c r="AY430" s="242" t="s">
        <v>149</v>
      </c>
    </row>
    <row r="431" s="2" customFormat="1" ht="21.75" customHeight="1">
      <c r="A431" s="38"/>
      <c r="B431" s="39"/>
      <c r="C431" s="243" t="s">
        <v>435</v>
      </c>
      <c r="D431" s="243" t="s">
        <v>234</v>
      </c>
      <c r="E431" s="244" t="s">
        <v>2289</v>
      </c>
      <c r="F431" s="245" t="s">
        <v>2290</v>
      </c>
      <c r="G431" s="246" t="s">
        <v>217</v>
      </c>
      <c r="H431" s="247">
        <v>0.049000000000000002</v>
      </c>
      <c r="I431" s="248"/>
      <c r="J431" s="249">
        <f>ROUND(I431*H431,2)</f>
        <v>0</v>
      </c>
      <c r="K431" s="245" t="s">
        <v>155</v>
      </c>
      <c r="L431" s="250"/>
      <c r="M431" s="251" t="s">
        <v>1</v>
      </c>
      <c r="N431" s="252" t="s">
        <v>41</v>
      </c>
      <c r="O431" s="91"/>
      <c r="P431" s="227">
        <f>O431*H431</f>
        <v>0</v>
      </c>
      <c r="Q431" s="227">
        <v>1</v>
      </c>
      <c r="R431" s="227">
        <f>Q431*H431</f>
        <v>0.049000000000000002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186</v>
      </c>
      <c r="AT431" s="229" t="s">
        <v>234</v>
      </c>
      <c r="AU431" s="229" t="s">
        <v>86</v>
      </c>
      <c r="AY431" s="17" t="s">
        <v>149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84</v>
      </c>
      <c r="BK431" s="230">
        <f>ROUND(I431*H431,2)</f>
        <v>0</v>
      </c>
      <c r="BL431" s="17" t="s">
        <v>156</v>
      </c>
      <c r="BM431" s="229" t="s">
        <v>2291</v>
      </c>
    </row>
    <row r="432" s="13" customFormat="1">
      <c r="A432" s="13"/>
      <c r="B432" s="231"/>
      <c r="C432" s="232"/>
      <c r="D432" s="233" t="s">
        <v>158</v>
      </c>
      <c r="E432" s="234" t="s">
        <v>1</v>
      </c>
      <c r="F432" s="235" t="s">
        <v>2292</v>
      </c>
      <c r="G432" s="232"/>
      <c r="H432" s="236">
        <v>0.049000000000000002</v>
      </c>
      <c r="I432" s="237"/>
      <c r="J432" s="232"/>
      <c r="K432" s="232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158</v>
      </c>
      <c r="AU432" s="242" t="s">
        <v>86</v>
      </c>
      <c r="AV432" s="13" t="s">
        <v>86</v>
      </c>
      <c r="AW432" s="13" t="s">
        <v>32</v>
      </c>
      <c r="AX432" s="13" t="s">
        <v>84</v>
      </c>
      <c r="AY432" s="242" t="s">
        <v>149</v>
      </c>
    </row>
    <row r="433" s="2" customFormat="1" ht="21.75" customHeight="1">
      <c r="A433" s="38"/>
      <c r="B433" s="39"/>
      <c r="C433" s="243" t="s">
        <v>748</v>
      </c>
      <c r="D433" s="243" t="s">
        <v>234</v>
      </c>
      <c r="E433" s="244" t="s">
        <v>2293</v>
      </c>
      <c r="F433" s="245" t="s">
        <v>2294</v>
      </c>
      <c r="G433" s="246" t="s">
        <v>217</v>
      </c>
      <c r="H433" s="247">
        <v>0.499</v>
      </c>
      <c r="I433" s="248"/>
      <c r="J433" s="249">
        <f>ROUND(I433*H433,2)</f>
        <v>0</v>
      </c>
      <c r="K433" s="245" t="s">
        <v>155</v>
      </c>
      <c r="L433" s="250"/>
      <c r="M433" s="251" t="s">
        <v>1</v>
      </c>
      <c r="N433" s="252" t="s">
        <v>41</v>
      </c>
      <c r="O433" s="91"/>
      <c r="P433" s="227">
        <f>O433*H433</f>
        <v>0</v>
      </c>
      <c r="Q433" s="227">
        <v>1</v>
      </c>
      <c r="R433" s="227">
        <f>Q433*H433</f>
        <v>0.499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186</v>
      </c>
      <c r="AT433" s="229" t="s">
        <v>234</v>
      </c>
      <c r="AU433" s="229" t="s">
        <v>86</v>
      </c>
      <c r="AY433" s="17" t="s">
        <v>149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84</v>
      </c>
      <c r="BK433" s="230">
        <f>ROUND(I433*H433,2)</f>
        <v>0</v>
      </c>
      <c r="BL433" s="17" t="s">
        <v>156</v>
      </c>
      <c r="BM433" s="229" t="s">
        <v>2295</v>
      </c>
    </row>
    <row r="434" s="13" customFormat="1">
      <c r="A434" s="13"/>
      <c r="B434" s="231"/>
      <c r="C434" s="232"/>
      <c r="D434" s="233" t="s">
        <v>158</v>
      </c>
      <c r="E434" s="234" t="s">
        <v>1</v>
      </c>
      <c r="F434" s="235" t="s">
        <v>2296</v>
      </c>
      <c r="G434" s="232"/>
      <c r="H434" s="236">
        <v>0.499</v>
      </c>
      <c r="I434" s="237"/>
      <c r="J434" s="232"/>
      <c r="K434" s="232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158</v>
      </c>
      <c r="AU434" s="242" t="s">
        <v>86</v>
      </c>
      <c r="AV434" s="13" t="s">
        <v>86</v>
      </c>
      <c r="AW434" s="13" t="s">
        <v>32</v>
      </c>
      <c r="AX434" s="13" t="s">
        <v>84</v>
      </c>
      <c r="AY434" s="242" t="s">
        <v>149</v>
      </c>
    </row>
    <row r="435" s="2" customFormat="1" ht="33" customHeight="1">
      <c r="A435" s="38"/>
      <c r="B435" s="39"/>
      <c r="C435" s="218" t="s">
        <v>603</v>
      </c>
      <c r="D435" s="218" t="s">
        <v>151</v>
      </c>
      <c r="E435" s="219" t="s">
        <v>2297</v>
      </c>
      <c r="F435" s="220" t="s">
        <v>2298</v>
      </c>
      <c r="G435" s="221" t="s">
        <v>217</v>
      </c>
      <c r="H435" s="222">
        <v>3.0219999999999998</v>
      </c>
      <c r="I435" s="223"/>
      <c r="J435" s="224">
        <f>ROUND(I435*H435,2)</f>
        <v>0</v>
      </c>
      <c r="K435" s="220" t="s">
        <v>155</v>
      </c>
      <c r="L435" s="44"/>
      <c r="M435" s="225" t="s">
        <v>1</v>
      </c>
      <c r="N435" s="226" t="s">
        <v>41</v>
      </c>
      <c r="O435" s="91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156</v>
      </c>
      <c r="AT435" s="229" t="s">
        <v>151</v>
      </c>
      <c r="AU435" s="229" t="s">
        <v>86</v>
      </c>
      <c r="AY435" s="17" t="s">
        <v>149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84</v>
      </c>
      <c r="BK435" s="230">
        <f>ROUND(I435*H435,2)</f>
        <v>0</v>
      </c>
      <c r="BL435" s="17" t="s">
        <v>156</v>
      </c>
      <c r="BM435" s="229" t="s">
        <v>2299</v>
      </c>
    </row>
    <row r="436" s="15" customFormat="1">
      <c r="A436" s="15"/>
      <c r="B436" s="279"/>
      <c r="C436" s="280"/>
      <c r="D436" s="233" t="s">
        <v>158</v>
      </c>
      <c r="E436" s="281" t="s">
        <v>1</v>
      </c>
      <c r="F436" s="282" t="s">
        <v>2052</v>
      </c>
      <c r="G436" s="280"/>
      <c r="H436" s="281" t="s">
        <v>1</v>
      </c>
      <c r="I436" s="283"/>
      <c r="J436" s="280"/>
      <c r="K436" s="280"/>
      <c r="L436" s="284"/>
      <c r="M436" s="285"/>
      <c r="N436" s="286"/>
      <c r="O436" s="286"/>
      <c r="P436" s="286"/>
      <c r="Q436" s="286"/>
      <c r="R436" s="286"/>
      <c r="S436" s="286"/>
      <c r="T436" s="28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8" t="s">
        <v>158</v>
      </c>
      <c r="AU436" s="288" t="s">
        <v>86</v>
      </c>
      <c r="AV436" s="15" t="s">
        <v>84</v>
      </c>
      <c r="AW436" s="15" t="s">
        <v>32</v>
      </c>
      <c r="AX436" s="15" t="s">
        <v>76</v>
      </c>
      <c r="AY436" s="288" t="s">
        <v>149</v>
      </c>
    </row>
    <row r="437" s="13" customFormat="1">
      <c r="A437" s="13"/>
      <c r="B437" s="231"/>
      <c r="C437" s="232"/>
      <c r="D437" s="233" t="s">
        <v>158</v>
      </c>
      <c r="E437" s="234" t="s">
        <v>1</v>
      </c>
      <c r="F437" s="235" t="s">
        <v>2300</v>
      </c>
      <c r="G437" s="232"/>
      <c r="H437" s="236">
        <v>3.0219999999999998</v>
      </c>
      <c r="I437" s="237"/>
      <c r="J437" s="232"/>
      <c r="K437" s="232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158</v>
      </c>
      <c r="AU437" s="242" t="s">
        <v>86</v>
      </c>
      <c r="AV437" s="13" t="s">
        <v>86</v>
      </c>
      <c r="AW437" s="13" t="s">
        <v>32</v>
      </c>
      <c r="AX437" s="13" t="s">
        <v>84</v>
      </c>
      <c r="AY437" s="242" t="s">
        <v>149</v>
      </c>
    </row>
    <row r="438" s="2" customFormat="1" ht="21.75" customHeight="1">
      <c r="A438" s="38"/>
      <c r="B438" s="39"/>
      <c r="C438" s="243" t="s">
        <v>756</v>
      </c>
      <c r="D438" s="243" t="s">
        <v>234</v>
      </c>
      <c r="E438" s="244" t="s">
        <v>2301</v>
      </c>
      <c r="F438" s="245" t="s">
        <v>2302</v>
      </c>
      <c r="G438" s="246" t="s">
        <v>217</v>
      </c>
      <c r="H438" s="247">
        <v>3.173</v>
      </c>
      <c r="I438" s="248"/>
      <c r="J438" s="249">
        <f>ROUND(I438*H438,2)</f>
        <v>0</v>
      </c>
      <c r="K438" s="245" t="s">
        <v>155</v>
      </c>
      <c r="L438" s="250"/>
      <c r="M438" s="251" t="s">
        <v>1</v>
      </c>
      <c r="N438" s="252" t="s">
        <v>41</v>
      </c>
      <c r="O438" s="91"/>
      <c r="P438" s="227">
        <f>O438*H438</f>
        <v>0</v>
      </c>
      <c r="Q438" s="227">
        <v>1</v>
      </c>
      <c r="R438" s="227">
        <f>Q438*H438</f>
        <v>3.173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186</v>
      </c>
      <c r="AT438" s="229" t="s">
        <v>234</v>
      </c>
      <c r="AU438" s="229" t="s">
        <v>86</v>
      </c>
      <c r="AY438" s="17" t="s">
        <v>149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84</v>
      </c>
      <c r="BK438" s="230">
        <f>ROUND(I438*H438,2)</f>
        <v>0</v>
      </c>
      <c r="BL438" s="17" t="s">
        <v>156</v>
      </c>
      <c r="BM438" s="229" t="s">
        <v>2303</v>
      </c>
    </row>
    <row r="439" s="13" customFormat="1">
      <c r="A439" s="13"/>
      <c r="B439" s="231"/>
      <c r="C439" s="232"/>
      <c r="D439" s="233" t="s">
        <v>158</v>
      </c>
      <c r="E439" s="234" t="s">
        <v>1</v>
      </c>
      <c r="F439" s="235" t="s">
        <v>2304</v>
      </c>
      <c r="G439" s="232"/>
      <c r="H439" s="236">
        <v>3.173</v>
      </c>
      <c r="I439" s="237"/>
      <c r="J439" s="232"/>
      <c r="K439" s="232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158</v>
      </c>
      <c r="AU439" s="242" t="s">
        <v>86</v>
      </c>
      <c r="AV439" s="13" t="s">
        <v>86</v>
      </c>
      <c r="AW439" s="13" t="s">
        <v>32</v>
      </c>
      <c r="AX439" s="13" t="s">
        <v>84</v>
      </c>
      <c r="AY439" s="242" t="s">
        <v>149</v>
      </c>
    </row>
    <row r="440" s="2" customFormat="1" ht="24.15" customHeight="1">
      <c r="A440" s="38"/>
      <c r="B440" s="39"/>
      <c r="C440" s="218" t="s">
        <v>605</v>
      </c>
      <c r="D440" s="218" t="s">
        <v>151</v>
      </c>
      <c r="E440" s="219" t="s">
        <v>2305</v>
      </c>
      <c r="F440" s="220" t="s">
        <v>2306</v>
      </c>
      <c r="G440" s="221" t="s">
        <v>217</v>
      </c>
      <c r="H440" s="222">
        <v>6.0460000000000003</v>
      </c>
      <c r="I440" s="223"/>
      <c r="J440" s="224">
        <f>ROUND(I440*H440,2)</f>
        <v>0</v>
      </c>
      <c r="K440" s="220" t="s">
        <v>155</v>
      </c>
      <c r="L440" s="44"/>
      <c r="M440" s="225" t="s">
        <v>1</v>
      </c>
      <c r="N440" s="226" t="s">
        <v>41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156</v>
      </c>
      <c r="AT440" s="229" t="s">
        <v>151</v>
      </c>
      <c r="AU440" s="229" t="s">
        <v>86</v>
      </c>
      <c r="AY440" s="17" t="s">
        <v>149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84</v>
      </c>
      <c r="BK440" s="230">
        <f>ROUND(I440*H440,2)</f>
        <v>0</v>
      </c>
      <c r="BL440" s="17" t="s">
        <v>156</v>
      </c>
      <c r="BM440" s="229" t="s">
        <v>2307</v>
      </c>
    </row>
    <row r="441" s="15" customFormat="1">
      <c r="A441" s="15"/>
      <c r="B441" s="279"/>
      <c r="C441" s="280"/>
      <c r="D441" s="233" t="s">
        <v>158</v>
      </c>
      <c r="E441" s="281" t="s">
        <v>1</v>
      </c>
      <c r="F441" s="282" t="s">
        <v>2308</v>
      </c>
      <c r="G441" s="280"/>
      <c r="H441" s="281" t="s">
        <v>1</v>
      </c>
      <c r="I441" s="283"/>
      <c r="J441" s="280"/>
      <c r="K441" s="280"/>
      <c r="L441" s="284"/>
      <c r="M441" s="285"/>
      <c r="N441" s="286"/>
      <c r="O441" s="286"/>
      <c r="P441" s="286"/>
      <c r="Q441" s="286"/>
      <c r="R441" s="286"/>
      <c r="S441" s="286"/>
      <c r="T441" s="28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8" t="s">
        <v>158</v>
      </c>
      <c r="AU441" s="288" t="s">
        <v>86</v>
      </c>
      <c r="AV441" s="15" t="s">
        <v>84</v>
      </c>
      <c r="AW441" s="15" t="s">
        <v>32</v>
      </c>
      <c r="AX441" s="15" t="s">
        <v>76</v>
      </c>
      <c r="AY441" s="288" t="s">
        <v>149</v>
      </c>
    </row>
    <row r="442" s="13" customFormat="1">
      <c r="A442" s="13"/>
      <c r="B442" s="231"/>
      <c r="C442" s="232"/>
      <c r="D442" s="233" t="s">
        <v>158</v>
      </c>
      <c r="E442" s="234" t="s">
        <v>1</v>
      </c>
      <c r="F442" s="235" t="s">
        <v>2309</v>
      </c>
      <c r="G442" s="232"/>
      <c r="H442" s="236">
        <v>1.04</v>
      </c>
      <c r="I442" s="237"/>
      <c r="J442" s="232"/>
      <c r="K442" s="232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158</v>
      </c>
      <c r="AU442" s="242" t="s">
        <v>86</v>
      </c>
      <c r="AV442" s="13" t="s">
        <v>86</v>
      </c>
      <c r="AW442" s="13" t="s">
        <v>32</v>
      </c>
      <c r="AX442" s="13" t="s">
        <v>76</v>
      </c>
      <c r="AY442" s="242" t="s">
        <v>149</v>
      </c>
    </row>
    <row r="443" s="13" customFormat="1">
      <c r="A443" s="13"/>
      <c r="B443" s="231"/>
      <c r="C443" s="232"/>
      <c r="D443" s="233" t="s">
        <v>158</v>
      </c>
      <c r="E443" s="234" t="s">
        <v>1</v>
      </c>
      <c r="F443" s="235" t="s">
        <v>2310</v>
      </c>
      <c r="G443" s="232"/>
      <c r="H443" s="236">
        <v>1.264</v>
      </c>
      <c r="I443" s="237"/>
      <c r="J443" s="232"/>
      <c r="K443" s="232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158</v>
      </c>
      <c r="AU443" s="242" t="s">
        <v>86</v>
      </c>
      <c r="AV443" s="13" t="s">
        <v>86</v>
      </c>
      <c r="AW443" s="13" t="s">
        <v>32</v>
      </c>
      <c r="AX443" s="13" t="s">
        <v>76</v>
      </c>
      <c r="AY443" s="242" t="s">
        <v>149</v>
      </c>
    </row>
    <row r="444" s="13" customFormat="1">
      <c r="A444" s="13"/>
      <c r="B444" s="231"/>
      <c r="C444" s="232"/>
      <c r="D444" s="233" t="s">
        <v>158</v>
      </c>
      <c r="E444" s="234" t="s">
        <v>1</v>
      </c>
      <c r="F444" s="235" t="s">
        <v>2311</v>
      </c>
      <c r="G444" s="232"/>
      <c r="H444" s="236">
        <v>0.76700000000000002</v>
      </c>
      <c r="I444" s="237"/>
      <c r="J444" s="232"/>
      <c r="K444" s="232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158</v>
      </c>
      <c r="AU444" s="242" t="s">
        <v>86</v>
      </c>
      <c r="AV444" s="13" t="s">
        <v>86</v>
      </c>
      <c r="AW444" s="13" t="s">
        <v>32</v>
      </c>
      <c r="AX444" s="13" t="s">
        <v>76</v>
      </c>
      <c r="AY444" s="242" t="s">
        <v>149</v>
      </c>
    </row>
    <row r="445" s="13" customFormat="1">
      <c r="A445" s="13"/>
      <c r="B445" s="231"/>
      <c r="C445" s="232"/>
      <c r="D445" s="233" t="s">
        <v>158</v>
      </c>
      <c r="E445" s="234" t="s">
        <v>1</v>
      </c>
      <c r="F445" s="235" t="s">
        <v>2312</v>
      </c>
      <c r="G445" s="232"/>
      <c r="H445" s="236">
        <v>1.3320000000000001</v>
      </c>
      <c r="I445" s="237"/>
      <c r="J445" s="232"/>
      <c r="K445" s="232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158</v>
      </c>
      <c r="AU445" s="242" t="s">
        <v>86</v>
      </c>
      <c r="AV445" s="13" t="s">
        <v>86</v>
      </c>
      <c r="AW445" s="13" t="s">
        <v>32</v>
      </c>
      <c r="AX445" s="13" t="s">
        <v>76</v>
      </c>
      <c r="AY445" s="242" t="s">
        <v>149</v>
      </c>
    </row>
    <row r="446" s="13" customFormat="1">
      <c r="A446" s="13"/>
      <c r="B446" s="231"/>
      <c r="C446" s="232"/>
      <c r="D446" s="233" t="s">
        <v>158</v>
      </c>
      <c r="E446" s="234" t="s">
        <v>1</v>
      </c>
      <c r="F446" s="235" t="s">
        <v>2313</v>
      </c>
      <c r="G446" s="232"/>
      <c r="H446" s="236">
        <v>0.54300000000000004</v>
      </c>
      <c r="I446" s="237"/>
      <c r="J446" s="232"/>
      <c r="K446" s="232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158</v>
      </c>
      <c r="AU446" s="242" t="s">
        <v>86</v>
      </c>
      <c r="AV446" s="13" t="s">
        <v>86</v>
      </c>
      <c r="AW446" s="13" t="s">
        <v>32</v>
      </c>
      <c r="AX446" s="13" t="s">
        <v>76</v>
      </c>
      <c r="AY446" s="242" t="s">
        <v>149</v>
      </c>
    </row>
    <row r="447" s="13" customFormat="1">
      <c r="A447" s="13"/>
      <c r="B447" s="231"/>
      <c r="C447" s="232"/>
      <c r="D447" s="233" t="s">
        <v>158</v>
      </c>
      <c r="E447" s="234" t="s">
        <v>1</v>
      </c>
      <c r="F447" s="235" t="s">
        <v>2314</v>
      </c>
      <c r="G447" s="232"/>
      <c r="H447" s="236">
        <v>1.1000000000000001</v>
      </c>
      <c r="I447" s="237"/>
      <c r="J447" s="232"/>
      <c r="K447" s="232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158</v>
      </c>
      <c r="AU447" s="242" t="s">
        <v>86</v>
      </c>
      <c r="AV447" s="13" t="s">
        <v>86</v>
      </c>
      <c r="AW447" s="13" t="s">
        <v>32</v>
      </c>
      <c r="AX447" s="13" t="s">
        <v>76</v>
      </c>
      <c r="AY447" s="242" t="s">
        <v>149</v>
      </c>
    </row>
    <row r="448" s="14" customFormat="1">
      <c r="A448" s="14"/>
      <c r="B448" s="253"/>
      <c r="C448" s="254"/>
      <c r="D448" s="233" t="s">
        <v>158</v>
      </c>
      <c r="E448" s="255" t="s">
        <v>1</v>
      </c>
      <c r="F448" s="256" t="s">
        <v>395</v>
      </c>
      <c r="G448" s="254"/>
      <c r="H448" s="257">
        <v>6.0460000000000003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158</v>
      </c>
      <c r="AU448" s="263" t="s">
        <v>86</v>
      </c>
      <c r="AV448" s="14" t="s">
        <v>156</v>
      </c>
      <c r="AW448" s="14" t="s">
        <v>32</v>
      </c>
      <c r="AX448" s="14" t="s">
        <v>84</v>
      </c>
      <c r="AY448" s="263" t="s">
        <v>149</v>
      </c>
    </row>
    <row r="449" s="2" customFormat="1" ht="21.75" customHeight="1">
      <c r="A449" s="38"/>
      <c r="B449" s="39"/>
      <c r="C449" s="243" t="s">
        <v>764</v>
      </c>
      <c r="D449" s="243" t="s">
        <v>234</v>
      </c>
      <c r="E449" s="244" t="s">
        <v>2315</v>
      </c>
      <c r="F449" s="245" t="s">
        <v>2316</v>
      </c>
      <c r="G449" s="246" t="s">
        <v>217</v>
      </c>
      <c r="H449" s="247">
        <v>1.599</v>
      </c>
      <c r="I449" s="248"/>
      <c r="J449" s="249">
        <f>ROUND(I449*H449,2)</f>
        <v>0</v>
      </c>
      <c r="K449" s="245" t="s">
        <v>155</v>
      </c>
      <c r="L449" s="250"/>
      <c r="M449" s="251" t="s">
        <v>1</v>
      </c>
      <c r="N449" s="252" t="s">
        <v>41</v>
      </c>
      <c r="O449" s="91"/>
      <c r="P449" s="227">
        <f>O449*H449</f>
        <v>0</v>
      </c>
      <c r="Q449" s="227">
        <v>1</v>
      </c>
      <c r="R449" s="227">
        <f>Q449*H449</f>
        <v>1.599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186</v>
      </c>
      <c r="AT449" s="229" t="s">
        <v>234</v>
      </c>
      <c r="AU449" s="229" t="s">
        <v>86</v>
      </c>
      <c r="AY449" s="17" t="s">
        <v>149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84</v>
      </c>
      <c r="BK449" s="230">
        <f>ROUND(I449*H449,2)</f>
        <v>0</v>
      </c>
      <c r="BL449" s="17" t="s">
        <v>156</v>
      </c>
      <c r="BM449" s="229" t="s">
        <v>2317</v>
      </c>
    </row>
    <row r="450" s="13" customFormat="1">
      <c r="A450" s="13"/>
      <c r="B450" s="231"/>
      <c r="C450" s="232"/>
      <c r="D450" s="233" t="s">
        <v>158</v>
      </c>
      <c r="E450" s="234" t="s">
        <v>1</v>
      </c>
      <c r="F450" s="235" t="s">
        <v>2318</v>
      </c>
      <c r="G450" s="232"/>
      <c r="H450" s="236">
        <v>1.599</v>
      </c>
      <c r="I450" s="237"/>
      <c r="J450" s="232"/>
      <c r="K450" s="232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158</v>
      </c>
      <c r="AU450" s="242" t="s">
        <v>86</v>
      </c>
      <c r="AV450" s="13" t="s">
        <v>86</v>
      </c>
      <c r="AW450" s="13" t="s">
        <v>32</v>
      </c>
      <c r="AX450" s="13" t="s">
        <v>84</v>
      </c>
      <c r="AY450" s="242" t="s">
        <v>149</v>
      </c>
    </row>
    <row r="451" s="2" customFormat="1" ht="21.75" customHeight="1">
      <c r="A451" s="38"/>
      <c r="B451" s="39"/>
      <c r="C451" s="243" t="s">
        <v>606</v>
      </c>
      <c r="D451" s="243" t="s">
        <v>234</v>
      </c>
      <c r="E451" s="244" t="s">
        <v>2319</v>
      </c>
      <c r="F451" s="245" t="s">
        <v>2320</v>
      </c>
      <c r="G451" s="246" t="s">
        <v>217</v>
      </c>
      <c r="H451" s="247">
        <v>0.65100000000000002</v>
      </c>
      <c r="I451" s="248"/>
      <c r="J451" s="249">
        <f>ROUND(I451*H451,2)</f>
        <v>0</v>
      </c>
      <c r="K451" s="245" t="s">
        <v>155</v>
      </c>
      <c r="L451" s="250"/>
      <c r="M451" s="251" t="s">
        <v>1</v>
      </c>
      <c r="N451" s="252" t="s">
        <v>41</v>
      </c>
      <c r="O451" s="91"/>
      <c r="P451" s="227">
        <f>O451*H451</f>
        <v>0</v>
      </c>
      <c r="Q451" s="227">
        <v>1</v>
      </c>
      <c r="R451" s="227">
        <f>Q451*H451</f>
        <v>0.65100000000000002</v>
      </c>
      <c r="S451" s="227">
        <v>0</v>
      </c>
      <c r="T451" s="22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9" t="s">
        <v>186</v>
      </c>
      <c r="AT451" s="229" t="s">
        <v>234</v>
      </c>
      <c r="AU451" s="229" t="s">
        <v>86</v>
      </c>
      <c r="AY451" s="17" t="s">
        <v>149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17" t="s">
        <v>84</v>
      </c>
      <c r="BK451" s="230">
        <f>ROUND(I451*H451,2)</f>
        <v>0</v>
      </c>
      <c r="BL451" s="17" t="s">
        <v>156</v>
      </c>
      <c r="BM451" s="229" t="s">
        <v>2321</v>
      </c>
    </row>
    <row r="452" s="13" customFormat="1">
      <c r="A452" s="13"/>
      <c r="B452" s="231"/>
      <c r="C452" s="232"/>
      <c r="D452" s="233" t="s">
        <v>158</v>
      </c>
      <c r="E452" s="234" t="s">
        <v>1</v>
      </c>
      <c r="F452" s="235" t="s">
        <v>2322</v>
      </c>
      <c r="G452" s="232"/>
      <c r="H452" s="236">
        <v>0.65100000000000002</v>
      </c>
      <c r="I452" s="237"/>
      <c r="J452" s="232"/>
      <c r="K452" s="232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158</v>
      </c>
      <c r="AU452" s="242" t="s">
        <v>86</v>
      </c>
      <c r="AV452" s="13" t="s">
        <v>86</v>
      </c>
      <c r="AW452" s="13" t="s">
        <v>32</v>
      </c>
      <c r="AX452" s="13" t="s">
        <v>84</v>
      </c>
      <c r="AY452" s="242" t="s">
        <v>149</v>
      </c>
    </row>
    <row r="453" s="2" customFormat="1" ht="21.75" customHeight="1">
      <c r="A453" s="38"/>
      <c r="B453" s="39"/>
      <c r="C453" s="243" t="s">
        <v>769</v>
      </c>
      <c r="D453" s="243" t="s">
        <v>234</v>
      </c>
      <c r="E453" s="244" t="s">
        <v>2323</v>
      </c>
      <c r="F453" s="245" t="s">
        <v>2324</v>
      </c>
      <c r="G453" s="246" t="s">
        <v>217</v>
      </c>
      <c r="H453" s="247">
        <v>1.248</v>
      </c>
      <c r="I453" s="248"/>
      <c r="J453" s="249">
        <f>ROUND(I453*H453,2)</f>
        <v>0</v>
      </c>
      <c r="K453" s="245" t="s">
        <v>155</v>
      </c>
      <c r="L453" s="250"/>
      <c r="M453" s="251" t="s">
        <v>1</v>
      </c>
      <c r="N453" s="252" t="s">
        <v>41</v>
      </c>
      <c r="O453" s="91"/>
      <c r="P453" s="227">
        <f>O453*H453</f>
        <v>0</v>
      </c>
      <c r="Q453" s="227">
        <v>1</v>
      </c>
      <c r="R453" s="227">
        <f>Q453*H453</f>
        <v>1.248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186</v>
      </c>
      <c r="AT453" s="229" t="s">
        <v>234</v>
      </c>
      <c r="AU453" s="229" t="s">
        <v>86</v>
      </c>
      <c r="AY453" s="17" t="s">
        <v>149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84</v>
      </c>
      <c r="BK453" s="230">
        <f>ROUND(I453*H453,2)</f>
        <v>0</v>
      </c>
      <c r="BL453" s="17" t="s">
        <v>156</v>
      </c>
      <c r="BM453" s="229" t="s">
        <v>2325</v>
      </c>
    </row>
    <row r="454" s="13" customFormat="1">
      <c r="A454" s="13"/>
      <c r="B454" s="231"/>
      <c r="C454" s="232"/>
      <c r="D454" s="233" t="s">
        <v>158</v>
      </c>
      <c r="E454" s="234" t="s">
        <v>1</v>
      </c>
      <c r="F454" s="235" t="s">
        <v>2326</v>
      </c>
      <c r="G454" s="232"/>
      <c r="H454" s="236">
        <v>1.248</v>
      </c>
      <c r="I454" s="237"/>
      <c r="J454" s="232"/>
      <c r="K454" s="232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158</v>
      </c>
      <c r="AU454" s="242" t="s">
        <v>86</v>
      </c>
      <c r="AV454" s="13" t="s">
        <v>86</v>
      </c>
      <c r="AW454" s="13" t="s">
        <v>32</v>
      </c>
      <c r="AX454" s="13" t="s">
        <v>84</v>
      </c>
      <c r="AY454" s="242" t="s">
        <v>149</v>
      </c>
    </row>
    <row r="455" s="2" customFormat="1" ht="21.75" customHeight="1">
      <c r="A455" s="38"/>
      <c r="B455" s="39"/>
      <c r="C455" s="243" t="s">
        <v>609</v>
      </c>
      <c r="D455" s="243" t="s">
        <v>234</v>
      </c>
      <c r="E455" s="244" t="s">
        <v>2327</v>
      </c>
      <c r="F455" s="245" t="s">
        <v>2328</v>
      </c>
      <c r="G455" s="246" t="s">
        <v>217</v>
      </c>
      <c r="H455" s="247">
        <v>1.516</v>
      </c>
      <c r="I455" s="248"/>
      <c r="J455" s="249">
        <f>ROUND(I455*H455,2)</f>
        <v>0</v>
      </c>
      <c r="K455" s="245" t="s">
        <v>155</v>
      </c>
      <c r="L455" s="250"/>
      <c r="M455" s="251" t="s">
        <v>1</v>
      </c>
      <c r="N455" s="252" t="s">
        <v>41</v>
      </c>
      <c r="O455" s="91"/>
      <c r="P455" s="227">
        <f>O455*H455</f>
        <v>0</v>
      </c>
      <c r="Q455" s="227">
        <v>1</v>
      </c>
      <c r="R455" s="227">
        <f>Q455*H455</f>
        <v>1.516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186</v>
      </c>
      <c r="AT455" s="229" t="s">
        <v>234</v>
      </c>
      <c r="AU455" s="229" t="s">
        <v>86</v>
      </c>
      <c r="AY455" s="17" t="s">
        <v>149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84</v>
      </c>
      <c r="BK455" s="230">
        <f>ROUND(I455*H455,2)</f>
        <v>0</v>
      </c>
      <c r="BL455" s="17" t="s">
        <v>156</v>
      </c>
      <c r="BM455" s="229" t="s">
        <v>2329</v>
      </c>
    </row>
    <row r="456" s="13" customFormat="1">
      <c r="A456" s="13"/>
      <c r="B456" s="231"/>
      <c r="C456" s="232"/>
      <c r="D456" s="233" t="s">
        <v>158</v>
      </c>
      <c r="E456" s="234" t="s">
        <v>1</v>
      </c>
      <c r="F456" s="235" t="s">
        <v>2330</v>
      </c>
      <c r="G456" s="232"/>
      <c r="H456" s="236">
        <v>1.516</v>
      </c>
      <c r="I456" s="237"/>
      <c r="J456" s="232"/>
      <c r="K456" s="232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158</v>
      </c>
      <c r="AU456" s="242" t="s">
        <v>86</v>
      </c>
      <c r="AV456" s="13" t="s">
        <v>86</v>
      </c>
      <c r="AW456" s="13" t="s">
        <v>32</v>
      </c>
      <c r="AX456" s="13" t="s">
        <v>84</v>
      </c>
      <c r="AY456" s="242" t="s">
        <v>149</v>
      </c>
    </row>
    <row r="457" s="2" customFormat="1" ht="21.75" customHeight="1">
      <c r="A457" s="38"/>
      <c r="B457" s="39"/>
      <c r="C457" s="243" t="s">
        <v>773</v>
      </c>
      <c r="D457" s="243" t="s">
        <v>234</v>
      </c>
      <c r="E457" s="244" t="s">
        <v>2331</v>
      </c>
      <c r="F457" s="245" t="s">
        <v>2332</v>
      </c>
      <c r="G457" s="246" t="s">
        <v>217</v>
      </c>
      <c r="H457" s="247">
        <v>0.92000000000000004</v>
      </c>
      <c r="I457" s="248"/>
      <c r="J457" s="249">
        <f>ROUND(I457*H457,2)</f>
        <v>0</v>
      </c>
      <c r="K457" s="245" t="s">
        <v>155</v>
      </c>
      <c r="L457" s="250"/>
      <c r="M457" s="251" t="s">
        <v>1</v>
      </c>
      <c r="N457" s="252" t="s">
        <v>41</v>
      </c>
      <c r="O457" s="91"/>
      <c r="P457" s="227">
        <f>O457*H457</f>
        <v>0</v>
      </c>
      <c r="Q457" s="227">
        <v>1</v>
      </c>
      <c r="R457" s="227">
        <f>Q457*H457</f>
        <v>0.92000000000000004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186</v>
      </c>
      <c r="AT457" s="229" t="s">
        <v>234</v>
      </c>
      <c r="AU457" s="229" t="s">
        <v>86</v>
      </c>
      <c r="AY457" s="17" t="s">
        <v>149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84</v>
      </c>
      <c r="BK457" s="230">
        <f>ROUND(I457*H457,2)</f>
        <v>0</v>
      </c>
      <c r="BL457" s="17" t="s">
        <v>156</v>
      </c>
      <c r="BM457" s="229" t="s">
        <v>2333</v>
      </c>
    </row>
    <row r="458" s="13" customFormat="1">
      <c r="A458" s="13"/>
      <c r="B458" s="231"/>
      <c r="C458" s="232"/>
      <c r="D458" s="233" t="s">
        <v>158</v>
      </c>
      <c r="E458" s="234" t="s">
        <v>1</v>
      </c>
      <c r="F458" s="235" t="s">
        <v>2334</v>
      </c>
      <c r="G458" s="232"/>
      <c r="H458" s="236">
        <v>0.92000000000000004</v>
      </c>
      <c r="I458" s="237"/>
      <c r="J458" s="232"/>
      <c r="K458" s="232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158</v>
      </c>
      <c r="AU458" s="242" t="s">
        <v>86</v>
      </c>
      <c r="AV458" s="13" t="s">
        <v>86</v>
      </c>
      <c r="AW458" s="13" t="s">
        <v>32</v>
      </c>
      <c r="AX458" s="13" t="s">
        <v>84</v>
      </c>
      <c r="AY458" s="242" t="s">
        <v>149</v>
      </c>
    </row>
    <row r="459" s="2" customFormat="1" ht="21.75" customHeight="1">
      <c r="A459" s="38"/>
      <c r="B459" s="39"/>
      <c r="C459" s="243" t="s">
        <v>612</v>
      </c>
      <c r="D459" s="243" t="s">
        <v>234</v>
      </c>
      <c r="E459" s="244" t="s">
        <v>1852</v>
      </c>
      <c r="F459" s="245" t="s">
        <v>1853</v>
      </c>
      <c r="G459" s="246" t="s">
        <v>217</v>
      </c>
      <c r="H459" s="247">
        <v>0.23999999999999999</v>
      </c>
      <c r="I459" s="248"/>
      <c r="J459" s="249">
        <f>ROUND(I459*H459,2)</f>
        <v>0</v>
      </c>
      <c r="K459" s="245" t="s">
        <v>155</v>
      </c>
      <c r="L459" s="250"/>
      <c r="M459" s="251" t="s">
        <v>1</v>
      </c>
      <c r="N459" s="252" t="s">
        <v>41</v>
      </c>
      <c r="O459" s="91"/>
      <c r="P459" s="227">
        <f>O459*H459</f>
        <v>0</v>
      </c>
      <c r="Q459" s="227">
        <v>1</v>
      </c>
      <c r="R459" s="227">
        <f>Q459*H459</f>
        <v>0.23999999999999999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186</v>
      </c>
      <c r="AT459" s="229" t="s">
        <v>234</v>
      </c>
      <c r="AU459" s="229" t="s">
        <v>86</v>
      </c>
      <c r="AY459" s="17" t="s">
        <v>149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84</v>
      </c>
      <c r="BK459" s="230">
        <f>ROUND(I459*H459,2)</f>
        <v>0</v>
      </c>
      <c r="BL459" s="17" t="s">
        <v>156</v>
      </c>
      <c r="BM459" s="229" t="s">
        <v>2335</v>
      </c>
    </row>
    <row r="460" s="13" customFormat="1">
      <c r="A460" s="13"/>
      <c r="B460" s="231"/>
      <c r="C460" s="232"/>
      <c r="D460" s="233" t="s">
        <v>158</v>
      </c>
      <c r="E460" s="234" t="s">
        <v>1</v>
      </c>
      <c r="F460" s="235" t="s">
        <v>2336</v>
      </c>
      <c r="G460" s="232"/>
      <c r="H460" s="236">
        <v>0.23999999999999999</v>
      </c>
      <c r="I460" s="237"/>
      <c r="J460" s="232"/>
      <c r="K460" s="232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158</v>
      </c>
      <c r="AU460" s="242" t="s">
        <v>86</v>
      </c>
      <c r="AV460" s="13" t="s">
        <v>86</v>
      </c>
      <c r="AW460" s="13" t="s">
        <v>32</v>
      </c>
      <c r="AX460" s="13" t="s">
        <v>84</v>
      </c>
      <c r="AY460" s="242" t="s">
        <v>149</v>
      </c>
    </row>
    <row r="461" s="2" customFormat="1" ht="21.75" customHeight="1">
      <c r="A461" s="38"/>
      <c r="B461" s="39"/>
      <c r="C461" s="243" t="s">
        <v>779</v>
      </c>
      <c r="D461" s="243" t="s">
        <v>234</v>
      </c>
      <c r="E461" s="244" t="s">
        <v>2337</v>
      </c>
      <c r="F461" s="245" t="s">
        <v>2338</v>
      </c>
      <c r="G461" s="246" t="s">
        <v>217</v>
      </c>
      <c r="H461" s="247">
        <v>0.83999999999999997</v>
      </c>
      <c r="I461" s="248"/>
      <c r="J461" s="249">
        <f>ROUND(I461*H461,2)</f>
        <v>0</v>
      </c>
      <c r="K461" s="245" t="s">
        <v>155</v>
      </c>
      <c r="L461" s="250"/>
      <c r="M461" s="251" t="s">
        <v>1</v>
      </c>
      <c r="N461" s="252" t="s">
        <v>41</v>
      </c>
      <c r="O461" s="91"/>
      <c r="P461" s="227">
        <f>O461*H461</f>
        <v>0</v>
      </c>
      <c r="Q461" s="227">
        <v>1</v>
      </c>
      <c r="R461" s="227">
        <f>Q461*H461</f>
        <v>0.83999999999999997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186</v>
      </c>
      <c r="AT461" s="229" t="s">
        <v>234</v>
      </c>
      <c r="AU461" s="229" t="s">
        <v>86</v>
      </c>
      <c r="AY461" s="17" t="s">
        <v>149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84</v>
      </c>
      <c r="BK461" s="230">
        <f>ROUND(I461*H461,2)</f>
        <v>0</v>
      </c>
      <c r="BL461" s="17" t="s">
        <v>156</v>
      </c>
      <c r="BM461" s="229" t="s">
        <v>2339</v>
      </c>
    </row>
    <row r="462" s="13" customFormat="1">
      <c r="A462" s="13"/>
      <c r="B462" s="231"/>
      <c r="C462" s="232"/>
      <c r="D462" s="233" t="s">
        <v>158</v>
      </c>
      <c r="E462" s="234" t="s">
        <v>1</v>
      </c>
      <c r="F462" s="235" t="s">
        <v>2340</v>
      </c>
      <c r="G462" s="232"/>
      <c r="H462" s="236">
        <v>0.83999999999999997</v>
      </c>
      <c r="I462" s="237"/>
      <c r="J462" s="232"/>
      <c r="K462" s="232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158</v>
      </c>
      <c r="AU462" s="242" t="s">
        <v>86</v>
      </c>
      <c r="AV462" s="13" t="s">
        <v>86</v>
      </c>
      <c r="AW462" s="13" t="s">
        <v>32</v>
      </c>
      <c r="AX462" s="13" t="s">
        <v>84</v>
      </c>
      <c r="AY462" s="242" t="s">
        <v>149</v>
      </c>
    </row>
    <row r="463" s="2" customFormat="1" ht="21.75" customHeight="1">
      <c r="A463" s="38"/>
      <c r="B463" s="39"/>
      <c r="C463" s="243" t="s">
        <v>614</v>
      </c>
      <c r="D463" s="243" t="s">
        <v>234</v>
      </c>
      <c r="E463" s="244" t="s">
        <v>2341</v>
      </c>
      <c r="F463" s="245" t="s">
        <v>2342</v>
      </c>
      <c r="G463" s="246" t="s">
        <v>217</v>
      </c>
      <c r="H463" s="247">
        <v>0.23999999999999999</v>
      </c>
      <c r="I463" s="248"/>
      <c r="J463" s="249">
        <f>ROUND(I463*H463,2)</f>
        <v>0</v>
      </c>
      <c r="K463" s="245" t="s">
        <v>155</v>
      </c>
      <c r="L463" s="250"/>
      <c r="M463" s="251" t="s">
        <v>1</v>
      </c>
      <c r="N463" s="252" t="s">
        <v>41</v>
      </c>
      <c r="O463" s="91"/>
      <c r="P463" s="227">
        <f>O463*H463</f>
        <v>0</v>
      </c>
      <c r="Q463" s="227">
        <v>1</v>
      </c>
      <c r="R463" s="227">
        <f>Q463*H463</f>
        <v>0.23999999999999999</v>
      </c>
      <c r="S463" s="227">
        <v>0</v>
      </c>
      <c r="T463" s="22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9" t="s">
        <v>186</v>
      </c>
      <c r="AT463" s="229" t="s">
        <v>234</v>
      </c>
      <c r="AU463" s="229" t="s">
        <v>86</v>
      </c>
      <c r="AY463" s="17" t="s">
        <v>149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7" t="s">
        <v>84</v>
      </c>
      <c r="BK463" s="230">
        <f>ROUND(I463*H463,2)</f>
        <v>0</v>
      </c>
      <c r="BL463" s="17" t="s">
        <v>156</v>
      </c>
      <c r="BM463" s="229" t="s">
        <v>2343</v>
      </c>
    </row>
    <row r="464" s="13" customFormat="1">
      <c r="A464" s="13"/>
      <c r="B464" s="231"/>
      <c r="C464" s="232"/>
      <c r="D464" s="233" t="s">
        <v>158</v>
      </c>
      <c r="E464" s="234" t="s">
        <v>1</v>
      </c>
      <c r="F464" s="235" t="s">
        <v>2336</v>
      </c>
      <c r="G464" s="232"/>
      <c r="H464" s="236">
        <v>0.23999999999999999</v>
      </c>
      <c r="I464" s="237"/>
      <c r="J464" s="232"/>
      <c r="K464" s="232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158</v>
      </c>
      <c r="AU464" s="242" t="s">
        <v>86</v>
      </c>
      <c r="AV464" s="13" t="s">
        <v>86</v>
      </c>
      <c r="AW464" s="13" t="s">
        <v>32</v>
      </c>
      <c r="AX464" s="13" t="s">
        <v>84</v>
      </c>
      <c r="AY464" s="242" t="s">
        <v>149</v>
      </c>
    </row>
    <row r="465" s="2" customFormat="1" ht="24.15" customHeight="1">
      <c r="A465" s="38"/>
      <c r="B465" s="39"/>
      <c r="C465" s="218" t="s">
        <v>786</v>
      </c>
      <c r="D465" s="218" t="s">
        <v>151</v>
      </c>
      <c r="E465" s="219" t="s">
        <v>2344</v>
      </c>
      <c r="F465" s="220" t="s">
        <v>2345</v>
      </c>
      <c r="G465" s="221" t="s">
        <v>303</v>
      </c>
      <c r="H465" s="222">
        <v>72</v>
      </c>
      <c r="I465" s="223"/>
      <c r="J465" s="224">
        <f>ROUND(I465*H465,2)</f>
        <v>0</v>
      </c>
      <c r="K465" s="220" t="s">
        <v>155</v>
      </c>
      <c r="L465" s="44"/>
      <c r="M465" s="225" t="s">
        <v>1</v>
      </c>
      <c r="N465" s="226" t="s">
        <v>41</v>
      </c>
      <c r="O465" s="91"/>
      <c r="P465" s="227">
        <f>O465*H465</f>
        <v>0</v>
      </c>
      <c r="Q465" s="227">
        <v>8.0000000000000007E-05</v>
      </c>
      <c r="R465" s="227">
        <f>Q465*H465</f>
        <v>0.0057600000000000004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156</v>
      </c>
      <c r="AT465" s="229" t="s">
        <v>151</v>
      </c>
      <c r="AU465" s="229" t="s">
        <v>86</v>
      </c>
      <c r="AY465" s="17" t="s">
        <v>149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84</v>
      </c>
      <c r="BK465" s="230">
        <f>ROUND(I465*H465,2)</f>
        <v>0</v>
      </c>
      <c r="BL465" s="17" t="s">
        <v>156</v>
      </c>
      <c r="BM465" s="229" t="s">
        <v>2346</v>
      </c>
    </row>
    <row r="466" s="13" customFormat="1">
      <c r="A466" s="13"/>
      <c r="B466" s="231"/>
      <c r="C466" s="232"/>
      <c r="D466" s="233" t="s">
        <v>158</v>
      </c>
      <c r="E466" s="234" t="s">
        <v>1</v>
      </c>
      <c r="F466" s="235" t="s">
        <v>2347</v>
      </c>
      <c r="G466" s="232"/>
      <c r="H466" s="236">
        <v>72</v>
      </c>
      <c r="I466" s="237"/>
      <c r="J466" s="232"/>
      <c r="K466" s="232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158</v>
      </c>
      <c r="AU466" s="242" t="s">
        <v>86</v>
      </c>
      <c r="AV466" s="13" t="s">
        <v>86</v>
      </c>
      <c r="AW466" s="13" t="s">
        <v>32</v>
      </c>
      <c r="AX466" s="13" t="s">
        <v>84</v>
      </c>
      <c r="AY466" s="242" t="s">
        <v>149</v>
      </c>
    </row>
    <row r="467" s="2" customFormat="1" ht="21.75" customHeight="1">
      <c r="A467" s="38"/>
      <c r="B467" s="39"/>
      <c r="C467" s="218" t="s">
        <v>618</v>
      </c>
      <c r="D467" s="218" t="s">
        <v>151</v>
      </c>
      <c r="E467" s="219" t="s">
        <v>2348</v>
      </c>
      <c r="F467" s="220" t="s">
        <v>2349</v>
      </c>
      <c r="G467" s="221" t="s">
        <v>303</v>
      </c>
      <c r="H467" s="222">
        <v>72</v>
      </c>
      <c r="I467" s="223"/>
      <c r="J467" s="224">
        <f>ROUND(I467*H467,2)</f>
        <v>0</v>
      </c>
      <c r="K467" s="220" t="s">
        <v>155</v>
      </c>
      <c r="L467" s="44"/>
      <c r="M467" s="225" t="s">
        <v>1</v>
      </c>
      <c r="N467" s="226" t="s">
        <v>41</v>
      </c>
      <c r="O467" s="91"/>
      <c r="P467" s="227">
        <f>O467*H467</f>
        <v>0</v>
      </c>
      <c r="Q467" s="227">
        <v>0.00055999999999999995</v>
      </c>
      <c r="R467" s="227">
        <f>Q467*H467</f>
        <v>0.040319999999999995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156</v>
      </c>
      <c r="AT467" s="229" t="s">
        <v>151</v>
      </c>
      <c r="AU467" s="229" t="s">
        <v>86</v>
      </c>
      <c r="AY467" s="17" t="s">
        <v>149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84</v>
      </c>
      <c r="BK467" s="230">
        <f>ROUND(I467*H467,2)</f>
        <v>0</v>
      </c>
      <c r="BL467" s="17" t="s">
        <v>156</v>
      </c>
      <c r="BM467" s="229" t="s">
        <v>2350</v>
      </c>
    </row>
    <row r="468" s="13" customFormat="1">
      <c r="A468" s="13"/>
      <c r="B468" s="231"/>
      <c r="C468" s="232"/>
      <c r="D468" s="233" t="s">
        <v>158</v>
      </c>
      <c r="E468" s="234" t="s">
        <v>1</v>
      </c>
      <c r="F468" s="235" t="s">
        <v>2347</v>
      </c>
      <c r="G468" s="232"/>
      <c r="H468" s="236">
        <v>72</v>
      </c>
      <c r="I468" s="237"/>
      <c r="J468" s="232"/>
      <c r="K468" s="232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158</v>
      </c>
      <c r="AU468" s="242" t="s">
        <v>86</v>
      </c>
      <c r="AV468" s="13" t="s">
        <v>86</v>
      </c>
      <c r="AW468" s="13" t="s">
        <v>32</v>
      </c>
      <c r="AX468" s="13" t="s">
        <v>84</v>
      </c>
      <c r="AY468" s="242" t="s">
        <v>149</v>
      </c>
    </row>
    <row r="469" s="2" customFormat="1" ht="24.15" customHeight="1">
      <c r="A469" s="38"/>
      <c r="B469" s="39"/>
      <c r="C469" s="218" t="s">
        <v>793</v>
      </c>
      <c r="D469" s="218" t="s">
        <v>151</v>
      </c>
      <c r="E469" s="219" t="s">
        <v>2351</v>
      </c>
      <c r="F469" s="220" t="s">
        <v>2352</v>
      </c>
      <c r="G469" s="221" t="s">
        <v>154</v>
      </c>
      <c r="H469" s="222">
        <v>16.600000000000001</v>
      </c>
      <c r="I469" s="223"/>
      <c r="J469" s="224">
        <f>ROUND(I469*H469,2)</f>
        <v>0</v>
      </c>
      <c r="K469" s="220" t="s">
        <v>155</v>
      </c>
      <c r="L469" s="44"/>
      <c r="M469" s="225" t="s">
        <v>1</v>
      </c>
      <c r="N469" s="226" t="s">
        <v>41</v>
      </c>
      <c r="O469" s="91"/>
      <c r="P469" s="227">
        <f>O469*H469</f>
        <v>0</v>
      </c>
      <c r="Q469" s="227">
        <v>0.0089099999999999995</v>
      </c>
      <c r="R469" s="227">
        <f>Q469*H469</f>
        <v>0.14790600000000001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156</v>
      </c>
      <c r="AT469" s="229" t="s">
        <v>151</v>
      </c>
      <c r="AU469" s="229" t="s">
        <v>86</v>
      </c>
      <c r="AY469" s="17" t="s">
        <v>149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84</v>
      </c>
      <c r="BK469" s="230">
        <f>ROUND(I469*H469,2)</f>
        <v>0</v>
      </c>
      <c r="BL469" s="17" t="s">
        <v>156</v>
      </c>
      <c r="BM469" s="229" t="s">
        <v>2353</v>
      </c>
    </row>
    <row r="470" s="13" customFormat="1">
      <c r="A470" s="13"/>
      <c r="B470" s="231"/>
      <c r="C470" s="232"/>
      <c r="D470" s="233" t="s">
        <v>158</v>
      </c>
      <c r="E470" s="234" t="s">
        <v>1</v>
      </c>
      <c r="F470" s="235" t="s">
        <v>2354</v>
      </c>
      <c r="G470" s="232"/>
      <c r="H470" s="236">
        <v>16.600000000000001</v>
      </c>
      <c r="I470" s="237"/>
      <c r="J470" s="232"/>
      <c r="K470" s="232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158</v>
      </c>
      <c r="AU470" s="242" t="s">
        <v>86</v>
      </c>
      <c r="AV470" s="13" t="s">
        <v>86</v>
      </c>
      <c r="AW470" s="13" t="s">
        <v>32</v>
      </c>
      <c r="AX470" s="13" t="s">
        <v>84</v>
      </c>
      <c r="AY470" s="242" t="s">
        <v>149</v>
      </c>
    </row>
    <row r="471" s="2" customFormat="1" ht="16.5" customHeight="1">
      <c r="A471" s="38"/>
      <c r="B471" s="39"/>
      <c r="C471" s="218" t="s">
        <v>622</v>
      </c>
      <c r="D471" s="218" t="s">
        <v>151</v>
      </c>
      <c r="E471" s="219" t="s">
        <v>2355</v>
      </c>
      <c r="F471" s="220" t="s">
        <v>2356</v>
      </c>
      <c r="G471" s="221" t="s">
        <v>154</v>
      </c>
      <c r="H471" s="222">
        <v>16.600000000000001</v>
      </c>
      <c r="I471" s="223"/>
      <c r="J471" s="224">
        <f>ROUND(I471*H471,2)</f>
        <v>0</v>
      </c>
      <c r="K471" s="220" t="s">
        <v>155</v>
      </c>
      <c r="L471" s="44"/>
      <c r="M471" s="225" t="s">
        <v>1</v>
      </c>
      <c r="N471" s="226" t="s">
        <v>41</v>
      </c>
      <c r="O471" s="91"/>
      <c r="P471" s="227">
        <f>O471*H471</f>
        <v>0</v>
      </c>
      <c r="Q471" s="227">
        <v>0.00046999999999999999</v>
      </c>
      <c r="R471" s="227">
        <f>Q471*H471</f>
        <v>0.0078020000000000008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156</v>
      </c>
      <c r="AT471" s="229" t="s">
        <v>151</v>
      </c>
      <c r="AU471" s="229" t="s">
        <v>86</v>
      </c>
      <c r="AY471" s="17" t="s">
        <v>149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84</v>
      </c>
      <c r="BK471" s="230">
        <f>ROUND(I471*H471,2)</f>
        <v>0</v>
      </c>
      <c r="BL471" s="17" t="s">
        <v>156</v>
      </c>
      <c r="BM471" s="229" t="s">
        <v>2357</v>
      </c>
    </row>
    <row r="472" s="13" customFormat="1">
      <c r="A472" s="13"/>
      <c r="B472" s="231"/>
      <c r="C472" s="232"/>
      <c r="D472" s="233" t="s">
        <v>158</v>
      </c>
      <c r="E472" s="234" t="s">
        <v>1</v>
      </c>
      <c r="F472" s="235" t="s">
        <v>2354</v>
      </c>
      <c r="G472" s="232"/>
      <c r="H472" s="236">
        <v>16.600000000000001</v>
      </c>
      <c r="I472" s="237"/>
      <c r="J472" s="232"/>
      <c r="K472" s="232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158</v>
      </c>
      <c r="AU472" s="242" t="s">
        <v>86</v>
      </c>
      <c r="AV472" s="13" t="s">
        <v>86</v>
      </c>
      <c r="AW472" s="13" t="s">
        <v>32</v>
      </c>
      <c r="AX472" s="13" t="s">
        <v>84</v>
      </c>
      <c r="AY472" s="242" t="s">
        <v>149</v>
      </c>
    </row>
    <row r="473" s="12" customFormat="1" ht="22.8" customHeight="1">
      <c r="A473" s="12"/>
      <c r="B473" s="202"/>
      <c r="C473" s="203"/>
      <c r="D473" s="204" t="s">
        <v>75</v>
      </c>
      <c r="E473" s="216" t="s">
        <v>423</v>
      </c>
      <c r="F473" s="216" t="s">
        <v>424</v>
      </c>
      <c r="G473" s="203"/>
      <c r="H473" s="203"/>
      <c r="I473" s="206"/>
      <c r="J473" s="217">
        <f>BK473</f>
        <v>0</v>
      </c>
      <c r="K473" s="203"/>
      <c r="L473" s="208"/>
      <c r="M473" s="209"/>
      <c r="N473" s="210"/>
      <c r="O473" s="210"/>
      <c r="P473" s="211">
        <f>P474</f>
        <v>0</v>
      </c>
      <c r="Q473" s="210"/>
      <c r="R473" s="211">
        <f>R474</f>
        <v>0</v>
      </c>
      <c r="S473" s="210"/>
      <c r="T473" s="212">
        <f>T474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3" t="s">
        <v>84</v>
      </c>
      <c r="AT473" s="214" t="s">
        <v>75</v>
      </c>
      <c r="AU473" s="214" t="s">
        <v>84</v>
      </c>
      <c r="AY473" s="213" t="s">
        <v>149</v>
      </c>
      <c r="BK473" s="215">
        <f>BK474</f>
        <v>0</v>
      </c>
    </row>
    <row r="474" s="2" customFormat="1" ht="24.15" customHeight="1">
      <c r="A474" s="38"/>
      <c r="B474" s="39"/>
      <c r="C474" s="218" t="s">
        <v>802</v>
      </c>
      <c r="D474" s="218" t="s">
        <v>151</v>
      </c>
      <c r="E474" s="219" t="s">
        <v>2358</v>
      </c>
      <c r="F474" s="220" t="s">
        <v>2359</v>
      </c>
      <c r="G474" s="221" t="s">
        <v>217</v>
      </c>
      <c r="H474" s="222">
        <v>1022.311</v>
      </c>
      <c r="I474" s="223"/>
      <c r="J474" s="224">
        <f>ROUND(I474*H474,2)</f>
        <v>0</v>
      </c>
      <c r="K474" s="220" t="s">
        <v>155</v>
      </c>
      <c r="L474" s="44"/>
      <c r="M474" s="225" t="s">
        <v>1</v>
      </c>
      <c r="N474" s="226" t="s">
        <v>41</v>
      </c>
      <c r="O474" s="91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9" t="s">
        <v>156</v>
      </c>
      <c r="AT474" s="229" t="s">
        <v>151</v>
      </c>
      <c r="AU474" s="229" t="s">
        <v>86</v>
      </c>
      <c r="AY474" s="17" t="s">
        <v>149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7" t="s">
        <v>84</v>
      </c>
      <c r="BK474" s="230">
        <f>ROUND(I474*H474,2)</f>
        <v>0</v>
      </c>
      <c r="BL474" s="17" t="s">
        <v>156</v>
      </c>
      <c r="BM474" s="229" t="s">
        <v>2360</v>
      </c>
    </row>
    <row r="475" s="12" customFormat="1" ht="25.92" customHeight="1">
      <c r="A475" s="12"/>
      <c r="B475" s="202"/>
      <c r="C475" s="203"/>
      <c r="D475" s="204" t="s">
        <v>75</v>
      </c>
      <c r="E475" s="205" t="s">
        <v>1256</v>
      </c>
      <c r="F475" s="205" t="s">
        <v>1257</v>
      </c>
      <c r="G475" s="203"/>
      <c r="H475" s="203"/>
      <c r="I475" s="206"/>
      <c r="J475" s="207">
        <f>BK475</f>
        <v>0</v>
      </c>
      <c r="K475" s="203"/>
      <c r="L475" s="208"/>
      <c r="M475" s="209"/>
      <c r="N475" s="210"/>
      <c r="O475" s="210"/>
      <c r="P475" s="211">
        <f>P476+P528+P534+P544+P560+P573+P583+P600</f>
        <v>0</v>
      </c>
      <c r="Q475" s="210"/>
      <c r="R475" s="211">
        <f>R476+R528+R534+R544+R560+R573+R583+R600</f>
        <v>16.14495574</v>
      </c>
      <c r="S475" s="210"/>
      <c r="T475" s="212">
        <f>T476+T528+T534+T544+T560+T573+T583+T600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3" t="s">
        <v>86</v>
      </c>
      <c r="AT475" s="214" t="s">
        <v>75</v>
      </c>
      <c r="AU475" s="214" t="s">
        <v>76</v>
      </c>
      <c r="AY475" s="213" t="s">
        <v>149</v>
      </c>
      <c r="BK475" s="215">
        <f>BK476+BK528+BK534+BK544+BK560+BK573+BK583+BK600</f>
        <v>0</v>
      </c>
    </row>
    <row r="476" s="12" customFormat="1" ht="22.8" customHeight="1">
      <c r="A476" s="12"/>
      <c r="B476" s="202"/>
      <c r="C476" s="203"/>
      <c r="D476" s="204" t="s">
        <v>75</v>
      </c>
      <c r="E476" s="216" t="s">
        <v>1811</v>
      </c>
      <c r="F476" s="216" t="s">
        <v>1812</v>
      </c>
      <c r="G476" s="203"/>
      <c r="H476" s="203"/>
      <c r="I476" s="206"/>
      <c r="J476" s="217">
        <f>BK476</f>
        <v>0</v>
      </c>
      <c r="K476" s="203"/>
      <c r="L476" s="208"/>
      <c r="M476" s="209"/>
      <c r="N476" s="210"/>
      <c r="O476" s="210"/>
      <c r="P476" s="211">
        <f>SUM(P477:P527)</f>
        <v>0</v>
      </c>
      <c r="Q476" s="210"/>
      <c r="R476" s="211">
        <f>SUM(R477:R527)</f>
        <v>6.5405075999999998</v>
      </c>
      <c r="S476" s="210"/>
      <c r="T476" s="212">
        <f>SUM(T477:T527)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3" t="s">
        <v>86</v>
      </c>
      <c r="AT476" s="214" t="s">
        <v>75</v>
      </c>
      <c r="AU476" s="214" t="s">
        <v>84</v>
      </c>
      <c r="AY476" s="213" t="s">
        <v>149</v>
      </c>
      <c r="BK476" s="215">
        <f>SUM(BK477:BK527)</f>
        <v>0</v>
      </c>
    </row>
    <row r="477" s="2" customFormat="1" ht="16.5" customHeight="1">
      <c r="A477" s="38"/>
      <c r="B477" s="39"/>
      <c r="C477" s="218" t="s">
        <v>625</v>
      </c>
      <c r="D477" s="218" t="s">
        <v>151</v>
      </c>
      <c r="E477" s="219" t="s">
        <v>2361</v>
      </c>
      <c r="F477" s="220" t="s">
        <v>2362</v>
      </c>
      <c r="G477" s="221" t="s">
        <v>154</v>
      </c>
      <c r="H477" s="222">
        <v>1015.6</v>
      </c>
      <c r="I477" s="223"/>
      <c r="J477" s="224">
        <f>ROUND(I477*H477,2)</f>
        <v>0</v>
      </c>
      <c r="K477" s="220" t="s">
        <v>155</v>
      </c>
      <c r="L477" s="44"/>
      <c r="M477" s="225" t="s">
        <v>1</v>
      </c>
      <c r="N477" s="226" t="s">
        <v>41</v>
      </c>
      <c r="O477" s="91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9" t="s">
        <v>220</v>
      </c>
      <c r="AT477" s="229" t="s">
        <v>151</v>
      </c>
      <c r="AU477" s="229" t="s">
        <v>86</v>
      </c>
      <c r="AY477" s="17" t="s">
        <v>149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17" t="s">
        <v>84</v>
      </c>
      <c r="BK477" s="230">
        <f>ROUND(I477*H477,2)</f>
        <v>0</v>
      </c>
      <c r="BL477" s="17" t="s">
        <v>220</v>
      </c>
      <c r="BM477" s="229" t="s">
        <v>2363</v>
      </c>
    </row>
    <row r="478" s="13" customFormat="1">
      <c r="A478" s="13"/>
      <c r="B478" s="231"/>
      <c r="C478" s="232"/>
      <c r="D478" s="233" t="s">
        <v>158</v>
      </c>
      <c r="E478" s="234" t="s">
        <v>1</v>
      </c>
      <c r="F478" s="235" t="s">
        <v>2364</v>
      </c>
      <c r="G478" s="232"/>
      <c r="H478" s="236">
        <v>78</v>
      </c>
      <c r="I478" s="237"/>
      <c r="J478" s="232"/>
      <c r="K478" s="232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158</v>
      </c>
      <c r="AU478" s="242" t="s">
        <v>86</v>
      </c>
      <c r="AV478" s="13" t="s">
        <v>86</v>
      </c>
      <c r="AW478" s="13" t="s">
        <v>32</v>
      </c>
      <c r="AX478" s="13" t="s">
        <v>76</v>
      </c>
      <c r="AY478" s="242" t="s">
        <v>149</v>
      </c>
    </row>
    <row r="479" s="13" customFormat="1">
      <c r="A479" s="13"/>
      <c r="B479" s="231"/>
      <c r="C479" s="232"/>
      <c r="D479" s="233" t="s">
        <v>158</v>
      </c>
      <c r="E479" s="234" t="s">
        <v>1</v>
      </c>
      <c r="F479" s="235" t="s">
        <v>2214</v>
      </c>
      <c r="G479" s="232"/>
      <c r="H479" s="236">
        <v>57.600000000000001</v>
      </c>
      <c r="I479" s="237"/>
      <c r="J479" s="232"/>
      <c r="K479" s="232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158</v>
      </c>
      <c r="AU479" s="242" t="s">
        <v>86</v>
      </c>
      <c r="AV479" s="13" t="s">
        <v>86</v>
      </c>
      <c r="AW479" s="13" t="s">
        <v>32</v>
      </c>
      <c r="AX479" s="13" t="s">
        <v>76</v>
      </c>
      <c r="AY479" s="242" t="s">
        <v>149</v>
      </c>
    </row>
    <row r="480" s="13" customFormat="1">
      <c r="A480" s="13"/>
      <c r="B480" s="231"/>
      <c r="C480" s="232"/>
      <c r="D480" s="233" t="s">
        <v>158</v>
      </c>
      <c r="E480" s="234" t="s">
        <v>1</v>
      </c>
      <c r="F480" s="235" t="s">
        <v>2365</v>
      </c>
      <c r="G480" s="232"/>
      <c r="H480" s="236">
        <v>46.799999999999997</v>
      </c>
      <c r="I480" s="237"/>
      <c r="J480" s="232"/>
      <c r="K480" s="232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158</v>
      </c>
      <c r="AU480" s="242" t="s">
        <v>86</v>
      </c>
      <c r="AV480" s="13" t="s">
        <v>86</v>
      </c>
      <c r="AW480" s="13" t="s">
        <v>32</v>
      </c>
      <c r="AX480" s="13" t="s">
        <v>76</v>
      </c>
      <c r="AY480" s="242" t="s">
        <v>149</v>
      </c>
    </row>
    <row r="481" s="13" customFormat="1">
      <c r="A481" s="13"/>
      <c r="B481" s="231"/>
      <c r="C481" s="232"/>
      <c r="D481" s="233" t="s">
        <v>158</v>
      </c>
      <c r="E481" s="234" t="s">
        <v>1</v>
      </c>
      <c r="F481" s="235" t="s">
        <v>2366</v>
      </c>
      <c r="G481" s="232"/>
      <c r="H481" s="236">
        <v>833.20000000000005</v>
      </c>
      <c r="I481" s="237"/>
      <c r="J481" s="232"/>
      <c r="K481" s="232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158</v>
      </c>
      <c r="AU481" s="242" t="s">
        <v>86</v>
      </c>
      <c r="AV481" s="13" t="s">
        <v>86</v>
      </c>
      <c r="AW481" s="13" t="s">
        <v>32</v>
      </c>
      <c r="AX481" s="13" t="s">
        <v>76</v>
      </c>
      <c r="AY481" s="242" t="s">
        <v>149</v>
      </c>
    </row>
    <row r="482" s="14" customFormat="1">
      <c r="A482" s="14"/>
      <c r="B482" s="253"/>
      <c r="C482" s="254"/>
      <c r="D482" s="233" t="s">
        <v>158</v>
      </c>
      <c r="E482" s="255" t="s">
        <v>1</v>
      </c>
      <c r="F482" s="256" t="s">
        <v>395</v>
      </c>
      <c r="G482" s="254"/>
      <c r="H482" s="257">
        <v>1015.6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158</v>
      </c>
      <c r="AU482" s="263" t="s">
        <v>86</v>
      </c>
      <c r="AV482" s="14" t="s">
        <v>156</v>
      </c>
      <c r="AW482" s="14" t="s">
        <v>32</v>
      </c>
      <c r="AX482" s="14" t="s">
        <v>84</v>
      </c>
      <c r="AY482" s="263" t="s">
        <v>149</v>
      </c>
    </row>
    <row r="483" s="2" customFormat="1" ht="24.15" customHeight="1">
      <c r="A483" s="38"/>
      <c r="B483" s="39"/>
      <c r="C483" s="243" t="s">
        <v>811</v>
      </c>
      <c r="D483" s="243" t="s">
        <v>234</v>
      </c>
      <c r="E483" s="244" t="s">
        <v>2367</v>
      </c>
      <c r="F483" s="245" t="s">
        <v>2368</v>
      </c>
      <c r="G483" s="246" t="s">
        <v>550</v>
      </c>
      <c r="H483" s="247">
        <v>122.634</v>
      </c>
      <c r="I483" s="248"/>
      <c r="J483" s="249">
        <f>ROUND(I483*H483,2)</f>
        <v>0</v>
      </c>
      <c r="K483" s="245" t="s">
        <v>155</v>
      </c>
      <c r="L483" s="250"/>
      <c r="M483" s="251" t="s">
        <v>1</v>
      </c>
      <c r="N483" s="252" t="s">
        <v>41</v>
      </c>
      <c r="O483" s="91"/>
      <c r="P483" s="227">
        <f>O483*H483</f>
        <v>0</v>
      </c>
      <c r="Q483" s="227">
        <v>0.001</v>
      </c>
      <c r="R483" s="227">
        <f>Q483*H483</f>
        <v>0.12263400000000001</v>
      </c>
      <c r="S483" s="227">
        <v>0</v>
      </c>
      <c r="T483" s="228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9" t="s">
        <v>300</v>
      </c>
      <c r="AT483" s="229" t="s">
        <v>234</v>
      </c>
      <c r="AU483" s="229" t="s">
        <v>86</v>
      </c>
      <c r="AY483" s="17" t="s">
        <v>149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7" t="s">
        <v>84</v>
      </c>
      <c r="BK483" s="230">
        <f>ROUND(I483*H483,2)</f>
        <v>0</v>
      </c>
      <c r="BL483" s="17" t="s">
        <v>220</v>
      </c>
      <c r="BM483" s="229" t="s">
        <v>2369</v>
      </c>
    </row>
    <row r="484" s="13" customFormat="1">
      <c r="A484" s="13"/>
      <c r="B484" s="231"/>
      <c r="C484" s="232"/>
      <c r="D484" s="233" t="s">
        <v>158</v>
      </c>
      <c r="E484" s="232"/>
      <c r="F484" s="235" t="s">
        <v>2370</v>
      </c>
      <c r="G484" s="232"/>
      <c r="H484" s="236">
        <v>122.634</v>
      </c>
      <c r="I484" s="237"/>
      <c r="J484" s="232"/>
      <c r="K484" s="232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158</v>
      </c>
      <c r="AU484" s="242" t="s">
        <v>86</v>
      </c>
      <c r="AV484" s="13" t="s">
        <v>86</v>
      </c>
      <c r="AW484" s="13" t="s">
        <v>4</v>
      </c>
      <c r="AX484" s="13" t="s">
        <v>84</v>
      </c>
      <c r="AY484" s="242" t="s">
        <v>149</v>
      </c>
    </row>
    <row r="485" s="2" customFormat="1" ht="24.15" customHeight="1">
      <c r="A485" s="38"/>
      <c r="B485" s="39"/>
      <c r="C485" s="218" t="s">
        <v>626</v>
      </c>
      <c r="D485" s="218" t="s">
        <v>151</v>
      </c>
      <c r="E485" s="219" t="s">
        <v>2371</v>
      </c>
      <c r="F485" s="220" t="s">
        <v>2372</v>
      </c>
      <c r="G485" s="221" t="s">
        <v>154</v>
      </c>
      <c r="H485" s="222">
        <v>1471.2000000000001</v>
      </c>
      <c r="I485" s="223"/>
      <c r="J485" s="224">
        <f>ROUND(I485*H485,2)</f>
        <v>0</v>
      </c>
      <c r="K485" s="220" t="s">
        <v>155</v>
      </c>
      <c r="L485" s="44"/>
      <c r="M485" s="225" t="s">
        <v>1</v>
      </c>
      <c r="N485" s="226" t="s">
        <v>41</v>
      </c>
      <c r="O485" s="9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220</v>
      </c>
      <c r="AT485" s="229" t="s">
        <v>151</v>
      </c>
      <c r="AU485" s="229" t="s">
        <v>86</v>
      </c>
      <c r="AY485" s="17" t="s">
        <v>149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84</v>
      </c>
      <c r="BK485" s="230">
        <f>ROUND(I485*H485,2)</f>
        <v>0</v>
      </c>
      <c r="BL485" s="17" t="s">
        <v>220</v>
      </c>
      <c r="BM485" s="229" t="s">
        <v>2373</v>
      </c>
    </row>
    <row r="486" s="13" customFormat="1">
      <c r="A486" s="13"/>
      <c r="B486" s="231"/>
      <c r="C486" s="232"/>
      <c r="D486" s="233" t="s">
        <v>158</v>
      </c>
      <c r="E486" s="234" t="s">
        <v>1</v>
      </c>
      <c r="F486" s="235" t="s">
        <v>2374</v>
      </c>
      <c r="G486" s="232"/>
      <c r="H486" s="236">
        <v>117</v>
      </c>
      <c r="I486" s="237"/>
      <c r="J486" s="232"/>
      <c r="K486" s="232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158</v>
      </c>
      <c r="AU486" s="242" t="s">
        <v>86</v>
      </c>
      <c r="AV486" s="13" t="s">
        <v>86</v>
      </c>
      <c r="AW486" s="13" t="s">
        <v>32</v>
      </c>
      <c r="AX486" s="13" t="s">
        <v>76</v>
      </c>
      <c r="AY486" s="242" t="s">
        <v>149</v>
      </c>
    </row>
    <row r="487" s="13" customFormat="1">
      <c r="A487" s="13"/>
      <c r="B487" s="231"/>
      <c r="C487" s="232"/>
      <c r="D487" s="233" t="s">
        <v>158</v>
      </c>
      <c r="E487" s="234" t="s">
        <v>1</v>
      </c>
      <c r="F487" s="235" t="s">
        <v>2214</v>
      </c>
      <c r="G487" s="232"/>
      <c r="H487" s="236">
        <v>57.600000000000001</v>
      </c>
      <c r="I487" s="237"/>
      <c r="J487" s="232"/>
      <c r="K487" s="232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158</v>
      </c>
      <c r="AU487" s="242" t="s">
        <v>86</v>
      </c>
      <c r="AV487" s="13" t="s">
        <v>86</v>
      </c>
      <c r="AW487" s="13" t="s">
        <v>32</v>
      </c>
      <c r="AX487" s="13" t="s">
        <v>76</v>
      </c>
      <c r="AY487" s="242" t="s">
        <v>149</v>
      </c>
    </row>
    <row r="488" s="13" customFormat="1">
      <c r="A488" s="13"/>
      <c r="B488" s="231"/>
      <c r="C488" s="232"/>
      <c r="D488" s="233" t="s">
        <v>158</v>
      </c>
      <c r="E488" s="234" t="s">
        <v>1</v>
      </c>
      <c r="F488" s="235" t="s">
        <v>2365</v>
      </c>
      <c r="G488" s="232"/>
      <c r="H488" s="236">
        <v>46.799999999999997</v>
      </c>
      <c r="I488" s="237"/>
      <c r="J488" s="232"/>
      <c r="K488" s="232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158</v>
      </c>
      <c r="AU488" s="242" t="s">
        <v>86</v>
      </c>
      <c r="AV488" s="13" t="s">
        <v>86</v>
      </c>
      <c r="AW488" s="13" t="s">
        <v>32</v>
      </c>
      <c r="AX488" s="13" t="s">
        <v>76</v>
      </c>
      <c r="AY488" s="242" t="s">
        <v>149</v>
      </c>
    </row>
    <row r="489" s="13" customFormat="1">
      <c r="A489" s="13"/>
      <c r="B489" s="231"/>
      <c r="C489" s="232"/>
      <c r="D489" s="233" t="s">
        <v>158</v>
      </c>
      <c r="E489" s="234" t="s">
        <v>1</v>
      </c>
      <c r="F489" s="235" t="s">
        <v>2375</v>
      </c>
      <c r="G489" s="232"/>
      <c r="H489" s="236">
        <v>1249.8</v>
      </c>
      <c r="I489" s="237"/>
      <c r="J489" s="232"/>
      <c r="K489" s="232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158</v>
      </c>
      <c r="AU489" s="242" t="s">
        <v>86</v>
      </c>
      <c r="AV489" s="13" t="s">
        <v>86</v>
      </c>
      <c r="AW489" s="13" t="s">
        <v>32</v>
      </c>
      <c r="AX489" s="13" t="s">
        <v>76</v>
      </c>
      <c r="AY489" s="242" t="s">
        <v>149</v>
      </c>
    </row>
    <row r="490" s="14" customFormat="1">
      <c r="A490" s="14"/>
      <c r="B490" s="253"/>
      <c r="C490" s="254"/>
      <c r="D490" s="233" t="s">
        <v>158</v>
      </c>
      <c r="E490" s="255" t="s">
        <v>1</v>
      </c>
      <c r="F490" s="256" t="s">
        <v>395</v>
      </c>
      <c r="G490" s="254"/>
      <c r="H490" s="257">
        <v>1471.2000000000001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158</v>
      </c>
      <c r="AU490" s="263" t="s">
        <v>86</v>
      </c>
      <c r="AV490" s="14" t="s">
        <v>156</v>
      </c>
      <c r="AW490" s="14" t="s">
        <v>32</v>
      </c>
      <c r="AX490" s="14" t="s">
        <v>84</v>
      </c>
      <c r="AY490" s="263" t="s">
        <v>149</v>
      </c>
    </row>
    <row r="491" s="2" customFormat="1" ht="16.5" customHeight="1">
      <c r="A491" s="38"/>
      <c r="B491" s="39"/>
      <c r="C491" s="243" t="s">
        <v>818</v>
      </c>
      <c r="D491" s="243" t="s">
        <v>234</v>
      </c>
      <c r="E491" s="244" t="s">
        <v>2376</v>
      </c>
      <c r="F491" s="245" t="s">
        <v>2377</v>
      </c>
      <c r="G491" s="246" t="s">
        <v>217</v>
      </c>
      <c r="H491" s="247">
        <v>0.33500000000000002</v>
      </c>
      <c r="I491" s="248"/>
      <c r="J491" s="249">
        <f>ROUND(I491*H491,2)</f>
        <v>0</v>
      </c>
      <c r="K491" s="245" t="s">
        <v>155</v>
      </c>
      <c r="L491" s="250"/>
      <c r="M491" s="251" t="s">
        <v>1</v>
      </c>
      <c r="N491" s="252" t="s">
        <v>41</v>
      </c>
      <c r="O491" s="91"/>
      <c r="P491" s="227">
        <f>O491*H491</f>
        <v>0</v>
      </c>
      <c r="Q491" s="227">
        <v>1</v>
      </c>
      <c r="R491" s="227">
        <f>Q491*H491</f>
        <v>0.33500000000000002</v>
      </c>
      <c r="S491" s="227">
        <v>0</v>
      </c>
      <c r="T491" s="228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9" t="s">
        <v>300</v>
      </c>
      <c r="AT491" s="229" t="s">
        <v>234</v>
      </c>
      <c r="AU491" s="229" t="s">
        <v>86</v>
      </c>
      <c r="AY491" s="17" t="s">
        <v>149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7" t="s">
        <v>84</v>
      </c>
      <c r="BK491" s="230">
        <f>ROUND(I491*H491,2)</f>
        <v>0</v>
      </c>
      <c r="BL491" s="17" t="s">
        <v>220</v>
      </c>
      <c r="BM491" s="229" t="s">
        <v>2378</v>
      </c>
    </row>
    <row r="492" s="13" customFormat="1">
      <c r="A492" s="13"/>
      <c r="B492" s="231"/>
      <c r="C492" s="232"/>
      <c r="D492" s="233" t="s">
        <v>158</v>
      </c>
      <c r="E492" s="234" t="s">
        <v>1</v>
      </c>
      <c r="F492" s="235" t="s">
        <v>2364</v>
      </c>
      <c r="G492" s="232"/>
      <c r="H492" s="236">
        <v>78</v>
      </c>
      <c r="I492" s="237"/>
      <c r="J492" s="232"/>
      <c r="K492" s="232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158</v>
      </c>
      <c r="AU492" s="242" t="s">
        <v>86</v>
      </c>
      <c r="AV492" s="13" t="s">
        <v>86</v>
      </c>
      <c r="AW492" s="13" t="s">
        <v>32</v>
      </c>
      <c r="AX492" s="13" t="s">
        <v>76</v>
      </c>
      <c r="AY492" s="242" t="s">
        <v>149</v>
      </c>
    </row>
    <row r="493" s="13" customFormat="1">
      <c r="A493" s="13"/>
      <c r="B493" s="231"/>
      <c r="C493" s="232"/>
      <c r="D493" s="233" t="s">
        <v>158</v>
      </c>
      <c r="E493" s="234" t="s">
        <v>1</v>
      </c>
      <c r="F493" s="235" t="s">
        <v>2214</v>
      </c>
      <c r="G493" s="232"/>
      <c r="H493" s="236">
        <v>57.600000000000001</v>
      </c>
      <c r="I493" s="237"/>
      <c r="J493" s="232"/>
      <c r="K493" s="232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158</v>
      </c>
      <c r="AU493" s="242" t="s">
        <v>86</v>
      </c>
      <c r="AV493" s="13" t="s">
        <v>86</v>
      </c>
      <c r="AW493" s="13" t="s">
        <v>32</v>
      </c>
      <c r="AX493" s="13" t="s">
        <v>76</v>
      </c>
      <c r="AY493" s="242" t="s">
        <v>149</v>
      </c>
    </row>
    <row r="494" s="13" customFormat="1">
      <c r="A494" s="13"/>
      <c r="B494" s="231"/>
      <c r="C494" s="232"/>
      <c r="D494" s="233" t="s">
        <v>158</v>
      </c>
      <c r="E494" s="234" t="s">
        <v>1</v>
      </c>
      <c r="F494" s="235" t="s">
        <v>2365</v>
      </c>
      <c r="G494" s="232"/>
      <c r="H494" s="236">
        <v>46.799999999999997</v>
      </c>
      <c r="I494" s="237"/>
      <c r="J494" s="232"/>
      <c r="K494" s="232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158</v>
      </c>
      <c r="AU494" s="242" t="s">
        <v>86</v>
      </c>
      <c r="AV494" s="13" t="s">
        <v>86</v>
      </c>
      <c r="AW494" s="13" t="s">
        <v>32</v>
      </c>
      <c r="AX494" s="13" t="s">
        <v>76</v>
      </c>
      <c r="AY494" s="242" t="s">
        <v>149</v>
      </c>
    </row>
    <row r="495" s="13" customFormat="1">
      <c r="A495" s="13"/>
      <c r="B495" s="231"/>
      <c r="C495" s="232"/>
      <c r="D495" s="233" t="s">
        <v>158</v>
      </c>
      <c r="E495" s="234" t="s">
        <v>1</v>
      </c>
      <c r="F495" s="235" t="s">
        <v>2366</v>
      </c>
      <c r="G495" s="232"/>
      <c r="H495" s="236">
        <v>833.20000000000005</v>
      </c>
      <c r="I495" s="237"/>
      <c r="J495" s="232"/>
      <c r="K495" s="232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158</v>
      </c>
      <c r="AU495" s="242" t="s">
        <v>86</v>
      </c>
      <c r="AV495" s="13" t="s">
        <v>86</v>
      </c>
      <c r="AW495" s="13" t="s">
        <v>32</v>
      </c>
      <c r="AX495" s="13" t="s">
        <v>76</v>
      </c>
      <c r="AY495" s="242" t="s">
        <v>149</v>
      </c>
    </row>
    <row r="496" s="14" customFormat="1">
      <c r="A496" s="14"/>
      <c r="B496" s="253"/>
      <c r="C496" s="254"/>
      <c r="D496" s="233" t="s">
        <v>158</v>
      </c>
      <c r="E496" s="255" t="s">
        <v>1</v>
      </c>
      <c r="F496" s="256" t="s">
        <v>395</v>
      </c>
      <c r="G496" s="254"/>
      <c r="H496" s="257">
        <v>1015.6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158</v>
      </c>
      <c r="AU496" s="263" t="s">
        <v>86</v>
      </c>
      <c r="AV496" s="14" t="s">
        <v>156</v>
      </c>
      <c r="AW496" s="14" t="s">
        <v>32</v>
      </c>
      <c r="AX496" s="14" t="s">
        <v>84</v>
      </c>
      <c r="AY496" s="263" t="s">
        <v>149</v>
      </c>
    </row>
    <row r="497" s="13" customFormat="1">
      <c r="A497" s="13"/>
      <c r="B497" s="231"/>
      <c r="C497" s="232"/>
      <c r="D497" s="233" t="s">
        <v>158</v>
      </c>
      <c r="E497" s="232"/>
      <c r="F497" s="235" t="s">
        <v>2379</v>
      </c>
      <c r="G497" s="232"/>
      <c r="H497" s="236">
        <v>0.33500000000000002</v>
      </c>
      <c r="I497" s="237"/>
      <c r="J497" s="232"/>
      <c r="K497" s="232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158</v>
      </c>
      <c r="AU497" s="242" t="s">
        <v>86</v>
      </c>
      <c r="AV497" s="13" t="s">
        <v>86</v>
      </c>
      <c r="AW497" s="13" t="s">
        <v>4</v>
      </c>
      <c r="AX497" s="13" t="s">
        <v>84</v>
      </c>
      <c r="AY497" s="242" t="s">
        <v>149</v>
      </c>
    </row>
    <row r="498" s="2" customFormat="1" ht="16.5" customHeight="1">
      <c r="A498" s="38"/>
      <c r="B498" s="39"/>
      <c r="C498" s="243" t="s">
        <v>630</v>
      </c>
      <c r="D498" s="243" t="s">
        <v>234</v>
      </c>
      <c r="E498" s="244" t="s">
        <v>2380</v>
      </c>
      <c r="F498" s="245" t="s">
        <v>2381</v>
      </c>
      <c r="G498" s="246" t="s">
        <v>1545</v>
      </c>
      <c r="H498" s="247">
        <v>182.24000000000001</v>
      </c>
      <c r="I498" s="248"/>
      <c r="J498" s="249">
        <f>ROUND(I498*H498,2)</f>
        <v>0</v>
      </c>
      <c r="K498" s="245" t="s">
        <v>155</v>
      </c>
      <c r="L498" s="250"/>
      <c r="M498" s="251" t="s">
        <v>1</v>
      </c>
      <c r="N498" s="252" t="s">
        <v>41</v>
      </c>
      <c r="O498" s="91"/>
      <c r="P498" s="227">
        <f>O498*H498</f>
        <v>0</v>
      </c>
      <c r="Q498" s="227">
        <v>0.001</v>
      </c>
      <c r="R498" s="227">
        <f>Q498*H498</f>
        <v>0.18224000000000001</v>
      </c>
      <c r="S498" s="227">
        <v>0</v>
      </c>
      <c r="T498" s="22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9" t="s">
        <v>300</v>
      </c>
      <c r="AT498" s="229" t="s">
        <v>234</v>
      </c>
      <c r="AU498" s="229" t="s">
        <v>86</v>
      </c>
      <c r="AY498" s="17" t="s">
        <v>149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7" t="s">
        <v>84</v>
      </c>
      <c r="BK498" s="230">
        <f>ROUND(I498*H498,2)</f>
        <v>0</v>
      </c>
      <c r="BL498" s="17" t="s">
        <v>220</v>
      </c>
      <c r="BM498" s="229" t="s">
        <v>2382</v>
      </c>
    </row>
    <row r="499" s="13" customFormat="1">
      <c r="A499" s="13"/>
      <c r="B499" s="231"/>
      <c r="C499" s="232"/>
      <c r="D499" s="233" t="s">
        <v>158</v>
      </c>
      <c r="E499" s="234" t="s">
        <v>1</v>
      </c>
      <c r="F499" s="235" t="s">
        <v>2173</v>
      </c>
      <c r="G499" s="232"/>
      <c r="H499" s="236">
        <v>39</v>
      </c>
      <c r="I499" s="237"/>
      <c r="J499" s="232"/>
      <c r="K499" s="232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158</v>
      </c>
      <c r="AU499" s="242" t="s">
        <v>86</v>
      </c>
      <c r="AV499" s="13" t="s">
        <v>86</v>
      </c>
      <c r="AW499" s="13" t="s">
        <v>32</v>
      </c>
      <c r="AX499" s="13" t="s">
        <v>76</v>
      </c>
      <c r="AY499" s="242" t="s">
        <v>149</v>
      </c>
    </row>
    <row r="500" s="13" customFormat="1">
      <c r="A500" s="13"/>
      <c r="B500" s="231"/>
      <c r="C500" s="232"/>
      <c r="D500" s="233" t="s">
        <v>158</v>
      </c>
      <c r="E500" s="234" t="s">
        <v>1</v>
      </c>
      <c r="F500" s="235" t="s">
        <v>2174</v>
      </c>
      <c r="G500" s="232"/>
      <c r="H500" s="236">
        <v>416.60000000000002</v>
      </c>
      <c r="I500" s="237"/>
      <c r="J500" s="232"/>
      <c r="K500" s="232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158</v>
      </c>
      <c r="AU500" s="242" t="s">
        <v>86</v>
      </c>
      <c r="AV500" s="13" t="s">
        <v>86</v>
      </c>
      <c r="AW500" s="13" t="s">
        <v>32</v>
      </c>
      <c r="AX500" s="13" t="s">
        <v>76</v>
      </c>
      <c r="AY500" s="242" t="s">
        <v>149</v>
      </c>
    </row>
    <row r="501" s="14" customFormat="1">
      <c r="A501" s="14"/>
      <c r="B501" s="253"/>
      <c r="C501" s="254"/>
      <c r="D501" s="233" t="s">
        <v>158</v>
      </c>
      <c r="E501" s="255" t="s">
        <v>1</v>
      </c>
      <c r="F501" s="256" t="s">
        <v>395</v>
      </c>
      <c r="G501" s="254"/>
      <c r="H501" s="257">
        <v>455.60000000000002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158</v>
      </c>
      <c r="AU501" s="263" t="s">
        <v>86</v>
      </c>
      <c r="AV501" s="14" t="s">
        <v>156</v>
      </c>
      <c r="AW501" s="14" t="s">
        <v>32</v>
      </c>
      <c r="AX501" s="14" t="s">
        <v>84</v>
      </c>
      <c r="AY501" s="263" t="s">
        <v>149</v>
      </c>
    </row>
    <row r="502" s="13" customFormat="1">
      <c r="A502" s="13"/>
      <c r="B502" s="231"/>
      <c r="C502" s="232"/>
      <c r="D502" s="233" t="s">
        <v>158</v>
      </c>
      <c r="E502" s="232"/>
      <c r="F502" s="235" t="s">
        <v>2383</v>
      </c>
      <c r="G502" s="232"/>
      <c r="H502" s="236">
        <v>182.24000000000001</v>
      </c>
      <c r="I502" s="237"/>
      <c r="J502" s="232"/>
      <c r="K502" s="232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158</v>
      </c>
      <c r="AU502" s="242" t="s">
        <v>86</v>
      </c>
      <c r="AV502" s="13" t="s">
        <v>86</v>
      </c>
      <c r="AW502" s="13" t="s">
        <v>4</v>
      </c>
      <c r="AX502" s="13" t="s">
        <v>84</v>
      </c>
      <c r="AY502" s="242" t="s">
        <v>149</v>
      </c>
    </row>
    <row r="503" s="2" customFormat="1" ht="24.15" customHeight="1">
      <c r="A503" s="38"/>
      <c r="B503" s="39"/>
      <c r="C503" s="218" t="s">
        <v>825</v>
      </c>
      <c r="D503" s="218" t="s">
        <v>151</v>
      </c>
      <c r="E503" s="219" t="s">
        <v>2384</v>
      </c>
      <c r="F503" s="220" t="s">
        <v>2385</v>
      </c>
      <c r="G503" s="221" t="s">
        <v>154</v>
      </c>
      <c r="H503" s="222">
        <v>455.60000000000002</v>
      </c>
      <c r="I503" s="223"/>
      <c r="J503" s="224">
        <f>ROUND(I503*H503,2)</f>
        <v>0</v>
      </c>
      <c r="K503" s="220" t="s">
        <v>155</v>
      </c>
      <c r="L503" s="44"/>
      <c r="M503" s="225" t="s">
        <v>1</v>
      </c>
      <c r="N503" s="226" t="s">
        <v>41</v>
      </c>
      <c r="O503" s="91"/>
      <c r="P503" s="227">
        <f>O503*H503</f>
        <v>0</v>
      </c>
      <c r="Q503" s="227">
        <v>0.00040000000000000002</v>
      </c>
      <c r="R503" s="227">
        <f>Q503*H503</f>
        <v>0.18224000000000001</v>
      </c>
      <c r="S503" s="227">
        <v>0</v>
      </c>
      <c r="T503" s="22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220</v>
      </c>
      <c r="AT503" s="229" t="s">
        <v>151</v>
      </c>
      <c r="AU503" s="229" t="s">
        <v>86</v>
      </c>
      <c r="AY503" s="17" t="s">
        <v>149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84</v>
      </c>
      <c r="BK503" s="230">
        <f>ROUND(I503*H503,2)</f>
        <v>0</v>
      </c>
      <c r="BL503" s="17" t="s">
        <v>220</v>
      </c>
      <c r="BM503" s="229" t="s">
        <v>2386</v>
      </c>
    </row>
    <row r="504" s="13" customFormat="1">
      <c r="A504" s="13"/>
      <c r="B504" s="231"/>
      <c r="C504" s="232"/>
      <c r="D504" s="233" t="s">
        <v>158</v>
      </c>
      <c r="E504" s="234" t="s">
        <v>1</v>
      </c>
      <c r="F504" s="235" t="s">
        <v>2173</v>
      </c>
      <c r="G504" s="232"/>
      <c r="H504" s="236">
        <v>39</v>
      </c>
      <c r="I504" s="237"/>
      <c r="J504" s="232"/>
      <c r="K504" s="232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158</v>
      </c>
      <c r="AU504" s="242" t="s">
        <v>86</v>
      </c>
      <c r="AV504" s="13" t="s">
        <v>86</v>
      </c>
      <c r="AW504" s="13" t="s">
        <v>32</v>
      </c>
      <c r="AX504" s="13" t="s">
        <v>76</v>
      </c>
      <c r="AY504" s="242" t="s">
        <v>149</v>
      </c>
    </row>
    <row r="505" s="13" customFormat="1">
      <c r="A505" s="13"/>
      <c r="B505" s="231"/>
      <c r="C505" s="232"/>
      <c r="D505" s="233" t="s">
        <v>158</v>
      </c>
      <c r="E505" s="234" t="s">
        <v>1</v>
      </c>
      <c r="F505" s="235" t="s">
        <v>2174</v>
      </c>
      <c r="G505" s="232"/>
      <c r="H505" s="236">
        <v>416.60000000000002</v>
      </c>
      <c r="I505" s="237"/>
      <c r="J505" s="232"/>
      <c r="K505" s="232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158</v>
      </c>
      <c r="AU505" s="242" t="s">
        <v>86</v>
      </c>
      <c r="AV505" s="13" t="s">
        <v>86</v>
      </c>
      <c r="AW505" s="13" t="s">
        <v>32</v>
      </c>
      <c r="AX505" s="13" t="s">
        <v>76</v>
      </c>
      <c r="AY505" s="242" t="s">
        <v>149</v>
      </c>
    </row>
    <row r="506" s="14" customFormat="1">
      <c r="A506" s="14"/>
      <c r="B506" s="253"/>
      <c r="C506" s="254"/>
      <c r="D506" s="233" t="s">
        <v>158</v>
      </c>
      <c r="E506" s="255" t="s">
        <v>1</v>
      </c>
      <c r="F506" s="256" t="s">
        <v>395</v>
      </c>
      <c r="G506" s="254"/>
      <c r="H506" s="257">
        <v>455.60000000000002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158</v>
      </c>
      <c r="AU506" s="263" t="s">
        <v>86</v>
      </c>
      <c r="AV506" s="14" t="s">
        <v>156</v>
      </c>
      <c r="AW506" s="14" t="s">
        <v>32</v>
      </c>
      <c r="AX506" s="14" t="s">
        <v>84</v>
      </c>
      <c r="AY506" s="263" t="s">
        <v>149</v>
      </c>
    </row>
    <row r="507" s="2" customFormat="1" ht="49.05" customHeight="1">
      <c r="A507" s="38"/>
      <c r="B507" s="39"/>
      <c r="C507" s="243" t="s">
        <v>636</v>
      </c>
      <c r="D507" s="243" t="s">
        <v>234</v>
      </c>
      <c r="E507" s="244" t="s">
        <v>2387</v>
      </c>
      <c r="F507" s="245" t="s">
        <v>2388</v>
      </c>
      <c r="G507" s="246" t="s">
        <v>154</v>
      </c>
      <c r="H507" s="247">
        <v>531.00199999999995</v>
      </c>
      <c r="I507" s="248"/>
      <c r="J507" s="249">
        <f>ROUND(I507*H507,2)</f>
        <v>0</v>
      </c>
      <c r="K507" s="245" t="s">
        <v>155</v>
      </c>
      <c r="L507" s="250"/>
      <c r="M507" s="251" t="s">
        <v>1</v>
      </c>
      <c r="N507" s="252" t="s">
        <v>41</v>
      </c>
      <c r="O507" s="91"/>
      <c r="P507" s="227">
        <f>O507*H507</f>
        <v>0</v>
      </c>
      <c r="Q507" s="227">
        <v>0.0054000000000000003</v>
      </c>
      <c r="R507" s="227">
        <f>Q507*H507</f>
        <v>2.8674108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300</v>
      </c>
      <c r="AT507" s="229" t="s">
        <v>234</v>
      </c>
      <c r="AU507" s="229" t="s">
        <v>86</v>
      </c>
      <c r="AY507" s="17" t="s">
        <v>149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84</v>
      </c>
      <c r="BK507" s="230">
        <f>ROUND(I507*H507,2)</f>
        <v>0</v>
      </c>
      <c r="BL507" s="17" t="s">
        <v>220</v>
      </c>
      <c r="BM507" s="229" t="s">
        <v>2389</v>
      </c>
    </row>
    <row r="508" s="13" customFormat="1">
      <c r="A508" s="13"/>
      <c r="B508" s="231"/>
      <c r="C508" s="232"/>
      <c r="D508" s="233" t="s">
        <v>158</v>
      </c>
      <c r="E508" s="232"/>
      <c r="F508" s="235" t="s">
        <v>2390</v>
      </c>
      <c r="G508" s="232"/>
      <c r="H508" s="236">
        <v>531.00199999999995</v>
      </c>
      <c r="I508" s="237"/>
      <c r="J508" s="232"/>
      <c r="K508" s="232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158</v>
      </c>
      <c r="AU508" s="242" t="s">
        <v>86</v>
      </c>
      <c r="AV508" s="13" t="s">
        <v>86</v>
      </c>
      <c r="AW508" s="13" t="s">
        <v>4</v>
      </c>
      <c r="AX508" s="13" t="s">
        <v>84</v>
      </c>
      <c r="AY508" s="242" t="s">
        <v>149</v>
      </c>
    </row>
    <row r="509" s="2" customFormat="1" ht="24.15" customHeight="1">
      <c r="A509" s="38"/>
      <c r="B509" s="39"/>
      <c r="C509" s="218" t="s">
        <v>2391</v>
      </c>
      <c r="D509" s="218" t="s">
        <v>151</v>
      </c>
      <c r="E509" s="219" t="s">
        <v>2392</v>
      </c>
      <c r="F509" s="220" t="s">
        <v>2393</v>
      </c>
      <c r="G509" s="221" t="s">
        <v>154</v>
      </c>
      <c r="H509" s="222">
        <v>32.994</v>
      </c>
      <c r="I509" s="223"/>
      <c r="J509" s="224">
        <f>ROUND(I509*H509,2)</f>
        <v>0</v>
      </c>
      <c r="K509" s="220" t="s">
        <v>155</v>
      </c>
      <c r="L509" s="44"/>
      <c r="M509" s="225" t="s">
        <v>1</v>
      </c>
      <c r="N509" s="226" t="s">
        <v>41</v>
      </c>
      <c r="O509" s="91"/>
      <c r="P509" s="227">
        <f>O509*H509</f>
        <v>0</v>
      </c>
      <c r="Q509" s="227">
        <v>0.00040000000000000002</v>
      </c>
      <c r="R509" s="227">
        <f>Q509*H509</f>
        <v>0.0131976</v>
      </c>
      <c r="S509" s="227">
        <v>0</v>
      </c>
      <c r="T509" s="22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9" t="s">
        <v>220</v>
      </c>
      <c r="AT509" s="229" t="s">
        <v>151</v>
      </c>
      <c r="AU509" s="229" t="s">
        <v>86</v>
      </c>
      <c r="AY509" s="17" t="s">
        <v>149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7" t="s">
        <v>84</v>
      </c>
      <c r="BK509" s="230">
        <f>ROUND(I509*H509,2)</f>
        <v>0</v>
      </c>
      <c r="BL509" s="17" t="s">
        <v>220</v>
      </c>
      <c r="BM509" s="229" t="s">
        <v>2394</v>
      </c>
    </row>
    <row r="510" s="13" customFormat="1">
      <c r="A510" s="13"/>
      <c r="B510" s="231"/>
      <c r="C510" s="232"/>
      <c r="D510" s="233" t="s">
        <v>158</v>
      </c>
      <c r="E510" s="234" t="s">
        <v>1</v>
      </c>
      <c r="F510" s="235" t="s">
        <v>2395</v>
      </c>
      <c r="G510" s="232"/>
      <c r="H510" s="236">
        <v>32.994</v>
      </c>
      <c r="I510" s="237"/>
      <c r="J510" s="232"/>
      <c r="K510" s="232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158</v>
      </c>
      <c r="AU510" s="242" t="s">
        <v>86</v>
      </c>
      <c r="AV510" s="13" t="s">
        <v>86</v>
      </c>
      <c r="AW510" s="13" t="s">
        <v>32</v>
      </c>
      <c r="AX510" s="13" t="s">
        <v>84</v>
      </c>
      <c r="AY510" s="242" t="s">
        <v>149</v>
      </c>
    </row>
    <row r="511" s="2" customFormat="1" ht="49.05" customHeight="1">
      <c r="A511" s="38"/>
      <c r="B511" s="39"/>
      <c r="C511" s="243" t="s">
        <v>639</v>
      </c>
      <c r="D511" s="243" t="s">
        <v>234</v>
      </c>
      <c r="E511" s="244" t="s">
        <v>2387</v>
      </c>
      <c r="F511" s="245" t="s">
        <v>2388</v>
      </c>
      <c r="G511" s="246" t="s">
        <v>154</v>
      </c>
      <c r="H511" s="247">
        <v>40.286000000000001</v>
      </c>
      <c r="I511" s="248"/>
      <c r="J511" s="249">
        <f>ROUND(I511*H511,2)</f>
        <v>0</v>
      </c>
      <c r="K511" s="245" t="s">
        <v>155</v>
      </c>
      <c r="L511" s="250"/>
      <c r="M511" s="251" t="s">
        <v>1</v>
      </c>
      <c r="N511" s="252" t="s">
        <v>41</v>
      </c>
      <c r="O511" s="91"/>
      <c r="P511" s="227">
        <f>O511*H511</f>
        <v>0</v>
      </c>
      <c r="Q511" s="227">
        <v>0.0054000000000000003</v>
      </c>
      <c r="R511" s="227">
        <f>Q511*H511</f>
        <v>0.21754440000000003</v>
      </c>
      <c r="S511" s="227">
        <v>0</v>
      </c>
      <c r="T511" s="22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9" t="s">
        <v>300</v>
      </c>
      <c r="AT511" s="229" t="s">
        <v>234</v>
      </c>
      <c r="AU511" s="229" t="s">
        <v>86</v>
      </c>
      <c r="AY511" s="17" t="s">
        <v>149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17" t="s">
        <v>84</v>
      </c>
      <c r="BK511" s="230">
        <f>ROUND(I511*H511,2)</f>
        <v>0</v>
      </c>
      <c r="BL511" s="17" t="s">
        <v>220</v>
      </c>
      <c r="BM511" s="229" t="s">
        <v>2396</v>
      </c>
    </row>
    <row r="512" s="13" customFormat="1">
      <c r="A512" s="13"/>
      <c r="B512" s="231"/>
      <c r="C512" s="232"/>
      <c r="D512" s="233" t="s">
        <v>158</v>
      </c>
      <c r="E512" s="232"/>
      <c r="F512" s="235" t="s">
        <v>2397</v>
      </c>
      <c r="G512" s="232"/>
      <c r="H512" s="236">
        <v>40.286000000000001</v>
      </c>
      <c r="I512" s="237"/>
      <c r="J512" s="232"/>
      <c r="K512" s="232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158</v>
      </c>
      <c r="AU512" s="242" t="s">
        <v>86</v>
      </c>
      <c r="AV512" s="13" t="s">
        <v>86</v>
      </c>
      <c r="AW512" s="13" t="s">
        <v>4</v>
      </c>
      <c r="AX512" s="13" t="s">
        <v>84</v>
      </c>
      <c r="AY512" s="242" t="s">
        <v>149</v>
      </c>
    </row>
    <row r="513" s="2" customFormat="1" ht="21.75" customHeight="1">
      <c r="A513" s="38"/>
      <c r="B513" s="39"/>
      <c r="C513" s="218" t="s">
        <v>2398</v>
      </c>
      <c r="D513" s="218" t="s">
        <v>151</v>
      </c>
      <c r="E513" s="219" t="s">
        <v>2399</v>
      </c>
      <c r="F513" s="220" t="s">
        <v>2400</v>
      </c>
      <c r="G513" s="221" t="s">
        <v>269</v>
      </c>
      <c r="H513" s="222">
        <v>109.98</v>
      </c>
      <c r="I513" s="223"/>
      <c r="J513" s="224">
        <f>ROUND(I513*H513,2)</f>
        <v>0</v>
      </c>
      <c r="K513" s="220" t="s">
        <v>155</v>
      </c>
      <c r="L513" s="44"/>
      <c r="M513" s="225" t="s">
        <v>1</v>
      </c>
      <c r="N513" s="226" t="s">
        <v>41</v>
      </c>
      <c r="O513" s="91"/>
      <c r="P513" s="227">
        <f>O513*H513</f>
        <v>0</v>
      </c>
      <c r="Q513" s="227">
        <v>4.0000000000000003E-05</v>
      </c>
      <c r="R513" s="227">
        <f>Q513*H513</f>
        <v>0.0043992000000000007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220</v>
      </c>
      <c r="AT513" s="229" t="s">
        <v>151</v>
      </c>
      <c r="AU513" s="229" t="s">
        <v>86</v>
      </c>
      <c r="AY513" s="17" t="s">
        <v>149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84</v>
      </c>
      <c r="BK513" s="230">
        <f>ROUND(I513*H513,2)</f>
        <v>0</v>
      </c>
      <c r="BL513" s="17" t="s">
        <v>220</v>
      </c>
      <c r="BM513" s="229" t="s">
        <v>2401</v>
      </c>
    </row>
    <row r="514" s="13" customFormat="1">
      <c r="A514" s="13"/>
      <c r="B514" s="231"/>
      <c r="C514" s="232"/>
      <c r="D514" s="233" t="s">
        <v>158</v>
      </c>
      <c r="E514" s="234" t="s">
        <v>1</v>
      </c>
      <c r="F514" s="235" t="s">
        <v>2402</v>
      </c>
      <c r="G514" s="232"/>
      <c r="H514" s="236">
        <v>109.98</v>
      </c>
      <c r="I514" s="237"/>
      <c r="J514" s="232"/>
      <c r="K514" s="232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158</v>
      </c>
      <c r="AU514" s="242" t="s">
        <v>86</v>
      </c>
      <c r="AV514" s="13" t="s">
        <v>86</v>
      </c>
      <c r="AW514" s="13" t="s">
        <v>32</v>
      </c>
      <c r="AX514" s="13" t="s">
        <v>84</v>
      </c>
      <c r="AY514" s="242" t="s">
        <v>149</v>
      </c>
    </row>
    <row r="515" s="2" customFormat="1" ht="21.75" customHeight="1">
      <c r="A515" s="38"/>
      <c r="B515" s="39"/>
      <c r="C515" s="243" t="s">
        <v>643</v>
      </c>
      <c r="D515" s="243" t="s">
        <v>234</v>
      </c>
      <c r="E515" s="244" t="s">
        <v>2403</v>
      </c>
      <c r="F515" s="245" t="s">
        <v>2404</v>
      </c>
      <c r="G515" s="246" t="s">
        <v>269</v>
      </c>
      <c r="H515" s="247">
        <v>112.18000000000001</v>
      </c>
      <c r="I515" s="248"/>
      <c r="J515" s="249">
        <f>ROUND(I515*H515,2)</f>
        <v>0</v>
      </c>
      <c r="K515" s="245" t="s">
        <v>1</v>
      </c>
      <c r="L515" s="250"/>
      <c r="M515" s="251" t="s">
        <v>1</v>
      </c>
      <c r="N515" s="252" t="s">
        <v>41</v>
      </c>
      <c r="O515" s="91"/>
      <c r="P515" s="227">
        <f>O515*H515</f>
        <v>0</v>
      </c>
      <c r="Q515" s="227">
        <v>0.00012</v>
      </c>
      <c r="R515" s="227">
        <f>Q515*H515</f>
        <v>0.013461600000000001</v>
      </c>
      <c r="S515" s="227">
        <v>0</v>
      </c>
      <c r="T515" s="22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9" t="s">
        <v>300</v>
      </c>
      <c r="AT515" s="229" t="s">
        <v>234</v>
      </c>
      <c r="AU515" s="229" t="s">
        <v>86</v>
      </c>
      <c r="AY515" s="17" t="s">
        <v>149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17" t="s">
        <v>84</v>
      </c>
      <c r="BK515" s="230">
        <f>ROUND(I515*H515,2)</f>
        <v>0</v>
      </c>
      <c r="BL515" s="17" t="s">
        <v>220</v>
      </c>
      <c r="BM515" s="229" t="s">
        <v>2405</v>
      </c>
    </row>
    <row r="516" s="13" customFormat="1">
      <c r="A516" s="13"/>
      <c r="B516" s="231"/>
      <c r="C516" s="232"/>
      <c r="D516" s="233" t="s">
        <v>158</v>
      </c>
      <c r="E516" s="232"/>
      <c r="F516" s="235" t="s">
        <v>2406</v>
      </c>
      <c r="G516" s="232"/>
      <c r="H516" s="236">
        <v>112.18000000000001</v>
      </c>
      <c r="I516" s="237"/>
      <c r="J516" s="232"/>
      <c r="K516" s="232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158</v>
      </c>
      <c r="AU516" s="242" t="s">
        <v>86</v>
      </c>
      <c r="AV516" s="13" t="s">
        <v>86</v>
      </c>
      <c r="AW516" s="13" t="s">
        <v>4</v>
      </c>
      <c r="AX516" s="13" t="s">
        <v>84</v>
      </c>
      <c r="AY516" s="242" t="s">
        <v>149</v>
      </c>
    </row>
    <row r="517" s="2" customFormat="1" ht="33" customHeight="1">
      <c r="A517" s="38"/>
      <c r="B517" s="39"/>
      <c r="C517" s="218" t="s">
        <v>2407</v>
      </c>
      <c r="D517" s="218" t="s">
        <v>151</v>
      </c>
      <c r="E517" s="219" t="s">
        <v>2408</v>
      </c>
      <c r="F517" s="220" t="s">
        <v>2409</v>
      </c>
      <c r="G517" s="221" t="s">
        <v>154</v>
      </c>
      <c r="H517" s="222">
        <v>576.60000000000002</v>
      </c>
      <c r="I517" s="223"/>
      <c r="J517" s="224">
        <f>ROUND(I517*H517,2)</f>
        <v>0</v>
      </c>
      <c r="K517" s="220" t="s">
        <v>155</v>
      </c>
      <c r="L517" s="44"/>
      <c r="M517" s="225" t="s">
        <v>1</v>
      </c>
      <c r="N517" s="226" t="s">
        <v>41</v>
      </c>
      <c r="O517" s="91"/>
      <c r="P517" s="227">
        <f>O517*H517</f>
        <v>0</v>
      </c>
      <c r="Q517" s="227">
        <v>0.0044999999999999997</v>
      </c>
      <c r="R517" s="227">
        <f>Q517*H517</f>
        <v>2.5947</v>
      </c>
      <c r="S517" s="227">
        <v>0</v>
      </c>
      <c r="T517" s="22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9" t="s">
        <v>220</v>
      </c>
      <c r="AT517" s="229" t="s">
        <v>151</v>
      </c>
      <c r="AU517" s="229" t="s">
        <v>86</v>
      </c>
      <c r="AY517" s="17" t="s">
        <v>149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7" t="s">
        <v>84</v>
      </c>
      <c r="BK517" s="230">
        <f>ROUND(I517*H517,2)</f>
        <v>0</v>
      </c>
      <c r="BL517" s="17" t="s">
        <v>220</v>
      </c>
      <c r="BM517" s="229" t="s">
        <v>2410</v>
      </c>
    </row>
    <row r="518" s="13" customFormat="1">
      <c r="A518" s="13"/>
      <c r="B518" s="231"/>
      <c r="C518" s="232"/>
      <c r="D518" s="233" t="s">
        <v>158</v>
      </c>
      <c r="E518" s="234" t="s">
        <v>1</v>
      </c>
      <c r="F518" s="235" t="s">
        <v>2173</v>
      </c>
      <c r="G518" s="232"/>
      <c r="H518" s="236">
        <v>39</v>
      </c>
      <c r="I518" s="237"/>
      <c r="J518" s="232"/>
      <c r="K518" s="232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158</v>
      </c>
      <c r="AU518" s="242" t="s">
        <v>86</v>
      </c>
      <c r="AV518" s="13" t="s">
        <v>86</v>
      </c>
      <c r="AW518" s="13" t="s">
        <v>32</v>
      </c>
      <c r="AX518" s="13" t="s">
        <v>76</v>
      </c>
      <c r="AY518" s="242" t="s">
        <v>149</v>
      </c>
    </row>
    <row r="519" s="13" customFormat="1">
      <c r="A519" s="13"/>
      <c r="B519" s="231"/>
      <c r="C519" s="232"/>
      <c r="D519" s="233" t="s">
        <v>158</v>
      </c>
      <c r="E519" s="234" t="s">
        <v>1</v>
      </c>
      <c r="F519" s="235" t="s">
        <v>2214</v>
      </c>
      <c r="G519" s="232"/>
      <c r="H519" s="236">
        <v>57.600000000000001</v>
      </c>
      <c r="I519" s="237"/>
      <c r="J519" s="232"/>
      <c r="K519" s="232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158</v>
      </c>
      <c r="AU519" s="242" t="s">
        <v>86</v>
      </c>
      <c r="AV519" s="13" t="s">
        <v>86</v>
      </c>
      <c r="AW519" s="13" t="s">
        <v>32</v>
      </c>
      <c r="AX519" s="13" t="s">
        <v>76</v>
      </c>
      <c r="AY519" s="242" t="s">
        <v>149</v>
      </c>
    </row>
    <row r="520" s="13" customFormat="1">
      <c r="A520" s="13"/>
      <c r="B520" s="231"/>
      <c r="C520" s="232"/>
      <c r="D520" s="233" t="s">
        <v>158</v>
      </c>
      <c r="E520" s="234" t="s">
        <v>1</v>
      </c>
      <c r="F520" s="235" t="s">
        <v>2365</v>
      </c>
      <c r="G520" s="232"/>
      <c r="H520" s="236">
        <v>46.799999999999997</v>
      </c>
      <c r="I520" s="237"/>
      <c r="J520" s="232"/>
      <c r="K520" s="232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158</v>
      </c>
      <c r="AU520" s="242" t="s">
        <v>86</v>
      </c>
      <c r="AV520" s="13" t="s">
        <v>86</v>
      </c>
      <c r="AW520" s="13" t="s">
        <v>32</v>
      </c>
      <c r="AX520" s="13" t="s">
        <v>76</v>
      </c>
      <c r="AY520" s="242" t="s">
        <v>149</v>
      </c>
    </row>
    <row r="521" s="13" customFormat="1">
      <c r="A521" s="13"/>
      <c r="B521" s="231"/>
      <c r="C521" s="232"/>
      <c r="D521" s="233" t="s">
        <v>158</v>
      </c>
      <c r="E521" s="234" t="s">
        <v>1</v>
      </c>
      <c r="F521" s="235" t="s">
        <v>2354</v>
      </c>
      <c r="G521" s="232"/>
      <c r="H521" s="236">
        <v>16.600000000000001</v>
      </c>
      <c r="I521" s="237"/>
      <c r="J521" s="232"/>
      <c r="K521" s="232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158</v>
      </c>
      <c r="AU521" s="242" t="s">
        <v>86</v>
      </c>
      <c r="AV521" s="13" t="s">
        <v>86</v>
      </c>
      <c r="AW521" s="13" t="s">
        <v>32</v>
      </c>
      <c r="AX521" s="13" t="s">
        <v>76</v>
      </c>
      <c r="AY521" s="242" t="s">
        <v>149</v>
      </c>
    </row>
    <row r="522" s="13" customFormat="1">
      <c r="A522" s="13"/>
      <c r="B522" s="231"/>
      <c r="C522" s="232"/>
      <c r="D522" s="233" t="s">
        <v>158</v>
      </c>
      <c r="E522" s="234" t="s">
        <v>1</v>
      </c>
      <c r="F522" s="235" t="s">
        <v>2174</v>
      </c>
      <c r="G522" s="232"/>
      <c r="H522" s="236">
        <v>416.60000000000002</v>
      </c>
      <c r="I522" s="237"/>
      <c r="J522" s="232"/>
      <c r="K522" s="232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158</v>
      </c>
      <c r="AU522" s="242" t="s">
        <v>86</v>
      </c>
      <c r="AV522" s="13" t="s">
        <v>86</v>
      </c>
      <c r="AW522" s="13" t="s">
        <v>32</v>
      </c>
      <c r="AX522" s="13" t="s">
        <v>76</v>
      </c>
      <c r="AY522" s="242" t="s">
        <v>149</v>
      </c>
    </row>
    <row r="523" s="14" customFormat="1">
      <c r="A523" s="14"/>
      <c r="B523" s="253"/>
      <c r="C523" s="254"/>
      <c r="D523" s="233" t="s">
        <v>158</v>
      </c>
      <c r="E523" s="255" t="s">
        <v>1</v>
      </c>
      <c r="F523" s="256" t="s">
        <v>395</v>
      </c>
      <c r="G523" s="254"/>
      <c r="H523" s="257">
        <v>576.60000000000002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158</v>
      </c>
      <c r="AU523" s="263" t="s">
        <v>86</v>
      </c>
      <c r="AV523" s="14" t="s">
        <v>156</v>
      </c>
      <c r="AW523" s="14" t="s">
        <v>32</v>
      </c>
      <c r="AX523" s="14" t="s">
        <v>84</v>
      </c>
      <c r="AY523" s="263" t="s">
        <v>149</v>
      </c>
    </row>
    <row r="524" s="2" customFormat="1" ht="24.15" customHeight="1">
      <c r="A524" s="38"/>
      <c r="B524" s="39"/>
      <c r="C524" s="218" t="s">
        <v>647</v>
      </c>
      <c r="D524" s="218" t="s">
        <v>151</v>
      </c>
      <c r="E524" s="219" t="s">
        <v>2411</v>
      </c>
      <c r="F524" s="220" t="s">
        <v>2412</v>
      </c>
      <c r="G524" s="221" t="s">
        <v>303</v>
      </c>
      <c r="H524" s="222">
        <v>16</v>
      </c>
      <c r="I524" s="223"/>
      <c r="J524" s="224">
        <f>ROUND(I524*H524,2)</f>
        <v>0</v>
      </c>
      <c r="K524" s="220" t="s">
        <v>155</v>
      </c>
      <c r="L524" s="44"/>
      <c r="M524" s="225" t="s">
        <v>1</v>
      </c>
      <c r="N524" s="226" t="s">
        <v>41</v>
      </c>
      <c r="O524" s="91"/>
      <c r="P524" s="227">
        <f>O524*H524</f>
        <v>0</v>
      </c>
      <c r="Q524" s="227">
        <v>0.00029999999999999997</v>
      </c>
      <c r="R524" s="227">
        <f>Q524*H524</f>
        <v>0.0047999999999999996</v>
      </c>
      <c r="S524" s="227">
        <v>0</v>
      </c>
      <c r="T524" s="22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9" t="s">
        <v>220</v>
      </c>
      <c r="AT524" s="229" t="s">
        <v>151</v>
      </c>
      <c r="AU524" s="229" t="s">
        <v>86</v>
      </c>
      <c r="AY524" s="17" t="s">
        <v>149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7" t="s">
        <v>84</v>
      </c>
      <c r="BK524" s="230">
        <f>ROUND(I524*H524,2)</f>
        <v>0</v>
      </c>
      <c r="BL524" s="17" t="s">
        <v>220</v>
      </c>
      <c r="BM524" s="229" t="s">
        <v>2413</v>
      </c>
    </row>
    <row r="525" s="13" customFormat="1">
      <c r="A525" s="13"/>
      <c r="B525" s="231"/>
      <c r="C525" s="232"/>
      <c r="D525" s="233" t="s">
        <v>158</v>
      </c>
      <c r="E525" s="234" t="s">
        <v>1</v>
      </c>
      <c r="F525" s="235" t="s">
        <v>2414</v>
      </c>
      <c r="G525" s="232"/>
      <c r="H525" s="236">
        <v>16</v>
      </c>
      <c r="I525" s="237"/>
      <c r="J525" s="232"/>
      <c r="K525" s="232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158</v>
      </c>
      <c r="AU525" s="242" t="s">
        <v>86</v>
      </c>
      <c r="AV525" s="13" t="s">
        <v>86</v>
      </c>
      <c r="AW525" s="13" t="s">
        <v>32</v>
      </c>
      <c r="AX525" s="13" t="s">
        <v>84</v>
      </c>
      <c r="AY525" s="242" t="s">
        <v>149</v>
      </c>
    </row>
    <row r="526" s="2" customFormat="1" ht="24.15" customHeight="1">
      <c r="A526" s="38"/>
      <c r="B526" s="39"/>
      <c r="C526" s="243" t="s">
        <v>2415</v>
      </c>
      <c r="D526" s="243" t="s">
        <v>234</v>
      </c>
      <c r="E526" s="244" t="s">
        <v>2416</v>
      </c>
      <c r="F526" s="245" t="s">
        <v>2417</v>
      </c>
      <c r="G526" s="246" t="s">
        <v>303</v>
      </c>
      <c r="H526" s="247">
        <v>16</v>
      </c>
      <c r="I526" s="248"/>
      <c r="J526" s="249">
        <f>ROUND(I526*H526,2)</f>
        <v>0</v>
      </c>
      <c r="K526" s="245" t="s">
        <v>155</v>
      </c>
      <c r="L526" s="250"/>
      <c r="M526" s="251" t="s">
        <v>1</v>
      </c>
      <c r="N526" s="252" t="s">
        <v>41</v>
      </c>
      <c r="O526" s="91"/>
      <c r="P526" s="227">
        <f>O526*H526</f>
        <v>0</v>
      </c>
      <c r="Q526" s="227">
        <v>0.00018000000000000001</v>
      </c>
      <c r="R526" s="227">
        <f>Q526*H526</f>
        <v>0.0028800000000000002</v>
      </c>
      <c r="S526" s="227">
        <v>0</v>
      </c>
      <c r="T526" s="22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9" t="s">
        <v>300</v>
      </c>
      <c r="AT526" s="229" t="s">
        <v>234</v>
      </c>
      <c r="AU526" s="229" t="s">
        <v>86</v>
      </c>
      <c r="AY526" s="17" t="s">
        <v>149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17" t="s">
        <v>84</v>
      </c>
      <c r="BK526" s="230">
        <f>ROUND(I526*H526,2)</f>
        <v>0</v>
      </c>
      <c r="BL526" s="17" t="s">
        <v>220</v>
      </c>
      <c r="BM526" s="229" t="s">
        <v>2418</v>
      </c>
    </row>
    <row r="527" s="2" customFormat="1" ht="24.15" customHeight="1">
      <c r="A527" s="38"/>
      <c r="B527" s="39"/>
      <c r="C527" s="218" t="s">
        <v>650</v>
      </c>
      <c r="D527" s="218" t="s">
        <v>151</v>
      </c>
      <c r="E527" s="219" t="s">
        <v>2419</v>
      </c>
      <c r="F527" s="220" t="s">
        <v>2420</v>
      </c>
      <c r="G527" s="221" t="s">
        <v>217</v>
      </c>
      <c r="H527" s="222">
        <v>6.5410000000000004</v>
      </c>
      <c r="I527" s="223"/>
      <c r="J527" s="224">
        <f>ROUND(I527*H527,2)</f>
        <v>0</v>
      </c>
      <c r="K527" s="220" t="s">
        <v>155</v>
      </c>
      <c r="L527" s="44"/>
      <c r="M527" s="225" t="s">
        <v>1</v>
      </c>
      <c r="N527" s="226" t="s">
        <v>41</v>
      </c>
      <c r="O527" s="91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9" t="s">
        <v>220</v>
      </c>
      <c r="AT527" s="229" t="s">
        <v>151</v>
      </c>
      <c r="AU527" s="229" t="s">
        <v>86</v>
      </c>
      <c r="AY527" s="17" t="s">
        <v>149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7" t="s">
        <v>84</v>
      </c>
      <c r="BK527" s="230">
        <f>ROUND(I527*H527,2)</f>
        <v>0</v>
      </c>
      <c r="BL527" s="17" t="s">
        <v>220</v>
      </c>
      <c r="BM527" s="229" t="s">
        <v>2421</v>
      </c>
    </row>
    <row r="528" s="12" customFormat="1" ht="22.8" customHeight="1">
      <c r="A528" s="12"/>
      <c r="B528" s="202"/>
      <c r="C528" s="203"/>
      <c r="D528" s="204" t="s">
        <v>75</v>
      </c>
      <c r="E528" s="216" t="s">
        <v>2422</v>
      </c>
      <c r="F528" s="216" t="s">
        <v>2423</v>
      </c>
      <c r="G528" s="203"/>
      <c r="H528" s="203"/>
      <c r="I528" s="206"/>
      <c r="J528" s="217">
        <f>BK528</f>
        <v>0</v>
      </c>
      <c r="K528" s="203"/>
      <c r="L528" s="208"/>
      <c r="M528" s="209"/>
      <c r="N528" s="210"/>
      <c r="O528" s="210"/>
      <c r="P528" s="211">
        <f>SUM(P529:P533)</f>
        <v>0</v>
      </c>
      <c r="Q528" s="210"/>
      <c r="R528" s="211">
        <f>SUM(R529:R533)</f>
        <v>0.13514999999999999</v>
      </c>
      <c r="S528" s="210"/>
      <c r="T528" s="212">
        <f>SUM(T529:T533)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3" t="s">
        <v>86</v>
      </c>
      <c r="AT528" s="214" t="s">
        <v>75</v>
      </c>
      <c r="AU528" s="214" t="s">
        <v>84</v>
      </c>
      <c r="AY528" s="213" t="s">
        <v>149</v>
      </c>
      <c r="BK528" s="215">
        <f>SUM(BK529:BK533)</f>
        <v>0</v>
      </c>
    </row>
    <row r="529" s="2" customFormat="1" ht="24.15" customHeight="1">
      <c r="A529" s="38"/>
      <c r="B529" s="39"/>
      <c r="C529" s="218" t="s">
        <v>2424</v>
      </c>
      <c r="D529" s="218" t="s">
        <v>151</v>
      </c>
      <c r="E529" s="219" t="s">
        <v>2425</v>
      </c>
      <c r="F529" s="220" t="s">
        <v>2426</v>
      </c>
      <c r="G529" s="221" t="s">
        <v>154</v>
      </c>
      <c r="H529" s="222">
        <v>39</v>
      </c>
      <c r="I529" s="223"/>
      <c r="J529" s="224">
        <f>ROUND(I529*H529,2)</f>
        <v>0</v>
      </c>
      <c r="K529" s="220" t="s">
        <v>155</v>
      </c>
      <c r="L529" s="44"/>
      <c r="M529" s="225" t="s">
        <v>1</v>
      </c>
      <c r="N529" s="226" t="s">
        <v>41</v>
      </c>
      <c r="O529" s="91"/>
      <c r="P529" s="227">
        <f>O529*H529</f>
        <v>0</v>
      </c>
      <c r="Q529" s="227">
        <v>0</v>
      </c>
      <c r="R529" s="227">
        <f>Q529*H529</f>
        <v>0</v>
      </c>
      <c r="S529" s="227">
        <v>0</v>
      </c>
      <c r="T529" s="228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9" t="s">
        <v>220</v>
      </c>
      <c r="AT529" s="229" t="s">
        <v>151</v>
      </c>
      <c r="AU529" s="229" t="s">
        <v>86</v>
      </c>
      <c r="AY529" s="17" t="s">
        <v>149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17" t="s">
        <v>84</v>
      </c>
      <c r="BK529" s="230">
        <f>ROUND(I529*H529,2)</f>
        <v>0</v>
      </c>
      <c r="BL529" s="17" t="s">
        <v>220</v>
      </c>
      <c r="BM529" s="229" t="s">
        <v>2427</v>
      </c>
    </row>
    <row r="530" s="13" customFormat="1">
      <c r="A530" s="13"/>
      <c r="B530" s="231"/>
      <c r="C530" s="232"/>
      <c r="D530" s="233" t="s">
        <v>158</v>
      </c>
      <c r="E530" s="234" t="s">
        <v>1</v>
      </c>
      <c r="F530" s="235" t="s">
        <v>2173</v>
      </c>
      <c r="G530" s="232"/>
      <c r="H530" s="236">
        <v>39</v>
      </c>
      <c r="I530" s="237"/>
      <c r="J530" s="232"/>
      <c r="K530" s="232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158</v>
      </c>
      <c r="AU530" s="242" t="s">
        <v>86</v>
      </c>
      <c r="AV530" s="13" t="s">
        <v>86</v>
      </c>
      <c r="AW530" s="13" t="s">
        <v>32</v>
      </c>
      <c r="AX530" s="13" t="s">
        <v>84</v>
      </c>
      <c r="AY530" s="242" t="s">
        <v>149</v>
      </c>
    </row>
    <row r="531" s="2" customFormat="1" ht="16.5" customHeight="1">
      <c r="A531" s="38"/>
      <c r="B531" s="39"/>
      <c r="C531" s="243" t="s">
        <v>653</v>
      </c>
      <c r="D531" s="243" t="s">
        <v>234</v>
      </c>
      <c r="E531" s="244" t="s">
        <v>2428</v>
      </c>
      <c r="F531" s="245" t="s">
        <v>2429</v>
      </c>
      <c r="G531" s="246" t="s">
        <v>176</v>
      </c>
      <c r="H531" s="247">
        <v>4.5049999999999999</v>
      </c>
      <c r="I531" s="248"/>
      <c r="J531" s="249">
        <f>ROUND(I531*H531,2)</f>
        <v>0</v>
      </c>
      <c r="K531" s="245" t="s">
        <v>155</v>
      </c>
      <c r="L531" s="250"/>
      <c r="M531" s="251" t="s">
        <v>1</v>
      </c>
      <c r="N531" s="252" t="s">
        <v>41</v>
      </c>
      <c r="O531" s="91"/>
      <c r="P531" s="227">
        <f>O531*H531</f>
        <v>0</v>
      </c>
      <c r="Q531" s="227">
        <v>0.029999999999999999</v>
      </c>
      <c r="R531" s="227">
        <f>Q531*H531</f>
        <v>0.13514999999999999</v>
      </c>
      <c r="S531" s="227">
        <v>0</v>
      </c>
      <c r="T531" s="22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9" t="s">
        <v>300</v>
      </c>
      <c r="AT531" s="229" t="s">
        <v>234</v>
      </c>
      <c r="AU531" s="229" t="s">
        <v>86</v>
      </c>
      <c r="AY531" s="17" t="s">
        <v>149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17" t="s">
        <v>84</v>
      </c>
      <c r="BK531" s="230">
        <f>ROUND(I531*H531,2)</f>
        <v>0</v>
      </c>
      <c r="BL531" s="17" t="s">
        <v>220</v>
      </c>
      <c r="BM531" s="229" t="s">
        <v>2430</v>
      </c>
    </row>
    <row r="532" s="13" customFormat="1">
      <c r="A532" s="13"/>
      <c r="B532" s="231"/>
      <c r="C532" s="232"/>
      <c r="D532" s="233" t="s">
        <v>158</v>
      </c>
      <c r="E532" s="234" t="s">
        <v>1</v>
      </c>
      <c r="F532" s="235" t="s">
        <v>2431</v>
      </c>
      <c r="G532" s="232"/>
      <c r="H532" s="236">
        <v>4.5049999999999999</v>
      </c>
      <c r="I532" s="237"/>
      <c r="J532" s="232"/>
      <c r="K532" s="232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158</v>
      </c>
      <c r="AU532" s="242" t="s">
        <v>86</v>
      </c>
      <c r="AV532" s="13" t="s">
        <v>86</v>
      </c>
      <c r="AW532" s="13" t="s">
        <v>32</v>
      </c>
      <c r="AX532" s="13" t="s">
        <v>84</v>
      </c>
      <c r="AY532" s="242" t="s">
        <v>149</v>
      </c>
    </row>
    <row r="533" s="2" customFormat="1" ht="24.15" customHeight="1">
      <c r="A533" s="38"/>
      <c r="B533" s="39"/>
      <c r="C533" s="218" t="s">
        <v>2432</v>
      </c>
      <c r="D533" s="218" t="s">
        <v>151</v>
      </c>
      <c r="E533" s="219" t="s">
        <v>2433</v>
      </c>
      <c r="F533" s="220" t="s">
        <v>2434</v>
      </c>
      <c r="G533" s="221" t="s">
        <v>217</v>
      </c>
      <c r="H533" s="222">
        <v>0.13500000000000001</v>
      </c>
      <c r="I533" s="223"/>
      <c r="J533" s="224">
        <f>ROUND(I533*H533,2)</f>
        <v>0</v>
      </c>
      <c r="K533" s="220" t="s">
        <v>155</v>
      </c>
      <c r="L533" s="44"/>
      <c r="M533" s="225" t="s">
        <v>1</v>
      </c>
      <c r="N533" s="226" t="s">
        <v>41</v>
      </c>
      <c r="O533" s="91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9" t="s">
        <v>220</v>
      </c>
      <c r="AT533" s="229" t="s">
        <v>151</v>
      </c>
      <c r="AU533" s="229" t="s">
        <v>86</v>
      </c>
      <c r="AY533" s="17" t="s">
        <v>149</v>
      </c>
      <c r="BE533" s="230">
        <f>IF(N533="základní",J533,0)</f>
        <v>0</v>
      </c>
      <c r="BF533" s="230">
        <f>IF(N533="snížená",J533,0)</f>
        <v>0</v>
      </c>
      <c r="BG533" s="230">
        <f>IF(N533="zákl. přenesená",J533,0)</f>
        <v>0</v>
      </c>
      <c r="BH533" s="230">
        <f>IF(N533="sníž. přenesená",J533,0)</f>
        <v>0</v>
      </c>
      <c r="BI533" s="230">
        <f>IF(N533="nulová",J533,0)</f>
        <v>0</v>
      </c>
      <c r="BJ533" s="17" t="s">
        <v>84</v>
      </c>
      <c r="BK533" s="230">
        <f>ROUND(I533*H533,2)</f>
        <v>0</v>
      </c>
      <c r="BL533" s="17" t="s">
        <v>220</v>
      </c>
      <c r="BM533" s="229" t="s">
        <v>2435</v>
      </c>
    </row>
    <row r="534" s="12" customFormat="1" ht="22.8" customHeight="1">
      <c r="A534" s="12"/>
      <c r="B534" s="202"/>
      <c r="C534" s="203"/>
      <c r="D534" s="204" t="s">
        <v>75</v>
      </c>
      <c r="E534" s="216" t="s">
        <v>1825</v>
      </c>
      <c r="F534" s="216" t="s">
        <v>1826</v>
      </c>
      <c r="G534" s="203"/>
      <c r="H534" s="203"/>
      <c r="I534" s="206"/>
      <c r="J534" s="217">
        <f>BK534</f>
        <v>0</v>
      </c>
      <c r="K534" s="203"/>
      <c r="L534" s="208"/>
      <c r="M534" s="209"/>
      <c r="N534" s="210"/>
      <c r="O534" s="210"/>
      <c r="P534" s="211">
        <f>SUM(P535:P543)</f>
        <v>0</v>
      </c>
      <c r="Q534" s="210"/>
      <c r="R534" s="211">
        <f>SUM(R535:R543)</f>
        <v>0.077162000000000008</v>
      </c>
      <c r="S534" s="210"/>
      <c r="T534" s="212">
        <f>SUM(T535:T543)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3" t="s">
        <v>86</v>
      </c>
      <c r="AT534" s="214" t="s">
        <v>75</v>
      </c>
      <c r="AU534" s="214" t="s">
        <v>84</v>
      </c>
      <c r="AY534" s="213" t="s">
        <v>149</v>
      </c>
      <c r="BK534" s="215">
        <f>SUM(BK535:BK543)</f>
        <v>0</v>
      </c>
    </row>
    <row r="535" s="2" customFormat="1" ht="24.15" customHeight="1">
      <c r="A535" s="38"/>
      <c r="B535" s="39"/>
      <c r="C535" s="218" t="s">
        <v>657</v>
      </c>
      <c r="D535" s="218" t="s">
        <v>151</v>
      </c>
      <c r="E535" s="219" t="s">
        <v>2436</v>
      </c>
      <c r="F535" s="220" t="s">
        <v>2437</v>
      </c>
      <c r="G535" s="221" t="s">
        <v>269</v>
      </c>
      <c r="H535" s="222">
        <v>11.5</v>
      </c>
      <c r="I535" s="223"/>
      <c r="J535" s="224">
        <f>ROUND(I535*H535,2)</f>
        <v>0</v>
      </c>
      <c r="K535" s="220" t="s">
        <v>155</v>
      </c>
      <c r="L535" s="44"/>
      <c r="M535" s="225" t="s">
        <v>1</v>
      </c>
      <c r="N535" s="226" t="s">
        <v>41</v>
      </c>
      <c r="O535" s="91"/>
      <c r="P535" s="227">
        <f>O535*H535</f>
        <v>0</v>
      </c>
      <c r="Q535" s="227">
        <v>0.00029999999999999997</v>
      </c>
      <c r="R535" s="227">
        <f>Q535*H535</f>
        <v>0.0034499999999999995</v>
      </c>
      <c r="S535" s="227">
        <v>0</v>
      </c>
      <c r="T535" s="22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9" t="s">
        <v>220</v>
      </c>
      <c r="AT535" s="229" t="s">
        <v>151</v>
      </c>
      <c r="AU535" s="229" t="s">
        <v>86</v>
      </c>
      <c r="AY535" s="17" t="s">
        <v>149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17" t="s">
        <v>84</v>
      </c>
      <c r="BK535" s="230">
        <f>ROUND(I535*H535,2)</f>
        <v>0</v>
      </c>
      <c r="BL535" s="17" t="s">
        <v>220</v>
      </c>
      <c r="BM535" s="229" t="s">
        <v>2438</v>
      </c>
    </row>
    <row r="536" s="13" customFormat="1">
      <c r="A536" s="13"/>
      <c r="B536" s="231"/>
      <c r="C536" s="232"/>
      <c r="D536" s="233" t="s">
        <v>158</v>
      </c>
      <c r="E536" s="234" t="s">
        <v>1</v>
      </c>
      <c r="F536" s="235" t="s">
        <v>2439</v>
      </c>
      <c r="G536" s="232"/>
      <c r="H536" s="236">
        <v>11.5</v>
      </c>
      <c r="I536" s="237"/>
      <c r="J536" s="232"/>
      <c r="K536" s="232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158</v>
      </c>
      <c r="AU536" s="242" t="s">
        <v>86</v>
      </c>
      <c r="AV536" s="13" t="s">
        <v>86</v>
      </c>
      <c r="AW536" s="13" t="s">
        <v>32</v>
      </c>
      <c r="AX536" s="13" t="s">
        <v>84</v>
      </c>
      <c r="AY536" s="242" t="s">
        <v>149</v>
      </c>
    </row>
    <row r="537" s="2" customFormat="1" ht="16.5" customHeight="1">
      <c r="A537" s="38"/>
      <c r="B537" s="39"/>
      <c r="C537" s="218" t="s">
        <v>2440</v>
      </c>
      <c r="D537" s="218" t="s">
        <v>151</v>
      </c>
      <c r="E537" s="219" t="s">
        <v>2441</v>
      </c>
      <c r="F537" s="220" t="s">
        <v>2442</v>
      </c>
      <c r="G537" s="221" t="s">
        <v>303</v>
      </c>
      <c r="H537" s="222">
        <v>16</v>
      </c>
      <c r="I537" s="223"/>
      <c r="J537" s="224">
        <f>ROUND(I537*H537,2)</f>
        <v>0</v>
      </c>
      <c r="K537" s="220" t="s">
        <v>155</v>
      </c>
      <c r="L537" s="44"/>
      <c r="M537" s="225" t="s">
        <v>1</v>
      </c>
      <c r="N537" s="226" t="s">
        <v>41</v>
      </c>
      <c r="O537" s="91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9" t="s">
        <v>220</v>
      </c>
      <c r="AT537" s="229" t="s">
        <v>151</v>
      </c>
      <c r="AU537" s="229" t="s">
        <v>86</v>
      </c>
      <c r="AY537" s="17" t="s">
        <v>149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17" t="s">
        <v>84</v>
      </c>
      <c r="BK537" s="230">
        <f>ROUND(I537*H537,2)</f>
        <v>0</v>
      </c>
      <c r="BL537" s="17" t="s">
        <v>220</v>
      </c>
      <c r="BM537" s="229" t="s">
        <v>2443</v>
      </c>
    </row>
    <row r="538" s="13" customFormat="1">
      <c r="A538" s="13"/>
      <c r="B538" s="231"/>
      <c r="C538" s="232"/>
      <c r="D538" s="233" t="s">
        <v>158</v>
      </c>
      <c r="E538" s="234" t="s">
        <v>1</v>
      </c>
      <c r="F538" s="235" t="s">
        <v>2444</v>
      </c>
      <c r="G538" s="232"/>
      <c r="H538" s="236">
        <v>16</v>
      </c>
      <c r="I538" s="237"/>
      <c r="J538" s="232"/>
      <c r="K538" s="232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158</v>
      </c>
      <c r="AU538" s="242" t="s">
        <v>86</v>
      </c>
      <c r="AV538" s="13" t="s">
        <v>86</v>
      </c>
      <c r="AW538" s="13" t="s">
        <v>32</v>
      </c>
      <c r="AX538" s="13" t="s">
        <v>84</v>
      </c>
      <c r="AY538" s="242" t="s">
        <v>149</v>
      </c>
    </row>
    <row r="539" s="2" customFormat="1" ht="24.15" customHeight="1">
      <c r="A539" s="38"/>
      <c r="B539" s="39"/>
      <c r="C539" s="243" t="s">
        <v>662</v>
      </c>
      <c r="D539" s="243" t="s">
        <v>234</v>
      </c>
      <c r="E539" s="244" t="s">
        <v>2445</v>
      </c>
      <c r="F539" s="245" t="s">
        <v>2446</v>
      </c>
      <c r="G539" s="246" t="s">
        <v>303</v>
      </c>
      <c r="H539" s="247">
        <v>16</v>
      </c>
      <c r="I539" s="248"/>
      <c r="J539" s="249">
        <f>ROUND(I539*H539,2)</f>
        <v>0</v>
      </c>
      <c r="K539" s="245" t="s">
        <v>1</v>
      </c>
      <c r="L539" s="250"/>
      <c r="M539" s="251" t="s">
        <v>1</v>
      </c>
      <c r="N539" s="252" t="s">
        <v>41</v>
      </c>
      <c r="O539" s="91"/>
      <c r="P539" s="227">
        <f>O539*H539</f>
        <v>0</v>
      </c>
      <c r="Q539" s="227">
        <v>0.00050000000000000001</v>
      </c>
      <c r="R539" s="227">
        <f>Q539*H539</f>
        <v>0.0080000000000000002</v>
      </c>
      <c r="S539" s="227">
        <v>0</v>
      </c>
      <c r="T539" s="228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9" t="s">
        <v>300</v>
      </c>
      <c r="AT539" s="229" t="s">
        <v>234</v>
      </c>
      <c r="AU539" s="229" t="s">
        <v>86</v>
      </c>
      <c r="AY539" s="17" t="s">
        <v>149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17" t="s">
        <v>84</v>
      </c>
      <c r="BK539" s="230">
        <f>ROUND(I539*H539,2)</f>
        <v>0</v>
      </c>
      <c r="BL539" s="17" t="s">
        <v>220</v>
      </c>
      <c r="BM539" s="229" t="s">
        <v>2447</v>
      </c>
    </row>
    <row r="540" s="13" customFormat="1">
      <c r="A540" s="13"/>
      <c r="B540" s="231"/>
      <c r="C540" s="232"/>
      <c r="D540" s="233" t="s">
        <v>158</v>
      </c>
      <c r="E540" s="234" t="s">
        <v>1</v>
      </c>
      <c r="F540" s="235" t="s">
        <v>2444</v>
      </c>
      <c r="G540" s="232"/>
      <c r="H540" s="236">
        <v>16</v>
      </c>
      <c r="I540" s="237"/>
      <c r="J540" s="232"/>
      <c r="K540" s="232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158</v>
      </c>
      <c r="AU540" s="242" t="s">
        <v>86</v>
      </c>
      <c r="AV540" s="13" t="s">
        <v>86</v>
      </c>
      <c r="AW540" s="13" t="s">
        <v>32</v>
      </c>
      <c r="AX540" s="13" t="s">
        <v>84</v>
      </c>
      <c r="AY540" s="242" t="s">
        <v>149</v>
      </c>
    </row>
    <row r="541" s="2" customFormat="1" ht="24.15" customHeight="1">
      <c r="A541" s="38"/>
      <c r="B541" s="39"/>
      <c r="C541" s="218" t="s">
        <v>2448</v>
      </c>
      <c r="D541" s="218" t="s">
        <v>151</v>
      </c>
      <c r="E541" s="219" t="s">
        <v>2449</v>
      </c>
      <c r="F541" s="220" t="s">
        <v>2450</v>
      </c>
      <c r="G541" s="221" t="s">
        <v>269</v>
      </c>
      <c r="H541" s="222">
        <v>59.200000000000003</v>
      </c>
      <c r="I541" s="223"/>
      <c r="J541" s="224">
        <f>ROUND(I541*H541,2)</f>
        <v>0</v>
      </c>
      <c r="K541" s="220" t="s">
        <v>155</v>
      </c>
      <c r="L541" s="44"/>
      <c r="M541" s="225" t="s">
        <v>1</v>
      </c>
      <c r="N541" s="226" t="s">
        <v>41</v>
      </c>
      <c r="O541" s="91"/>
      <c r="P541" s="227">
        <f>O541*H541</f>
        <v>0</v>
      </c>
      <c r="Q541" s="227">
        <v>0.0011100000000000001</v>
      </c>
      <c r="R541" s="227">
        <f>Q541*H541</f>
        <v>0.065712000000000007</v>
      </c>
      <c r="S541" s="227">
        <v>0</v>
      </c>
      <c r="T541" s="228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9" t="s">
        <v>220</v>
      </c>
      <c r="AT541" s="229" t="s">
        <v>151</v>
      </c>
      <c r="AU541" s="229" t="s">
        <v>86</v>
      </c>
      <c r="AY541" s="17" t="s">
        <v>149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17" t="s">
        <v>84</v>
      </c>
      <c r="BK541" s="230">
        <f>ROUND(I541*H541,2)</f>
        <v>0</v>
      </c>
      <c r="BL541" s="17" t="s">
        <v>220</v>
      </c>
      <c r="BM541" s="229" t="s">
        <v>2451</v>
      </c>
    </row>
    <row r="542" s="13" customFormat="1">
      <c r="A542" s="13"/>
      <c r="B542" s="231"/>
      <c r="C542" s="232"/>
      <c r="D542" s="233" t="s">
        <v>158</v>
      </c>
      <c r="E542" s="234" t="s">
        <v>1</v>
      </c>
      <c r="F542" s="235" t="s">
        <v>2452</v>
      </c>
      <c r="G542" s="232"/>
      <c r="H542" s="236">
        <v>59.200000000000003</v>
      </c>
      <c r="I542" s="237"/>
      <c r="J542" s="232"/>
      <c r="K542" s="232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158</v>
      </c>
      <c r="AU542" s="242" t="s">
        <v>86</v>
      </c>
      <c r="AV542" s="13" t="s">
        <v>86</v>
      </c>
      <c r="AW542" s="13" t="s">
        <v>32</v>
      </c>
      <c r="AX542" s="13" t="s">
        <v>84</v>
      </c>
      <c r="AY542" s="242" t="s">
        <v>149</v>
      </c>
    </row>
    <row r="543" s="2" customFormat="1" ht="24.15" customHeight="1">
      <c r="A543" s="38"/>
      <c r="B543" s="39"/>
      <c r="C543" s="218" t="s">
        <v>667</v>
      </c>
      <c r="D543" s="218" t="s">
        <v>151</v>
      </c>
      <c r="E543" s="219" t="s">
        <v>2453</v>
      </c>
      <c r="F543" s="220" t="s">
        <v>2454</v>
      </c>
      <c r="G543" s="221" t="s">
        <v>217</v>
      </c>
      <c r="H543" s="222">
        <v>0.076999999999999999</v>
      </c>
      <c r="I543" s="223"/>
      <c r="J543" s="224">
        <f>ROUND(I543*H543,2)</f>
        <v>0</v>
      </c>
      <c r="K543" s="220" t="s">
        <v>155</v>
      </c>
      <c r="L543" s="44"/>
      <c r="M543" s="225" t="s">
        <v>1</v>
      </c>
      <c r="N543" s="226" t="s">
        <v>41</v>
      </c>
      <c r="O543" s="91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9" t="s">
        <v>220</v>
      </c>
      <c r="AT543" s="229" t="s">
        <v>151</v>
      </c>
      <c r="AU543" s="229" t="s">
        <v>86</v>
      </c>
      <c r="AY543" s="17" t="s">
        <v>149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17" t="s">
        <v>84</v>
      </c>
      <c r="BK543" s="230">
        <f>ROUND(I543*H543,2)</f>
        <v>0</v>
      </c>
      <c r="BL543" s="17" t="s">
        <v>220</v>
      </c>
      <c r="BM543" s="229" t="s">
        <v>2455</v>
      </c>
    </row>
    <row r="544" s="12" customFormat="1" ht="22.8" customHeight="1">
      <c r="A544" s="12"/>
      <c r="B544" s="202"/>
      <c r="C544" s="203"/>
      <c r="D544" s="204" t="s">
        <v>75</v>
      </c>
      <c r="E544" s="216" t="s">
        <v>1831</v>
      </c>
      <c r="F544" s="216" t="s">
        <v>1832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SUM(P545:P559)</f>
        <v>0</v>
      </c>
      <c r="Q544" s="210"/>
      <c r="R544" s="211">
        <f>SUM(R545:R559)</f>
        <v>1.7833224999999999</v>
      </c>
      <c r="S544" s="210"/>
      <c r="T544" s="212">
        <f>SUM(T545:T559)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86</v>
      </c>
      <c r="AT544" s="214" t="s">
        <v>75</v>
      </c>
      <c r="AU544" s="214" t="s">
        <v>84</v>
      </c>
      <c r="AY544" s="213" t="s">
        <v>149</v>
      </c>
      <c r="BK544" s="215">
        <f>SUM(BK545:BK559)</f>
        <v>0</v>
      </c>
    </row>
    <row r="545" s="2" customFormat="1" ht="24.15" customHeight="1">
      <c r="A545" s="38"/>
      <c r="B545" s="39"/>
      <c r="C545" s="218" t="s">
        <v>2456</v>
      </c>
      <c r="D545" s="218" t="s">
        <v>151</v>
      </c>
      <c r="E545" s="219" t="s">
        <v>2457</v>
      </c>
      <c r="F545" s="220" t="s">
        <v>2458</v>
      </c>
      <c r="G545" s="221" t="s">
        <v>269</v>
      </c>
      <c r="H545" s="222">
        <v>32</v>
      </c>
      <c r="I545" s="223"/>
      <c r="J545" s="224">
        <f>ROUND(I545*H545,2)</f>
        <v>0</v>
      </c>
      <c r="K545" s="220" t="s">
        <v>155</v>
      </c>
      <c r="L545" s="44"/>
      <c r="M545" s="225" t="s">
        <v>1</v>
      </c>
      <c r="N545" s="226" t="s">
        <v>41</v>
      </c>
      <c r="O545" s="91"/>
      <c r="P545" s="227">
        <f>O545*H545</f>
        <v>0</v>
      </c>
      <c r="Q545" s="227">
        <v>0.00067000000000000002</v>
      </c>
      <c r="R545" s="227">
        <f>Q545*H545</f>
        <v>0.021440000000000001</v>
      </c>
      <c r="S545" s="227">
        <v>0</v>
      </c>
      <c r="T545" s="228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9" t="s">
        <v>220</v>
      </c>
      <c r="AT545" s="229" t="s">
        <v>151</v>
      </c>
      <c r="AU545" s="229" t="s">
        <v>86</v>
      </c>
      <c r="AY545" s="17" t="s">
        <v>149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17" t="s">
        <v>84</v>
      </c>
      <c r="BK545" s="230">
        <f>ROUND(I545*H545,2)</f>
        <v>0</v>
      </c>
      <c r="BL545" s="17" t="s">
        <v>220</v>
      </c>
      <c r="BM545" s="229" t="s">
        <v>2459</v>
      </c>
    </row>
    <row r="546" s="13" customFormat="1">
      <c r="A546" s="13"/>
      <c r="B546" s="231"/>
      <c r="C546" s="232"/>
      <c r="D546" s="233" t="s">
        <v>158</v>
      </c>
      <c r="E546" s="234" t="s">
        <v>1</v>
      </c>
      <c r="F546" s="235" t="s">
        <v>2460</v>
      </c>
      <c r="G546" s="232"/>
      <c r="H546" s="236">
        <v>32</v>
      </c>
      <c r="I546" s="237"/>
      <c r="J546" s="232"/>
      <c r="K546" s="232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158</v>
      </c>
      <c r="AU546" s="242" t="s">
        <v>86</v>
      </c>
      <c r="AV546" s="13" t="s">
        <v>86</v>
      </c>
      <c r="AW546" s="13" t="s">
        <v>32</v>
      </c>
      <c r="AX546" s="13" t="s">
        <v>84</v>
      </c>
      <c r="AY546" s="242" t="s">
        <v>149</v>
      </c>
    </row>
    <row r="547" s="2" customFormat="1" ht="21.75" customHeight="1">
      <c r="A547" s="38"/>
      <c r="B547" s="39"/>
      <c r="C547" s="243" t="s">
        <v>671</v>
      </c>
      <c r="D547" s="243" t="s">
        <v>234</v>
      </c>
      <c r="E547" s="244" t="s">
        <v>2461</v>
      </c>
      <c r="F547" s="245" t="s">
        <v>2462</v>
      </c>
      <c r="G547" s="246" t="s">
        <v>269</v>
      </c>
      <c r="H547" s="247">
        <v>32</v>
      </c>
      <c r="I547" s="248"/>
      <c r="J547" s="249">
        <f>ROUND(I547*H547,2)</f>
        <v>0</v>
      </c>
      <c r="K547" s="245" t="s">
        <v>1</v>
      </c>
      <c r="L547" s="250"/>
      <c r="M547" s="251" t="s">
        <v>1</v>
      </c>
      <c r="N547" s="252" t="s">
        <v>41</v>
      </c>
      <c r="O547" s="91"/>
      <c r="P547" s="227">
        <f>O547*H547</f>
        <v>0</v>
      </c>
      <c r="Q547" s="227">
        <v>0.02</v>
      </c>
      <c r="R547" s="227">
        <f>Q547*H547</f>
        <v>0.64000000000000001</v>
      </c>
      <c r="S547" s="227">
        <v>0</v>
      </c>
      <c r="T547" s="22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9" t="s">
        <v>300</v>
      </c>
      <c r="AT547" s="229" t="s">
        <v>234</v>
      </c>
      <c r="AU547" s="229" t="s">
        <v>86</v>
      </c>
      <c r="AY547" s="17" t="s">
        <v>149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7" t="s">
        <v>84</v>
      </c>
      <c r="BK547" s="230">
        <f>ROUND(I547*H547,2)</f>
        <v>0</v>
      </c>
      <c r="BL547" s="17" t="s">
        <v>220</v>
      </c>
      <c r="BM547" s="229" t="s">
        <v>2463</v>
      </c>
    </row>
    <row r="548" s="2" customFormat="1" ht="24.15" customHeight="1">
      <c r="A548" s="38"/>
      <c r="B548" s="39"/>
      <c r="C548" s="218" t="s">
        <v>2464</v>
      </c>
      <c r="D548" s="218" t="s">
        <v>151</v>
      </c>
      <c r="E548" s="219" t="s">
        <v>2465</v>
      </c>
      <c r="F548" s="220" t="s">
        <v>2466</v>
      </c>
      <c r="G548" s="221" t="s">
        <v>269</v>
      </c>
      <c r="H548" s="222">
        <v>33.174999999999997</v>
      </c>
      <c r="I548" s="223"/>
      <c r="J548" s="224">
        <f>ROUND(I548*H548,2)</f>
        <v>0</v>
      </c>
      <c r="K548" s="220" t="s">
        <v>155</v>
      </c>
      <c r="L548" s="44"/>
      <c r="M548" s="225" t="s">
        <v>1</v>
      </c>
      <c r="N548" s="226" t="s">
        <v>41</v>
      </c>
      <c r="O548" s="91"/>
      <c r="P548" s="227">
        <f>O548*H548</f>
        <v>0</v>
      </c>
      <c r="Q548" s="227">
        <v>0.00072000000000000005</v>
      </c>
      <c r="R548" s="227">
        <f>Q548*H548</f>
        <v>0.023886000000000001</v>
      </c>
      <c r="S548" s="227">
        <v>0</v>
      </c>
      <c r="T548" s="228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9" t="s">
        <v>220</v>
      </c>
      <c r="AT548" s="229" t="s">
        <v>151</v>
      </c>
      <c r="AU548" s="229" t="s">
        <v>86</v>
      </c>
      <c r="AY548" s="17" t="s">
        <v>149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7" t="s">
        <v>84</v>
      </c>
      <c r="BK548" s="230">
        <f>ROUND(I548*H548,2)</f>
        <v>0</v>
      </c>
      <c r="BL548" s="17" t="s">
        <v>220</v>
      </c>
      <c r="BM548" s="229" t="s">
        <v>2467</v>
      </c>
    </row>
    <row r="549" s="13" customFormat="1">
      <c r="A549" s="13"/>
      <c r="B549" s="231"/>
      <c r="C549" s="232"/>
      <c r="D549" s="233" t="s">
        <v>158</v>
      </c>
      <c r="E549" s="234" t="s">
        <v>1</v>
      </c>
      <c r="F549" s="235" t="s">
        <v>2468</v>
      </c>
      <c r="G549" s="232"/>
      <c r="H549" s="236">
        <v>10.199999999999999</v>
      </c>
      <c r="I549" s="237"/>
      <c r="J549" s="232"/>
      <c r="K549" s="232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158</v>
      </c>
      <c r="AU549" s="242" t="s">
        <v>86</v>
      </c>
      <c r="AV549" s="13" t="s">
        <v>86</v>
      </c>
      <c r="AW549" s="13" t="s">
        <v>32</v>
      </c>
      <c r="AX549" s="13" t="s">
        <v>76</v>
      </c>
      <c r="AY549" s="242" t="s">
        <v>149</v>
      </c>
    </row>
    <row r="550" s="13" customFormat="1">
      <c r="A550" s="13"/>
      <c r="B550" s="231"/>
      <c r="C550" s="232"/>
      <c r="D550" s="233" t="s">
        <v>158</v>
      </c>
      <c r="E550" s="234" t="s">
        <v>1</v>
      </c>
      <c r="F550" s="235" t="s">
        <v>2469</v>
      </c>
      <c r="G550" s="232"/>
      <c r="H550" s="236">
        <v>22.975000000000001</v>
      </c>
      <c r="I550" s="237"/>
      <c r="J550" s="232"/>
      <c r="K550" s="232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158</v>
      </c>
      <c r="AU550" s="242" t="s">
        <v>86</v>
      </c>
      <c r="AV550" s="13" t="s">
        <v>86</v>
      </c>
      <c r="AW550" s="13" t="s">
        <v>32</v>
      </c>
      <c r="AX550" s="13" t="s">
        <v>76</v>
      </c>
      <c r="AY550" s="242" t="s">
        <v>149</v>
      </c>
    </row>
    <row r="551" s="14" customFormat="1">
      <c r="A551" s="14"/>
      <c r="B551" s="253"/>
      <c r="C551" s="254"/>
      <c r="D551" s="233" t="s">
        <v>158</v>
      </c>
      <c r="E551" s="255" t="s">
        <v>1</v>
      </c>
      <c r="F551" s="256" t="s">
        <v>395</v>
      </c>
      <c r="G551" s="254"/>
      <c r="H551" s="257">
        <v>33.174999999999997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158</v>
      </c>
      <c r="AU551" s="263" t="s">
        <v>86</v>
      </c>
      <c r="AV551" s="14" t="s">
        <v>156</v>
      </c>
      <c r="AW551" s="14" t="s">
        <v>32</v>
      </c>
      <c r="AX551" s="14" t="s">
        <v>84</v>
      </c>
      <c r="AY551" s="263" t="s">
        <v>149</v>
      </c>
    </row>
    <row r="552" s="2" customFormat="1" ht="16.5" customHeight="1">
      <c r="A552" s="38"/>
      <c r="B552" s="39"/>
      <c r="C552" s="243" t="s">
        <v>674</v>
      </c>
      <c r="D552" s="243" t="s">
        <v>234</v>
      </c>
      <c r="E552" s="244" t="s">
        <v>2470</v>
      </c>
      <c r="F552" s="245" t="s">
        <v>2471</v>
      </c>
      <c r="G552" s="246" t="s">
        <v>269</v>
      </c>
      <c r="H552" s="247">
        <v>22.975000000000001</v>
      </c>
      <c r="I552" s="248"/>
      <c r="J552" s="249">
        <f>ROUND(I552*H552,2)</f>
        <v>0</v>
      </c>
      <c r="K552" s="245" t="s">
        <v>1</v>
      </c>
      <c r="L552" s="250"/>
      <c r="M552" s="251" t="s">
        <v>1</v>
      </c>
      <c r="N552" s="252" t="s">
        <v>41</v>
      </c>
      <c r="O552" s="91"/>
      <c r="P552" s="227">
        <f>O552*H552</f>
        <v>0</v>
      </c>
      <c r="Q552" s="227">
        <v>0.019</v>
      </c>
      <c r="R552" s="227">
        <f>Q552*H552</f>
        <v>0.436525</v>
      </c>
      <c r="S552" s="227">
        <v>0</v>
      </c>
      <c r="T552" s="22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9" t="s">
        <v>300</v>
      </c>
      <c r="AT552" s="229" t="s">
        <v>234</v>
      </c>
      <c r="AU552" s="229" t="s">
        <v>86</v>
      </c>
      <c r="AY552" s="17" t="s">
        <v>149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7" t="s">
        <v>84</v>
      </c>
      <c r="BK552" s="230">
        <f>ROUND(I552*H552,2)</f>
        <v>0</v>
      </c>
      <c r="BL552" s="17" t="s">
        <v>220</v>
      </c>
      <c r="BM552" s="229" t="s">
        <v>2472</v>
      </c>
    </row>
    <row r="553" s="13" customFormat="1">
      <c r="A553" s="13"/>
      <c r="B553" s="231"/>
      <c r="C553" s="232"/>
      <c r="D553" s="233" t="s">
        <v>158</v>
      </c>
      <c r="E553" s="234" t="s">
        <v>1</v>
      </c>
      <c r="F553" s="235" t="s">
        <v>2469</v>
      </c>
      <c r="G553" s="232"/>
      <c r="H553" s="236">
        <v>22.975000000000001</v>
      </c>
      <c r="I553" s="237"/>
      <c r="J553" s="232"/>
      <c r="K553" s="232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158</v>
      </c>
      <c r="AU553" s="242" t="s">
        <v>86</v>
      </c>
      <c r="AV553" s="13" t="s">
        <v>86</v>
      </c>
      <c r="AW553" s="13" t="s">
        <v>32</v>
      </c>
      <c r="AX553" s="13" t="s">
        <v>84</v>
      </c>
      <c r="AY553" s="242" t="s">
        <v>149</v>
      </c>
    </row>
    <row r="554" s="2" customFormat="1" ht="33" customHeight="1">
      <c r="A554" s="38"/>
      <c r="B554" s="39"/>
      <c r="C554" s="243" t="s">
        <v>2473</v>
      </c>
      <c r="D554" s="243" t="s">
        <v>234</v>
      </c>
      <c r="E554" s="244" t="s">
        <v>2474</v>
      </c>
      <c r="F554" s="245" t="s">
        <v>2475</v>
      </c>
      <c r="G554" s="246" t="s">
        <v>269</v>
      </c>
      <c r="H554" s="247">
        <v>10.199999999999999</v>
      </c>
      <c r="I554" s="248"/>
      <c r="J554" s="249">
        <f>ROUND(I554*H554,2)</f>
        <v>0</v>
      </c>
      <c r="K554" s="245" t="s">
        <v>1</v>
      </c>
      <c r="L554" s="250"/>
      <c r="M554" s="251" t="s">
        <v>1</v>
      </c>
      <c r="N554" s="252" t="s">
        <v>41</v>
      </c>
      <c r="O554" s="91"/>
      <c r="P554" s="227">
        <f>O554*H554</f>
        <v>0</v>
      </c>
      <c r="Q554" s="227">
        <v>0.019</v>
      </c>
      <c r="R554" s="227">
        <f>Q554*H554</f>
        <v>0.19379999999999997</v>
      </c>
      <c r="S554" s="227">
        <v>0</v>
      </c>
      <c r="T554" s="22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9" t="s">
        <v>300</v>
      </c>
      <c r="AT554" s="229" t="s">
        <v>234</v>
      </c>
      <c r="AU554" s="229" t="s">
        <v>86</v>
      </c>
      <c r="AY554" s="17" t="s">
        <v>149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17" t="s">
        <v>84</v>
      </c>
      <c r="BK554" s="230">
        <f>ROUND(I554*H554,2)</f>
        <v>0</v>
      </c>
      <c r="BL554" s="17" t="s">
        <v>220</v>
      </c>
      <c r="BM554" s="229" t="s">
        <v>2476</v>
      </c>
    </row>
    <row r="555" s="13" customFormat="1">
      <c r="A555" s="13"/>
      <c r="B555" s="231"/>
      <c r="C555" s="232"/>
      <c r="D555" s="233" t="s">
        <v>158</v>
      </c>
      <c r="E555" s="234" t="s">
        <v>1</v>
      </c>
      <c r="F555" s="235" t="s">
        <v>2468</v>
      </c>
      <c r="G555" s="232"/>
      <c r="H555" s="236">
        <v>10.199999999999999</v>
      </c>
      <c r="I555" s="237"/>
      <c r="J555" s="232"/>
      <c r="K555" s="232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158</v>
      </c>
      <c r="AU555" s="242" t="s">
        <v>86</v>
      </c>
      <c r="AV555" s="13" t="s">
        <v>86</v>
      </c>
      <c r="AW555" s="13" t="s">
        <v>32</v>
      </c>
      <c r="AX555" s="13" t="s">
        <v>84</v>
      </c>
      <c r="AY555" s="242" t="s">
        <v>149</v>
      </c>
    </row>
    <row r="556" s="2" customFormat="1" ht="16.5" customHeight="1">
      <c r="A556" s="38"/>
      <c r="B556" s="39"/>
      <c r="C556" s="218" t="s">
        <v>678</v>
      </c>
      <c r="D556" s="218" t="s">
        <v>151</v>
      </c>
      <c r="E556" s="219" t="s">
        <v>2477</v>
      </c>
      <c r="F556" s="220" t="s">
        <v>2478</v>
      </c>
      <c r="G556" s="221" t="s">
        <v>154</v>
      </c>
      <c r="H556" s="222">
        <v>46.350000000000001</v>
      </c>
      <c r="I556" s="223"/>
      <c r="J556" s="224">
        <f>ROUND(I556*H556,2)</f>
        <v>0</v>
      </c>
      <c r="K556" s="220" t="s">
        <v>155</v>
      </c>
      <c r="L556" s="44"/>
      <c r="M556" s="225" t="s">
        <v>1</v>
      </c>
      <c r="N556" s="226" t="s">
        <v>41</v>
      </c>
      <c r="O556" s="91"/>
      <c r="P556" s="227">
        <f>O556*H556</f>
        <v>0</v>
      </c>
      <c r="Q556" s="227">
        <v>9.0000000000000006E-05</v>
      </c>
      <c r="R556" s="227">
        <f>Q556*H556</f>
        <v>0.0041715000000000007</v>
      </c>
      <c r="S556" s="227">
        <v>0</v>
      </c>
      <c r="T556" s="22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9" t="s">
        <v>220</v>
      </c>
      <c r="AT556" s="229" t="s">
        <v>151</v>
      </c>
      <c r="AU556" s="229" t="s">
        <v>86</v>
      </c>
      <c r="AY556" s="17" t="s">
        <v>149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7" t="s">
        <v>84</v>
      </c>
      <c r="BK556" s="230">
        <f>ROUND(I556*H556,2)</f>
        <v>0</v>
      </c>
      <c r="BL556" s="17" t="s">
        <v>220</v>
      </c>
      <c r="BM556" s="229" t="s">
        <v>2479</v>
      </c>
    </row>
    <row r="557" s="13" customFormat="1">
      <c r="A557" s="13"/>
      <c r="B557" s="231"/>
      <c r="C557" s="232"/>
      <c r="D557" s="233" t="s">
        <v>158</v>
      </c>
      <c r="E557" s="234" t="s">
        <v>1</v>
      </c>
      <c r="F557" s="235" t="s">
        <v>2480</v>
      </c>
      <c r="G557" s="232"/>
      <c r="H557" s="236">
        <v>46.350000000000001</v>
      </c>
      <c r="I557" s="237"/>
      <c r="J557" s="232"/>
      <c r="K557" s="232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158</v>
      </c>
      <c r="AU557" s="242" t="s">
        <v>86</v>
      </c>
      <c r="AV557" s="13" t="s">
        <v>86</v>
      </c>
      <c r="AW557" s="13" t="s">
        <v>32</v>
      </c>
      <c r="AX557" s="13" t="s">
        <v>84</v>
      </c>
      <c r="AY557" s="242" t="s">
        <v>149</v>
      </c>
    </row>
    <row r="558" s="2" customFormat="1" ht="16.5" customHeight="1">
      <c r="A558" s="38"/>
      <c r="B558" s="39"/>
      <c r="C558" s="243" t="s">
        <v>2481</v>
      </c>
      <c r="D558" s="243" t="s">
        <v>234</v>
      </c>
      <c r="E558" s="244" t="s">
        <v>2482</v>
      </c>
      <c r="F558" s="245" t="s">
        <v>2483</v>
      </c>
      <c r="G558" s="246" t="s">
        <v>154</v>
      </c>
      <c r="H558" s="247">
        <v>46.350000000000001</v>
      </c>
      <c r="I558" s="248"/>
      <c r="J558" s="249">
        <f>ROUND(I558*H558,2)</f>
        <v>0</v>
      </c>
      <c r="K558" s="245" t="s">
        <v>1</v>
      </c>
      <c r="L558" s="250"/>
      <c r="M558" s="251" t="s">
        <v>1</v>
      </c>
      <c r="N558" s="252" t="s">
        <v>41</v>
      </c>
      <c r="O558" s="91"/>
      <c r="P558" s="227">
        <f>O558*H558</f>
        <v>0</v>
      </c>
      <c r="Q558" s="227">
        <v>0.01</v>
      </c>
      <c r="R558" s="227">
        <f>Q558*H558</f>
        <v>0.46350000000000002</v>
      </c>
      <c r="S558" s="227">
        <v>0</v>
      </c>
      <c r="T558" s="22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300</v>
      </c>
      <c r="AT558" s="229" t="s">
        <v>234</v>
      </c>
      <c r="AU558" s="229" t="s">
        <v>86</v>
      </c>
      <c r="AY558" s="17" t="s">
        <v>149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84</v>
      </c>
      <c r="BK558" s="230">
        <f>ROUND(I558*H558,2)</f>
        <v>0</v>
      </c>
      <c r="BL558" s="17" t="s">
        <v>220</v>
      </c>
      <c r="BM558" s="229" t="s">
        <v>2484</v>
      </c>
    </row>
    <row r="559" s="2" customFormat="1" ht="24.15" customHeight="1">
      <c r="A559" s="38"/>
      <c r="B559" s="39"/>
      <c r="C559" s="218" t="s">
        <v>681</v>
      </c>
      <c r="D559" s="218" t="s">
        <v>151</v>
      </c>
      <c r="E559" s="219" t="s">
        <v>1860</v>
      </c>
      <c r="F559" s="220" t="s">
        <v>1861</v>
      </c>
      <c r="G559" s="221" t="s">
        <v>217</v>
      </c>
      <c r="H559" s="222">
        <v>1.7829999999999999</v>
      </c>
      <c r="I559" s="223"/>
      <c r="J559" s="224">
        <f>ROUND(I559*H559,2)</f>
        <v>0</v>
      </c>
      <c r="K559" s="220" t="s">
        <v>155</v>
      </c>
      <c r="L559" s="44"/>
      <c r="M559" s="225" t="s">
        <v>1</v>
      </c>
      <c r="N559" s="226" t="s">
        <v>41</v>
      </c>
      <c r="O559" s="91"/>
      <c r="P559" s="227">
        <f>O559*H559</f>
        <v>0</v>
      </c>
      <c r="Q559" s="227">
        <v>0</v>
      </c>
      <c r="R559" s="227">
        <f>Q559*H559</f>
        <v>0</v>
      </c>
      <c r="S559" s="227">
        <v>0</v>
      </c>
      <c r="T559" s="228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9" t="s">
        <v>220</v>
      </c>
      <c r="AT559" s="229" t="s">
        <v>151</v>
      </c>
      <c r="AU559" s="229" t="s">
        <v>86</v>
      </c>
      <c r="AY559" s="17" t="s">
        <v>149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17" t="s">
        <v>84</v>
      </c>
      <c r="BK559" s="230">
        <f>ROUND(I559*H559,2)</f>
        <v>0</v>
      </c>
      <c r="BL559" s="17" t="s">
        <v>220</v>
      </c>
      <c r="BM559" s="229" t="s">
        <v>2485</v>
      </c>
    </row>
    <row r="560" s="12" customFormat="1" ht="22.8" customHeight="1">
      <c r="A560" s="12"/>
      <c r="B560" s="202"/>
      <c r="C560" s="203"/>
      <c r="D560" s="204" t="s">
        <v>75</v>
      </c>
      <c r="E560" s="216" t="s">
        <v>2486</v>
      </c>
      <c r="F560" s="216" t="s">
        <v>2487</v>
      </c>
      <c r="G560" s="203"/>
      <c r="H560" s="203"/>
      <c r="I560" s="206"/>
      <c r="J560" s="217">
        <f>BK560</f>
        <v>0</v>
      </c>
      <c r="K560" s="203"/>
      <c r="L560" s="208"/>
      <c r="M560" s="209"/>
      <c r="N560" s="210"/>
      <c r="O560" s="210"/>
      <c r="P560" s="211">
        <f>SUM(P561:P572)</f>
        <v>0</v>
      </c>
      <c r="Q560" s="210"/>
      <c r="R560" s="211">
        <f>SUM(R561:R572)</f>
        <v>1.303572</v>
      </c>
      <c r="S560" s="210"/>
      <c r="T560" s="212">
        <f>SUM(T561:T572)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3" t="s">
        <v>86</v>
      </c>
      <c r="AT560" s="214" t="s">
        <v>75</v>
      </c>
      <c r="AU560" s="214" t="s">
        <v>84</v>
      </c>
      <c r="AY560" s="213" t="s">
        <v>149</v>
      </c>
      <c r="BK560" s="215">
        <f>SUM(BK561:BK572)</f>
        <v>0</v>
      </c>
    </row>
    <row r="561" s="2" customFormat="1" ht="37.8" customHeight="1">
      <c r="A561" s="38"/>
      <c r="B561" s="39"/>
      <c r="C561" s="218" t="s">
        <v>2488</v>
      </c>
      <c r="D561" s="218" t="s">
        <v>151</v>
      </c>
      <c r="E561" s="219" t="s">
        <v>2489</v>
      </c>
      <c r="F561" s="220" t="s">
        <v>2490</v>
      </c>
      <c r="G561" s="221" t="s">
        <v>269</v>
      </c>
      <c r="H561" s="222">
        <v>88</v>
      </c>
      <c r="I561" s="223"/>
      <c r="J561" s="224">
        <f>ROUND(I561*H561,2)</f>
        <v>0</v>
      </c>
      <c r="K561" s="220" t="s">
        <v>155</v>
      </c>
      <c r="L561" s="44"/>
      <c r="M561" s="225" t="s">
        <v>1</v>
      </c>
      <c r="N561" s="226" t="s">
        <v>41</v>
      </c>
      <c r="O561" s="91"/>
      <c r="P561" s="227">
        <f>O561*H561</f>
        <v>0</v>
      </c>
      <c r="Q561" s="227">
        <v>0.0015299999999999999</v>
      </c>
      <c r="R561" s="227">
        <f>Q561*H561</f>
        <v>0.13463999999999998</v>
      </c>
      <c r="S561" s="227">
        <v>0</v>
      </c>
      <c r="T561" s="22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9" t="s">
        <v>220</v>
      </c>
      <c r="AT561" s="229" t="s">
        <v>151</v>
      </c>
      <c r="AU561" s="229" t="s">
        <v>86</v>
      </c>
      <c r="AY561" s="17" t="s">
        <v>149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17" t="s">
        <v>84</v>
      </c>
      <c r="BK561" s="230">
        <f>ROUND(I561*H561,2)</f>
        <v>0</v>
      </c>
      <c r="BL561" s="17" t="s">
        <v>220</v>
      </c>
      <c r="BM561" s="229" t="s">
        <v>2491</v>
      </c>
    </row>
    <row r="562" s="13" customFormat="1">
      <c r="A562" s="13"/>
      <c r="B562" s="231"/>
      <c r="C562" s="232"/>
      <c r="D562" s="233" t="s">
        <v>158</v>
      </c>
      <c r="E562" s="234" t="s">
        <v>1</v>
      </c>
      <c r="F562" s="235" t="s">
        <v>2492</v>
      </c>
      <c r="G562" s="232"/>
      <c r="H562" s="236">
        <v>88</v>
      </c>
      <c r="I562" s="237"/>
      <c r="J562" s="232"/>
      <c r="K562" s="232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158</v>
      </c>
      <c r="AU562" s="242" t="s">
        <v>86</v>
      </c>
      <c r="AV562" s="13" t="s">
        <v>86</v>
      </c>
      <c r="AW562" s="13" t="s">
        <v>32</v>
      </c>
      <c r="AX562" s="13" t="s">
        <v>84</v>
      </c>
      <c r="AY562" s="242" t="s">
        <v>149</v>
      </c>
    </row>
    <row r="563" s="2" customFormat="1" ht="37.8" customHeight="1">
      <c r="A563" s="38"/>
      <c r="B563" s="39"/>
      <c r="C563" s="243" t="s">
        <v>685</v>
      </c>
      <c r="D563" s="243" t="s">
        <v>234</v>
      </c>
      <c r="E563" s="244" t="s">
        <v>2493</v>
      </c>
      <c r="F563" s="245" t="s">
        <v>2494</v>
      </c>
      <c r="G563" s="246" t="s">
        <v>269</v>
      </c>
      <c r="H563" s="247">
        <v>96.799999999999997</v>
      </c>
      <c r="I563" s="248"/>
      <c r="J563" s="249">
        <f>ROUND(I563*H563,2)</f>
        <v>0</v>
      </c>
      <c r="K563" s="245" t="s">
        <v>155</v>
      </c>
      <c r="L563" s="250"/>
      <c r="M563" s="251" t="s">
        <v>1</v>
      </c>
      <c r="N563" s="252" t="s">
        <v>41</v>
      </c>
      <c r="O563" s="91"/>
      <c r="P563" s="227">
        <f>O563*H563</f>
        <v>0</v>
      </c>
      <c r="Q563" s="227">
        <v>0.0066</v>
      </c>
      <c r="R563" s="227">
        <f>Q563*H563</f>
        <v>0.63888</v>
      </c>
      <c r="S563" s="227">
        <v>0</v>
      </c>
      <c r="T563" s="22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9" t="s">
        <v>300</v>
      </c>
      <c r="AT563" s="229" t="s">
        <v>234</v>
      </c>
      <c r="AU563" s="229" t="s">
        <v>86</v>
      </c>
      <c r="AY563" s="17" t="s">
        <v>149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7" t="s">
        <v>84</v>
      </c>
      <c r="BK563" s="230">
        <f>ROUND(I563*H563,2)</f>
        <v>0</v>
      </c>
      <c r="BL563" s="17" t="s">
        <v>220</v>
      </c>
      <c r="BM563" s="229" t="s">
        <v>2495</v>
      </c>
    </row>
    <row r="564" s="13" customFormat="1">
      <c r="A564" s="13"/>
      <c r="B564" s="231"/>
      <c r="C564" s="232"/>
      <c r="D564" s="233" t="s">
        <v>158</v>
      </c>
      <c r="E564" s="232"/>
      <c r="F564" s="235" t="s">
        <v>2496</v>
      </c>
      <c r="G564" s="232"/>
      <c r="H564" s="236">
        <v>96.799999999999997</v>
      </c>
      <c r="I564" s="237"/>
      <c r="J564" s="232"/>
      <c r="K564" s="232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158</v>
      </c>
      <c r="AU564" s="242" t="s">
        <v>86</v>
      </c>
      <c r="AV564" s="13" t="s">
        <v>86</v>
      </c>
      <c r="AW564" s="13" t="s">
        <v>4</v>
      </c>
      <c r="AX564" s="13" t="s">
        <v>84</v>
      </c>
      <c r="AY564" s="242" t="s">
        <v>149</v>
      </c>
    </row>
    <row r="565" s="2" customFormat="1" ht="37.8" customHeight="1">
      <c r="A565" s="38"/>
      <c r="B565" s="39"/>
      <c r="C565" s="218" t="s">
        <v>2497</v>
      </c>
      <c r="D565" s="218" t="s">
        <v>151</v>
      </c>
      <c r="E565" s="219" t="s">
        <v>2498</v>
      </c>
      <c r="F565" s="220" t="s">
        <v>2499</v>
      </c>
      <c r="G565" s="221" t="s">
        <v>154</v>
      </c>
      <c r="H565" s="222">
        <v>17.355</v>
      </c>
      <c r="I565" s="223"/>
      <c r="J565" s="224">
        <f>ROUND(I565*H565,2)</f>
        <v>0</v>
      </c>
      <c r="K565" s="220" t="s">
        <v>155</v>
      </c>
      <c r="L565" s="44"/>
      <c r="M565" s="225" t="s">
        <v>1</v>
      </c>
      <c r="N565" s="226" t="s">
        <v>41</v>
      </c>
      <c r="O565" s="91"/>
      <c r="P565" s="227">
        <f>O565*H565</f>
        <v>0</v>
      </c>
      <c r="Q565" s="227">
        <v>0.0060000000000000001</v>
      </c>
      <c r="R565" s="227">
        <f>Q565*H565</f>
        <v>0.10413</v>
      </c>
      <c r="S565" s="227">
        <v>0</v>
      </c>
      <c r="T565" s="22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9" t="s">
        <v>220</v>
      </c>
      <c r="AT565" s="229" t="s">
        <v>151</v>
      </c>
      <c r="AU565" s="229" t="s">
        <v>86</v>
      </c>
      <c r="AY565" s="17" t="s">
        <v>149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17" t="s">
        <v>84</v>
      </c>
      <c r="BK565" s="230">
        <f>ROUND(I565*H565,2)</f>
        <v>0</v>
      </c>
      <c r="BL565" s="17" t="s">
        <v>220</v>
      </c>
      <c r="BM565" s="229" t="s">
        <v>2500</v>
      </c>
    </row>
    <row r="566" s="13" customFormat="1">
      <c r="A566" s="13"/>
      <c r="B566" s="231"/>
      <c r="C566" s="232"/>
      <c r="D566" s="233" t="s">
        <v>158</v>
      </c>
      <c r="E566" s="234" t="s">
        <v>1</v>
      </c>
      <c r="F566" s="235" t="s">
        <v>2501</v>
      </c>
      <c r="G566" s="232"/>
      <c r="H566" s="236">
        <v>17.355</v>
      </c>
      <c r="I566" s="237"/>
      <c r="J566" s="232"/>
      <c r="K566" s="232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158</v>
      </c>
      <c r="AU566" s="242" t="s">
        <v>86</v>
      </c>
      <c r="AV566" s="13" t="s">
        <v>86</v>
      </c>
      <c r="AW566" s="13" t="s">
        <v>32</v>
      </c>
      <c r="AX566" s="13" t="s">
        <v>84</v>
      </c>
      <c r="AY566" s="242" t="s">
        <v>149</v>
      </c>
    </row>
    <row r="567" s="2" customFormat="1" ht="33" customHeight="1">
      <c r="A567" s="38"/>
      <c r="B567" s="39"/>
      <c r="C567" s="243" t="s">
        <v>688</v>
      </c>
      <c r="D567" s="243" t="s">
        <v>234</v>
      </c>
      <c r="E567" s="244" t="s">
        <v>2502</v>
      </c>
      <c r="F567" s="245" t="s">
        <v>2503</v>
      </c>
      <c r="G567" s="246" t="s">
        <v>154</v>
      </c>
      <c r="H567" s="247">
        <v>19.091000000000001</v>
      </c>
      <c r="I567" s="248"/>
      <c r="J567" s="249">
        <f>ROUND(I567*H567,2)</f>
        <v>0</v>
      </c>
      <c r="K567" s="245" t="s">
        <v>155</v>
      </c>
      <c r="L567" s="250"/>
      <c r="M567" s="251" t="s">
        <v>1</v>
      </c>
      <c r="N567" s="252" t="s">
        <v>41</v>
      </c>
      <c r="O567" s="91"/>
      <c r="P567" s="227">
        <f>O567*H567</f>
        <v>0</v>
      </c>
      <c r="Q567" s="227">
        <v>0.021999999999999999</v>
      </c>
      <c r="R567" s="227">
        <f>Q567*H567</f>
        <v>0.42000199999999999</v>
      </c>
      <c r="S567" s="227">
        <v>0</v>
      </c>
      <c r="T567" s="22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9" t="s">
        <v>300</v>
      </c>
      <c r="AT567" s="229" t="s">
        <v>234</v>
      </c>
      <c r="AU567" s="229" t="s">
        <v>86</v>
      </c>
      <c r="AY567" s="17" t="s">
        <v>149</v>
      </c>
      <c r="BE567" s="230">
        <f>IF(N567="základní",J567,0)</f>
        <v>0</v>
      </c>
      <c r="BF567" s="230">
        <f>IF(N567="snížená",J567,0)</f>
        <v>0</v>
      </c>
      <c r="BG567" s="230">
        <f>IF(N567="zákl. přenesená",J567,0)</f>
        <v>0</v>
      </c>
      <c r="BH567" s="230">
        <f>IF(N567="sníž. přenesená",J567,0)</f>
        <v>0</v>
      </c>
      <c r="BI567" s="230">
        <f>IF(N567="nulová",J567,0)</f>
        <v>0</v>
      </c>
      <c r="BJ567" s="17" t="s">
        <v>84</v>
      </c>
      <c r="BK567" s="230">
        <f>ROUND(I567*H567,2)</f>
        <v>0</v>
      </c>
      <c r="BL567" s="17" t="s">
        <v>220</v>
      </c>
      <c r="BM567" s="229" t="s">
        <v>2504</v>
      </c>
    </row>
    <row r="568" s="13" customFormat="1">
      <c r="A568" s="13"/>
      <c r="B568" s="231"/>
      <c r="C568" s="232"/>
      <c r="D568" s="233" t="s">
        <v>158</v>
      </c>
      <c r="E568" s="232"/>
      <c r="F568" s="235" t="s">
        <v>2505</v>
      </c>
      <c r="G568" s="232"/>
      <c r="H568" s="236">
        <v>19.091000000000001</v>
      </c>
      <c r="I568" s="237"/>
      <c r="J568" s="232"/>
      <c r="K568" s="232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158</v>
      </c>
      <c r="AU568" s="242" t="s">
        <v>86</v>
      </c>
      <c r="AV568" s="13" t="s">
        <v>86</v>
      </c>
      <c r="AW568" s="13" t="s">
        <v>4</v>
      </c>
      <c r="AX568" s="13" t="s">
        <v>84</v>
      </c>
      <c r="AY568" s="242" t="s">
        <v>149</v>
      </c>
    </row>
    <row r="569" s="2" customFormat="1" ht="24.15" customHeight="1">
      <c r="A569" s="38"/>
      <c r="B569" s="39"/>
      <c r="C569" s="218" t="s">
        <v>2506</v>
      </c>
      <c r="D569" s="218" t="s">
        <v>151</v>
      </c>
      <c r="E569" s="219" t="s">
        <v>2507</v>
      </c>
      <c r="F569" s="220" t="s">
        <v>2508</v>
      </c>
      <c r="G569" s="221" t="s">
        <v>303</v>
      </c>
      <c r="H569" s="222">
        <v>16</v>
      </c>
      <c r="I569" s="223"/>
      <c r="J569" s="224">
        <f>ROUND(I569*H569,2)</f>
        <v>0</v>
      </c>
      <c r="K569" s="220" t="s">
        <v>155</v>
      </c>
      <c r="L569" s="44"/>
      <c r="M569" s="225" t="s">
        <v>1</v>
      </c>
      <c r="N569" s="226" t="s">
        <v>41</v>
      </c>
      <c r="O569" s="91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9" t="s">
        <v>220</v>
      </c>
      <c r="AT569" s="229" t="s">
        <v>151</v>
      </c>
      <c r="AU569" s="229" t="s">
        <v>86</v>
      </c>
      <c r="AY569" s="17" t="s">
        <v>149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7" t="s">
        <v>84</v>
      </c>
      <c r="BK569" s="230">
        <f>ROUND(I569*H569,2)</f>
        <v>0</v>
      </c>
      <c r="BL569" s="17" t="s">
        <v>220</v>
      </c>
      <c r="BM569" s="229" t="s">
        <v>2509</v>
      </c>
    </row>
    <row r="570" s="13" customFormat="1">
      <c r="A570" s="13"/>
      <c r="B570" s="231"/>
      <c r="C570" s="232"/>
      <c r="D570" s="233" t="s">
        <v>158</v>
      </c>
      <c r="E570" s="234" t="s">
        <v>1</v>
      </c>
      <c r="F570" s="235" t="s">
        <v>2510</v>
      </c>
      <c r="G570" s="232"/>
      <c r="H570" s="236">
        <v>16</v>
      </c>
      <c r="I570" s="237"/>
      <c r="J570" s="232"/>
      <c r="K570" s="232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158</v>
      </c>
      <c r="AU570" s="242" t="s">
        <v>86</v>
      </c>
      <c r="AV570" s="13" t="s">
        <v>86</v>
      </c>
      <c r="AW570" s="13" t="s">
        <v>32</v>
      </c>
      <c r="AX570" s="13" t="s">
        <v>84</v>
      </c>
      <c r="AY570" s="242" t="s">
        <v>149</v>
      </c>
    </row>
    <row r="571" s="2" customFormat="1" ht="16.5" customHeight="1">
      <c r="A571" s="38"/>
      <c r="B571" s="39"/>
      <c r="C571" s="243" t="s">
        <v>692</v>
      </c>
      <c r="D571" s="243" t="s">
        <v>234</v>
      </c>
      <c r="E571" s="244" t="s">
        <v>2511</v>
      </c>
      <c r="F571" s="245" t="s">
        <v>2512</v>
      </c>
      <c r="G571" s="246" t="s">
        <v>303</v>
      </c>
      <c r="H571" s="247">
        <v>16</v>
      </c>
      <c r="I571" s="248"/>
      <c r="J571" s="249">
        <f>ROUND(I571*H571,2)</f>
        <v>0</v>
      </c>
      <c r="K571" s="245" t="s">
        <v>1</v>
      </c>
      <c r="L571" s="250"/>
      <c r="M571" s="251" t="s">
        <v>1</v>
      </c>
      <c r="N571" s="252" t="s">
        <v>41</v>
      </c>
      <c r="O571" s="91"/>
      <c r="P571" s="227">
        <f>O571*H571</f>
        <v>0</v>
      </c>
      <c r="Q571" s="227">
        <v>0.00036999999999999999</v>
      </c>
      <c r="R571" s="227">
        <f>Q571*H571</f>
        <v>0.0059199999999999999</v>
      </c>
      <c r="S571" s="227">
        <v>0</v>
      </c>
      <c r="T571" s="22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9" t="s">
        <v>300</v>
      </c>
      <c r="AT571" s="229" t="s">
        <v>234</v>
      </c>
      <c r="AU571" s="229" t="s">
        <v>86</v>
      </c>
      <c r="AY571" s="17" t="s">
        <v>149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17" t="s">
        <v>84</v>
      </c>
      <c r="BK571" s="230">
        <f>ROUND(I571*H571,2)</f>
        <v>0</v>
      </c>
      <c r="BL571" s="17" t="s">
        <v>220</v>
      </c>
      <c r="BM571" s="229" t="s">
        <v>2513</v>
      </c>
    </row>
    <row r="572" s="2" customFormat="1" ht="24.15" customHeight="1">
      <c r="A572" s="38"/>
      <c r="B572" s="39"/>
      <c r="C572" s="218" t="s">
        <v>2514</v>
      </c>
      <c r="D572" s="218" t="s">
        <v>151</v>
      </c>
      <c r="E572" s="219" t="s">
        <v>2515</v>
      </c>
      <c r="F572" s="220" t="s">
        <v>2516</v>
      </c>
      <c r="G572" s="221" t="s">
        <v>217</v>
      </c>
      <c r="H572" s="222">
        <v>1.3040000000000001</v>
      </c>
      <c r="I572" s="223"/>
      <c r="J572" s="224">
        <f>ROUND(I572*H572,2)</f>
        <v>0</v>
      </c>
      <c r="K572" s="220" t="s">
        <v>155</v>
      </c>
      <c r="L572" s="44"/>
      <c r="M572" s="225" t="s">
        <v>1</v>
      </c>
      <c r="N572" s="226" t="s">
        <v>41</v>
      </c>
      <c r="O572" s="91"/>
      <c r="P572" s="227">
        <f>O572*H572</f>
        <v>0</v>
      </c>
      <c r="Q572" s="227">
        <v>0</v>
      </c>
      <c r="R572" s="227">
        <f>Q572*H572</f>
        <v>0</v>
      </c>
      <c r="S572" s="227">
        <v>0</v>
      </c>
      <c r="T572" s="228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9" t="s">
        <v>220</v>
      </c>
      <c r="AT572" s="229" t="s">
        <v>151</v>
      </c>
      <c r="AU572" s="229" t="s">
        <v>86</v>
      </c>
      <c r="AY572" s="17" t="s">
        <v>149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17" t="s">
        <v>84</v>
      </c>
      <c r="BK572" s="230">
        <f>ROUND(I572*H572,2)</f>
        <v>0</v>
      </c>
      <c r="BL572" s="17" t="s">
        <v>220</v>
      </c>
      <c r="BM572" s="229" t="s">
        <v>2517</v>
      </c>
    </row>
    <row r="573" s="12" customFormat="1" ht="22.8" customHeight="1">
      <c r="A573" s="12"/>
      <c r="B573" s="202"/>
      <c r="C573" s="203"/>
      <c r="D573" s="204" t="s">
        <v>75</v>
      </c>
      <c r="E573" s="216" t="s">
        <v>1863</v>
      </c>
      <c r="F573" s="216" t="s">
        <v>1864</v>
      </c>
      <c r="G573" s="203"/>
      <c r="H573" s="203"/>
      <c r="I573" s="206"/>
      <c r="J573" s="217">
        <f>BK573</f>
        <v>0</v>
      </c>
      <c r="K573" s="203"/>
      <c r="L573" s="208"/>
      <c r="M573" s="209"/>
      <c r="N573" s="210"/>
      <c r="O573" s="210"/>
      <c r="P573" s="211">
        <f>SUM(P574:P582)</f>
        <v>0</v>
      </c>
      <c r="Q573" s="210"/>
      <c r="R573" s="211">
        <f>SUM(R574:R582)</f>
        <v>3.6846947999999999</v>
      </c>
      <c r="S573" s="210"/>
      <c r="T573" s="212">
        <f>SUM(T574:T582)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3" t="s">
        <v>86</v>
      </c>
      <c r="AT573" s="214" t="s">
        <v>75</v>
      </c>
      <c r="AU573" s="214" t="s">
        <v>84</v>
      </c>
      <c r="AY573" s="213" t="s">
        <v>149</v>
      </c>
      <c r="BK573" s="215">
        <f>SUM(BK574:BK582)</f>
        <v>0</v>
      </c>
    </row>
    <row r="574" s="2" customFormat="1" ht="24.15" customHeight="1">
      <c r="A574" s="38"/>
      <c r="B574" s="39"/>
      <c r="C574" s="218" t="s">
        <v>695</v>
      </c>
      <c r="D574" s="218" t="s">
        <v>151</v>
      </c>
      <c r="E574" s="219" t="s">
        <v>2518</v>
      </c>
      <c r="F574" s="220" t="s">
        <v>2519</v>
      </c>
      <c r="G574" s="221" t="s">
        <v>269</v>
      </c>
      <c r="H574" s="222">
        <v>147.84</v>
      </c>
      <c r="I574" s="223"/>
      <c r="J574" s="224">
        <f>ROUND(I574*H574,2)</f>
        <v>0</v>
      </c>
      <c r="K574" s="220" t="s">
        <v>155</v>
      </c>
      <c r="L574" s="44"/>
      <c r="M574" s="225" t="s">
        <v>1</v>
      </c>
      <c r="N574" s="226" t="s">
        <v>41</v>
      </c>
      <c r="O574" s="91"/>
      <c r="P574" s="227">
        <f>O574*H574</f>
        <v>0</v>
      </c>
      <c r="Q574" s="227">
        <v>0.0039199999999999999</v>
      </c>
      <c r="R574" s="227">
        <f>Q574*H574</f>
        <v>0.57953279999999996</v>
      </c>
      <c r="S574" s="227">
        <v>0</v>
      </c>
      <c r="T574" s="228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9" t="s">
        <v>220</v>
      </c>
      <c r="AT574" s="229" t="s">
        <v>151</v>
      </c>
      <c r="AU574" s="229" t="s">
        <v>86</v>
      </c>
      <c r="AY574" s="17" t="s">
        <v>149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17" t="s">
        <v>84</v>
      </c>
      <c r="BK574" s="230">
        <f>ROUND(I574*H574,2)</f>
        <v>0</v>
      </c>
      <c r="BL574" s="17" t="s">
        <v>220</v>
      </c>
      <c r="BM574" s="229" t="s">
        <v>2520</v>
      </c>
    </row>
    <row r="575" s="13" customFormat="1">
      <c r="A575" s="13"/>
      <c r="B575" s="231"/>
      <c r="C575" s="232"/>
      <c r="D575" s="233" t="s">
        <v>158</v>
      </c>
      <c r="E575" s="234" t="s">
        <v>1</v>
      </c>
      <c r="F575" s="235" t="s">
        <v>2521</v>
      </c>
      <c r="G575" s="232"/>
      <c r="H575" s="236">
        <v>147.84</v>
      </c>
      <c r="I575" s="237"/>
      <c r="J575" s="232"/>
      <c r="K575" s="232"/>
      <c r="L575" s="238"/>
      <c r="M575" s="239"/>
      <c r="N575" s="240"/>
      <c r="O575" s="240"/>
      <c r="P575" s="240"/>
      <c r="Q575" s="240"/>
      <c r="R575" s="240"/>
      <c r="S575" s="240"/>
      <c r="T575" s="24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2" t="s">
        <v>158</v>
      </c>
      <c r="AU575" s="242" t="s">
        <v>86</v>
      </c>
      <c r="AV575" s="13" t="s">
        <v>86</v>
      </c>
      <c r="AW575" s="13" t="s">
        <v>32</v>
      </c>
      <c r="AX575" s="13" t="s">
        <v>84</v>
      </c>
      <c r="AY575" s="242" t="s">
        <v>149</v>
      </c>
    </row>
    <row r="576" s="2" customFormat="1" ht="24.15" customHeight="1">
      <c r="A576" s="38"/>
      <c r="B576" s="39"/>
      <c r="C576" s="243" t="s">
        <v>2522</v>
      </c>
      <c r="D576" s="243" t="s">
        <v>234</v>
      </c>
      <c r="E576" s="244" t="s">
        <v>2523</v>
      </c>
      <c r="F576" s="245" t="s">
        <v>2524</v>
      </c>
      <c r="G576" s="246" t="s">
        <v>154</v>
      </c>
      <c r="H576" s="247">
        <v>48.122</v>
      </c>
      <c r="I576" s="248"/>
      <c r="J576" s="249">
        <f>ROUND(I576*H576,2)</f>
        <v>0</v>
      </c>
      <c r="K576" s="245" t="s">
        <v>1</v>
      </c>
      <c r="L576" s="250"/>
      <c r="M576" s="251" t="s">
        <v>1</v>
      </c>
      <c r="N576" s="252" t="s">
        <v>41</v>
      </c>
      <c r="O576" s="91"/>
      <c r="P576" s="227">
        <f>O576*H576</f>
        <v>0</v>
      </c>
      <c r="Q576" s="227">
        <v>0.037999999999999999</v>
      </c>
      <c r="R576" s="227">
        <f>Q576*H576</f>
        <v>1.8286359999999999</v>
      </c>
      <c r="S576" s="227">
        <v>0</v>
      </c>
      <c r="T576" s="22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9" t="s">
        <v>300</v>
      </c>
      <c r="AT576" s="229" t="s">
        <v>234</v>
      </c>
      <c r="AU576" s="229" t="s">
        <v>86</v>
      </c>
      <c r="AY576" s="17" t="s">
        <v>149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17" t="s">
        <v>84</v>
      </c>
      <c r="BK576" s="230">
        <f>ROUND(I576*H576,2)</f>
        <v>0</v>
      </c>
      <c r="BL576" s="17" t="s">
        <v>220</v>
      </c>
      <c r="BM576" s="229" t="s">
        <v>2525</v>
      </c>
    </row>
    <row r="577" s="13" customFormat="1">
      <c r="A577" s="13"/>
      <c r="B577" s="231"/>
      <c r="C577" s="232"/>
      <c r="D577" s="233" t="s">
        <v>158</v>
      </c>
      <c r="E577" s="234" t="s">
        <v>1</v>
      </c>
      <c r="F577" s="235" t="s">
        <v>2526</v>
      </c>
      <c r="G577" s="232"/>
      <c r="H577" s="236">
        <v>48.122</v>
      </c>
      <c r="I577" s="237"/>
      <c r="J577" s="232"/>
      <c r="K577" s="232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158</v>
      </c>
      <c r="AU577" s="242" t="s">
        <v>86</v>
      </c>
      <c r="AV577" s="13" t="s">
        <v>86</v>
      </c>
      <c r="AW577" s="13" t="s">
        <v>32</v>
      </c>
      <c r="AX577" s="13" t="s">
        <v>84</v>
      </c>
      <c r="AY577" s="242" t="s">
        <v>149</v>
      </c>
    </row>
    <row r="578" s="2" customFormat="1" ht="33" customHeight="1">
      <c r="A578" s="38"/>
      <c r="B578" s="39"/>
      <c r="C578" s="218" t="s">
        <v>699</v>
      </c>
      <c r="D578" s="218" t="s">
        <v>151</v>
      </c>
      <c r="E578" s="219" t="s">
        <v>2527</v>
      </c>
      <c r="F578" s="220" t="s">
        <v>2528</v>
      </c>
      <c r="G578" s="221" t="s">
        <v>269</v>
      </c>
      <c r="H578" s="222">
        <v>147.84</v>
      </c>
      <c r="I578" s="223"/>
      <c r="J578" s="224">
        <f>ROUND(I578*H578,2)</f>
        <v>0</v>
      </c>
      <c r="K578" s="220" t="s">
        <v>155</v>
      </c>
      <c r="L578" s="44"/>
      <c r="M578" s="225" t="s">
        <v>1</v>
      </c>
      <c r="N578" s="226" t="s">
        <v>41</v>
      </c>
      <c r="O578" s="91"/>
      <c r="P578" s="227">
        <f>O578*H578</f>
        <v>0</v>
      </c>
      <c r="Q578" s="227">
        <v>0.0024499999999999999</v>
      </c>
      <c r="R578" s="227">
        <f>Q578*H578</f>
        <v>0.36220799999999997</v>
      </c>
      <c r="S578" s="227">
        <v>0</v>
      </c>
      <c r="T578" s="228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9" t="s">
        <v>220</v>
      </c>
      <c r="AT578" s="229" t="s">
        <v>151</v>
      </c>
      <c r="AU578" s="229" t="s">
        <v>86</v>
      </c>
      <c r="AY578" s="17" t="s">
        <v>149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17" t="s">
        <v>84</v>
      </c>
      <c r="BK578" s="230">
        <f>ROUND(I578*H578,2)</f>
        <v>0</v>
      </c>
      <c r="BL578" s="17" t="s">
        <v>220</v>
      </c>
      <c r="BM578" s="229" t="s">
        <v>2529</v>
      </c>
    </row>
    <row r="579" s="13" customFormat="1">
      <c r="A579" s="13"/>
      <c r="B579" s="231"/>
      <c r="C579" s="232"/>
      <c r="D579" s="233" t="s">
        <v>158</v>
      </c>
      <c r="E579" s="234" t="s">
        <v>1</v>
      </c>
      <c r="F579" s="235" t="s">
        <v>2521</v>
      </c>
      <c r="G579" s="232"/>
      <c r="H579" s="236">
        <v>147.84</v>
      </c>
      <c r="I579" s="237"/>
      <c r="J579" s="232"/>
      <c r="K579" s="232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158</v>
      </c>
      <c r="AU579" s="242" t="s">
        <v>86</v>
      </c>
      <c r="AV579" s="13" t="s">
        <v>86</v>
      </c>
      <c r="AW579" s="13" t="s">
        <v>32</v>
      </c>
      <c r="AX579" s="13" t="s">
        <v>84</v>
      </c>
      <c r="AY579" s="242" t="s">
        <v>149</v>
      </c>
    </row>
    <row r="580" s="2" customFormat="1" ht="24.15" customHeight="1">
      <c r="A580" s="38"/>
      <c r="B580" s="39"/>
      <c r="C580" s="243" t="s">
        <v>2530</v>
      </c>
      <c r="D580" s="243" t="s">
        <v>234</v>
      </c>
      <c r="E580" s="244" t="s">
        <v>2523</v>
      </c>
      <c r="F580" s="245" t="s">
        <v>2524</v>
      </c>
      <c r="G580" s="246" t="s">
        <v>154</v>
      </c>
      <c r="H580" s="247">
        <v>24.061</v>
      </c>
      <c r="I580" s="248"/>
      <c r="J580" s="249">
        <f>ROUND(I580*H580,2)</f>
        <v>0</v>
      </c>
      <c r="K580" s="245" t="s">
        <v>1</v>
      </c>
      <c r="L580" s="250"/>
      <c r="M580" s="251" t="s">
        <v>1</v>
      </c>
      <c r="N580" s="252" t="s">
        <v>41</v>
      </c>
      <c r="O580" s="91"/>
      <c r="P580" s="227">
        <f>O580*H580</f>
        <v>0</v>
      </c>
      <c r="Q580" s="227">
        <v>0.037999999999999999</v>
      </c>
      <c r="R580" s="227">
        <f>Q580*H580</f>
        <v>0.91431799999999996</v>
      </c>
      <c r="S580" s="227">
        <v>0</v>
      </c>
      <c r="T580" s="228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9" t="s">
        <v>300</v>
      </c>
      <c r="AT580" s="229" t="s">
        <v>234</v>
      </c>
      <c r="AU580" s="229" t="s">
        <v>86</v>
      </c>
      <c r="AY580" s="17" t="s">
        <v>149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17" t="s">
        <v>84</v>
      </c>
      <c r="BK580" s="230">
        <f>ROUND(I580*H580,2)</f>
        <v>0</v>
      </c>
      <c r="BL580" s="17" t="s">
        <v>220</v>
      </c>
      <c r="BM580" s="229" t="s">
        <v>2531</v>
      </c>
    </row>
    <row r="581" s="13" customFormat="1">
      <c r="A581" s="13"/>
      <c r="B581" s="231"/>
      <c r="C581" s="232"/>
      <c r="D581" s="233" t="s">
        <v>158</v>
      </c>
      <c r="E581" s="234" t="s">
        <v>1</v>
      </c>
      <c r="F581" s="235" t="s">
        <v>2532</v>
      </c>
      <c r="G581" s="232"/>
      <c r="H581" s="236">
        <v>24.061</v>
      </c>
      <c r="I581" s="237"/>
      <c r="J581" s="232"/>
      <c r="K581" s="232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158</v>
      </c>
      <c r="AU581" s="242" t="s">
        <v>86</v>
      </c>
      <c r="AV581" s="13" t="s">
        <v>86</v>
      </c>
      <c r="AW581" s="13" t="s">
        <v>32</v>
      </c>
      <c r="AX581" s="13" t="s">
        <v>84</v>
      </c>
      <c r="AY581" s="242" t="s">
        <v>149</v>
      </c>
    </row>
    <row r="582" s="2" customFormat="1" ht="24.15" customHeight="1">
      <c r="A582" s="38"/>
      <c r="B582" s="39"/>
      <c r="C582" s="218" t="s">
        <v>702</v>
      </c>
      <c r="D582" s="218" t="s">
        <v>151</v>
      </c>
      <c r="E582" s="219" t="s">
        <v>2533</v>
      </c>
      <c r="F582" s="220" t="s">
        <v>2534</v>
      </c>
      <c r="G582" s="221" t="s">
        <v>217</v>
      </c>
      <c r="H582" s="222">
        <v>3.6850000000000001</v>
      </c>
      <c r="I582" s="223"/>
      <c r="J582" s="224">
        <f>ROUND(I582*H582,2)</f>
        <v>0</v>
      </c>
      <c r="K582" s="220" t="s">
        <v>155</v>
      </c>
      <c r="L582" s="44"/>
      <c r="M582" s="225" t="s">
        <v>1</v>
      </c>
      <c r="N582" s="226" t="s">
        <v>41</v>
      </c>
      <c r="O582" s="91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9" t="s">
        <v>220</v>
      </c>
      <c r="AT582" s="229" t="s">
        <v>151</v>
      </c>
      <c r="AU582" s="229" t="s">
        <v>86</v>
      </c>
      <c r="AY582" s="17" t="s">
        <v>149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17" t="s">
        <v>84</v>
      </c>
      <c r="BK582" s="230">
        <f>ROUND(I582*H582,2)</f>
        <v>0</v>
      </c>
      <c r="BL582" s="17" t="s">
        <v>220</v>
      </c>
      <c r="BM582" s="229" t="s">
        <v>2535</v>
      </c>
    </row>
    <row r="583" s="12" customFormat="1" ht="22.8" customHeight="1">
      <c r="A583" s="12"/>
      <c r="B583" s="202"/>
      <c r="C583" s="203"/>
      <c r="D583" s="204" t="s">
        <v>75</v>
      </c>
      <c r="E583" s="216" t="s">
        <v>2536</v>
      </c>
      <c r="F583" s="216" t="s">
        <v>2537</v>
      </c>
      <c r="G583" s="203"/>
      <c r="H583" s="203"/>
      <c r="I583" s="206"/>
      <c r="J583" s="217">
        <f>BK583</f>
        <v>0</v>
      </c>
      <c r="K583" s="203"/>
      <c r="L583" s="208"/>
      <c r="M583" s="209"/>
      <c r="N583" s="210"/>
      <c r="O583" s="210"/>
      <c r="P583" s="211">
        <f>SUM(P584:P599)</f>
        <v>0</v>
      </c>
      <c r="Q583" s="210"/>
      <c r="R583" s="211">
        <f>SUM(R584:R599)</f>
        <v>0.27223320000000001</v>
      </c>
      <c r="S583" s="210"/>
      <c r="T583" s="212">
        <f>SUM(T584:T599)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3" t="s">
        <v>86</v>
      </c>
      <c r="AT583" s="214" t="s">
        <v>75</v>
      </c>
      <c r="AU583" s="214" t="s">
        <v>84</v>
      </c>
      <c r="AY583" s="213" t="s">
        <v>149</v>
      </c>
      <c r="BK583" s="215">
        <f>SUM(BK584:BK599)</f>
        <v>0</v>
      </c>
    </row>
    <row r="584" s="2" customFormat="1" ht="24.15" customHeight="1">
      <c r="A584" s="38"/>
      <c r="B584" s="39"/>
      <c r="C584" s="218" t="s">
        <v>2538</v>
      </c>
      <c r="D584" s="218" t="s">
        <v>151</v>
      </c>
      <c r="E584" s="219" t="s">
        <v>2539</v>
      </c>
      <c r="F584" s="220" t="s">
        <v>2540</v>
      </c>
      <c r="G584" s="221" t="s">
        <v>154</v>
      </c>
      <c r="H584" s="222">
        <v>94.164000000000001</v>
      </c>
      <c r="I584" s="223"/>
      <c r="J584" s="224">
        <f>ROUND(I584*H584,2)</f>
        <v>0</v>
      </c>
      <c r="K584" s="220" t="s">
        <v>155</v>
      </c>
      <c r="L584" s="44"/>
      <c r="M584" s="225" t="s">
        <v>1</v>
      </c>
      <c r="N584" s="226" t="s">
        <v>41</v>
      </c>
      <c r="O584" s="91"/>
      <c r="P584" s="227">
        <f>O584*H584</f>
        <v>0</v>
      </c>
      <c r="Q584" s="227">
        <v>0.00017000000000000001</v>
      </c>
      <c r="R584" s="227">
        <f>Q584*H584</f>
        <v>0.016007880000000002</v>
      </c>
      <c r="S584" s="227">
        <v>0</v>
      </c>
      <c r="T584" s="22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9" t="s">
        <v>220</v>
      </c>
      <c r="AT584" s="229" t="s">
        <v>151</v>
      </c>
      <c r="AU584" s="229" t="s">
        <v>86</v>
      </c>
      <c r="AY584" s="17" t="s">
        <v>149</v>
      </c>
      <c r="BE584" s="230">
        <f>IF(N584="základní",J584,0)</f>
        <v>0</v>
      </c>
      <c r="BF584" s="230">
        <f>IF(N584="snížená",J584,0)</f>
        <v>0</v>
      </c>
      <c r="BG584" s="230">
        <f>IF(N584="zákl. přenesená",J584,0)</f>
        <v>0</v>
      </c>
      <c r="BH584" s="230">
        <f>IF(N584="sníž. přenesená",J584,0)</f>
        <v>0</v>
      </c>
      <c r="BI584" s="230">
        <f>IF(N584="nulová",J584,0)</f>
        <v>0</v>
      </c>
      <c r="BJ584" s="17" t="s">
        <v>84</v>
      </c>
      <c r="BK584" s="230">
        <f>ROUND(I584*H584,2)</f>
        <v>0</v>
      </c>
      <c r="BL584" s="17" t="s">
        <v>220</v>
      </c>
      <c r="BM584" s="229" t="s">
        <v>2541</v>
      </c>
    </row>
    <row r="585" s="15" customFormat="1">
      <c r="A585" s="15"/>
      <c r="B585" s="279"/>
      <c r="C585" s="280"/>
      <c r="D585" s="233" t="s">
        <v>158</v>
      </c>
      <c r="E585" s="281" t="s">
        <v>1</v>
      </c>
      <c r="F585" s="282" t="s">
        <v>2308</v>
      </c>
      <c r="G585" s="280"/>
      <c r="H585" s="281" t="s">
        <v>1</v>
      </c>
      <c r="I585" s="283"/>
      <c r="J585" s="280"/>
      <c r="K585" s="280"/>
      <c r="L585" s="284"/>
      <c r="M585" s="285"/>
      <c r="N585" s="286"/>
      <c r="O585" s="286"/>
      <c r="P585" s="286"/>
      <c r="Q585" s="286"/>
      <c r="R585" s="286"/>
      <c r="S585" s="286"/>
      <c r="T585" s="28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8" t="s">
        <v>158</v>
      </c>
      <c r="AU585" s="288" t="s">
        <v>86</v>
      </c>
      <c r="AV585" s="15" t="s">
        <v>84</v>
      </c>
      <c r="AW585" s="15" t="s">
        <v>32</v>
      </c>
      <c r="AX585" s="15" t="s">
        <v>76</v>
      </c>
      <c r="AY585" s="288" t="s">
        <v>149</v>
      </c>
    </row>
    <row r="586" s="13" customFormat="1">
      <c r="A586" s="13"/>
      <c r="B586" s="231"/>
      <c r="C586" s="232"/>
      <c r="D586" s="233" t="s">
        <v>158</v>
      </c>
      <c r="E586" s="234" t="s">
        <v>1</v>
      </c>
      <c r="F586" s="235" t="s">
        <v>2542</v>
      </c>
      <c r="G586" s="232"/>
      <c r="H586" s="236">
        <v>17.25</v>
      </c>
      <c r="I586" s="237"/>
      <c r="J586" s="232"/>
      <c r="K586" s="232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158</v>
      </c>
      <c r="AU586" s="242" t="s">
        <v>86</v>
      </c>
      <c r="AV586" s="13" t="s">
        <v>86</v>
      </c>
      <c r="AW586" s="13" t="s">
        <v>32</v>
      </c>
      <c r="AX586" s="13" t="s">
        <v>76</v>
      </c>
      <c r="AY586" s="242" t="s">
        <v>149</v>
      </c>
    </row>
    <row r="587" s="13" customFormat="1">
      <c r="A587" s="13"/>
      <c r="B587" s="231"/>
      <c r="C587" s="232"/>
      <c r="D587" s="233" t="s">
        <v>158</v>
      </c>
      <c r="E587" s="234" t="s">
        <v>1</v>
      </c>
      <c r="F587" s="235" t="s">
        <v>2543</v>
      </c>
      <c r="G587" s="232"/>
      <c r="H587" s="236">
        <v>18.684000000000001</v>
      </c>
      <c r="I587" s="237"/>
      <c r="J587" s="232"/>
      <c r="K587" s="232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158</v>
      </c>
      <c r="AU587" s="242" t="s">
        <v>86</v>
      </c>
      <c r="AV587" s="13" t="s">
        <v>86</v>
      </c>
      <c r="AW587" s="13" t="s">
        <v>32</v>
      </c>
      <c r="AX587" s="13" t="s">
        <v>76</v>
      </c>
      <c r="AY587" s="242" t="s">
        <v>149</v>
      </c>
    </row>
    <row r="588" s="13" customFormat="1">
      <c r="A588" s="13"/>
      <c r="B588" s="231"/>
      <c r="C588" s="232"/>
      <c r="D588" s="233" t="s">
        <v>158</v>
      </c>
      <c r="E588" s="234" t="s">
        <v>1</v>
      </c>
      <c r="F588" s="235" t="s">
        <v>2544</v>
      </c>
      <c r="G588" s="232"/>
      <c r="H588" s="236">
        <v>9.9900000000000002</v>
      </c>
      <c r="I588" s="237"/>
      <c r="J588" s="232"/>
      <c r="K588" s="232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158</v>
      </c>
      <c r="AU588" s="242" t="s">
        <v>86</v>
      </c>
      <c r="AV588" s="13" t="s">
        <v>86</v>
      </c>
      <c r="AW588" s="13" t="s">
        <v>32</v>
      </c>
      <c r="AX588" s="13" t="s">
        <v>76</v>
      </c>
      <c r="AY588" s="242" t="s">
        <v>149</v>
      </c>
    </row>
    <row r="589" s="13" customFormat="1">
      <c r="A589" s="13"/>
      <c r="B589" s="231"/>
      <c r="C589" s="232"/>
      <c r="D589" s="233" t="s">
        <v>158</v>
      </c>
      <c r="E589" s="234" t="s">
        <v>1</v>
      </c>
      <c r="F589" s="235" t="s">
        <v>2545</v>
      </c>
      <c r="G589" s="232"/>
      <c r="H589" s="236">
        <v>35.909999999999997</v>
      </c>
      <c r="I589" s="237"/>
      <c r="J589" s="232"/>
      <c r="K589" s="232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158</v>
      </c>
      <c r="AU589" s="242" t="s">
        <v>86</v>
      </c>
      <c r="AV589" s="13" t="s">
        <v>86</v>
      </c>
      <c r="AW589" s="13" t="s">
        <v>32</v>
      </c>
      <c r="AX589" s="13" t="s">
        <v>76</v>
      </c>
      <c r="AY589" s="242" t="s">
        <v>149</v>
      </c>
    </row>
    <row r="590" s="13" customFormat="1">
      <c r="A590" s="13"/>
      <c r="B590" s="231"/>
      <c r="C590" s="232"/>
      <c r="D590" s="233" t="s">
        <v>158</v>
      </c>
      <c r="E590" s="234" t="s">
        <v>1</v>
      </c>
      <c r="F590" s="235" t="s">
        <v>2546</v>
      </c>
      <c r="G590" s="232"/>
      <c r="H590" s="236">
        <v>12.33</v>
      </c>
      <c r="I590" s="237"/>
      <c r="J590" s="232"/>
      <c r="K590" s="232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158</v>
      </c>
      <c r="AU590" s="242" t="s">
        <v>86</v>
      </c>
      <c r="AV590" s="13" t="s">
        <v>86</v>
      </c>
      <c r="AW590" s="13" t="s">
        <v>32</v>
      </c>
      <c r="AX590" s="13" t="s">
        <v>76</v>
      </c>
      <c r="AY590" s="242" t="s">
        <v>149</v>
      </c>
    </row>
    <row r="591" s="14" customFormat="1">
      <c r="A591" s="14"/>
      <c r="B591" s="253"/>
      <c r="C591" s="254"/>
      <c r="D591" s="233" t="s">
        <v>158</v>
      </c>
      <c r="E591" s="255" t="s">
        <v>1884</v>
      </c>
      <c r="F591" s="256" t="s">
        <v>395</v>
      </c>
      <c r="G591" s="254"/>
      <c r="H591" s="257">
        <v>94.164000000000001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158</v>
      </c>
      <c r="AU591" s="263" t="s">
        <v>86</v>
      </c>
      <c r="AV591" s="14" t="s">
        <v>156</v>
      </c>
      <c r="AW591" s="14" t="s">
        <v>32</v>
      </c>
      <c r="AX591" s="14" t="s">
        <v>84</v>
      </c>
      <c r="AY591" s="263" t="s">
        <v>149</v>
      </c>
    </row>
    <row r="592" s="2" customFormat="1" ht="24.15" customHeight="1">
      <c r="A592" s="38"/>
      <c r="B592" s="39"/>
      <c r="C592" s="218" t="s">
        <v>706</v>
      </c>
      <c r="D592" s="218" t="s">
        <v>151</v>
      </c>
      <c r="E592" s="219" t="s">
        <v>2547</v>
      </c>
      <c r="F592" s="220" t="s">
        <v>2548</v>
      </c>
      <c r="G592" s="221" t="s">
        <v>154</v>
      </c>
      <c r="H592" s="222">
        <v>94.164000000000001</v>
      </c>
      <c r="I592" s="223"/>
      <c r="J592" s="224">
        <f>ROUND(I592*H592,2)</f>
        <v>0</v>
      </c>
      <c r="K592" s="220" t="s">
        <v>155</v>
      </c>
      <c r="L592" s="44"/>
      <c r="M592" s="225" t="s">
        <v>1</v>
      </c>
      <c r="N592" s="226" t="s">
        <v>41</v>
      </c>
      <c r="O592" s="91"/>
      <c r="P592" s="227">
        <f>O592*H592</f>
        <v>0</v>
      </c>
      <c r="Q592" s="227">
        <v>0.00012</v>
      </c>
      <c r="R592" s="227">
        <f>Q592*H592</f>
        <v>0.011299680000000001</v>
      </c>
      <c r="S592" s="227">
        <v>0</v>
      </c>
      <c r="T592" s="228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9" t="s">
        <v>220</v>
      </c>
      <c r="AT592" s="229" t="s">
        <v>151</v>
      </c>
      <c r="AU592" s="229" t="s">
        <v>86</v>
      </c>
      <c r="AY592" s="17" t="s">
        <v>149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17" t="s">
        <v>84</v>
      </c>
      <c r="BK592" s="230">
        <f>ROUND(I592*H592,2)</f>
        <v>0</v>
      </c>
      <c r="BL592" s="17" t="s">
        <v>220</v>
      </c>
      <c r="BM592" s="229" t="s">
        <v>2549</v>
      </c>
    </row>
    <row r="593" s="13" customFormat="1">
      <c r="A593" s="13"/>
      <c r="B593" s="231"/>
      <c r="C593" s="232"/>
      <c r="D593" s="233" t="s">
        <v>158</v>
      </c>
      <c r="E593" s="234" t="s">
        <v>1</v>
      </c>
      <c r="F593" s="235" t="s">
        <v>1884</v>
      </c>
      <c r="G593" s="232"/>
      <c r="H593" s="236">
        <v>94.164000000000001</v>
      </c>
      <c r="I593" s="237"/>
      <c r="J593" s="232"/>
      <c r="K593" s="232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158</v>
      </c>
      <c r="AU593" s="242" t="s">
        <v>86</v>
      </c>
      <c r="AV593" s="13" t="s">
        <v>86</v>
      </c>
      <c r="AW593" s="13" t="s">
        <v>32</v>
      </c>
      <c r="AX593" s="13" t="s">
        <v>84</v>
      </c>
      <c r="AY593" s="242" t="s">
        <v>149</v>
      </c>
    </row>
    <row r="594" s="2" customFormat="1" ht="24.15" customHeight="1">
      <c r="A594" s="38"/>
      <c r="B594" s="39"/>
      <c r="C594" s="218" t="s">
        <v>2550</v>
      </c>
      <c r="D594" s="218" t="s">
        <v>151</v>
      </c>
      <c r="E594" s="219" t="s">
        <v>2551</v>
      </c>
      <c r="F594" s="220" t="s">
        <v>2552</v>
      </c>
      <c r="G594" s="221" t="s">
        <v>154</v>
      </c>
      <c r="H594" s="222">
        <v>680.34900000000005</v>
      </c>
      <c r="I594" s="223"/>
      <c r="J594" s="224">
        <f>ROUND(I594*H594,2)</f>
        <v>0</v>
      </c>
      <c r="K594" s="220" t="s">
        <v>155</v>
      </c>
      <c r="L594" s="44"/>
      <c r="M594" s="225" t="s">
        <v>1</v>
      </c>
      <c r="N594" s="226" t="s">
        <v>41</v>
      </c>
      <c r="O594" s="91"/>
      <c r="P594" s="227">
        <f>O594*H594</f>
        <v>0</v>
      </c>
      <c r="Q594" s="227">
        <v>0.00036000000000000002</v>
      </c>
      <c r="R594" s="227">
        <f>Q594*H594</f>
        <v>0.24492564000000003</v>
      </c>
      <c r="S594" s="227">
        <v>0</v>
      </c>
      <c r="T594" s="22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9" t="s">
        <v>220</v>
      </c>
      <c r="AT594" s="229" t="s">
        <v>151</v>
      </c>
      <c r="AU594" s="229" t="s">
        <v>86</v>
      </c>
      <c r="AY594" s="17" t="s">
        <v>149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17" t="s">
        <v>84</v>
      </c>
      <c r="BK594" s="230">
        <f>ROUND(I594*H594,2)</f>
        <v>0</v>
      </c>
      <c r="BL594" s="17" t="s">
        <v>220</v>
      </c>
      <c r="BM594" s="229" t="s">
        <v>2553</v>
      </c>
    </row>
    <row r="595" s="13" customFormat="1">
      <c r="A595" s="13"/>
      <c r="B595" s="231"/>
      <c r="C595" s="232"/>
      <c r="D595" s="233" t="s">
        <v>158</v>
      </c>
      <c r="E595" s="234" t="s">
        <v>1</v>
      </c>
      <c r="F595" s="235" t="s">
        <v>2196</v>
      </c>
      <c r="G595" s="232"/>
      <c r="H595" s="236">
        <v>123.556</v>
      </c>
      <c r="I595" s="237"/>
      <c r="J595" s="232"/>
      <c r="K595" s="232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158</v>
      </c>
      <c r="AU595" s="242" t="s">
        <v>86</v>
      </c>
      <c r="AV595" s="13" t="s">
        <v>86</v>
      </c>
      <c r="AW595" s="13" t="s">
        <v>32</v>
      </c>
      <c r="AX595" s="13" t="s">
        <v>76</v>
      </c>
      <c r="AY595" s="242" t="s">
        <v>149</v>
      </c>
    </row>
    <row r="596" s="13" customFormat="1">
      <c r="A596" s="13"/>
      <c r="B596" s="231"/>
      <c r="C596" s="232"/>
      <c r="D596" s="233" t="s">
        <v>158</v>
      </c>
      <c r="E596" s="234" t="s">
        <v>1</v>
      </c>
      <c r="F596" s="235" t="s">
        <v>2184</v>
      </c>
      <c r="G596" s="232"/>
      <c r="H596" s="236">
        <v>323</v>
      </c>
      <c r="I596" s="237"/>
      <c r="J596" s="232"/>
      <c r="K596" s="232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158</v>
      </c>
      <c r="AU596" s="242" t="s">
        <v>86</v>
      </c>
      <c r="AV596" s="13" t="s">
        <v>86</v>
      </c>
      <c r="AW596" s="13" t="s">
        <v>32</v>
      </c>
      <c r="AX596" s="13" t="s">
        <v>76</v>
      </c>
      <c r="AY596" s="242" t="s">
        <v>149</v>
      </c>
    </row>
    <row r="597" s="13" customFormat="1">
      <c r="A597" s="13"/>
      <c r="B597" s="231"/>
      <c r="C597" s="232"/>
      <c r="D597" s="233" t="s">
        <v>158</v>
      </c>
      <c r="E597" s="234" t="s">
        <v>1</v>
      </c>
      <c r="F597" s="235" t="s">
        <v>2192</v>
      </c>
      <c r="G597" s="232"/>
      <c r="H597" s="236">
        <v>7.952</v>
      </c>
      <c r="I597" s="237"/>
      <c r="J597" s="232"/>
      <c r="K597" s="232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158</v>
      </c>
      <c r="AU597" s="242" t="s">
        <v>86</v>
      </c>
      <c r="AV597" s="13" t="s">
        <v>86</v>
      </c>
      <c r="AW597" s="13" t="s">
        <v>32</v>
      </c>
      <c r="AX597" s="13" t="s">
        <v>76</v>
      </c>
      <c r="AY597" s="242" t="s">
        <v>149</v>
      </c>
    </row>
    <row r="598" s="13" customFormat="1">
      <c r="A598" s="13"/>
      <c r="B598" s="231"/>
      <c r="C598" s="232"/>
      <c r="D598" s="233" t="s">
        <v>158</v>
      </c>
      <c r="E598" s="234" t="s">
        <v>1</v>
      </c>
      <c r="F598" s="235" t="s">
        <v>2186</v>
      </c>
      <c r="G598" s="232"/>
      <c r="H598" s="236">
        <v>225.84100000000001</v>
      </c>
      <c r="I598" s="237"/>
      <c r="J598" s="232"/>
      <c r="K598" s="232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158</v>
      </c>
      <c r="AU598" s="242" t="s">
        <v>86</v>
      </c>
      <c r="AV598" s="13" t="s">
        <v>86</v>
      </c>
      <c r="AW598" s="13" t="s">
        <v>32</v>
      </c>
      <c r="AX598" s="13" t="s">
        <v>76</v>
      </c>
      <c r="AY598" s="242" t="s">
        <v>149</v>
      </c>
    </row>
    <row r="599" s="14" customFormat="1">
      <c r="A599" s="14"/>
      <c r="B599" s="253"/>
      <c r="C599" s="254"/>
      <c r="D599" s="233" t="s">
        <v>158</v>
      </c>
      <c r="E599" s="255" t="s">
        <v>1</v>
      </c>
      <c r="F599" s="256" t="s">
        <v>395</v>
      </c>
      <c r="G599" s="254"/>
      <c r="H599" s="257">
        <v>680.34900000000005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158</v>
      </c>
      <c r="AU599" s="263" t="s">
        <v>86</v>
      </c>
      <c r="AV599" s="14" t="s">
        <v>156</v>
      </c>
      <c r="AW599" s="14" t="s">
        <v>32</v>
      </c>
      <c r="AX599" s="14" t="s">
        <v>84</v>
      </c>
      <c r="AY599" s="263" t="s">
        <v>149</v>
      </c>
    </row>
    <row r="600" s="12" customFormat="1" ht="22.8" customHeight="1">
      <c r="A600" s="12"/>
      <c r="B600" s="202"/>
      <c r="C600" s="203"/>
      <c r="D600" s="204" t="s">
        <v>75</v>
      </c>
      <c r="E600" s="216" t="s">
        <v>2554</v>
      </c>
      <c r="F600" s="216" t="s">
        <v>2555</v>
      </c>
      <c r="G600" s="203"/>
      <c r="H600" s="203"/>
      <c r="I600" s="206"/>
      <c r="J600" s="217">
        <f>BK600</f>
        <v>0</v>
      </c>
      <c r="K600" s="203"/>
      <c r="L600" s="208"/>
      <c r="M600" s="209"/>
      <c r="N600" s="210"/>
      <c r="O600" s="210"/>
      <c r="P600" s="211">
        <f>SUM(P601:P615)</f>
        <v>0</v>
      </c>
      <c r="Q600" s="210"/>
      <c r="R600" s="211">
        <f>SUM(R601:R615)</f>
        <v>2.3483136399999998</v>
      </c>
      <c r="S600" s="210"/>
      <c r="T600" s="212">
        <f>SUM(T601:T615)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3" t="s">
        <v>86</v>
      </c>
      <c r="AT600" s="214" t="s">
        <v>75</v>
      </c>
      <c r="AU600" s="214" t="s">
        <v>84</v>
      </c>
      <c r="AY600" s="213" t="s">
        <v>149</v>
      </c>
      <c r="BK600" s="215">
        <f>SUM(BK601:BK615)</f>
        <v>0</v>
      </c>
    </row>
    <row r="601" s="2" customFormat="1" ht="24.15" customHeight="1">
      <c r="A601" s="38"/>
      <c r="B601" s="39"/>
      <c r="C601" s="218" t="s">
        <v>709</v>
      </c>
      <c r="D601" s="218" t="s">
        <v>151</v>
      </c>
      <c r="E601" s="219" t="s">
        <v>2556</v>
      </c>
      <c r="F601" s="220" t="s">
        <v>2557</v>
      </c>
      <c r="G601" s="221" t="s">
        <v>154</v>
      </c>
      <c r="H601" s="222">
        <v>828.91399999999999</v>
      </c>
      <c r="I601" s="223"/>
      <c r="J601" s="224">
        <f>ROUND(I601*H601,2)</f>
        <v>0</v>
      </c>
      <c r="K601" s="220" t="s">
        <v>155</v>
      </c>
      <c r="L601" s="44"/>
      <c r="M601" s="225" t="s">
        <v>1</v>
      </c>
      <c r="N601" s="226" t="s">
        <v>41</v>
      </c>
      <c r="O601" s="91"/>
      <c r="P601" s="227">
        <f>O601*H601</f>
        <v>0</v>
      </c>
      <c r="Q601" s="227">
        <v>0.0012600000000000001</v>
      </c>
      <c r="R601" s="227">
        <f>Q601*H601</f>
        <v>1.04443164</v>
      </c>
      <c r="S601" s="227">
        <v>0</v>
      </c>
      <c r="T601" s="228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9" t="s">
        <v>220</v>
      </c>
      <c r="AT601" s="229" t="s">
        <v>151</v>
      </c>
      <c r="AU601" s="229" t="s">
        <v>86</v>
      </c>
      <c r="AY601" s="17" t="s">
        <v>149</v>
      </c>
      <c r="BE601" s="230">
        <f>IF(N601="základní",J601,0)</f>
        <v>0</v>
      </c>
      <c r="BF601" s="230">
        <f>IF(N601="snížená",J601,0)</f>
        <v>0</v>
      </c>
      <c r="BG601" s="230">
        <f>IF(N601="zákl. přenesená",J601,0)</f>
        <v>0</v>
      </c>
      <c r="BH601" s="230">
        <f>IF(N601="sníž. přenesená",J601,0)</f>
        <v>0</v>
      </c>
      <c r="BI601" s="230">
        <f>IF(N601="nulová",J601,0)</f>
        <v>0</v>
      </c>
      <c r="BJ601" s="17" t="s">
        <v>84</v>
      </c>
      <c r="BK601" s="230">
        <f>ROUND(I601*H601,2)</f>
        <v>0</v>
      </c>
      <c r="BL601" s="17" t="s">
        <v>220</v>
      </c>
      <c r="BM601" s="229" t="s">
        <v>2558</v>
      </c>
    </row>
    <row r="602" s="15" customFormat="1">
      <c r="A602" s="15"/>
      <c r="B602" s="279"/>
      <c r="C602" s="280"/>
      <c r="D602" s="233" t="s">
        <v>158</v>
      </c>
      <c r="E602" s="281" t="s">
        <v>1</v>
      </c>
      <c r="F602" s="282" t="s">
        <v>2052</v>
      </c>
      <c r="G602" s="280"/>
      <c r="H602" s="281" t="s">
        <v>1</v>
      </c>
      <c r="I602" s="283"/>
      <c r="J602" s="280"/>
      <c r="K602" s="280"/>
      <c r="L602" s="284"/>
      <c r="M602" s="285"/>
      <c r="N602" s="286"/>
      <c r="O602" s="286"/>
      <c r="P602" s="286"/>
      <c r="Q602" s="286"/>
      <c r="R602" s="286"/>
      <c r="S602" s="286"/>
      <c r="T602" s="28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8" t="s">
        <v>158</v>
      </c>
      <c r="AU602" s="288" t="s">
        <v>86</v>
      </c>
      <c r="AV602" s="15" t="s">
        <v>84</v>
      </c>
      <c r="AW602" s="15" t="s">
        <v>32</v>
      </c>
      <c r="AX602" s="15" t="s">
        <v>76</v>
      </c>
      <c r="AY602" s="288" t="s">
        <v>149</v>
      </c>
    </row>
    <row r="603" s="13" customFormat="1">
      <c r="A603" s="13"/>
      <c r="B603" s="231"/>
      <c r="C603" s="232"/>
      <c r="D603" s="233" t="s">
        <v>158</v>
      </c>
      <c r="E603" s="234" t="s">
        <v>1</v>
      </c>
      <c r="F603" s="235" t="s">
        <v>2559</v>
      </c>
      <c r="G603" s="232"/>
      <c r="H603" s="236">
        <v>74.085999999999999</v>
      </c>
      <c r="I603" s="237"/>
      <c r="J603" s="232"/>
      <c r="K603" s="232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158</v>
      </c>
      <c r="AU603" s="242" t="s">
        <v>86</v>
      </c>
      <c r="AV603" s="13" t="s">
        <v>86</v>
      </c>
      <c r="AW603" s="13" t="s">
        <v>32</v>
      </c>
      <c r="AX603" s="13" t="s">
        <v>76</v>
      </c>
      <c r="AY603" s="242" t="s">
        <v>149</v>
      </c>
    </row>
    <row r="604" s="13" customFormat="1">
      <c r="A604" s="13"/>
      <c r="B604" s="231"/>
      <c r="C604" s="232"/>
      <c r="D604" s="233" t="s">
        <v>158</v>
      </c>
      <c r="E604" s="234" t="s">
        <v>1</v>
      </c>
      <c r="F604" s="235" t="s">
        <v>2560</v>
      </c>
      <c r="G604" s="232"/>
      <c r="H604" s="236">
        <v>39.826999999999998</v>
      </c>
      <c r="I604" s="237"/>
      <c r="J604" s="232"/>
      <c r="K604" s="232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158</v>
      </c>
      <c r="AU604" s="242" t="s">
        <v>86</v>
      </c>
      <c r="AV604" s="13" t="s">
        <v>86</v>
      </c>
      <c r="AW604" s="13" t="s">
        <v>32</v>
      </c>
      <c r="AX604" s="13" t="s">
        <v>76</v>
      </c>
      <c r="AY604" s="242" t="s">
        <v>149</v>
      </c>
    </row>
    <row r="605" s="13" customFormat="1">
      <c r="A605" s="13"/>
      <c r="B605" s="231"/>
      <c r="C605" s="232"/>
      <c r="D605" s="233" t="s">
        <v>158</v>
      </c>
      <c r="E605" s="234" t="s">
        <v>1</v>
      </c>
      <c r="F605" s="235" t="s">
        <v>2561</v>
      </c>
      <c r="G605" s="232"/>
      <c r="H605" s="236">
        <v>4.4800000000000004</v>
      </c>
      <c r="I605" s="237"/>
      <c r="J605" s="232"/>
      <c r="K605" s="232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158</v>
      </c>
      <c r="AU605" s="242" t="s">
        <v>86</v>
      </c>
      <c r="AV605" s="13" t="s">
        <v>86</v>
      </c>
      <c r="AW605" s="13" t="s">
        <v>32</v>
      </c>
      <c r="AX605" s="13" t="s">
        <v>76</v>
      </c>
      <c r="AY605" s="242" t="s">
        <v>149</v>
      </c>
    </row>
    <row r="606" s="13" customFormat="1">
      <c r="A606" s="13"/>
      <c r="B606" s="231"/>
      <c r="C606" s="232"/>
      <c r="D606" s="233" t="s">
        <v>158</v>
      </c>
      <c r="E606" s="234" t="s">
        <v>1</v>
      </c>
      <c r="F606" s="235" t="s">
        <v>2562</v>
      </c>
      <c r="G606" s="232"/>
      <c r="H606" s="236">
        <v>37.610999999999997</v>
      </c>
      <c r="I606" s="237"/>
      <c r="J606" s="232"/>
      <c r="K606" s="232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158</v>
      </c>
      <c r="AU606" s="242" t="s">
        <v>86</v>
      </c>
      <c r="AV606" s="13" t="s">
        <v>86</v>
      </c>
      <c r="AW606" s="13" t="s">
        <v>32</v>
      </c>
      <c r="AX606" s="13" t="s">
        <v>76</v>
      </c>
      <c r="AY606" s="242" t="s">
        <v>149</v>
      </c>
    </row>
    <row r="607" s="13" customFormat="1">
      <c r="A607" s="13"/>
      <c r="B607" s="231"/>
      <c r="C607" s="232"/>
      <c r="D607" s="233" t="s">
        <v>158</v>
      </c>
      <c r="E607" s="234" t="s">
        <v>1</v>
      </c>
      <c r="F607" s="235" t="s">
        <v>2563</v>
      </c>
      <c r="G607" s="232"/>
      <c r="H607" s="236">
        <v>15.627000000000001</v>
      </c>
      <c r="I607" s="237"/>
      <c r="J607" s="232"/>
      <c r="K607" s="232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158</v>
      </c>
      <c r="AU607" s="242" t="s">
        <v>86</v>
      </c>
      <c r="AV607" s="13" t="s">
        <v>86</v>
      </c>
      <c r="AW607" s="13" t="s">
        <v>32</v>
      </c>
      <c r="AX607" s="13" t="s">
        <v>76</v>
      </c>
      <c r="AY607" s="242" t="s">
        <v>149</v>
      </c>
    </row>
    <row r="608" s="13" customFormat="1">
      <c r="A608" s="13"/>
      <c r="B608" s="231"/>
      <c r="C608" s="232"/>
      <c r="D608" s="233" t="s">
        <v>158</v>
      </c>
      <c r="E608" s="234" t="s">
        <v>1</v>
      </c>
      <c r="F608" s="235" t="s">
        <v>2564</v>
      </c>
      <c r="G608" s="232"/>
      <c r="H608" s="236">
        <v>289.55500000000001</v>
      </c>
      <c r="I608" s="237"/>
      <c r="J608" s="232"/>
      <c r="K608" s="232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158</v>
      </c>
      <c r="AU608" s="242" t="s">
        <v>86</v>
      </c>
      <c r="AV608" s="13" t="s">
        <v>86</v>
      </c>
      <c r="AW608" s="13" t="s">
        <v>32</v>
      </c>
      <c r="AX608" s="13" t="s">
        <v>76</v>
      </c>
      <c r="AY608" s="242" t="s">
        <v>149</v>
      </c>
    </row>
    <row r="609" s="13" customFormat="1">
      <c r="A609" s="13"/>
      <c r="B609" s="231"/>
      <c r="C609" s="232"/>
      <c r="D609" s="233" t="s">
        <v>158</v>
      </c>
      <c r="E609" s="234" t="s">
        <v>1</v>
      </c>
      <c r="F609" s="235" t="s">
        <v>2565</v>
      </c>
      <c r="G609" s="232"/>
      <c r="H609" s="236">
        <v>3.6920000000000002</v>
      </c>
      <c r="I609" s="237"/>
      <c r="J609" s="232"/>
      <c r="K609" s="232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158</v>
      </c>
      <c r="AU609" s="242" t="s">
        <v>86</v>
      </c>
      <c r="AV609" s="13" t="s">
        <v>86</v>
      </c>
      <c r="AW609" s="13" t="s">
        <v>32</v>
      </c>
      <c r="AX609" s="13" t="s">
        <v>76</v>
      </c>
      <c r="AY609" s="242" t="s">
        <v>149</v>
      </c>
    </row>
    <row r="610" s="13" customFormat="1">
      <c r="A610" s="13"/>
      <c r="B610" s="231"/>
      <c r="C610" s="232"/>
      <c r="D610" s="233" t="s">
        <v>158</v>
      </c>
      <c r="E610" s="234" t="s">
        <v>1</v>
      </c>
      <c r="F610" s="235" t="s">
        <v>2566</v>
      </c>
      <c r="G610" s="232"/>
      <c r="H610" s="236">
        <v>1.98</v>
      </c>
      <c r="I610" s="237"/>
      <c r="J610" s="232"/>
      <c r="K610" s="232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158</v>
      </c>
      <c r="AU610" s="242" t="s">
        <v>86</v>
      </c>
      <c r="AV610" s="13" t="s">
        <v>86</v>
      </c>
      <c r="AW610" s="13" t="s">
        <v>32</v>
      </c>
      <c r="AX610" s="13" t="s">
        <v>76</v>
      </c>
      <c r="AY610" s="242" t="s">
        <v>149</v>
      </c>
    </row>
    <row r="611" s="13" customFormat="1">
      <c r="A611" s="13"/>
      <c r="B611" s="231"/>
      <c r="C611" s="232"/>
      <c r="D611" s="233" t="s">
        <v>158</v>
      </c>
      <c r="E611" s="234" t="s">
        <v>1</v>
      </c>
      <c r="F611" s="235" t="s">
        <v>2567</v>
      </c>
      <c r="G611" s="232"/>
      <c r="H611" s="236">
        <v>264.04000000000002</v>
      </c>
      <c r="I611" s="237"/>
      <c r="J611" s="232"/>
      <c r="K611" s="232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158</v>
      </c>
      <c r="AU611" s="242" t="s">
        <v>86</v>
      </c>
      <c r="AV611" s="13" t="s">
        <v>86</v>
      </c>
      <c r="AW611" s="13" t="s">
        <v>32</v>
      </c>
      <c r="AX611" s="13" t="s">
        <v>76</v>
      </c>
      <c r="AY611" s="242" t="s">
        <v>149</v>
      </c>
    </row>
    <row r="612" s="13" customFormat="1">
      <c r="A612" s="13"/>
      <c r="B612" s="231"/>
      <c r="C612" s="232"/>
      <c r="D612" s="233" t="s">
        <v>158</v>
      </c>
      <c r="E612" s="234" t="s">
        <v>1</v>
      </c>
      <c r="F612" s="235" t="s">
        <v>2568</v>
      </c>
      <c r="G612" s="232"/>
      <c r="H612" s="236">
        <v>98.016000000000005</v>
      </c>
      <c r="I612" s="237"/>
      <c r="J612" s="232"/>
      <c r="K612" s="232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158</v>
      </c>
      <c r="AU612" s="242" t="s">
        <v>86</v>
      </c>
      <c r="AV612" s="13" t="s">
        <v>86</v>
      </c>
      <c r="AW612" s="13" t="s">
        <v>32</v>
      </c>
      <c r="AX612" s="13" t="s">
        <v>76</v>
      </c>
      <c r="AY612" s="242" t="s">
        <v>149</v>
      </c>
    </row>
    <row r="613" s="14" customFormat="1">
      <c r="A613" s="14"/>
      <c r="B613" s="253"/>
      <c r="C613" s="254"/>
      <c r="D613" s="233" t="s">
        <v>158</v>
      </c>
      <c r="E613" s="255" t="s">
        <v>1882</v>
      </c>
      <c r="F613" s="256" t="s">
        <v>395</v>
      </c>
      <c r="G613" s="254"/>
      <c r="H613" s="257">
        <v>828.91399999999999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158</v>
      </c>
      <c r="AU613" s="263" t="s">
        <v>86</v>
      </c>
      <c r="AV613" s="14" t="s">
        <v>156</v>
      </c>
      <c r="AW613" s="14" t="s">
        <v>32</v>
      </c>
      <c r="AX613" s="14" t="s">
        <v>84</v>
      </c>
      <c r="AY613" s="263" t="s">
        <v>149</v>
      </c>
    </row>
    <row r="614" s="2" customFormat="1" ht="16.5" customHeight="1">
      <c r="A614" s="38"/>
      <c r="B614" s="39"/>
      <c r="C614" s="243" t="s">
        <v>2569</v>
      </c>
      <c r="D614" s="243" t="s">
        <v>234</v>
      </c>
      <c r="E614" s="244" t="s">
        <v>2570</v>
      </c>
      <c r="F614" s="245" t="s">
        <v>2571</v>
      </c>
      <c r="G614" s="246" t="s">
        <v>550</v>
      </c>
      <c r="H614" s="247">
        <v>1303.8820000000001</v>
      </c>
      <c r="I614" s="248"/>
      <c r="J614" s="249">
        <f>ROUND(I614*H614,2)</f>
        <v>0</v>
      </c>
      <c r="K614" s="245" t="s">
        <v>155</v>
      </c>
      <c r="L614" s="250"/>
      <c r="M614" s="251" t="s">
        <v>1</v>
      </c>
      <c r="N614" s="252" t="s">
        <v>41</v>
      </c>
      <c r="O614" s="91"/>
      <c r="P614" s="227">
        <f>O614*H614</f>
        <v>0</v>
      </c>
      <c r="Q614" s="227">
        <v>0.001</v>
      </c>
      <c r="R614" s="227">
        <f>Q614*H614</f>
        <v>1.303882</v>
      </c>
      <c r="S614" s="227">
        <v>0</v>
      </c>
      <c r="T614" s="228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9" t="s">
        <v>300</v>
      </c>
      <c r="AT614" s="229" t="s">
        <v>234</v>
      </c>
      <c r="AU614" s="229" t="s">
        <v>86</v>
      </c>
      <c r="AY614" s="17" t="s">
        <v>149</v>
      </c>
      <c r="BE614" s="230">
        <f>IF(N614="základní",J614,0)</f>
        <v>0</v>
      </c>
      <c r="BF614" s="230">
        <f>IF(N614="snížená",J614,0)</f>
        <v>0</v>
      </c>
      <c r="BG614" s="230">
        <f>IF(N614="zákl. přenesená",J614,0)</f>
        <v>0</v>
      </c>
      <c r="BH614" s="230">
        <f>IF(N614="sníž. přenesená",J614,0)</f>
        <v>0</v>
      </c>
      <c r="BI614" s="230">
        <f>IF(N614="nulová",J614,0)</f>
        <v>0</v>
      </c>
      <c r="BJ614" s="17" t="s">
        <v>84</v>
      </c>
      <c r="BK614" s="230">
        <f>ROUND(I614*H614,2)</f>
        <v>0</v>
      </c>
      <c r="BL614" s="17" t="s">
        <v>220</v>
      </c>
      <c r="BM614" s="229" t="s">
        <v>2572</v>
      </c>
    </row>
    <row r="615" s="13" customFormat="1">
      <c r="A615" s="13"/>
      <c r="B615" s="231"/>
      <c r="C615" s="232"/>
      <c r="D615" s="233" t="s">
        <v>158</v>
      </c>
      <c r="E615" s="234" t="s">
        <v>1</v>
      </c>
      <c r="F615" s="235" t="s">
        <v>2573</v>
      </c>
      <c r="G615" s="232"/>
      <c r="H615" s="236">
        <v>1303.8820000000001</v>
      </c>
      <c r="I615" s="237"/>
      <c r="J615" s="232"/>
      <c r="K615" s="232"/>
      <c r="L615" s="238"/>
      <c r="M615" s="271"/>
      <c r="N615" s="272"/>
      <c r="O615" s="272"/>
      <c r="P615" s="272"/>
      <c r="Q615" s="272"/>
      <c r="R615" s="272"/>
      <c r="S615" s="272"/>
      <c r="T615" s="27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158</v>
      </c>
      <c r="AU615" s="242" t="s">
        <v>86</v>
      </c>
      <c r="AV615" s="13" t="s">
        <v>86</v>
      </c>
      <c r="AW615" s="13" t="s">
        <v>32</v>
      </c>
      <c r="AX615" s="13" t="s">
        <v>84</v>
      </c>
      <c r="AY615" s="242" t="s">
        <v>149</v>
      </c>
    </row>
    <row r="616" s="2" customFormat="1" ht="6.96" customHeight="1">
      <c r="A616" s="38"/>
      <c r="B616" s="66"/>
      <c r="C616" s="67"/>
      <c r="D616" s="67"/>
      <c r="E616" s="67"/>
      <c r="F616" s="67"/>
      <c r="G616" s="67"/>
      <c r="H616" s="67"/>
      <c r="I616" s="67"/>
      <c r="J616" s="67"/>
      <c r="K616" s="67"/>
      <c r="L616" s="44"/>
      <c r="M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</row>
  </sheetData>
  <sheetProtection sheet="1" autoFilter="0" formatColumns="0" formatRows="0" objects="1" scenarios="1" spinCount="100000" saltValue="hLLfASKTR7AiIazsGqUVTCNXQOe6DWtpDKJU3O1lgzPt4qkXIm+tRsQ7siPpkWXZ3BrHt+Ka/WBtSDZ6XiFQ3w==" hashValue="JZYp3zy9bPAnzF3l13rd9DuwgrWMW/dpSRj3QhIGHnCRYajKlke0LkKSTpwg7UPtnWcQ0zCljr5bmjqjn+sfEQ==" algorithmName="SHA-512" password="CC35"/>
  <autoFilter ref="C132:K615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OBJEKTU CORSO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ROUND((SUM(BE122:BE149)),  2)</f>
        <v>0</v>
      </c>
      <c r="G33" s="38"/>
      <c r="H33" s="38"/>
      <c r="I33" s="155">
        <v>0.20999999999999999</v>
      </c>
      <c r="J33" s="154">
        <f>ROUND(((SUM(BE122:BE149))*I33),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ROUND((SUM(BF122:BF149)),  2)</f>
        <v>0</v>
      </c>
      <c r="G34" s="38"/>
      <c r="H34" s="38"/>
      <c r="I34" s="155">
        <v>0.12</v>
      </c>
      <c r="J34" s="154">
        <f>ROUND(((SUM(BF122:BF149))*I34),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ROUND((SUM(BG122:BG149)),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ROUND((SUM(BH122:BH149)),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ROUND((SUM(BI122:BI149)),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OBJEKTU CORSO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Krčínova 801/6, 400 07 Ústí nad Labem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Ústí nad Labem</v>
      </c>
      <c r="G91" s="40"/>
      <c r="H91" s="40"/>
      <c r="I91" s="32" t="s">
        <v>30</v>
      </c>
      <c r="J91" s="36" t="str">
        <f>E21</f>
        <v>DigiTry Art Technologies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121</v>
      </c>
      <c r="D94" s="176"/>
      <c r="E94" s="176"/>
      <c r="F94" s="176"/>
      <c r="G94" s="176"/>
      <c r="H94" s="176"/>
      <c r="I94" s="176"/>
      <c r="J94" s="177" t="s">
        <v>122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123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124</v>
      </c>
    </row>
    <row r="97" s="9" customFormat="1" ht="24.96" customHeight="1">
      <c r="A97" s="9"/>
      <c r="B97" s="179"/>
      <c r="C97" s="180"/>
      <c r="D97" s="181" t="s">
        <v>1250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1254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2574</v>
      </c>
      <c r="E99" s="182"/>
      <c r="F99" s="182"/>
      <c r="G99" s="182"/>
      <c r="H99" s="182"/>
      <c r="I99" s="182"/>
      <c r="J99" s="183">
        <f>J126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2575</v>
      </c>
      <c r="E100" s="182"/>
      <c r="F100" s="182"/>
      <c r="G100" s="182"/>
      <c r="H100" s="182"/>
      <c r="I100" s="182"/>
      <c r="J100" s="183">
        <f>J139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2576</v>
      </c>
      <c r="E101" s="182"/>
      <c r="F101" s="182"/>
      <c r="G101" s="182"/>
      <c r="H101" s="182"/>
      <c r="I101" s="182"/>
      <c r="J101" s="183">
        <f>J143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2577</v>
      </c>
      <c r="E102" s="182"/>
      <c r="F102" s="182"/>
      <c r="G102" s="182"/>
      <c r="H102" s="182"/>
      <c r="I102" s="182"/>
      <c r="J102" s="183">
        <f>J145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REVITALIZACE OBJEKTU CORSO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Krčínova 801/6, 400 07 Ústí nad Labem</v>
      </c>
      <c r="G116" s="40"/>
      <c r="H116" s="40"/>
      <c r="I116" s="32" t="s">
        <v>22</v>
      </c>
      <c r="J116" s="79" t="str">
        <f>IF(J12="","",J12)</f>
        <v>3. 7. 2024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Ústí nad Labem</v>
      </c>
      <c r="G118" s="40"/>
      <c r="H118" s="40"/>
      <c r="I118" s="32" t="s">
        <v>30</v>
      </c>
      <c r="J118" s="36" t="str">
        <f>E21</f>
        <v>DigiTry Art Technologies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 Jan Duben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135</v>
      </c>
      <c r="D121" s="194" t="s">
        <v>61</v>
      </c>
      <c r="E121" s="194" t="s">
        <v>57</v>
      </c>
      <c r="F121" s="194" t="s">
        <v>58</v>
      </c>
      <c r="G121" s="194" t="s">
        <v>136</v>
      </c>
      <c r="H121" s="194" t="s">
        <v>137</v>
      </c>
      <c r="I121" s="194" t="s">
        <v>138</v>
      </c>
      <c r="J121" s="194" t="s">
        <v>122</v>
      </c>
      <c r="K121" s="195" t="s">
        <v>139</v>
      </c>
      <c r="L121" s="196"/>
      <c r="M121" s="100" t="s">
        <v>1</v>
      </c>
      <c r="N121" s="101" t="s">
        <v>40</v>
      </c>
      <c r="O121" s="101" t="s">
        <v>140</v>
      </c>
      <c r="P121" s="101" t="s">
        <v>141</v>
      </c>
      <c r="Q121" s="101" t="s">
        <v>142</v>
      </c>
      <c r="R121" s="101" t="s">
        <v>143</v>
      </c>
      <c r="S121" s="101" t="s">
        <v>144</v>
      </c>
      <c r="T121" s="102" t="s">
        <v>145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146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P123+P126+P139+P143+P145</f>
        <v>0</v>
      </c>
      <c r="Q122" s="104"/>
      <c r="R122" s="199">
        <f>R123+R126+R139+R143+R145</f>
        <v>0</v>
      </c>
      <c r="S122" s="104"/>
      <c r="T122" s="200">
        <f>T123+T126+T139+T143+T145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124</v>
      </c>
      <c r="BK122" s="201">
        <f>BK123+BK126+BK139+BK143+BK145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114</v>
      </c>
      <c r="F123" s="205" t="s">
        <v>115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173</v>
      </c>
      <c r="AT123" s="214" t="s">
        <v>75</v>
      </c>
      <c r="AU123" s="214" t="s">
        <v>76</v>
      </c>
      <c r="AY123" s="213" t="s">
        <v>149</v>
      </c>
      <c r="BK123" s="215">
        <f>BK124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1517</v>
      </c>
      <c r="F124" s="216" t="s">
        <v>1518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173</v>
      </c>
      <c r="AT124" s="214" t="s">
        <v>75</v>
      </c>
      <c r="AU124" s="214" t="s">
        <v>84</v>
      </c>
      <c r="AY124" s="213" t="s">
        <v>149</v>
      </c>
      <c r="BK124" s="215">
        <f>BK125</f>
        <v>0</v>
      </c>
    </row>
    <row r="125" s="2" customFormat="1" ht="16.5" customHeight="1">
      <c r="A125" s="38"/>
      <c r="B125" s="39"/>
      <c r="C125" s="218" t="s">
        <v>84</v>
      </c>
      <c r="D125" s="218" t="s">
        <v>151</v>
      </c>
      <c r="E125" s="219" t="s">
        <v>2578</v>
      </c>
      <c r="F125" s="220" t="s">
        <v>1518</v>
      </c>
      <c r="G125" s="221" t="s">
        <v>2579</v>
      </c>
      <c r="H125" s="222">
        <v>1</v>
      </c>
      <c r="I125" s="223"/>
      <c r="J125" s="224">
        <f>ROUND(I125*H125,2)</f>
        <v>0</v>
      </c>
      <c r="K125" s="220" t="s">
        <v>155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1507</v>
      </c>
      <c r="AT125" s="229" t="s">
        <v>151</v>
      </c>
      <c r="AU125" s="229" t="s">
        <v>86</v>
      </c>
      <c r="AY125" s="17" t="s">
        <v>149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1507</v>
      </c>
      <c r="BM125" s="229" t="s">
        <v>2580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1504</v>
      </c>
      <c r="F126" s="205" t="s">
        <v>1505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SUM(P127:P138)</f>
        <v>0</v>
      </c>
      <c r="Q126" s="210"/>
      <c r="R126" s="211">
        <f>SUM(R127:R138)</f>
        <v>0</v>
      </c>
      <c r="S126" s="210"/>
      <c r="T126" s="21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173</v>
      </c>
      <c r="AT126" s="214" t="s">
        <v>75</v>
      </c>
      <c r="AU126" s="214" t="s">
        <v>76</v>
      </c>
      <c r="AY126" s="213" t="s">
        <v>149</v>
      </c>
      <c r="BK126" s="215">
        <f>SUM(BK127:BK138)</f>
        <v>0</v>
      </c>
    </row>
    <row r="127" s="2" customFormat="1" ht="16.5" customHeight="1">
      <c r="A127" s="38"/>
      <c r="B127" s="39"/>
      <c r="C127" s="218" t="s">
        <v>86</v>
      </c>
      <c r="D127" s="218" t="s">
        <v>151</v>
      </c>
      <c r="E127" s="219" t="s">
        <v>2581</v>
      </c>
      <c r="F127" s="220" t="s">
        <v>2582</v>
      </c>
      <c r="G127" s="221" t="s">
        <v>2579</v>
      </c>
      <c r="H127" s="222">
        <v>3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156</v>
      </c>
      <c r="AT127" s="229" t="s">
        <v>151</v>
      </c>
      <c r="AU127" s="229" t="s">
        <v>84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156</v>
      </c>
      <c r="BM127" s="229" t="s">
        <v>86</v>
      </c>
    </row>
    <row r="128" s="13" customFormat="1">
      <c r="A128" s="13"/>
      <c r="B128" s="231"/>
      <c r="C128" s="232"/>
      <c r="D128" s="233" t="s">
        <v>158</v>
      </c>
      <c r="E128" s="234" t="s">
        <v>1</v>
      </c>
      <c r="F128" s="235" t="s">
        <v>2583</v>
      </c>
      <c r="G128" s="232"/>
      <c r="H128" s="236">
        <v>3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158</v>
      </c>
      <c r="AU128" s="242" t="s">
        <v>84</v>
      </c>
      <c r="AV128" s="13" t="s">
        <v>86</v>
      </c>
      <c r="AW128" s="13" t="s">
        <v>32</v>
      </c>
      <c r="AX128" s="13" t="s">
        <v>76</v>
      </c>
      <c r="AY128" s="242" t="s">
        <v>149</v>
      </c>
    </row>
    <row r="129" s="14" customFormat="1">
      <c r="A129" s="14"/>
      <c r="B129" s="253"/>
      <c r="C129" s="254"/>
      <c r="D129" s="233" t="s">
        <v>158</v>
      </c>
      <c r="E129" s="255" t="s">
        <v>1</v>
      </c>
      <c r="F129" s="256" t="s">
        <v>395</v>
      </c>
      <c r="G129" s="254"/>
      <c r="H129" s="257">
        <v>3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158</v>
      </c>
      <c r="AU129" s="263" t="s">
        <v>84</v>
      </c>
      <c r="AV129" s="14" t="s">
        <v>156</v>
      </c>
      <c r="AW129" s="14" t="s">
        <v>32</v>
      </c>
      <c r="AX129" s="14" t="s">
        <v>84</v>
      </c>
      <c r="AY129" s="263" t="s">
        <v>149</v>
      </c>
    </row>
    <row r="130" s="2" customFormat="1" ht="16.5" customHeight="1">
      <c r="A130" s="38"/>
      <c r="B130" s="39"/>
      <c r="C130" s="218" t="s">
        <v>164</v>
      </c>
      <c r="D130" s="218" t="s">
        <v>151</v>
      </c>
      <c r="E130" s="219" t="s">
        <v>2584</v>
      </c>
      <c r="F130" s="220" t="s">
        <v>2585</v>
      </c>
      <c r="G130" s="221" t="s">
        <v>2579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156</v>
      </c>
      <c r="AT130" s="229" t="s">
        <v>151</v>
      </c>
      <c r="AU130" s="229" t="s">
        <v>84</v>
      </c>
      <c r="AY130" s="17" t="s">
        <v>149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156</v>
      </c>
      <c r="BM130" s="229" t="s">
        <v>156</v>
      </c>
    </row>
    <row r="131" s="13" customFormat="1">
      <c r="A131" s="13"/>
      <c r="B131" s="231"/>
      <c r="C131" s="232"/>
      <c r="D131" s="233" t="s">
        <v>158</v>
      </c>
      <c r="E131" s="234" t="s">
        <v>1</v>
      </c>
      <c r="F131" s="235" t="s">
        <v>2586</v>
      </c>
      <c r="G131" s="232"/>
      <c r="H131" s="236">
        <v>1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158</v>
      </c>
      <c r="AU131" s="242" t="s">
        <v>84</v>
      </c>
      <c r="AV131" s="13" t="s">
        <v>86</v>
      </c>
      <c r="AW131" s="13" t="s">
        <v>32</v>
      </c>
      <c r="AX131" s="13" t="s">
        <v>76</v>
      </c>
      <c r="AY131" s="242" t="s">
        <v>149</v>
      </c>
    </row>
    <row r="132" s="14" customFormat="1">
      <c r="A132" s="14"/>
      <c r="B132" s="253"/>
      <c r="C132" s="254"/>
      <c r="D132" s="233" t="s">
        <v>158</v>
      </c>
      <c r="E132" s="255" t="s">
        <v>1</v>
      </c>
      <c r="F132" s="256" t="s">
        <v>395</v>
      </c>
      <c r="G132" s="254"/>
      <c r="H132" s="257">
        <v>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158</v>
      </c>
      <c r="AU132" s="263" t="s">
        <v>84</v>
      </c>
      <c r="AV132" s="14" t="s">
        <v>156</v>
      </c>
      <c r="AW132" s="14" t="s">
        <v>32</v>
      </c>
      <c r="AX132" s="14" t="s">
        <v>84</v>
      </c>
      <c r="AY132" s="263" t="s">
        <v>149</v>
      </c>
    </row>
    <row r="133" s="2" customFormat="1" ht="16.5" customHeight="1">
      <c r="A133" s="38"/>
      <c r="B133" s="39"/>
      <c r="C133" s="218" t="s">
        <v>156</v>
      </c>
      <c r="D133" s="218" t="s">
        <v>151</v>
      </c>
      <c r="E133" s="219" t="s">
        <v>2587</v>
      </c>
      <c r="F133" s="220" t="s">
        <v>2588</v>
      </c>
      <c r="G133" s="221" t="s">
        <v>2579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156</v>
      </c>
      <c r="AT133" s="229" t="s">
        <v>151</v>
      </c>
      <c r="AU133" s="229" t="s">
        <v>84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156</v>
      </c>
      <c r="BM133" s="229" t="s">
        <v>178</v>
      </c>
    </row>
    <row r="134" s="2" customFormat="1" ht="16.5" customHeight="1">
      <c r="A134" s="38"/>
      <c r="B134" s="39"/>
      <c r="C134" s="218" t="s">
        <v>173</v>
      </c>
      <c r="D134" s="218" t="s">
        <v>151</v>
      </c>
      <c r="E134" s="219" t="s">
        <v>2589</v>
      </c>
      <c r="F134" s="220" t="s">
        <v>2590</v>
      </c>
      <c r="G134" s="221" t="s">
        <v>2579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156</v>
      </c>
      <c r="AT134" s="229" t="s">
        <v>151</v>
      </c>
      <c r="AU134" s="229" t="s">
        <v>84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156</v>
      </c>
      <c r="BM134" s="229" t="s">
        <v>186</v>
      </c>
    </row>
    <row r="135" s="2" customFormat="1" ht="16.5" customHeight="1">
      <c r="A135" s="38"/>
      <c r="B135" s="39"/>
      <c r="C135" s="218" t="s">
        <v>178</v>
      </c>
      <c r="D135" s="218" t="s">
        <v>151</v>
      </c>
      <c r="E135" s="219" t="s">
        <v>2591</v>
      </c>
      <c r="F135" s="220" t="s">
        <v>2592</v>
      </c>
      <c r="G135" s="221" t="s">
        <v>2579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156</v>
      </c>
      <c r="AT135" s="229" t="s">
        <v>151</v>
      </c>
      <c r="AU135" s="229" t="s">
        <v>84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156</v>
      </c>
      <c r="BM135" s="229" t="s">
        <v>194</v>
      </c>
    </row>
    <row r="136" s="2" customFormat="1" ht="16.5" customHeight="1">
      <c r="A136" s="38"/>
      <c r="B136" s="39"/>
      <c r="C136" s="218" t="s">
        <v>182</v>
      </c>
      <c r="D136" s="218" t="s">
        <v>151</v>
      </c>
      <c r="E136" s="219" t="s">
        <v>2593</v>
      </c>
      <c r="F136" s="220" t="s">
        <v>2594</v>
      </c>
      <c r="G136" s="221" t="s">
        <v>2579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156</v>
      </c>
      <c r="AT136" s="229" t="s">
        <v>151</v>
      </c>
      <c r="AU136" s="229" t="s">
        <v>84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156</v>
      </c>
      <c r="BM136" s="229" t="s">
        <v>8</v>
      </c>
    </row>
    <row r="137" s="2" customFormat="1" ht="16.5" customHeight="1">
      <c r="A137" s="38"/>
      <c r="B137" s="39"/>
      <c r="C137" s="218" t="s">
        <v>186</v>
      </c>
      <c r="D137" s="218" t="s">
        <v>151</v>
      </c>
      <c r="E137" s="219" t="s">
        <v>2595</v>
      </c>
      <c r="F137" s="220" t="s">
        <v>2596</v>
      </c>
      <c r="G137" s="221" t="s">
        <v>2579</v>
      </c>
      <c r="H137" s="222">
        <v>1</v>
      </c>
      <c r="I137" s="223"/>
      <c r="J137" s="224">
        <f>ROUND(I137*H137,2)</f>
        <v>0</v>
      </c>
      <c r="K137" s="220" t="s">
        <v>155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1507</v>
      </c>
      <c r="AT137" s="229" t="s">
        <v>151</v>
      </c>
      <c r="AU137" s="229" t="s">
        <v>84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1507</v>
      </c>
      <c r="BM137" s="229" t="s">
        <v>2597</v>
      </c>
    </row>
    <row r="138" s="2" customFormat="1" ht="16.5" customHeight="1">
      <c r="A138" s="38"/>
      <c r="B138" s="39"/>
      <c r="C138" s="218" t="s">
        <v>190</v>
      </c>
      <c r="D138" s="218" t="s">
        <v>151</v>
      </c>
      <c r="E138" s="219" t="s">
        <v>2598</v>
      </c>
      <c r="F138" s="220" t="s">
        <v>2599</v>
      </c>
      <c r="G138" s="221" t="s">
        <v>2579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156</v>
      </c>
      <c r="AT138" s="229" t="s">
        <v>151</v>
      </c>
      <c r="AU138" s="229" t="s">
        <v>84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156</v>
      </c>
      <c r="BM138" s="229" t="s">
        <v>210</v>
      </c>
    </row>
    <row r="139" s="12" customFormat="1" ht="25.92" customHeight="1">
      <c r="A139" s="12"/>
      <c r="B139" s="202"/>
      <c r="C139" s="203"/>
      <c r="D139" s="204" t="s">
        <v>75</v>
      </c>
      <c r="E139" s="205" t="s">
        <v>2600</v>
      </c>
      <c r="F139" s="205" t="s">
        <v>2601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SUM(P140:P142)</f>
        <v>0</v>
      </c>
      <c r="Q139" s="210"/>
      <c r="R139" s="211">
        <f>SUM(R140:R142)</f>
        <v>0</v>
      </c>
      <c r="S139" s="210"/>
      <c r="T139" s="212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173</v>
      </c>
      <c r="AT139" s="214" t="s">
        <v>75</v>
      </c>
      <c r="AU139" s="214" t="s">
        <v>76</v>
      </c>
      <c r="AY139" s="213" t="s">
        <v>149</v>
      </c>
      <c r="BK139" s="215">
        <f>SUM(BK140:BK142)</f>
        <v>0</v>
      </c>
    </row>
    <row r="140" s="2" customFormat="1" ht="21.75" customHeight="1">
      <c r="A140" s="38"/>
      <c r="B140" s="39"/>
      <c r="C140" s="218" t="s">
        <v>194</v>
      </c>
      <c r="D140" s="218" t="s">
        <v>151</v>
      </c>
      <c r="E140" s="219" t="s">
        <v>2602</v>
      </c>
      <c r="F140" s="220" t="s">
        <v>2603</v>
      </c>
      <c r="G140" s="221" t="s">
        <v>2579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156</v>
      </c>
      <c r="AT140" s="229" t="s">
        <v>151</v>
      </c>
      <c r="AU140" s="229" t="s">
        <v>84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156</v>
      </c>
      <c r="BM140" s="229" t="s">
        <v>220</v>
      </c>
    </row>
    <row r="141" s="13" customFormat="1">
      <c r="A141" s="13"/>
      <c r="B141" s="231"/>
      <c r="C141" s="232"/>
      <c r="D141" s="233" t="s">
        <v>158</v>
      </c>
      <c r="E141" s="234" t="s">
        <v>1</v>
      </c>
      <c r="F141" s="235" t="s">
        <v>2604</v>
      </c>
      <c r="G141" s="232"/>
      <c r="H141" s="236">
        <v>1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158</v>
      </c>
      <c r="AU141" s="242" t="s">
        <v>84</v>
      </c>
      <c r="AV141" s="13" t="s">
        <v>86</v>
      </c>
      <c r="AW141" s="13" t="s">
        <v>32</v>
      </c>
      <c r="AX141" s="13" t="s">
        <v>76</v>
      </c>
      <c r="AY141" s="242" t="s">
        <v>149</v>
      </c>
    </row>
    <row r="142" s="14" customFormat="1">
      <c r="A142" s="14"/>
      <c r="B142" s="253"/>
      <c r="C142" s="254"/>
      <c r="D142" s="233" t="s">
        <v>158</v>
      </c>
      <c r="E142" s="255" t="s">
        <v>1</v>
      </c>
      <c r="F142" s="256" t="s">
        <v>395</v>
      </c>
      <c r="G142" s="254"/>
      <c r="H142" s="257">
        <v>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158</v>
      </c>
      <c r="AU142" s="263" t="s">
        <v>84</v>
      </c>
      <c r="AV142" s="14" t="s">
        <v>156</v>
      </c>
      <c r="AW142" s="14" t="s">
        <v>32</v>
      </c>
      <c r="AX142" s="14" t="s">
        <v>84</v>
      </c>
      <c r="AY142" s="263" t="s">
        <v>149</v>
      </c>
    </row>
    <row r="143" s="12" customFormat="1" ht="25.92" customHeight="1">
      <c r="A143" s="12"/>
      <c r="B143" s="202"/>
      <c r="C143" s="203"/>
      <c r="D143" s="204" t="s">
        <v>75</v>
      </c>
      <c r="E143" s="205" t="s">
        <v>1513</v>
      </c>
      <c r="F143" s="205" t="s">
        <v>1514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P144</f>
        <v>0</v>
      </c>
      <c r="Q143" s="210"/>
      <c r="R143" s="211">
        <f>R144</f>
        <v>0</v>
      </c>
      <c r="S143" s="210"/>
      <c r="T143" s="21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173</v>
      </c>
      <c r="AT143" s="214" t="s">
        <v>75</v>
      </c>
      <c r="AU143" s="214" t="s">
        <v>76</v>
      </c>
      <c r="AY143" s="213" t="s">
        <v>149</v>
      </c>
      <c r="BK143" s="215">
        <f>BK144</f>
        <v>0</v>
      </c>
    </row>
    <row r="144" s="2" customFormat="1" ht="16.5" customHeight="1">
      <c r="A144" s="38"/>
      <c r="B144" s="39"/>
      <c r="C144" s="218" t="s">
        <v>198</v>
      </c>
      <c r="D144" s="218" t="s">
        <v>151</v>
      </c>
      <c r="E144" s="219" t="s">
        <v>2605</v>
      </c>
      <c r="F144" s="220" t="s">
        <v>2606</v>
      </c>
      <c r="G144" s="221" t="s">
        <v>2579</v>
      </c>
      <c r="H144" s="222">
        <v>10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151</v>
      </c>
      <c r="AU144" s="229" t="s">
        <v>84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156</v>
      </c>
      <c r="BM144" s="229" t="s">
        <v>229</v>
      </c>
    </row>
    <row r="145" s="12" customFormat="1" ht="25.92" customHeight="1">
      <c r="A145" s="12"/>
      <c r="B145" s="202"/>
      <c r="C145" s="203"/>
      <c r="D145" s="204" t="s">
        <v>75</v>
      </c>
      <c r="E145" s="205" t="s">
        <v>2607</v>
      </c>
      <c r="F145" s="205" t="s">
        <v>2608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SUM(P146:P149)</f>
        <v>0</v>
      </c>
      <c r="Q145" s="210"/>
      <c r="R145" s="211">
        <f>SUM(R146:R149)</f>
        <v>0</v>
      </c>
      <c r="S145" s="210"/>
      <c r="T145" s="21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173</v>
      </c>
      <c r="AT145" s="214" t="s">
        <v>75</v>
      </c>
      <c r="AU145" s="214" t="s">
        <v>76</v>
      </c>
      <c r="AY145" s="213" t="s">
        <v>149</v>
      </c>
      <c r="BK145" s="215">
        <f>SUM(BK146:BK149)</f>
        <v>0</v>
      </c>
    </row>
    <row r="146" s="2" customFormat="1" ht="16.5" customHeight="1">
      <c r="A146" s="38"/>
      <c r="B146" s="39"/>
      <c r="C146" s="218" t="s">
        <v>8</v>
      </c>
      <c r="D146" s="218" t="s">
        <v>151</v>
      </c>
      <c r="E146" s="219" t="s">
        <v>2609</v>
      </c>
      <c r="F146" s="220" t="s">
        <v>2608</v>
      </c>
      <c r="G146" s="221" t="s">
        <v>2579</v>
      </c>
      <c r="H146" s="222">
        <v>1</v>
      </c>
      <c r="I146" s="223"/>
      <c r="J146" s="224">
        <f>ROUND(I146*H146,2)</f>
        <v>0</v>
      </c>
      <c r="K146" s="220" t="s">
        <v>155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1507</v>
      </c>
      <c r="AT146" s="229" t="s">
        <v>151</v>
      </c>
      <c r="AU146" s="229" t="s">
        <v>84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1507</v>
      </c>
      <c r="BM146" s="229" t="s">
        <v>2610</v>
      </c>
    </row>
    <row r="147" s="2" customFormat="1" ht="16.5" customHeight="1">
      <c r="A147" s="38"/>
      <c r="B147" s="39"/>
      <c r="C147" s="218" t="s">
        <v>205</v>
      </c>
      <c r="D147" s="218" t="s">
        <v>151</v>
      </c>
      <c r="E147" s="219" t="s">
        <v>2611</v>
      </c>
      <c r="F147" s="220" t="s">
        <v>2612</v>
      </c>
      <c r="G147" s="221" t="s">
        <v>2579</v>
      </c>
      <c r="H147" s="222">
        <v>1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156</v>
      </c>
      <c r="AT147" s="229" t="s">
        <v>151</v>
      </c>
      <c r="AU147" s="229" t="s">
        <v>84</v>
      </c>
      <c r="AY147" s="17" t="s">
        <v>149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156</v>
      </c>
      <c r="BM147" s="229" t="s">
        <v>240</v>
      </c>
    </row>
    <row r="148" s="13" customFormat="1">
      <c r="A148" s="13"/>
      <c r="B148" s="231"/>
      <c r="C148" s="232"/>
      <c r="D148" s="233" t="s">
        <v>158</v>
      </c>
      <c r="E148" s="234" t="s">
        <v>1</v>
      </c>
      <c r="F148" s="235" t="s">
        <v>2613</v>
      </c>
      <c r="G148" s="232"/>
      <c r="H148" s="236">
        <v>1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158</v>
      </c>
      <c r="AU148" s="242" t="s">
        <v>84</v>
      </c>
      <c r="AV148" s="13" t="s">
        <v>86</v>
      </c>
      <c r="AW148" s="13" t="s">
        <v>32</v>
      </c>
      <c r="AX148" s="13" t="s">
        <v>76</v>
      </c>
      <c r="AY148" s="242" t="s">
        <v>149</v>
      </c>
    </row>
    <row r="149" s="14" customFormat="1">
      <c r="A149" s="14"/>
      <c r="B149" s="253"/>
      <c r="C149" s="254"/>
      <c r="D149" s="233" t="s">
        <v>158</v>
      </c>
      <c r="E149" s="255" t="s">
        <v>1</v>
      </c>
      <c r="F149" s="256" t="s">
        <v>395</v>
      </c>
      <c r="G149" s="254"/>
      <c r="H149" s="257">
        <v>1</v>
      </c>
      <c r="I149" s="258"/>
      <c r="J149" s="254"/>
      <c r="K149" s="254"/>
      <c r="L149" s="259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158</v>
      </c>
      <c r="AU149" s="263" t="s">
        <v>84</v>
      </c>
      <c r="AV149" s="14" t="s">
        <v>156</v>
      </c>
      <c r="AW149" s="14" t="s">
        <v>32</v>
      </c>
      <c r="AX149" s="14" t="s">
        <v>84</v>
      </c>
      <c r="AY149" s="263" t="s">
        <v>149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tMQY9L9MZpVtbbIsDzddJFizNDC1dNa4aLFr9NELZyYuvL1Jbjn4kreT55FbetMzK/Xrov5AggTwKs28ZYziqg==" hashValue="c3BAqgeh4gMqsthD1t+1ofofo4Lkx3fFKzBqLWTBS/xzbRUs4ZFH1TMKYQI3m9H0k0kTVzGH6hBzeEq/Jgc1Aw==" algorithmName="SHA-512" password="CC35"/>
  <autoFilter ref="C121:K1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2614</v>
      </c>
      <c r="H4" s="20"/>
    </row>
    <row r="5" s="1" customFormat="1" ht="12" customHeight="1">
      <c r="B5" s="20"/>
      <c r="C5" s="289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0" t="s">
        <v>16</v>
      </c>
      <c r="D6" s="291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3. 7. 2024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92"/>
      <c r="C9" s="293" t="s">
        <v>57</v>
      </c>
      <c r="D9" s="294" t="s">
        <v>58</v>
      </c>
      <c r="E9" s="294" t="s">
        <v>136</v>
      </c>
      <c r="F9" s="295" t="s">
        <v>2615</v>
      </c>
      <c r="G9" s="191"/>
      <c r="H9" s="292"/>
    </row>
    <row r="10" s="2" customFormat="1" ht="26.4" customHeight="1">
      <c r="A10" s="38"/>
      <c r="B10" s="44"/>
      <c r="C10" s="296" t="s">
        <v>108</v>
      </c>
      <c r="D10" s="296" t="s">
        <v>109</v>
      </c>
      <c r="E10" s="38"/>
      <c r="F10" s="38"/>
      <c r="G10" s="38"/>
      <c r="H10" s="44"/>
    </row>
    <row r="11" s="2" customFormat="1" ht="16.8" customHeight="1">
      <c r="A11" s="38"/>
      <c r="B11" s="44"/>
      <c r="C11" s="297" t="s">
        <v>1673</v>
      </c>
      <c r="D11" s="298" t="s">
        <v>1</v>
      </c>
      <c r="E11" s="299" t="s">
        <v>1</v>
      </c>
      <c r="F11" s="300">
        <v>106.94799999999999</v>
      </c>
      <c r="G11" s="38"/>
      <c r="H11" s="44"/>
    </row>
    <row r="12" s="2" customFormat="1">
      <c r="A12" s="38"/>
      <c r="B12" s="44"/>
      <c r="C12" s="301" t="s">
        <v>1673</v>
      </c>
      <c r="D12" s="301" t="s">
        <v>1692</v>
      </c>
      <c r="E12" s="17" t="s">
        <v>1</v>
      </c>
      <c r="F12" s="302">
        <v>106.94799999999999</v>
      </c>
      <c r="G12" s="38"/>
      <c r="H12" s="44"/>
    </row>
    <row r="13" s="2" customFormat="1" ht="16.8" customHeight="1">
      <c r="A13" s="38"/>
      <c r="B13" s="44"/>
      <c r="C13" s="303" t="s">
        <v>2616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1" t="s">
        <v>1689</v>
      </c>
      <c r="D14" s="301" t="s">
        <v>1690</v>
      </c>
      <c r="E14" s="17" t="s">
        <v>176</v>
      </c>
      <c r="F14" s="302">
        <v>106.94799999999999</v>
      </c>
      <c r="G14" s="38"/>
      <c r="H14" s="44"/>
    </row>
    <row r="15" s="2" customFormat="1">
      <c r="A15" s="38"/>
      <c r="B15" s="44"/>
      <c r="C15" s="301" t="s">
        <v>1693</v>
      </c>
      <c r="D15" s="301" t="s">
        <v>1694</v>
      </c>
      <c r="E15" s="17" t="s">
        <v>176</v>
      </c>
      <c r="F15" s="302">
        <v>106.94799999999999</v>
      </c>
      <c r="G15" s="38"/>
      <c r="H15" s="44"/>
    </row>
    <row r="16" s="2" customFormat="1">
      <c r="A16" s="38"/>
      <c r="B16" s="44"/>
      <c r="C16" s="301" t="s">
        <v>206</v>
      </c>
      <c r="D16" s="301" t="s">
        <v>207</v>
      </c>
      <c r="E16" s="17" t="s">
        <v>176</v>
      </c>
      <c r="F16" s="302">
        <v>106.94799999999999</v>
      </c>
      <c r="G16" s="38"/>
      <c r="H16" s="44"/>
    </row>
    <row r="17" s="2" customFormat="1">
      <c r="A17" s="38"/>
      <c r="B17" s="44"/>
      <c r="C17" s="301" t="s">
        <v>211</v>
      </c>
      <c r="D17" s="301" t="s">
        <v>212</v>
      </c>
      <c r="E17" s="17" t="s">
        <v>176</v>
      </c>
      <c r="F17" s="302">
        <v>106.94799999999999</v>
      </c>
      <c r="G17" s="38"/>
      <c r="H17" s="44"/>
    </row>
    <row r="18" s="2" customFormat="1" ht="16.8" customHeight="1">
      <c r="A18" s="38"/>
      <c r="B18" s="44"/>
      <c r="C18" s="301" t="s">
        <v>1702</v>
      </c>
      <c r="D18" s="301" t="s">
        <v>1703</v>
      </c>
      <c r="E18" s="17" t="s">
        <v>176</v>
      </c>
      <c r="F18" s="302">
        <v>188.94800000000001</v>
      </c>
      <c r="G18" s="38"/>
      <c r="H18" s="44"/>
    </row>
    <row r="19" s="2" customFormat="1" ht="16.8" customHeight="1">
      <c r="A19" s="38"/>
      <c r="B19" s="44"/>
      <c r="C19" s="297" t="s">
        <v>1671</v>
      </c>
      <c r="D19" s="298" t="s">
        <v>1</v>
      </c>
      <c r="E19" s="299" t="s">
        <v>1</v>
      </c>
      <c r="F19" s="300">
        <v>410</v>
      </c>
      <c r="G19" s="38"/>
      <c r="H19" s="44"/>
    </row>
    <row r="20" s="2" customFormat="1" ht="16.8" customHeight="1">
      <c r="A20" s="38"/>
      <c r="B20" s="44"/>
      <c r="C20" s="301" t="s">
        <v>1671</v>
      </c>
      <c r="D20" s="301" t="s">
        <v>1688</v>
      </c>
      <c r="E20" s="17" t="s">
        <v>1</v>
      </c>
      <c r="F20" s="302">
        <v>410</v>
      </c>
      <c r="G20" s="38"/>
      <c r="H20" s="44"/>
    </row>
    <row r="21" s="2" customFormat="1" ht="16.8" customHeight="1">
      <c r="A21" s="38"/>
      <c r="B21" s="44"/>
      <c r="C21" s="303" t="s">
        <v>2616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01" t="s">
        <v>1685</v>
      </c>
      <c r="D22" s="301" t="s">
        <v>1686</v>
      </c>
      <c r="E22" s="17" t="s">
        <v>154</v>
      </c>
      <c r="F22" s="302">
        <v>410</v>
      </c>
      <c r="G22" s="38"/>
      <c r="H22" s="44"/>
    </row>
    <row r="23" s="2" customFormat="1">
      <c r="A23" s="38"/>
      <c r="B23" s="44"/>
      <c r="C23" s="301" t="s">
        <v>1696</v>
      </c>
      <c r="D23" s="301" t="s">
        <v>1697</v>
      </c>
      <c r="E23" s="17" t="s">
        <v>176</v>
      </c>
      <c r="F23" s="302">
        <v>82</v>
      </c>
      <c r="G23" s="38"/>
      <c r="H23" s="44"/>
    </row>
    <row r="24" s="2" customFormat="1" ht="16.8" customHeight="1">
      <c r="A24" s="38"/>
      <c r="B24" s="44"/>
      <c r="C24" s="301" t="s">
        <v>1702</v>
      </c>
      <c r="D24" s="301" t="s">
        <v>1703</v>
      </c>
      <c r="E24" s="17" t="s">
        <v>176</v>
      </c>
      <c r="F24" s="302">
        <v>188.94800000000001</v>
      </c>
      <c r="G24" s="38"/>
      <c r="H24" s="44"/>
    </row>
    <row r="25" s="2" customFormat="1" ht="26.4" customHeight="1">
      <c r="A25" s="38"/>
      <c r="B25" s="44"/>
      <c r="C25" s="296" t="s">
        <v>111</v>
      </c>
      <c r="D25" s="296" t="s">
        <v>112</v>
      </c>
      <c r="E25" s="38"/>
      <c r="F25" s="38"/>
      <c r="G25" s="38"/>
      <c r="H25" s="44"/>
    </row>
    <row r="26" s="2" customFormat="1" ht="16.8" customHeight="1">
      <c r="A26" s="38"/>
      <c r="B26" s="44"/>
      <c r="C26" s="297" t="s">
        <v>1898</v>
      </c>
      <c r="D26" s="298" t="s">
        <v>1</v>
      </c>
      <c r="E26" s="299" t="s">
        <v>1</v>
      </c>
      <c r="F26" s="300">
        <v>1439.106</v>
      </c>
      <c r="G26" s="38"/>
      <c r="H26" s="44"/>
    </row>
    <row r="27" s="2" customFormat="1" ht="16.8" customHeight="1">
      <c r="A27" s="38"/>
      <c r="B27" s="44"/>
      <c r="C27" s="301" t="s">
        <v>1</v>
      </c>
      <c r="D27" s="301" t="s">
        <v>2196</v>
      </c>
      <c r="E27" s="17" t="s">
        <v>1</v>
      </c>
      <c r="F27" s="302">
        <v>123.556</v>
      </c>
      <c r="G27" s="38"/>
      <c r="H27" s="44"/>
    </row>
    <row r="28" s="2" customFormat="1" ht="16.8" customHeight="1">
      <c r="A28" s="38"/>
      <c r="B28" s="44"/>
      <c r="C28" s="301" t="s">
        <v>1</v>
      </c>
      <c r="D28" s="301" t="s">
        <v>2184</v>
      </c>
      <c r="E28" s="17" t="s">
        <v>1</v>
      </c>
      <c r="F28" s="302">
        <v>323</v>
      </c>
      <c r="G28" s="38"/>
      <c r="H28" s="44"/>
    </row>
    <row r="29" s="2" customFormat="1">
      <c r="A29" s="38"/>
      <c r="B29" s="44"/>
      <c r="C29" s="301" t="s">
        <v>1</v>
      </c>
      <c r="D29" s="301" t="s">
        <v>2238</v>
      </c>
      <c r="E29" s="17" t="s">
        <v>1</v>
      </c>
      <c r="F29" s="302">
        <v>992.54999999999995</v>
      </c>
      <c r="G29" s="38"/>
      <c r="H29" s="44"/>
    </row>
    <row r="30" s="2" customFormat="1" ht="16.8" customHeight="1">
      <c r="A30" s="38"/>
      <c r="B30" s="44"/>
      <c r="C30" s="301" t="s">
        <v>1898</v>
      </c>
      <c r="D30" s="301" t="s">
        <v>395</v>
      </c>
      <c r="E30" s="17" t="s">
        <v>1</v>
      </c>
      <c r="F30" s="302">
        <v>1439.106</v>
      </c>
      <c r="G30" s="38"/>
      <c r="H30" s="44"/>
    </row>
    <row r="31" s="2" customFormat="1" ht="16.8" customHeight="1">
      <c r="A31" s="38"/>
      <c r="B31" s="44"/>
      <c r="C31" s="303" t="s">
        <v>2616</v>
      </c>
      <c r="D31" s="38"/>
      <c r="E31" s="38"/>
      <c r="F31" s="38"/>
      <c r="G31" s="38"/>
      <c r="H31" s="44"/>
    </row>
    <row r="32" s="2" customFormat="1">
      <c r="A32" s="38"/>
      <c r="B32" s="44"/>
      <c r="C32" s="301" t="s">
        <v>2235</v>
      </c>
      <c r="D32" s="301" t="s">
        <v>2236</v>
      </c>
      <c r="E32" s="17" t="s">
        <v>154</v>
      </c>
      <c r="F32" s="302">
        <v>1439.106</v>
      </c>
      <c r="G32" s="38"/>
      <c r="H32" s="44"/>
    </row>
    <row r="33" s="2" customFormat="1">
      <c r="A33" s="38"/>
      <c r="B33" s="44"/>
      <c r="C33" s="301" t="s">
        <v>2239</v>
      </c>
      <c r="D33" s="301" t="s">
        <v>2240</v>
      </c>
      <c r="E33" s="17" t="s">
        <v>154</v>
      </c>
      <c r="F33" s="302">
        <v>1439.106</v>
      </c>
      <c r="G33" s="38"/>
      <c r="H33" s="44"/>
    </row>
    <row r="34" s="2" customFormat="1">
      <c r="A34" s="38"/>
      <c r="B34" s="44"/>
      <c r="C34" s="301" t="s">
        <v>2242</v>
      </c>
      <c r="D34" s="301" t="s">
        <v>2243</v>
      </c>
      <c r="E34" s="17" t="s">
        <v>154</v>
      </c>
      <c r="F34" s="302">
        <v>1439.106</v>
      </c>
      <c r="G34" s="38"/>
      <c r="H34" s="44"/>
    </row>
    <row r="35" s="2" customFormat="1" ht="16.8" customHeight="1">
      <c r="A35" s="38"/>
      <c r="B35" s="44"/>
      <c r="C35" s="297" t="s">
        <v>1884</v>
      </c>
      <c r="D35" s="298" t="s">
        <v>1</v>
      </c>
      <c r="E35" s="299" t="s">
        <v>1</v>
      </c>
      <c r="F35" s="300">
        <v>94.164000000000001</v>
      </c>
      <c r="G35" s="38"/>
      <c r="H35" s="44"/>
    </row>
    <row r="36" s="2" customFormat="1" ht="16.8" customHeight="1">
      <c r="A36" s="38"/>
      <c r="B36" s="44"/>
      <c r="C36" s="301" t="s">
        <v>1</v>
      </c>
      <c r="D36" s="301" t="s">
        <v>2308</v>
      </c>
      <c r="E36" s="17" t="s">
        <v>1</v>
      </c>
      <c r="F36" s="302">
        <v>0</v>
      </c>
      <c r="G36" s="38"/>
      <c r="H36" s="44"/>
    </row>
    <row r="37" s="2" customFormat="1" ht="16.8" customHeight="1">
      <c r="A37" s="38"/>
      <c r="B37" s="44"/>
      <c r="C37" s="301" t="s">
        <v>1</v>
      </c>
      <c r="D37" s="301" t="s">
        <v>2542</v>
      </c>
      <c r="E37" s="17" t="s">
        <v>1</v>
      </c>
      <c r="F37" s="302">
        <v>17.25</v>
      </c>
      <c r="G37" s="38"/>
      <c r="H37" s="44"/>
    </row>
    <row r="38" s="2" customFormat="1" ht="16.8" customHeight="1">
      <c r="A38" s="38"/>
      <c r="B38" s="44"/>
      <c r="C38" s="301" t="s">
        <v>1</v>
      </c>
      <c r="D38" s="301" t="s">
        <v>2543</v>
      </c>
      <c r="E38" s="17" t="s">
        <v>1</v>
      </c>
      <c r="F38" s="302">
        <v>18.684000000000001</v>
      </c>
      <c r="G38" s="38"/>
      <c r="H38" s="44"/>
    </row>
    <row r="39" s="2" customFormat="1" ht="16.8" customHeight="1">
      <c r="A39" s="38"/>
      <c r="B39" s="44"/>
      <c r="C39" s="301" t="s">
        <v>1</v>
      </c>
      <c r="D39" s="301" t="s">
        <v>2544</v>
      </c>
      <c r="E39" s="17" t="s">
        <v>1</v>
      </c>
      <c r="F39" s="302">
        <v>9.9900000000000002</v>
      </c>
      <c r="G39" s="38"/>
      <c r="H39" s="44"/>
    </row>
    <row r="40" s="2" customFormat="1" ht="16.8" customHeight="1">
      <c r="A40" s="38"/>
      <c r="B40" s="44"/>
      <c r="C40" s="301" t="s">
        <v>1</v>
      </c>
      <c r="D40" s="301" t="s">
        <v>2545</v>
      </c>
      <c r="E40" s="17" t="s">
        <v>1</v>
      </c>
      <c r="F40" s="302">
        <v>35.909999999999997</v>
      </c>
      <c r="G40" s="38"/>
      <c r="H40" s="44"/>
    </row>
    <row r="41" s="2" customFormat="1" ht="16.8" customHeight="1">
      <c r="A41" s="38"/>
      <c r="B41" s="44"/>
      <c r="C41" s="301" t="s">
        <v>1</v>
      </c>
      <c r="D41" s="301" t="s">
        <v>2546</v>
      </c>
      <c r="E41" s="17" t="s">
        <v>1</v>
      </c>
      <c r="F41" s="302">
        <v>12.33</v>
      </c>
      <c r="G41" s="38"/>
      <c r="H41" s="44"/>
    </row>
    <row r="42" s="2" customFormat="1" ht="16.8" customHeight="1">
      <c r="A42" s="38"/>
      <c r="B42" s="44"/>
      <c r="C42" s="301" t="s">
        <v>1884</v>
      </c>
      <c r="D42" s="301" t="s">
        <v>395</v>
      </c>
      <c r="E42" s="17" t="s">
        <v>1</v>
      </c>
      <c r="F42" s="302">
        <v>94.164000000000001</v>
      </c>
      <c r="G42" s="38"/>
      <c r="H42" s="44"/>
    </row>
    <row r="43" s="2" customFormat="1" ht="16.8" customHeight="1">
      <c r="A43" s="38"/>
      <c r="B43" s="44"/>
      <c r="C43" s="303" t="s">
        <v>2616</v>
      </c>
      <c r="D43" s="38"/>
      <c r="E43" s="38"/>
      <c r="F43" s="38"/>
      <c r="G43" s="38"/>
      <c r="H43" s="44"/>
    </row>
    <row r="44" s="2" customFormat="1" ht="16.8" customHeight="1">
      <c r="A44" s="38"/>
      <c r="B44" s="44"/>
      <c r="C44" s="301" t="s">
        <v>2539</v>
      </c>
      <c r="D44" s="301" t="s">
        <v>2540</v>
      </c>
      <c r="E44" s="17" t="s">
        <v>154</v>
      </c>
      <c r="F44" s="302">
        <v>94.164000000000001</v>
      </c>
      <c r="G44" s="38"/>
      <c r="H44" s="44"/>
    </row>
    <row r="45" s="2" customFormat="1" ht="16.8" customHeight="1">
      <c r="A45" s="38"/>
      <c r="B45" s="44"/>
      <c r="C45" s="301" t="s">
        <v>2547</v>
      </c>
      <c r="D45" s="301" t="s">
        <v>2548</v>
      </c>
      <c r="E45" s="17" t="s">
        <v>154</v>
      </c>
      <c r="F45" s="302">
        <v>94.164000000000001</v>
      </c>
      <c r="G45" s="38"/>
      <c r="H45" s="44"/>
    </row>
    <row r="46" s="2" customFormat="1" ht="16.8" customHeight="1">
      <c r="A46" s="38"/>
      <c r="B46" s="44"/>
      <c r="C46" s="297" t="s">
        <v>1882</v>
      </c>
      <c r="D46" s="298" t="s">
        <v>1</v>
      </c>
      <c r="E46" s="299" t="s">
        <v>1</v>
      </c>
      <c r="F46" s="300">
        <v>828.91399999999999</v>
      </c>
      <c r="G46" s="38"/>
      <c r="H46" s="44"/>
    </row>
    <row r="47" s="2" customFormat="1" ht="16.8" customHeight="1">
      <c r="A47" s="38"/>
      <c r="B47" s="44"/>
      <c r="C47" s="301" t="s">
        <v>1</v>
      </c>
      <c r="D47" s="301" t="s">
        <v>2052</v>
      </c>
      <c r="E47" s="17" t="s">
        <v>1</v>
      </c>
      <c r="F47" s="302">
        <v>0</v>
      </c>
      <c r="G47" s="38"/>
      <c r="H47" s="44"/>
    </row>
    <row r="48" s="2" customFormat="1" ht="16.8" customHeight="1">
      <c r="A48" s="38"/>
      <c r="B48" s="44"/>
      <c r="C48" s="301" t="s">
        <v>1</v>
      </c>
      <c r="D48" s="301" t="s">
        <v>2559</v>
      </c>
      <c r="E48" s="17" t="s">
        <v>1</v>
      </c>
      <c r="F48" s="302">
        <v>74.085999999999999</v>
      </c>
      <c r="G48" s="38"/>
      <c r="H48" s="44"/>
    </row>
    <row r="49" s="2" customFormat="1" ht="16.8" customHeight="1">
      <c r="A49" s="38"/>
      <c r="B49" s="44"/>
      <c r="C49" s="301" t="s">
        <v>1</v>
      </c>
      <c r="D49" s="301" t="s">
        <v>2560</v>
      </c>
      <c r="E49" s="17" t="s">
        <v>1</v>
      </c>
      <c r="F49" s="302">
        <v>39.826999999999998</v>
      </c>
      <c r="G49" s="38"/>
      <c r="H49" s="44"/>
    </row>
    <row r="50" s="2" customFormat="1" ht="16.8" customHeight="1">
      <c r="A50" s="38"/>
      <c r="B50" s="44"/>
      <c r="C50" s="301" t="s">
        <v>1</v>
      </c>
      <c r="D50" s="301" t="s">
        <v>2561</v>
      </c>
      <c r="E50" s="17" t="s">
        <v>1</v>
      </c>
      <c r="F50" s="302">
        <v>4.4800000000000004</v>
      </c>
      <c r="G50" s="38"/>
      <c r="H50" s="44"/>
    </row>
    <row r="51" s="2" customFormat="1" ht="16.8" customHeight="1">
      <c r="A51" s="38"/>
      <c r="B51" s="44"/>
      <c r="C51" s="301" t="s">
        <v>1</v>
      </c>
      <c r="D51" s="301" t="s">
        <v>2562</v>
      </c>
      <c r="E51" s="17" t="s">
        <v>1</v>
      </c>
      <c r="F51" s="302">
        <v>37.610999999999997</v>
      </c>
      <c r="G51" s="38"/>
      <c r="H51" s="44"/>
    </row>
    <row r="52" s="2" customFormat="1" ht="16.8" customHeight="1">
      <c r="A52" s="38"/>
      <c r="B52" s="44"/>
      <c r="C52" s="301" t="s">
        <v>1</v>
      </c>
      <c r="D52" s="301" t="s">
        <v>2563</v>
      </c>
      <c r="E52" s="17" t="s">
        <v>1</v>
      </c>
      <c r="F52" s="302">
        <v>15.627000000000001</v>
      </c>
      <c r="G52" s="38"/>
      <c r="H52" s="44"/>
    </row>
    <row r="53" s="2" customFormat="1" ht="16.8" customHeight="1">
      <c r="A53" s="38"/>
      <c r="B53" s="44"/>
      <c r="C53" s="301" t="s">
        <v>1</v>
      </c>
      <c r="D53" s="301" t="s">
        <v>2564</v>
      </c>
      <c r="E53" s="17" t="s">
        <v>1</v>
      </c>
      <c r="F53" s="302">
        <v>289.55500000000001</v>
      </c>
      <c r="G53" s="38"/>
      <c r="H53" s="44"/>
    </row>
    <row r="54" s="2" customFormat="1" ht="16.8" customHeight="1">
      <c r="A54" s="38"/>
      <c r="B54" s="44"/>
      <c r="C54" s="301" t="s">
        <v>1</v>
      </c>
      <c r="D54" s="301" t="s">
        <v>2565</v>
      </c>
      <c r="E54" s="17" t="s">
        <v>1</v>
      </c>
      <c r="F54" s="302">
        <v>3.6920000000000002</v>
      </c>
      <c r="G54" s="38"/>
      <c r="H54" s="44"/>
    </row>
    <row r="55" s="2" customFormat="1" ht="16.8" customHeight="1">
      <c r="A55" s="38"/>
      <c r="B55" s="44"/>
      <c r="C55" s="301" t="s">
        <v>1</v>
      </c>
      <c r="D55" s="301" t="s">
        <v>2566</v>
      </c>
      <c r="E55" s="17" t="s">
        <v>1</v>
      </c>
      <c r="F55" s="302">
        <v>1.98</v>
      </c>
      <c r="G55" s="38"/>
      <c r="H55" s="44"/>
    </row>
    <row r="56" s="2" customFormat="1" ht="16.8" customHeight="1">
      <c r="A56" s="38"/>
      <c r="B56" s="44"/>
      <c r="C56" s="301" t="s">
        <v>1</v>
      </c>
      <c r="D56" s="301" t="s">
        <v>2567</v>
      </c>
      <c r="E56" s="17" t="s">
        <v>1</v>
      </c>
      <c r="F56" s="302">
        <v>264.04000000000002</v>
      </c>
      <c r="G56" s="38"/>
      <c r="H56" s="44"/>
    </row>
    <row r="57" s="2" customFormat="1" ht="16.8" customHeight="1">
      <c r="A57" s="38"/>
      <c r="B57" s="44"/>
      <c r="C57" s="301" t="s">
        <v>1</v>
      </c>
      <c r="D57" s="301" t="s">
        <v>2568</v>
      </c>
      <c r="E57" s="17" t="s">
        <v>1</v>
      </c>
      <c r="F57" s="302">
        <v>98.016000000000005</v>
      </c>
      <c r="G57" s="38"/>
      <c r="H57" s="44"/>
    </row>
    <row r="58" s="2" customFormat="1" ht="16.8" customHeight="1">
      <c r="A58" s="38"/>
      <c r="B58" s="44"/>
      <c r="C58" s="301" t="s">
        <v>1882</v>
      </c>
      <c r="D58" s="301" t="s">
        <v>395</v>
      </c>
      <c r="E58" s="17" t="s">
        <v>1</v>
      </c>
      <c r="F58" s="302">
        <v>828.91399999999999</v>
      </c>
      <c r="G58" s="38"/>
      <c r="H58" s="44"/>
    </row>
    <row r="59" s="2" customFormat="1" ht="16.8" customHeight="1">
      <c r="A59" s="38"/>
      <c r="B59" s="44"/>
      <c r="C59" s="303" t="s">
        <v>2616</v>
      </c>
      <c r="D59" s="38"/>
      <c r="E59" s="38"/>
      <c r="F59" s="38"/>
      <c r="G59" s="38"/>
      <c r="H59" s="44"/>
    </row>
    <row r="60" s="2" customFormat="1" ht="16.8" customHeight="1">
      <c r="A60" s="38"/>
      <c r="B60" s="44"/>
      <c r="C60" s="301" t="s">
        <v>2556</v>
      </c>
      <c r="D60" s="301" t="s">
        <v>2557</v>
      </c>
      <c r="E60" s="17" t="s">
        <v>154</v>
      </c>
      <c r="F60" s="302">
        <v>828.91399999999999</v>
      </c>
      <c r="G60" s="38"/>
      <c r="H60" s="44"/>
    </row>
    <row r="61" s="2" customFormat="1" ht="16.8" customHeight="1">
      <c r="A61" s="38"/>
      <c r="B61" s="44"/>
      <c r="C61" s="301" t="s">
        <v>2570</v>
      </c>
      <c r="D61" s="301" t="s">
        <v>2571</v>
      </c>
      <c r="E61" s="17" t="s">
        <v>550</v>
      </c>
      <c r="F61" s="302">
        <v>1303.8820000000001</v>
      </c>
      <c r="G61" s="38"/>
      <c r="H61" s="44"/>
    </row>
    <row r="62" s="2" customFormat="1" ht="16.8" customHeight="1">
      <c r="A62" s="38"/>
      <c r="B62" s="44"/>
      <c r="C62" s="297" t="s">
        <v>1908</v>
      </c>
      <c r="D62" s="298" t="s">
        <v>1</v>
      </c>
      <c r="E62" s="299" t="s">
        <v>1</v>
      </c>
      <c r="F62" s="300">
        <v>28.158000000000001</v>
      </c>
      <c r="G62" s="38"/>
      <c r="H62" s="44"/>
    </row>
    <row r="63" s="2" customFormat="1" ht="16.8" customHeight="1">
      <c r="A63" s="38"/>
      <c r="B63" s="44"/>
      <c r="C63" s="301" t="s">
        <v>1908</v>
      </c>
      <c r="D63" s="301" t="s">
        <v>1906</v>
      </c>
      <c r="E63" s="17" t="s">
        <v>1</v>
      </c>
      <c r="F63" s="302">
        <v>28.158000000000001</v>
      </c>
      <c r="G63" s="38"/>
      <c r="H63" s="44"/>
    </row>
    <row r="64" s="2" customFormat="1" ht="16.8" customHeight="1">
      <c r="A64" s="38"/>
      <c r="B64" s="44"/>
      <c r="C64" s="303" t="s">
        <v>2616</v>
      </c>
      <c r="D64" s="38"/>
      <c r="E64" s="38"/>
      <c r="F64" s="38"/>
      <c r="G64" s="38"/>
      <c r="H64" s="44"/>
    </row>
    <row r="65" s="2" customFormat="1">
      <c r="A65" s="38"/>
      <c r="B65" s="44"/>
      <c r="C65" s="301" t="s">
        <v>206</v>
      </c>
      <c r="D65" s="301" t="s">
        <v>207</v>
      </c>
      <c r="E65" s="17" t="s">
        <v>176</v>
      </c>
      <c r="F65" s="302">
        <v>28.158000000000001</v>
      </c>
      <c r="G65" s="38"/>
      <c r="H65" s="44"/>
    </row>
    <row r="66" s="2" customFormat="1">
      <c r="A66" s="38"/>
      <c r="B66" s="44"/>
      <c r="C66" s="301" t="s">
        <v>211</v>
      </c>
      <c r="D66" s="301" t="s">
        <v>212</v>
      </c>
      <c r="E66" s="17" t="s">
        <v>176</v>
      </c>
      <c r="F66" s="302">
        <v>28.158000000000001</v>
      </c>
      <c r="G66" s="38"/>
      <c r="H66" s="44"/>
    </row>
    <row r="67" s="2" customFormat="1" ht="16.8" customHeight="1">
      <c r="A67" s="38"/>
      <c r="B67" s="44"/>
      <c r="C67" s="301" t="s">
        <v>215</v>
      </c>
      <c r="D67" s="301" t="s">
        <v>216</v>
      </c>
      <c r="E67" s="17" t="s">
        <v>217</v>
      </c>
      <c r="F67" s="302">
        <v>52.091999999999999</v>
      </c>
      <c r="G67" s="38"/>
      <c r="H67" s="44"/>
    </row>
    <row r="68" s="2" customFormat="1" ht="16.8" customHeight="1">
      <c r="A68" s="38"/>
      <c r="B68" s="44"/>
      <c r="C68" s="301" t="s">
        <v>221</v>
      </c>
      <c r="D68" s="301" t="s">
        <v>222</v>
      </c>
      <c r="E68" s="17" t="s">
        <v>176</v>
      </c>
      <c r="F68" s="302">
        <v>28.158000000000001</v>
      </c>
      <c r="G68" s="38"/>
      <c r="H68" s="44"/>
    </row>
    <row r="69" s="2" customFormat="1" ht="16.8" customHeight="1">
      <c r="A69" s="38"/>
      <c r="B69" s="44"/>
      <c r="C69" s="297" t="s">
        <v>1896</v>
      </c>
      <c r="D69" s="298" t="s">
        <v>1</v>
      </c>
      <c r="E69" s="299" t="s">
        <v>1</v>
      </c>
      <c r="F69" s="300">
        <v>123.556</v>
      </c>
      <c r="G69" s="38"/>
      <c r="H69" s="44"/>
    </row>
    <row r="70" s="2" customFormat="1" ht="16.8" customHeight="1">
      <c r="A70" s="38"/>
      <c r="B70" s="44"/>
      <c r="C70" s="301" t="s">
        <v>1896</v>
      </c>
      <c r="D70" s="301" t="s">
        <v>2183</v>
      </c>
      <c r="E70" s="17" t="s">
        <v>1</v>
      </c>
      <c r="F70" s="302">
        <v>123.556</v>
      </c>
      <c r="G70" s="38"/>
      <c r="H70" s="44"/>
    </row>
    <row r="71" s="2" customFormat="1" ht="16.8" customHeight="1">
      <c r="A71" s="38"/>
      <c r="B71" s="44"/>
      <c r="C71" s="303" t="s">
        <v>2616</v>
      </c>
      <c r="D71" s="38"/>
      <c r="E71" s="38"/>
      <c r="F71" s="38"/>
      <c r="G71" s="38"/>
      <c r="H71" s="44"/>
    </row>
    <row r="72" s="2" customFormat="1" ht="16.8" customHeight="1">
      <c r="A72" s="38"/>
      <c r="B72" s="44"/>
      <c r="C72" s="301" t="s">
        <v>2180</v>
      </c>
      <c r="D72" s="301" t="s">
        <v>2181</v>
      </c>
      <c r="E72" s="17" t="s">
        <v>154</v>
      </c>
      <c r="F72" s="302">
        <v>680.34900000000005</v>
      </c>
      <c r="G72" s="38"/>
      <c r="H72" s="44"/>
    </row>
    <row r="73" s="2" customFormat="1" ht="16.8" customHeight="1">
      <c r="A73" s="38"/>
      <c r="B73" s="44"/>
      <c r="C73" s="301" t="s">
        <v>2187</v>
      </c>
      <c r="D73" s="301" t="s">
        <v>2188</v>
      </c>
      <c r="E73" s="17" t="s">
        <v>154</v>
      </c>
      <c r="F73" s="302">
        <v>1126.905</v>
      </c>
      <c r="G73" s="38"/>
      <c r="H73" s="44"/>
    </row>
    <row r="74" s="2" customFormat="1" ht="16.8" customHeight="1">
      <c r="A74" s="38"/>
      <c r="B74" s="44"/>
      <c r="C74" s="301" t="s">
        <v>2193</v>
      </c>
      <c r="D74" s="301" t="s">
        <v>2194</v>
      </c>
      <c r="E74" s="17" t="s">
        <v>154</v>
      </c>
      <c r="F74" s="302">
        <v>680.34900000000005</v>
      </c>
      <c r="G74" s="38"/>
      <c r="H74" s="44"/>
    </row>
    <row r="75" s="2" customFormat="1" ht="16.8" customHeight="1">
      <c r="A75" s="38"/>
      <c r="B75" s="44"/>
      <c r="C75" s="301" t="s">
        <v>2197</v>
      </c>
      <c r="D75" s="301" t="s">
        <v>2198</v>
      </c>
      <c r="E75" s="17" t="s">
        <v>154</v>
      </c>
      <c r="F75" s="302">
        <v>1360.6980000000001</v>
      </c>
      <c r="G75" s="38"/>
      <c r="H75" s="44"/>
    </row>
    <row r="76" s="2" customFormat="1" ht="16.8" customHeight="1">
      <c r="A76" s="38"/>
      <c r="B76" s="44"/>
      <c r="C76" s="301" t="s">
        <v>2202</v>
      </c>
      <c r="D76" s="301" t="s">
        <v>2203</v>
      </c>
      <c r="E76" s="17" t="s">
        <v>154</v>
      </c>
      <c r="F76" s="302">
        <v>680.34900000000005</v>
      </c>
      <c r="G76" s="38"/>
      <c r="H76" s="44"/>
    </row>
    <row r="77" s="2" customFormat="1" ht="16.8" customHeight="1">
      <c r="A77" s="38"/>
      <c r="B77" s="44"/>
      <c r="C77" s="301" t="s">
        <v>2205</v>
      </c>
      <c r="D77" s="301" t="s">
        <v>2206</v>
      </c>
      <c r="E77" s="17" t="s">
        <v>154</v>
      </c>
      <c r="F77" s="302">
        <v>680.34900000000005</v>
      </c>
      <c r="G77" s="38"/>
      <c r="H77" s="44"/>
    </row>
    <row r="78" s="2" customFormat="1" ht="16.8" customHeight="1">
      <c r="A78" s="38"/>
      <c r="B78" s="44"/>
      <c r="C78" s="301" t="s">
        <v>2208</v>
      </c>
      <c r="D78" s="301" t="s">
        <v>2209</v>
      </c>
      <c r="E78" s="17" t="s">
        <v>154</v>
      </c>
      <c r="F78" s="302">
        <v>680.34900000000005</v>
      </c>
      <c r="G78" s="38"/>
      <c r="H78" s="44"/>
    </row>
    <row r="79" s="2" customFormat="1" ht="16.8" customHeight="1">
      <c r="A79" s="38"/>
      <c r="B79" s="44"/>
      <c r="C79" s="301" t="s">
        <v>2551</v>
      </c>
      <c r="D79" s="301" t="s">
        <v>2552</v>
      </c>
      <c r="E79" s="17" t="s">
        <v>154</v>
      </c>
      <c r="F79" s="302">
        <v>680.34900000000005</v>
      </c>
      <c r="G79" s="38"/>
      <c r="H79" s="44"/>
    </row>
    <row r="80" s="2" customFormat="1">
      <c r="A80" s="38"/>
      <c r="B80" s="44"/>
      <c r="C80" s="301" t="s">
        <v>2235</v>
      </c>
      <c r="D80" s="301" t="s">
        <v>2236</v>
      </c>
      <c r="E80" s="17" t="s">
        <v>154</v>
      </c>
      <c r="F80" s="302">
        <v>1439.106</v>
      </c>
      <c r="G80" s="38"/>
      <c r="H80" s="44"/>
    </row>
    <row r="81" s="2" customFormat="1" ht="16.8" customHeight="1">
      <c r="A81" s="38"/>
      <c r="B81" s="44"/>
      <c r="C81" s="297" t="s">
        <v>1900</v>
      </c>
      <c r="D81" s="298" t="s">
        <v>1</v>
      </c>
      <c r="E81" s="299" t="s">
        <v>1</v>
      </c>
      <c r="F81" s="300">
        <v>323</v>
      </c>
      <c r="G81" s="38"/>
      <c r="H81" s="44"/>
    </row>
    <row r="82" s="2" customFormat="1" ht="16.8" customHeight="1">
      <c r="A82" s="38"/>
      <c r="B82" s="44"/>
      <c r="C82" s="301" t="s">
        <v>1900</v>
      </c>
      <c r="D82" s="301" t="s">
        <v>2233</v>
      </c>
      <c r="E82" s="17" t="s">
        <v>1</v>
      </c>
      <c r="F82" s="302">
        <v>323</v>
      </c>
      <c r="G82" s="38"/>
      <c r="H82" s="44"/>
    </row>
    <row r="83" s="2" customFormat="1" ht="16.8" customHeight="1">
      <c r="A83" s="38"/>
      <c r="B83" s="44"/>
      <c r="C83" s="303" t="s">
        <v>2616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301" t="s">
        <v>2225</v>
      </c>
      <c r="D84" s="301" t="s">
        <v>2226</v>
      </c>
      <c r="E84" s="17" t="s">
        <v>154</v>
      </c>
      <c r="F84" s="302">
        <v>1125.441</v>
      </c>
      <c r="G84" s="38"/>
      <c r="H84" s="44"/>
    </row>
    <row r="85" s="2" customFormat="1" ht="16.8" customHeight="1">
      <c r="A85" s="38"/>
      <c r="B85" s="44"/>
      <c r="C85" s="301" t="s">
        <v>2180</v>
      </c>
      <c r="D85" s="301" t="s">
        <v>2181</v>
      </c>
      <c r="E85" s="17" t="s">
        <v>154</v>
      </c>
      <c r="F85" s="302">
        <v>680.34900000000005</v>
      </c>
      <c r="G85" s="38"/>
      <c r="H85" s="44"/>
    </row>
    <row r="86" s="2" customFormat="1" ht="16.8" customHeight="1">
      <c r="A86" s="38"/>
      <c r="B86" s="44"/>
      <c r="C86" s="301" t="s">
        <v>2187</v>
      </c>
      <c r="D86" s="301" t="s">
        <v>2188</v>
      </c>
      <c r="E86" s="17" t="s">
        <v>154</v>
      </c>
      <c r="F86" s="302">
        <v>1126.905</v>
      </c>
      <c r="G86" s="38"/>
      <c r="H86" s="44"/>
    </row>
    <row r="87" s="2" customFormat="1" ht="16.8" customHeight="1">
      <c r="A87" s="38"/>
      <c r="B87" s="44"/>
      <c r="C87" s="301" t="s">
        <v>2193</v>
      </c>
      <c r="D87" s="301" t="s">
        <v>2194</v>
      </c>
      <c r="E87" s="17" t="s">
        <v>154</v>
      </c>
      <c r="F87" s="302">
        <v>680.34900000000005</v>
      </c>
      <c r="G87" s="38"/>
      <c r="H87" s="44"/>
    </row>
    <row r="88" s="2" customFormat="1" ht="16.8" customHeight="1">
      <c r="A88" s="38"/>
      <c r="B88" s="44"/>
      <c r="C88" s="301" t="s">
        <v>2197</v>
      </c>
      <c r="D88" s="301" t="s">
        <v>2198</v>
      </c>
      <c r="E88" s="17" t="s">
        <v>154</v>
      </c>
      <c r="F88" s="302">
        <v>1360.6980000000001</v>
      </c>
      <c r="G88" s="38"/>
      <c r="H88" s="44"/>
    </row>
    <row r="89" s="2" customFormat="1" ht="16.8" customHeight="1">
      <c r="A89" s="38"/>
      <c r="B89" s="44"/>
      <c r="C89" s="301" t="s">
        <v>2202</v>
      </c>
      <c r="D89" s="301" t="s">
        <v>2203</v>
      </c>
      <c r="E89" s="17" t="s">
        <v>154</v>
      </c>
      <c r="F89" s="302">
        <v>680.34900000000005</v>
      </c>
      <c r="G89" s="38"/>
      <c r="H89" s="44"/>
    </row>
    <row r="90" s="2" customFormat="1" ht="16.8" customHeight="1">
      <c r="A90" s="38"/>
      <c r="B90" s="44"/>
      <c r="C90" s="301" t="s">
        <v>2205</v>
      </c>
      <c r="D90" s="301" t="s">
        <v>2206</v>
      </c>
      <c r="E90" s="17" t="s">
        <v>154</v>
      </c>
      <c r="F90" s="302">
        <v>680.34900000000005</v>
      </c>
      <c r="G90" s="38"/>
      <c r="H90" s="44"/>
    </row>
    <row r="91" s="2" customFormat="1" ht="16.8" customHeight="1">
      <c r="A91" s="38"/>
      <c r="B91" s="44"/>
      <c r="C91" s="301" t="s">
        <v>2208</v>
      </c>
      <c r="D91" s="301" t="s">
        <v>2209</v>
      </c>
      <c r="E91" s="17" t="s">
        <v>154</v>
      </c>
      <c r="F91" s="302">
        <v>680.34900000000005</v>
      </c>
      <c r="G91" s="38"/>
      <c r="H91" s="44"/>
    </row>
    <row r="92" s="2" customFormat="1" ht="16.8" customHeight="1">
      <c r="A92" s="38"/>
      <c r="B92" s="44"/>
      <c r="C92" s="301" t="s">
        <v>2551</v>
      </c>
      <c r="D92" s="301" t="s">
        <v>2552</v>
      </c>
      <c r="E92" s="17" t="s">
        <v>154</v>
      </c>
      <c r="F92" s="302">
        <v>680.34900000000005</v>
      </c>
      <c r="G92" s="38"/>
      <c r="H92" s="44"/>
    </row>
    <row r="93" s="2" customFormat="1">
      <c r="A93" s="38"/>
      <c r="B93" s="44"/>
      <c r="C93" s="301" t="s">
        <v>2235</v>
      </c>
      <c r="D93" s="301" t="s">
        <v>2236</v>
      </c>
      <c r="E93" s="17" t="s">
        <v>154</v>
      </c>
      <c r="F93" s="302">
        <v>1439.106</v>
      </c>
      <c r="G93" s="38"/>
      <c r="H93" s="44"/>
    </row>
    <row r="94" s="2" customFormat="1" ht="16.8" customHeight="1">
      <c r="A94" s="38"/>
      <c r="B94" s="44"/>
      <c r="C94" s="297" t="s">
        <v>1902</v>
      </c>
      <c r="D94" s="298" t="s">
        <v>1</v>
      </c>
      <c r="E94" s="299" t="s">
        <v>1</v>
      </c>
      <c r="F94" s="300">
        <v>7.952</v>
      </c>
      <c r="G94" s="38"/>
      <c r="H94" s="44"/>
    </row>
    <row r="95" s="2" customFormat="1" ht="16.8" customHeight="1">
      <c r="A95" s="38"/>
      <c r="B95" s="44"/>
      <c r="C95" s="301" t="s">
        <v>1902</v>
      </c>
      <c r="D95" s="301" t="s">
        <v>2185</v>
      </c>
      <c r="E95" s="17" t="s">
        <v>1</v>
      </c>
      <c r="F95" s="302">
        <v>7.952</v>
      </c>
      <c r="G95" s="38"/>
      <c r="H95" s="44"/>
    </row>
    <row r="96" s="2" customFormat="1" ht="16.8" customHeight="1">
      <c r="A96" s="38"/>
      <c r="B96" s="44"/>
      <c r="C96" s="303" t="s">
        <v>2616</v>
      </c>
      <c r="D96" s="38"/>
      <c r="E96" s="38"/>
      <c r="F96" s="38"/>
      <c r="G96" s="38"/>
      <c r="H96" s="44"/>
    </row>
    <row r="97" s="2" customFormat="1" ht="16.8" customHeight="1">
      <c r="A97" s="38"/>
      <c r="B97" s="44"/>
      <c r="C97" s="301" t="s">
        <v>2180</v>
      </c>
      <c r="D97" s="301" t="s">
        <v>2181</v>
      </c>
      <c r="E97" s="17" t="s">
        <v>154</v>
      </c>
      <c r="F97" s="302">
        <v>680.34900000000005</v>
      </c>
      <c r="G97" s="38"/>
      <c r="H97" s="44"/>
    </row>
    <row r="98" s="2" customFormat="1" ht="16.8" customHeight="1">
      <c r="A98" s="38"/>
      <c r="B98" s="44"/>
      <c r="C98" s="301" t="s">
        <v>2187</v>
      </c>
      <c r="D98" s="301" t="s">
        <v>2188</v>
      </c>
      <c r="E98" s="17" t="s">
        <v>154</v>
      </c>
      <c r="F98" s="302">
        <v>1126.905</v>
      </c>
      <c r="G98" s="38"/>
      <c r="H98" s="44"/>
    </row>
    <row r="99" s="2" customFormat="1" ht="16.8" customHeight="1">
      <c r="A99" s="38"/>
      <c r="B99" s="44"/>
      <c r="C99" s="301" t="s">
        <v>2193</v>
      </c>
      <c r="D99" s="301" t="s">
        <v>2194</v>
      </c>
      <c r="E99" s="17" t="s">
        <v>154</v>
      </c>
      <c r="F99" s="302">
        <v>680.34900000000005</v>
      </c>
      <c r="G99" s="38"/>
      <c r="H99" s="44"/>
    </row>
    <row r="100" s="2" customFormat="1" ht="16.8" customHeight="1">
      <c r="A100" s="38"/>
      <c r="B100" s="44"/>
      <c r="C100" s="301" t="s">
        <v>2197</v>
      </c>
      <c r="D100" s="301" t="s">
        <v>2198</v>
      </c>
      <c r="E100" s="17" t="s">
        <v>154</v>
      </c>
      <c r="F100" s="302">
        <v>1360.6980000000001</v>
      </c>
      <c r="G100" s="38"/>
      <c r="H100" s="44"/>
    </row>
    <row r="101" s="2" customFormat="1" ht="16.8" customHeight="1">
      <c r="A101" s="38"/>
      <c r="B101" s="44"/>
      <c r="C101" s="301" t="s">
        <v>2202</v>
      </c>
      <c r="D101" s="301" t="s">
        <v>2203</v>
      </c>
      <c r="E101" s="17" t="s">
        <v>154</v>
      </c>
      <c r="F101" s="302">
        <v>680.34900000000005</v>
      </c>
      <c r="G101" s="38"/>
      <c r="H101" s="44"/>
    </row>
    <row r="102" s="2" customFormat="1" ht="16.8" customHeight="1">
      <c r="A102" s="38"/>
      <c r="B102" s="44"/>
      <c r="C102" s="301" t="s">
        <v>2205</v>
      </c>
      <c r="D102" s="301" t="s">
        <v>2206</v>
      </c>
      <c r="E102" s="17" t="s">
        <v>154</v>
      </c>
      <c r="F102" s="302">
        <v>680.34900000000005</v>
      </c>
      <c r="G102" s="38"/>
      <c r="H102" s="44"/>
    </row>
    <row r="103" s="2" customFormat="1" ht="16.8" customHeight="1">
      <c r="A103" s="38"/>
      <c r="B103" s="44"/>
      <c r="C103" s="301" t="s">
        <v>2208</v>
      </c>
      <c r="D103" s="301" t="s">
        <v>2209</v>
      </c>
      <c r="E103" s="17" t="s">
        <v>154</v>
      </c>
      <c r="F103" s="302">
        <v>680.34900000000005</v>
      </c>
      <c r="G103" s="38"/>
      <c r="H103" s="44"/>
    </row>
    <row r="104" s="2" customFormat="1" ht="16.8" customHeight="1">
      <c r="A104" s="38"/>
      <c r="B104" s="44"/>
      <c r="C104" s="301" t="s">
        <v>2551</v>
      </c>
      <c r="D104" s="301" t="s">
        <v>2552</v>
      </c>
      <c r="E104" s="17" t="s">
        <v>154</v>
      </c>
      <c r="F104" s="302">
        <v>680.34900000000005</v>
      </c>
      <c r="G104" s="38"/>
      <c r="H104" s="44"/>
    </row>
    <row r="105" s="2" customFormat="1" ht="16.8" customHeight="1">
      <c r="A105" s="38"/>
      <c r="B105" s="44"/>
      <c r="C105" s="297" t="s">
        <v>1904</v>
      </c>
      <c r="D105" s="298" t="s">
        <v>1</v>
      </c>
      <c r="E105" s="299" t="s">
        <v>1</v>
      </c>
      <c r="F105" s="300">
        <v>225.84100000000001</v>
      </c>
      <c r="G105" s="38"/>
      <c r="H105" s="44"/>
    </row>
    <row r="106" s="2" customFormat="1">
      <c r="A106" s="38"/>
      <c r="B106" s="44"/>
      <c r="C106" s="301" t="s">
        <v>1904</v>
      </c>
      <c r="D106" s="301" t="s">
        <v>2234</v>
      </c>
      <c r="E106" s="17" t="s">
        <v>1</v>
      </c>
      <c r="F106" s="302">
        <v>225.84100000000001</v>
      </c>
      <c r="G106" s="38"/>
      <c r="H106" s="44"/>
    </row>
    <row r="107" s="2" customFormat="1" ht="16.8" customHeight="1">
      <c r="A107" s="38"/>
      <c r="B107" s="44"/>
      <c r="C107" s="303" t="s">
        <v>2616</v>
      </c>
      <c r="D107" s="38"/>
      <c r="E107" s="38"/>
      <c r="F107" s="38"/>
      <c r="G107" s="38"/>
      <c r="H107" s="44"/>
    </row>
    <row r="108" s="2" customFormat="1" ht="16.8" customHeight="1">
      <c r="A108" s="38"/>
      <c r="B108" s="44"/>
      <c r="C108" s="301" t="s">
        <v>2225</v>
      </c>
      <c r="D108" s="301" t="s">
        <v>2226</v>
      </c>
      <c r="E108" s="17" t="s">
        <v>154</v>
      </c>
      <c r="F108" s="302">
        <v>1125.441</v>
      </c>
      <c r="G108" s="38"/>
      <c r="H108" s="44"/>
    </row>
    <row r="109" s="2" customFormat="1" ht="16.8" customHeight="1">
      <c r="A109" s="38"/>
      <c r="B109" s="44"/>
      <c r="C109" s="301" t="s">
        <v>2180</v>
      </c>
      <c r="D109" s="301" t="s">
        <v>2181</v>
      </c>
      <c r="E109" s="17" t="s">
        <v>154</v>
      </c>
      <c r="F109" s="302">
        <v>680.34900000000005</v>
      </c>
      <c r="G109" s="38"/>
      <c r="H109" s="44"/>
    </row>
    <row r="110" s="2" customFormat="1" ht="16.8" customHeight="1">
      <c r="A110" s="38"/>
      <c r="B110" s="44"/>
      <c r="C110" s="301" t="s">
        <v>2187</v>
      </c>
      <c r="D110" s="301" t="s">
        <v>2188</v>
      </c>
      <c r="E110" s="17" t="s">
        <v>154</v>
      </c>
      <c r="F110" s="302">
        <v>1126.905</v>
      </c>
      <c r="G110" s="38"/>
      <c r="H110" s="44"/>
    </row>
    <row r="111" s="2" customFormat="1" ht="16.8" customHeight="1">
      <c r="A111" s="38"/>
      <c r="B111" s="44"/>
      <c r="C111" s="301" t="s">
        <v>2193</v>
      </c>
      <c r="D111" s="301" t="s">
        <v>2194</v>
      </c>
      <c r="E111" s="17" t="s">
        <v>154</v>
      </c>
      <c r="F111" s="302">
        <v>680.34900000000005</v>
      </c>
      <c r="G111" s="38"/>
      <c r="H111" s="44"/>
    </row>
    <row r="112" s="2" customFormat="1" ht="16.8" customHeight="1">
      <c r="A112" s="38"/>
      <c r="B112" s="44"/>
      <c r="C112" s="301" t="s">
        <v>2197</v>
      </c>
      <c r="D112" s="301" t="s">
        <v>2198</v>
      </c>
      <c r="E112" s="17" t="s">
        <v>154</v>
      </c>
      <c r="F112" s="302">
        <v>1360.6980000000001</v>
      </c>
      <c r="G112" s="38"/>
      <c r="H112" s="44"/>
    </row>
    <row r="113" s="2" customFormat="1" ht="16.8" customHeight="1">
      <c r="A113" s="38"/>
      <c r="B113" s="44"/>
      <c r="C113" s="301" t="s">
        <v>2202</v>
      </c>
      <c r="D113" s="301" t="s">
        <v>2203</v>
      </c>
      <c r="E113" s="17" t="s">
        <v>154</v>
      </c>
      <c r="F113" s="302">
        <v>680.34900000000005</v>
      </c>
      <c r="G113" s="38"/>
      <c r="H113" s="44"/>
    </row>
    <row r="114" s="2" customFormat="1" ht="16.8" customHeight="1">
      <c r="A114" s="38"/>
      <c r="B114" s="44"/>
      <c r="C114" s="301" t="s">
        <v>2205</v>
      </c>
      <c r="D114" s="301" t="s">
        <v>2206</v>
      </c>
      <c r="E114" s="17" t="s">
        <v>154</v>
      </c>
      <c r="F114" s="302">
        <v>680.34900000000005</v>
      </c>
      <c r="G114" s="38"/>
      <c r="H114" s="44"/>
    </row>
    <row r="115" s="2" customFormat="1" ht="16.8" customHeight="1">
      <c r="A115" s="38"/>
      <c r="B115" s="44"/>
      <c r="C115" s="301" t="s">
        <v>2208</v>
      </c>
      <c r="D115" s="301" t="s">
        <v>2209</v>
      </c>
      <c r="E115" s="17" t="s">
        <v>154</v>
      </c>
      <c r="F115" s="302">
        <v>680.34900000000005</v>
      </c>
      <c r="G115" s="38"/>
      <c r="H115" s="44"/>
    </row>
    <row r="116" s="2" customFormat="1" ht="16.8" customHeight="1">
      <c r="A116" s="38"/>
      <c r="B116" s="44"/>
      <c r="C116" s="301" t="s">
        <v>2551</v>
      </c>
      <c r="D116" s="301" t="s">
        <v>2552</v>
      </c>
      <c r="E116" s="17" t="s">
        <v>154</v>
      </c>
      <c r="F116" s="302">
        <v>680.34900000000005</v>
      </c>
      <c r="G116" s="38"/>
      <c r="H116" s="44"/>
    </row>
    <row r="117" s="2" customFormat="1" ht="16.8" customHeight="1">
      <c r="A117" s="38"/>
      <c r="B117" s="44"/>
      <c r="C117" s="297" t="s">
        <v>1886</v>
      </c>
      <c r="D117" s="298" t="s">
        <v>1</v>
      </c>
      <c r="E117" s="299" t="s">
        <v>1</v>
      </c>
      <c r="F117" s="300">
        <v>39</v>
      </c>
      <c r="G117" s="38"/>
      <c r="H117" s="44"/>
    </row>
    <row r="118" s="2" customFormat="1" ht="16.8" customHeight="1">
      <c r="A118" s="38"/>
      <c r="B118" s="44"/>
      <c r="C118" s="301" t="s">
        <v>1886</v>
      </c>
      <c r="D118" s="301" t="s">
        <v>2228</v>
      </c>
      <c r="E118" s="17" t="s">
        <v>1</v>
      </c>
      <c r="F118" s="302">
        <v>39</v>
      </c>
      <c r="G118" s="38"/>
      <c r="H118" s="44"/>
    </row>
    <row r="119" s="2" customFormat="1" ht="16.8" customHeight="1">
      <c r="A119" s="38"/>
      <c r="B119" s="44"/>
      <c r="C119" s="303" t="s">
        <v>2616</v>
      </c>
      <c r="D119" s="38"/>
      <c r="E119" s="38"/>
      <c r="F119" s="38"/>
      <c r="G119" s="38"/>
      <c r="H119" s="44"/>
    </row>
    <row r="120" s="2" customFormat="1" ht="16.8" customHeight="1">
      <c r="A120" s="38"/>
      <c r="B120" s="44"/>
      <c r="C120" s="301" t="s">
        <v>2225</v>
      </c>
      <c r="D120" s="301" t="s">
        <v>2226</v>
      </c>
      <c r="E120" s="17" t="s">
        <v>154</v>
      </c>
      <c r="F120" s="302">
        <v>1125.441</v>
      </c>
      <c r="G120" s="38"/>
      <c r="H120" s="44"/>
    </row>
    <row r="121" s="2" customFormat="1" ht="16.8" customHeight="1">
      <c r="A121" s="38"/>
      <c r="B121" s="44"/>
      <c r="C121" s="301" t="s">
        <v>1924</v>
      </c>
      <c r="D121" s="301" t="s">
        <v>1925</v>
      </c>
      <c r="E121" s="17" t="s">
        <v>176</v>
      </c>
      <c r="F121" s="302">
        <v>18.347999999999999</v>
      </c>
      <c r="G121" s="38"/>
      <c r="H121" s="44"/>
    </row>
    <row r="122" s="2" customFormat="1" ht="16.8" customHeight="1">
      <c r="A122" s="38"/>
      <c r="B122" s="44"/>
      <c r="C122" s="301" t="s">
        <v>1937</v>
      </c>
      <c r="D122" s="301" t="s">
        <v>1938</v>
      </c>
      <c r="E122" s="17" t="s">
        <v>217</v>
      </c>
      <c r="F122" s="302">
        <v>1.3799999999999999</v>
      </c>
      <c r="G122" s="38"/>
      <c r="H122" s="44"/>
    </row>
    <row r="123" s="2" customFormat="1" ht="16.8" customHeight="1">
      <c r="A123" s="38"/>
      <c r="B123" s="44"/>
      <c r="C123" s="301" t="s">
        <v>2170</v>
      </c>
      <c r="D123" s="301" t="s">
        <v>2171</v>
      </c>
      <c r="E123" s="17" t="s">
        <v>154</v>
      </c>
      <c r="F123" s="302">
        <v>455.60000000000002</v>
      </c>
      <c r="G123" s="38"/>
      <c r="H123" s="44"/>
    </row>
    <row r="124" s="2" customFormat="1" ht="16.8" customHeight="1">
      <c r="A124" s="38"/>
      <c r="B124" s="44"/>
      <c r="C124" s="301" t="s">
        <v>2211</v>
      </c>
      <c r="D124" s="301" t="s">
        <v>2212</v>
      </c>
      <c r="E124" s="17" t="s">
        <v>154</v>
      </c>
      <c r="F124" s="302">
        <v>513.20000000000005</v>
      </c>
      <c r="G124" s="38"/>
      <c r="H124" s="44"/>
    </row>
    <row r="125" s="2" customFormat="1" ht="16.8" customHeight="1">
      <c r="A125" s="38"/>
      <c r="B125" s="44"/>
      <c r="C125" s="301" t="s">
        <v>2215</v>
      </c>
      <c r="D125" s="301" t="s">
        <v>2216</v>
      </c>
      <c r="E125" s="17" t="s">
        <v>154</v>
      </c>
      <c r="F125" s="302">
        <v>455.60000000000002</v>
      </c>
      <c r="G125" s="38"/>
      <c r="H125" s="44"/>
    </row>
    <row r="126" s="2" customFormat="1" ht="16.8" customHeight="1">
      <c r="A126" s="38"/>
      <c r="B126" s="44"/>
      <c r="C126" s="301" t="s">
        <v>2361</v>
      </c>
      <c r="D126" s="301" t="s">
        <v>2362</v>
      </c>
      <c r="E126" s="17" t="s">
        <v>154</v>
      </c>
      <c r="F126" s="302">
        <v>1015.6</v>
      </c>
      <c r="G126" s="38"/>
      <c r="H126" s="44"/>
    </row>
    <row r="127" s="2" customFormat="1" ht="16.8" customHeight="1">
      <c r="A127" s="38"/>
      <c r="B127" s="44"/>
      <c r="C127" s="301" t="s">
        <v>2371</v>
      </c>
      <c r="D127" s="301" t="s">
        <v>2372</v>
      </c>
      <c r="E127" s="17" t="s">
        <v>154</v>
      </c>
      <c r="F127" s="302">
        <v>1471.2000000000001</v>
      </c>
      <c r="G127" s="38"/>
      <c r="H127" s="44"/>
    </row>
    <row r="128" s="2" customFormat="1" ht="16.8" customHeight="1">
      <c r="A128" s="38"/>
      <c r="B128" s="44"/>
      <c r="C128" s="301" t="s">
        <v>2384</v>
      </c>
      <c r="D128" s="301" t="s">
        <v>2385</v>
      </c>
      <c r="E128" s="17" t="s">
        <v>154</v>
      </c>
      <c r="F128" s="302">
        <v>455.60000000000002</v>
      </c>
      <c r="G128" s="38"/>
      <c r="H128" s="44"/>
    </row>
    <row r="129" s="2" customFormat="1">
      <c r="A129" s="38"/>
      <c r="B129" s="44"/>
      <c r="C129" s="301" t="s">
        <v>2408</v>
      </c>
      <c r="D129" s="301" t="s">
        <v>2409</v>
      </c>
      <c r="E129" s="17" t="s">
        <v>154</v>
      </c>
      <c r="F129" s="302">
        <v>576.60000000000002</v>
      </c>
      <c r="G129" s="38"/>
      <c r="H129" s="44"/>
    </row>
    <row r="130" s="2" customFormat="1" ht="16.8" customHeight="1">
      <c r="A130" s="38"/>
      <c r="B130" s="44"/>
      <c r="C130" s="301" t="s">
        <v>2425</v>
      </c>
      <c r="D130" s="301" t="s">
        <v>2426</v>
      </c>
      <c r="E130" s="17" t="s">
        <v>154</v>
      </c>
      <c r="F130" s="302">
        <v>39</v>
      </c>
      <c r="G130" s="38"/>
      <c r="H130" s="44"/>
    </row>
    <row r="131" s="2" customFormat="1" ht="16.8" customHeight="1">
      <c r="A131" s="38"/>
      <c r="B131" s="44"/>
      <c r="C131" s="301" t="s">
        <v>2376</v>
      </c>
      <c r="D131" s="301" t="s">
        <v>2377</v>
      </c>
      <c r="E131" s="17" t="s">
        <v>217</v>
      </c>
      <c r="F131" s="302">
        <v>0.33500000000000002</v>
      </c>
      <c r="G131" s="38"/>
      <c r="H131" s="44"/>
    </row>
    <row r="132" s="2" customFormat="1" ht="16.8" customHeight="1">
      <c r="A132" s="38"/>
      <c r="B132" s="44"/>
      <c r="C132" s="301" t="s">
        <v>2380</v>
      </c>
      <c r="D132" s="301" t="s">
        <v>2381</v>
      </c>
      <c r="E132" s="17" t="s">
        <v>1545</v>
      </c>
      <c r="F132" s="302">
        <v>182.24000000000001</v>
      </c>
      <c r="G132" s="38"/>
      <c r="H132" s="44"/>
    </row>
    <row r="133" s="2" customFormat="1" ht="16.8" customHeight="1">
      <c r="A133" s="38"/>
      <c r="B133" s="44"/>
      <c r="C133" s="301" t="s">
        <v>2428</v>
      </c>
      <c r="D133" s="301" t="s">
        <v>2429</v>
      </c>
      <c r="E133" s="17" t="s">
        <v>176</v>
      </c>
      <c r="F133" s="302">
        <v>4.5049999999999999</v>
      </c>
      <c r="G133" s="38"/>
      <c r="H133" s="44"/>
    </row>
    <row r="134" s="2" customFormat="1" ht="16.8" customHeight="1">
      <c r="A134" s="38"/>
      <c r="B134" s="44"/>
      <c r="C134" s="297" t="s">
        <v>1906</v>
      </c>
      <c r="D134" s="298" t="s">
        <v>1</v>
      </c>
      <c r="E134" s="299" t="s">
        <v>1</v>
      </c>
      <c r="F134" s="300">
        <v>28.158000000000001</v>
      </c>
      <c r="G134" s="38"/>
      <c r="H134" s="44"/>
    </row>
    <row r="135" s="2" customFormat="1" ht="16.8" customHeight="1">
      <c r="A135" s="38"/>
      <c r="B135" s="44"/>
      <c r="C135" s="301" t="s">
        <v>1</v>
      </c>
      <c r="D135" s="301" t="s">
        <v>1917</v>
      </c>
      <c r="E135" s="17" t="s">
        <v>1</v>
      </c>
      <c r="F135" s="302">
        <v>27.626000000000001</v>
      </c>
      <c r="G135" s="38"/>
      <c r="H135" s="44"/>
    </row>
    <row r="136" s="2" customFormat="1" ht="16.8" customHeight="1">
      <c r="A136" s="38"/>
      <c r="B136" s="44"/>
      <c r="C136" s="301" t="s">
        <v>1</v>
      </c>
      <c r="D136" s="301" t="s">
        <v>1918</v>
      </c>
      <c r="E136" s="17" t="s">
        <v>1</v>
      </c>
      <c r="F136" s="302">
        <v>0.53200000000000003</v>
      </c>
      <c r="G136" s="38"/>
      <c r="H136" s="44"/>
    </row>
    <row r="137" s="2" customFormat="1" ht="16.8" customHeight="1">
      <c r="A137" s="38"/>
      <c r="B137" s="44"/>
      <c r="C137" s="301" t="s">
        <v>1906</v>
      </c>
      <c r="D137" s="301" t="s">
        <v>395</v>
      </c>
      <c r="E137" s="17" t="s">
        <v>1</v>
      </c>
      <c r="F137" s="302">
        <v>28.158000000000001</v>
      </c>
      <c r="G137" s="38"/>
      <c r="H137" s="44"/>
    </row>
    <row r="138" s="2" customFormat="1" ht="16.8" customHeight="1">
      <c r="A138" s="38"/>
      <c r="B138" s="44"/>
      <c r="C138" s="303" t="s">
        <v>2616</v>
      </c>
      <c r="D138" s="38"/>
      <c r="E138" s="38"/>
      <c r="F138" s="38"/>
      <c r="G138" s="38"/>
      <c r="H138" s="44"/>
    </row>
    <row r="139" s="2" customFormat="1">
      <c r="A139" s="38"/>
      <c r="B139" s="44"/>
      <c r="C139" s="301" t="s">
        <v>1914</v>
      </c>
      <c r="D139" s="301" t="s">
        <v>1915</v>
      </c>
      <c r="E139" s="17" t="s">
        <v>176</v>
      </c>
      <c r="F139" s="302">
        <v>28.158000000000001</v>
      </c>
      <c r="G139" s="38"/>
      <c r="H139" s="44"/>
    </row>
    <row r="140" s="2" customFormat="1">
      <c r="A140" s="38"/>
      <c r="B140" s="44"/>
      <c r="C140" s="301" t="s">
        <v>206</v>
      </c>
      <c r="D140" s="301" t="s">
        <v>207</v>
      </c>
      <c r="E140" s="17" t="s">
        <v>176</v>
      </c>
      <c r="F140" s="302">
        <v>28.158000000000001</v>
      </c>
      <c r="G140" s="38"/>
      <c r="H140" s="44"/>
    </row>
    <row r="141" s="2" customFormat="1" ht="16.8" customHeight="1">
      <c r="A141" s="38"/>
      <c r="B141" s="44"/>
      <c r="C141" s="297" t="s">
        <v>1887</v>
      </c>
      <c r="D141" s="298" t="s">
        <v>1</v>
      </c>
      <c r="E141" s="299" t="s">
        <v>1</v>
      </c>
      <c r="F141" s="300">
        <v>57.600000000000001</v>
      </c>
      <c r="G141" s="38"/>
      <c r="H141" s="44"/>
    </row>
    <row r="142" s="2" customFormat="1" ht="16.8" customHeight="1">
      <c r="A142" s="38"/>
      <c r="B142" s="44"/>
      <c r="C142" s="301" t="s">
        <v>1887</v>
      </c>
      <c r="D142" s="301" t="s">
        <v>2229</v>
      </c>
      <c r="E142" s="17" t="s">
        <v>1</v>
      </c>
      <c r="F142" s="302">
        <v>57.600000000000001</v>
      </c>
      <c r="G142" s="38"/>
      <c r="H142" s="44"/>
    </row>
    <row r="143" s="2" customFormat="1" ht="16.8" customHeight="1">
      <c r="A143" s="38"/>
      <c r="B143" s="44"/>
      <c r="C143" s="303" t="s">
        <v>2616</v>
      </c>
      <c r="D143" s="38"/>
      <c r="E143" s="38"/>
      <c r="F143" s="38"/>
      <c r="G143" s="38"/>
      <c r="H143" s="44"/>
    </row>
    <row r="144" s="2" customFormat="1" ht="16.8" customHeight="1">
      <c r="A144" s="38"/>
      <c r="B144" s="44"/>
      <c r="C144" s="301" t="s">
        <v>2225</v>
      </c>
      <c r="D144" s="301" t="s">
        <v>2226</v>
      </c>
      <c r="E144" s="17" t="s">
        <v>154</v>
      </c>
      <c r="F144" s="302">
        <v>1125.441</v>
      </c>
      <c r="G144" s="38"/>
      <c r="H144" s="44"/>
    </row>
    <row r="145" s="2" customFormat="1" ht="16.8" customHeight="1">
      <c r="A145" s="38"/>
      <c r="B145" s="44"/>
      <c r="C145" s="301" t="s">
        <v>2131</v>
      </c>
      <c r="D145" s="301" t="s">
        <v>2132</v>
      </c>
      <c r="E145" s="17" t="s">
        <v>176</v>
      </c>
      <c r="F145" s="302">
        <v>8.1370000000000005</v>
      </c>
      <c r="G145" s="38"/>
      <c r="H145" s="44"/>
    </row>
    <row r="146" s="2" customFormat="1" ht="16.8" customHeight="1">
      <c r="A146" s="38"/>
      <c r="B146" s="44"/>
      <c r="C146" s="301" t="s">
        <v>2136</v>
      </c>
      <c r="D146" s="301" t="s">
        <v>2137</v>
      </c>
      <c r="E146" s="17" t="s">
        <v>217</v>
      </c>
      <c r="F146" s="302">
        <v>0.25600000000000001</v>
      </c>
      <c r="G146" s="38"/>
      <c r="H146" s="44"/>
    </row>
    <row r="147" s="2" customFormat="1" ht="16.8" customHeight="1">
      <c r="A147" s="38"/>
      <c r="B147" s="44"/>
      <c r="C147" s="301" t="s">
        <v>2148</v>
      </c>
      <c r="D147" s="301" t="s">
        <v>2149</v>
      </c>
      <c r="E147" s="17" t="s">
        <v>154</v>
      </c>
      <c r="F147" s="302">
        <v>60.055999999999997</v>
      </c>
      <c r="G147" s="38"/>
      <c r="H147" s="44"/>
    </row>
    <row r="148" s="2" customFormat="1" ht="16.8" customHeight="1">
      <c r="A148" s="38"/>
      <c r="B148" s="44"/>
      <c r="C148" s="301" t="s">
        <v>2211</v>
      </c>
      <c r="D148" s="301" t="s">
        <v>2212</v>
      </c>
      <c r="E148" s="17" t="s">
        <v>154</v>
      </c>
      <c r="F148" s="302">
        <v>513.20000000000005</v>
      </c>
      <c r="G148" s="38"/>
      <c r="H148" s="44"/>
    </row>
    <row r="149" s="2" customFormat="1" ht="16.8" customHeight="1">
      <c r="A149" s="38"/>
      <c r="B149" s="44"/>
      <c r="C149" s="301" t="s">
        <v>2361</v>
      </c>
      <c r="D149" s="301" t="s">
        <v>2362</v>
      </c>
      <c r="E149" s="17" t="s">
        <v>154</v>
      </c>
      <c r="F149" s="302">
        <v>1015.6</v>
      </c>
      <c r="G149" s="38"/>
      <c r="H149" s="44"/>
    </row>
    <row r="150" s="2" customFormat="1" ht="16.8" customHeight="1">
      <c r="A150" s="38"/>
      <c r="B150" s="44"/>
      <c r="C150" s="301" t="s">
        <v>2371</v>
      </c>
      <c r="D150" s="301" t="s">
        <v>2372</v>
      </c>
      <c r="E150" s="17" t="s">
        <v>154</v>
      </c>
      <c r="F150" s="302">
        <v>1471.2000000000001</v>
      </c>
      <c r="G150" s="38"/>
      <c r="H150" s="44"/>
    </row>
    <row r="151" s="2" customFormat="1">
      <c r="A151" s="38"/>
      <c r="B151" s="44"/>
      <c r="C151" s="301" t="s">
        <v>2408</v>
      </c>
      <c r="D151" s="301" t="s">
        <v>2409</v>
      </c>
      <c r="E151" s="17" t="s">
        <v>154</v>
      </c>
      <c r="F151" s="302">
        <v>576.60000000000002</v>
      </c>
      <c r="G151" s="38"/>
      <c r="H151" s="44"/>
    </row>
    <row r="152" s="2" customFormat="1" ht="16.8" customHeight="1">
      <c r="A152" s="38"/>
      <c r="B152" s="44"/>
      <c r="C152" s="301" t="s">
        <v>2376</v>
      </c>
      <c r="D152" s="301" t="s">
        <v>2377</v>
      </c>
      <c r="E152" s="17" t="s">
        <v>217</v>
      </c>
      <c r="F152" s="302">
        <v>0.33500000000000002</v>
      </c>
      <c r="G152" s="38"/>
      <c r="H152" s="44"/>
    </row>
    <row r="153" s="2" customFormat="1" ht="16.8" customHeight="1">
      <c r="A153" s="38"/>
      <c r="B153" s="44"/>
      <c r="C153" s="297" t="s">
        <v>1889</v>
      </c>
      <c r="D153" s="298" t="s">
        <v>1</v>
      </c>
      <c r="E153" s="299" t="s">
        <v>1</v>
      </c>
      <c r="F153" s="300">
        <v>46.799999999999997</v>
      </c>
      <c r="G153" s="38"/>
      <c r="H153" s="44"/>
    </row>
    <row r="154" s="2" customFormat="1" ht="16.8" customHeight="1">
      <c r="A154" s="38"/>
      <c r="B154" s="44"/>
      <c r="C154" s="301" t="s">
        <v>1889</v>
      </c>
      <c r="D154" s="301" t="s">
        <v>2230</v>
      </c>
      <c r="E154" s="17" t="s">
        <v>1</v>
      </c>
      <c r="F154" s="302">
        <v>46.799999999999997</v>
      </c>
      <c r="G154" s="38"/>
      <c r="H154" s="44"/>
    </row>
    <row r="155" s="2" customFormat="1" ht="16.8" customHeight="1">
      <c r="A155" s="38"/>
      <c r="B155" s="44"/>
      <c r="C155" s="303" t="s">
        <v>2616</v>
      </c>
      <c r="D155" s="38"/>
      <c r="E155" s="38"/>
      <c r="F155" s="38"/>
      <c r="G155" s="38"/>
      <c r="H155" s="44"/>
    </row>
    <row r="156" s="2" customFormat="1" ht="16.8" customHeight="1">
      <c r="A156" s="38"/>
      <c r="B156" s="44"/>
      <c r="C156" s="301" t="s">
        <v>2225</v>
      </c>
      <c r="D156" s="301" t="s">
        <v>2226</v>
      </c>
      <c r="E156" s="17" t="s">
        <v>154</v>
      </c>
      <c r="F156" s="302">
        <v>1125.441</v>
      </c>
      <c r="G156" s="38"/>
      <c r="H156" s="44"/>
    </row>
    <row r="157" s="2" customFormat="1" ht="16.8" customHeight="1">
      <c r="A157" s="38"/>
      <c r="B157" s="44"/>
      <c r="C157" s="301" t="s">
        <v>2361</v>
      </c>
      <c r="D157" s="301" t="s">
        <v>2362</v>
      </c>
      <c r="E157" s="17" t="s">
        <v>154</v>
      </c>
      <c r="F157" s="302">
        <v>1015.6</v>
      </c>
      <c r="G157" s="38"/>
      <c r="H157" s="44"/>
    </row>
    <row r="158" s="2" customFormat="1" ht="16.8" customHeight="1">
      <c r="A158" s="38"/>
      <c r="B158" s="44"/>
      <c r="C158" s="301" t="s">
        <v>2371</v>
      </c>
      <c r="D158" s="301" t="s">
        <v>2372</v>
      </c>
      <c r="E158" s="17" t="s">
        <v>154</v>
      </c>
      <c r="F158" s="302">
        <v>1471.2000000000001</v>
      </c>
      <c r="G158" s="38"/>
      <c r="H158" s="44"/>
    </row>
    <row r="159" s="2" customFormat="1">
      <c r="A159" s="38"/>
      <c r="B159" s="44"/>
      <c r="C159" s="301" t="s">
        <v>2408</v>
      </c>
      <c r="D159" s="301" t="s">
        <v>2409</v>
      </c>
      <c r="E159" s="17" t="s">
        <v>154</v>
      </c>
      <c r="F159" s="302">
        <v>576.60000000000002</v>
      </c>
      <c r="G159" s="38"/>
      <c r="H159" s="44"/>
    </row>
    <row r="160" s="2" customFormat="1" ht="16.8" customHeight="1">
      <c r="A160" s="38"/>
      <c r="B160" s="44"/>
      <c r="C160" s="301" t="s">
        <v>2376</v>
      </c>
      <c r="D160" s="301" t="s">
        <v>2377</v>
      </c>
      <c r="E160" s="17" t="s">
        <v>217</v>
      </c>
      <c r="F160" s="302">
        <v>0.33500000000000002</v>
      </c>
      <c r="G160" s="38"/>
      <c r="H160" s="44"/>
    </row>
    <row r="161" s="2" customFormat="1" ht="16.8" customHeight="1">
      <c r="A161" s="38"/>
      <c r="B161" s="44"/>
      <c r="C161" s="297" t="s">
        <v>1891</v>
      </c>
      <c r="D161" s="298" t="s">
        <v>1</v>
      </c>
      <c r="E161" s="299" t="s">
        <v>1</v>
      </c>
      <c r="F161" s="300">
        <v>16.600000000000001</v>
      </c>
      <c r="G161" s="38"/>
      <c r="H161" s="44"/>
    </row>
    <row r="162" s="2" customFormat="1" ht="16.8" customHeight="1">
      <c r="A162" s="38"/>
      <c r="B162" s="44"/>
      <c r="C162" s="301" t="s">
        <v>1891</v>
      </c>
      <c r="D162" s="301" t="s">
        <v>2231</v>
      </c>
      <c r="E162" s="17" t="s">
        <v>1</v>
      </c>
      <c r="F162" s="302">
        <v>16.600000000000001</v>
      </c>
      <c r="G162" s="38"/>
      <c r="H162" s="44"/>
    </row>
    <row r="163" s="2" customFormat="1" ht="16.8" customHeight="1">
      <c r="A163" s="38"/>
      <c r="B163" s="44"/>
      <c r="C163" s="303" t="s">
        <v>2616</v>
      </c>
      <c r="D163" s="38"/>
      <c r="E163" s="38"/>
      <c r="F163" s="38"/>
      <c r="G163" s="38"/>
      <c r="H163" s="44"/>
    </row>
    <row r="164" s="2" customFormat="1" ht="16.8" customHeight="1">
      <c r="A164" s="38"/>
      <c r="B164" s="44"/>
      <c r="C164" s="301" t="s">
        <v>2225</v>
      </c>
      <c r="D164" s="301" t="s">
        <v>2226</v>
      </c>
      <c r="E164" s="17" t="s">
        <v>154</v>
      </c>
      <c r="F164" s="302">
        <v>1125.441</v>
      </c>
      <c r="G164" s="38"/>
      <c r="H164" s="44"/>
    </row>
    <row r="165" s="2" customFormat="1">
      <c r="A165" s="38"/>
      <c r="B165" s="44"/>
      <c r="C165" s="301" t="s">
        <v>2408</v>
      </c>
      <c r="D165" s="301" t="s">
        <v>2409</v>
      </c>
      <c r="E165" s="17" t="s">
        <v>154</v>
      </c>
      <c r="F165" s="302">
        <v>576.60000000000002</v>
      </c>
      <c r="G165" s="38"/>
      <c r="H165" s="44"/>
    </row>
    <row r="166" s="2" customFormat="1" ht="16.8" customHeight="1">
      <c r="A166" s="38"/>
      <c r="B166" s="44"/>
      <c r="C166" s="301" t="s">
        <v>2351</v>
      </c>
      <c r="D166" s="301" t="s">
        <v>2352</v>
      </c>
      <c r="E166" s="17" t="s">
        <v>154</v>
      </c>
      <c r="F166" s="302">
        <v>16.600000000000001</v>
      </c>
      <c r="G166" s="38"/>
      <c r="H166" s="44"/>
    </row>
    <row r="167" s="2" customFormat="1" ht="16.8" customHeight="1">
      <c r="A167" s="38"/>
      <c r="B167" s="44"/>
      <c r="C167" s="301" t="s">
        <v>2355</v>
      </c>
      <c r="D167" s="301" t="s">
        <v>2356</v>
      </c>
      <c r="E167" s="17" t="s">
        <v>154</v>
      </c>
      <c r="F167" s="302">
        <v>16.600000000000001</v>
      </c>
      <c r="G167" s="38"/>
      <c r="H167" s="44"/>
    </row>
    <row r="168" s="2" customFormat="1" ht="16.8" customHeight="1">
      <c r="A168" s="38"/>
      <c r="B168" s="44"/>
      <c r="C168" s="297" t="s">
        <v>1893</v>
      </c>
      <c r="D168" s="298" t="s">
        <v>1</v>
      </c>
      <c r="E168" s="299" t="s">
        <v>1</v>
      </c>
      <c r="F168" s="300">
        <v>416.60000000000002</v>
      </c>
      <c r="G168" s="38"/>
      <c r="H168" s="44"/>
    </row>
    <row r="169" s="2" customFormat="1" ht="16.8" customHeight="1">
      <c r="A169" s="38"/>
      <c r="B169" s="44"/>
      <c r="C169" s="301" t="s">
        <v>1893</v>
      </c>
      <c r="D169" s="301" t="s">
        <v>2232</v>
      </c>
      <c r="E169" s="17" t="s">
        <v>1</v>
      </c>
      <c r="F169" s="302">
        <v>416.60000000000002</v>
      </c>
      <c r="G169" s="38"/>
      <c r="H169" s="44"/>
    </row>
    <row r="170" s="2" customFormat="1" ht="16.8" customHeight="1">
      <c r="A170" s="38"/>
      <c r="B170" s="44"/>
      <c r="C170" s="303" t="s">
        <v>2616</v>
      </c>
      <c r="D170" s="38"/>
      <c r="E170" s="38"/>
      <c r="F170" s="38"/>
      <c r="G170" s="38"/>
      <c r="H170" s="44"/>
    </row>
    <row r="171" s="2" customFormat="1" ht="16.8" customHeight="1">
      <c r="A171" s="38"/>
      <c r="B171" s="44"/>
      <c r="C171" s="301" t="s">
        <v>2225</v>
      </c>
      <c r="D171" s="301" t="s">
        <v>2226</v>
      </c>
      <c r="E171" s="17" t="s">
        <v>154</v>
      </c>
      <c r="F171" s="302">
        <v>1125.441</v>
      </c>
      <c r="G171" s="38"/>
      <c r="H171" s="44"/>
    </row>
    <row r="172" s="2" customFormat="1" ht="16.8" customHeight="1">
      <c r="A172" s="38"/>
      <c r="B172" s="44"/>
      <c r="C172" s="301" t="s">
        <v>1924</v>
      </c>
      <c r="D172" s="301" t="s">
        <v>1925</v>
      </c>
      <c r="E172" s="17" t="s">
        <v>176</v>
      </c>
      <c r="F172" s="302">
        <v>18.347999999999999</v>
      </c>
      <c r="G172" s="38"/>
      <c r="H172" s="44"/>
    </row>
    <row r="173" s="2" customFormat="1" ht="16.8" customHeight="1">
      <c r="A173" s="38"/>
      <c r="B173" s="44"/>
      <c r="C173" s="301" t="s">
        <v>1937</v>
      </c>
      <c r="D173" s="301" t="s">
        <v>1938</v>
      </c>
      <c r="E173" s="17" t="s">
        <v>217</v>
      </c>
      <c r="F173" s="302">
        <v>1.3799999999999999</v>
      </c>
      <c r="G173" s="38"/>
      <c r="H173" s="44"/>
    </row>
    <row r="174" s="2" customFormat="1" ht="16.8" customHeight="1">
      <c r="A174" s="38"/>
      <c r="B174" s="44"/>
      <c r="C174" s="301" t="s">
        <v>2170</v>
      </c>
      <c r="D174" s="301" t="s">
        <v>2171</v>
      </c>
      <c r="E174" s="17" t="s">
        <v>154</v>
      </c>
      <c r="F174" s="302">
        <v>455.60000000000002</v>
      </c>
      <c r="G174" s="38"/>
      <c r="H174" s="44"/>
    </row>
    <row r="175" s="2" customFormat="1" ht="16.8" customHeight="1">
      <c r="A175" s="38"/>
      <c r="B175" s="44"/>
      <c r="C175" s="301" t="s">
        <v>2211</v>
      </c>
      <c r="D175" s="301" t="s">
        <v>2212</v>
      </c>
      <c r="E175" s="17" t="s">
        <v>154</v>
      </c>
      <c r="F175" s="302">
        <v>513.20000000000005</v>
      </c>
      <c r="G175" s="38"/>
      <c r="H175" s="44"/>
    </row>
    <row r="176" s="2" customFormat="1" ht="16.8" customHeight="1">
      <c r="A176" s="38"/>
      <c r="B176" s="44"/>
      <c r="C176" s="301" t="s">
        <v>2215</v>
      </c>
      <c r="D176" s="301" t="s">
        <v>2216</v>
      </c>
      <c r="E176" s="17" t="s">
        <v>154</v>
      </c>
      <c r="F176" s="302">
        <v>455.60000000000002</v>
      </c>
      <c r="G176" s="38"/>
      <c r="H176" s="44"/>
    </row>
    <row r="177" s="2" customFormat="1" ht="16.8" customHeight="1">
      <c r="A177" s="38"/>
      <c r="B177" s="44"/>
      <c r="C177" s="301" t="s">
        <v>2361</v>
      </c>
      <c r="D177" s="301" t="s">
        <v>2362</v>
      </c>
      <c r="E177" s="17" t="s">
        <v>154</v>
      </c>
      <c r="F177" s="302">
        <v>1015.6</v>
      </c>
      <c r="G177" s="38"/>
      <c r="H177" s="44"/>
    </row>
    <row r="178" s="2" customFormat="1" ht="16.8" customHeight="1">
      <c r="A178" s="38"/>
      <c r="B178" s="44"/>
      <c r="C178" s="301" t="s">
        <v>2371</v>
      </c>
      <c r="D178" s="301" t="s">
        <v>2372</v>
      </c>
      <c r="E178" s="17" t="s">
        <v>154</v>
      </c>
      <c r="F178" s="302">
        <v>1471.2000000000001</v>
      </c>
      <c r="G178" s="38"/>
      <c r="H178" s="44"/>
    </row>
    <row r="179" s="2" customFormat="1" ht="16.8" customHeight="1">
      <c r="A179" s="38"/>
      <c r="B179" s="44"/>
      <c r="C179" s="301" t="s">
        <v>2384</v>
      </c>
      <c r="D179" s="301" t="s">
        <v>2385</v>
      </c>
      <c r="E179" s="17" t="s">
        <v>154</v>
      </c>
      <c r="F179" s="302">
        <v>455.60000000000002</v>
      </c>
      <c r="G179" s="38"/>
      <c r="H179" s="44"/>
    </row>
    <row r="180" s="2" customFormat="1">
      <c r="A180" s="38"/>
      <c r="B180" s="44"/>
      <c r="C180" s="301" t="s">
        <v>2408</v>
      </c>
      <c r="D180" s="301" t="s">
        <v>2409</v>
      </c>
      <c r="E180" s="17" t="s">
        <v>154</v>
      </c>
      <c r="F180" s="302">
        <v>576.60000000000002</v>
      </c>
      <c r="G180" s="38"/>
      <c r="H180" s="44"/>
    </row>
    <row r="181" s="2" customFormat="1" ht="16.8" customHeight="1">
      <c r="A181" s="38"/>
      <c r="B181" s="44"/>
      <c r="C181" s="301" t="s">
        <v>2376</v>
      </c>
      <c r="D181" s="301" t="s">
        <v>2377</v>
      </c>
      <c r="E181" s="17" t="s">
        <v>217</v>
      </c>
      <c r="F181" s="302">
        <v>0.33500000000000002</v>
      </c>
      <c r="G181" s="38"/>
      <c r="H181" s="44"/>
    </row>
    <row r="182" s="2" customFormat="1" ht="16.8" customHeight="1">
      <c r="A182" s="38"/>
      <c r="B182" s="44"/>
      <c r="C182" s="301" t="s">
        <v>2380</v>
      </c>
      <c r="D182" s="301" t="s">
        <v>2381</v>
      </c>
      <c r="E182" s="17" t="s">
        <v>1545</v>
      </c>
      <c r="F182" s="302">
        <v>182.24000000000001</v>
      </c>
      <c r="G182" s="38"/>
      <c r="H182" s="44"/>
    </row>
    <row r="183" s="2" customFormat="1" ht="7.44" customHeight="1">
      <c r="A183" s="38"/>
      <c r="B183" s="170"/>
      <c r="C183" s="171"/>
      <c r="D183" s="171"/>
      <c r="E183" s="171"/>
      <c r="F183" s="171"/>
      <c r="G183" s="171"/>
      <c r="H183" s="44"/>
    </row>
    <row r="184" s="2" customFormat="1">
      <c r="A184" s="38"/>
      <c r="B184" s="38"/>
      <c r="C184" s="38"/>
      <c r="D184" s="38"/>
      <c r="E184" s="38"/>
      <c r="F184" s="38"/>
      <c r="G184" s="38"/>
      <c r="H184" s="38"/>
    </row>
  </sheetData>
  <sheetProtection sheet="1" formatColumns="0" formatRows="0" objects="1" scenarios="1" spinCount="100000" saltValue="W8ow9Ms43jGgFw8pMg+8h2SWbXtPqriGQ7G3+06NH5oxE+ondzgq9EcsFn1C06qbhVyI3N+hyBHp3RBdxpeweg==" hashValue="JYp96hXb/TcMrpivqFtysB1bUQmy+joyESpCEiO+sewPVxtJnbfY+AOCsFzrfug9U4Fy7oIB7EvqlRAe9+Gx7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2024-09-23T11:38:24Z</dcterms:created>
  <dcterms:modified xsi:type="dcterms:W3CDTF">2024-09-23T11:38:47Z</dcterms:modified>
</cp:coreProperties>
</file>